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Imre Antalfy\Documents\GitHub\Track 2 python\"/>
    </mc:Choice>
  </mc:AlternateContent>
  <xr:revisionPtr revIDLastSave="0" documentId="13_ncr:1_{5B6DF688-30F9-4820-B4B0-BBC85B8AF542}" xr6:coauthVersionLast="45" xr6:coauthVersionMax="45" xr10:uidLastSave="{00000000-0000-0000-0000-000000000000}"/>
  <bookViews>
    <workbookView xWindow="-98" yWindow="-98" windowWidth="20715" windowHeight="13276" activeTab="2" xr2:uid="{00000000-000D-0000-FFFF-FFFF00000000}"/>
  </bookViews>
  <sheets>
    <sheet name="Grundlagen" sheetId="4" r:id="rId1"/>
    <sheet name="Jahresbilanz" sheetId="22" r:id="rId2"/>
    <sheet name="Jahr" sheetId="5" r:id="rId3"/>
    <sheet name="Monat" sheetId="20" r:id="rId4"/>
    <sheet name="Grafik Produktion-Konsum" sheetId="19" r:id="rId5"/>
    <sheet name="Grafik Rohgas auf BGAA" sheetId="25" r:id="rId6"/>
  </sheets>
  <definedNames>
    <definedName name="_FilterDatabase" localSheetId="3" hidden="1">Monat!$A$2:$A$158</definedName>
    <definedName name="Print_Titles" localSheetId="2">Jahr!$1:$1</definedName>
    <definedName name="Print_Titles" localSheetId="3">Monat!$2:$3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7" i="5" l="1"/>
  <c r="H367" i="5"/>
  <c r="I367" i="5" l="1"/>
  <c r="B19" i="22"/>
  <c r="B24" i="22"/>
  <c r="B21" i="22"/>
  <c r="B20" i="22"/>
  <c r="B22" i="22" l="1"/>
  <c r="F22" i="22"/>
  <c r="G25" i="22"/>
  <c r="E347" i="5"/>
  <c r="I347" i="5" s="1"/>
  <c r="H2" i="5"/>
  <c r="D20" i="22"/>
  <c r="D19" i="22"/>
  <c r="D24" i="22"/>
  <c r="D21" i="22"/>
  <c r="F23" i="22"/>
  <c r="E2" i="5"/>
  <c r="I2" i="5" s="1"/>
  <c r="E7" i="5"/>
  <c r="I7" i="5" s="1"/>
  <c r="E8" i="5"/>
  <c r="I8" i="5" s="1"/>
  <c r="E9" i="5"/>
  <c r="I9" i="5" s="1"/>
  <c r="E10" i="5"/>
  <c r="E11" i="5"/>
  <c r="I11" i="5" s="1"/>
  <c r="E12" i="5"/>
  <c r="I12" i="5" s="1"/>
  <c r="E13" i="5"/>
  <c r="I13" i="5" s="1"/>
  <c r="E14" i="5"/>
  <c r="I14" i="5" s="1"/>
  <c r="E15" i="5"/>
  <c r="I15" i="5" s="1"/>
  <c r="E16" i="5"/>
  <c r="I16" i="5" s="1"/>
  <c r="E17" i="5"/>
  <c r="I17" i="5" s="1"/>
  <c r="E18" i="5"/>
  <c r="I18" i="5" s="1"/>
  <c r="E19" i="5"/>
  <c r="I19" i="5" s="1"/>
  <c r="E20" i="5"/>
  <c r="E21" i="5"/>
  <c r="I21" i="5" s="1"/>
  <c r="E22" i="5"/>
  <c r="I22" i="5" s="1"/>
  <c r="E23" i="5"/>
  <c r="I23" i="5" s="1"/>
  <c r="E24" i="5"/>
  <c r="I24" i="5" s="1"/>
  <c r="E25" i="5"/>
  <c r="I25" i="5" s="1"/>
  <c r="E26" i="5"/>
  <c r="I26" i="5" s="1"/>
  <c r="E27" i="5"/>
  <c r="I27" i="5" s="1"/>
  <c r="E28" i="5"/>
  <c r="I28" i="5" s="1"/>
  <c r="E29" i="5"/>
  <c r="I29" i="5" s="1"/>
  <c r="E30" i="5"/>
  <c r="I30" i="5" s="1"/>
  <c r="E31" i="5"/>
  <c r="I31" i="5" s="1"/>
  <c r="E32" i="5"/>
  <c r="I32" i="5" s="1"/>
  <c r="E33" i="5"/>
  <c r="I33" i="5" s="1"/>
  <c r="E34" i="5"/>
  <c r="I34" i="5" s="1"/>
  <c r="E35" i="5"/>
  <c r="I35" i="5" s="1"/>
  <c r="E36" i="5"/>
  <c r="I36" i="5" s="1"/>
  <c r="E37" i="5"/>
  <c r="I37" i="5" s="1"/>
  <c r="E38" i="5"/>
  <c r="I38" i="5" s="1"/>
  <c r="E39" i="5"/>
  <c r="I39" i="5" s="1"/>
  <c r="E40" i="5"/>
  <c r="I40" i="5" s="1"/>
  <c r="E41" i="5"/>
  <c r="I41" i="5" s="1"/>
  <c r="E42" i="5"/>
  <c r="I42" i="5" s="1"/>
  <c r="E43" i="5"/>
  <c r="I43" i="5" s="1"/>
  <c r="E44" i="5"/>
  <c r="I44" i="5" s="1"/>
  <c r="E45" i="5"/>
  <c r="I45" i="5" s="1"/>
  <c r="E46" i="5"/>
  <c r="I46" i="5" s="1"/>
  <c r="E47" i="5"/>
  <c r="I47" i="5" s="1"/>
  <c r="E48" i="5"/>
  <c r="I48" i="5" s="1"/>
  <c r="E49" i="5"/>
  <c r="I49" i="5" s="1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56" i="5"/>
  <c r="I56" i="5" s="1"/>
  <c r="E57" i="5"/>
  <c r="I57" i="5" s="1"/>
  <c r="E58" i="5"/>
  <c r="I58" i="5" s="1"/>
  <c r="E59" i="5"/>
  <c r="I59" i="5" s="1"/>
  <c r="E60" i="5"/>
  <c r="I60" i="5" s="1"/>
  <c r="E61" i="5"/>
  <c r="I61" i="5" s="1"/>
  <c r="E62" i="5"/>
  <c r="I62" i="5" s="1"/>
  <c r="E63" i="5"/>
  <c r="I63" i="5" s="1"/>
  <c r="E64" i="5"/>
  <c r="I64" i="5" s="1"/>
  <c r="E65" i="5"/>
  <c r="I65" i="5" s="1"/>
  <c r="E66" i="5"/>
  <c r="I66" i="5" s="1"/>
  <c r="E67" i="5"/>
  <c r="I67" i="5" s="1"/>
  <c r="E68" i="5"/>
  <c r="I68" i="5" s="1"/>
  <c r="E69" i="5"/>
  <c r="I69" i="5" s="1"/>
  <c r="E70" i="5"/>
  <c r="I70" i="5" s="1"/>
  <c r="E71" i="5"/>
  <c r="I71" i="5" s="1"/>
  <c r="E72" i="5"/>
  <c r="E73" i="5"/>
  <c r="I73" i="5" s="1"/>
  <c r="E74" i="5"/>
  <c r="I74" i="5" s="1"/>
  <c r="E75" i="5"/>
  <c r="I75" i="5" s="1"/>
  <c r="E76" i="5"/>
  <c r="I76" i="5" s="1"/>
  <c r="E77" i="5"/>
  <c r="I77" i="5" s="1"/>
  <c r="E78" i="5"/>
  <c r="I78" i="5" s="1"/>
  <c r="E79" i="5"/>
  <c r="I79" i="5" s="1"/>
  <c r="E80" i="5"/>
  <c r="I80" i="5" s="1"/>
  <c r="E81" i="5"/>
  <c r="I81" i="5" s="1"/>
  <c r="E82" i="5"/>
  <c r="I82" i="5" s="1"/>
  <c r="E83" i="5"/>
  <c r="I83" i="5" s="1"/>
  <c r="E84" i="5"/>
  <c r="I84" i="5" s="1"/>
  <c r="E85" i="5"/>
  <c r="I85" i="5" s="1"/>
  <c r="E86" i="5"/>
  <c r="I86" i="5" s="1"/>
  <c r="E87" i="5"/>
  <c r="I87" i="5" s="1"/>
  <c r="E88" i="5"/>
  <c r="I88" i="5" s="1"/>
  <c r="E89" i="5"/>
  <c r="I89" i="5" s="1"/>
  <c r="E90" i="5"/>
  <c r="I90" i="5" s="1"/>
  <c r="E91" i="5"/>
  <c r="I91" i="5" s="1"/>
  <c r="E92" i="5"/>
  <c r="E93" i="5"/>
  <c r="I93" i="5" s="1"/>
  <c r="E94" i="5"/>
  <c r="I94" i="5" s="1"/>
  <c r="E95" i="5"/>
  <c r="I95" i="5" s="1"/>
  <c r="E96" i="5"/>
  <c r="E97" i="5"/>
  <c r="I97" i="5" s="1"/>
  <c r="E98" i="5"/>
  <c r="I98" i="5" s="1"/>
  <c r="E99" i="5"/>
  <c r="I99" i="5" s="1"/>
  <c r="E100" i="5"/>
  <c r="I100" i="5" s="1"/>
  <c r="E101" i="5"/>
  <c r="I101" i="5" s="1"/>
  <c r="E102" i="5"/>
  <c r="I102" i="5" s="1"/>
  <c r="E103" i="5"/>
  <c r="I103" i="5" s="1"/>
  <c r="E104" i="5"/>
  <c r="I104" i="5" s="1"/>
  <c r="E105" i="5"/>
  <c r="I105" i="5" s="1"/>
  <c r="E106" i="5"/>
  <c r="I106" i="5" s="1"/>
  <c r="E107" i="5"/>
  <c r="I107" i="5" s="1"/>
  <c r="E108" i="5"/>
  <c r="E109" i="5"/>
  <c r="I109" i="5" s="1"/>
  <c r="E110" i="5"/>
  <c r="I110" i="5" s="1"/>
  <c r="E111" i="5"/>
  <c r="I111" i="5" s="1"/>
  <c r="E112" i="5"/>
  <c r="I112" i="5" s="1"/>
  <c r="E113" i="5"/>
  <c r="I113" i="5" s="1"/>
  <c r="E114" i="5"/>
  <c r="I114" i="5" s="1"/>
  <c r="E115" i="5"/>
  <c r="I115" i="5" s="1"/>
  <c r="E116" i="5"/>
  <c r="I116" i="5" s="1"/>
  <c r="E117" i="5"/>
  <c r="I117" i="5" s="1"/>
  <c r="E118" i="5"/>
  <c r="I118" i="5" s="1"/>
  <c r="E119" i="5"/>
  <c r="I119" i="5" s="1"/>
  <c r="E120" i="5"/>
  <c r="I120" i="5" s="1"/>
  <c r="E121" i="5"/>
  <c r="I121" i="5" s="1"/>
  <c r="E122" i="5"/>
  <c r="I122" i="5" s="1"/>
  <c r="E123" i="5"/>
  <c r="I123" i="5" s="1"/>
  <c r="E124" i="5"/>
  <c r="I124" i="5" s="1"/>
  <c r="E125" i="5"/>
  <c r="I125" i="5" s="1"/>
  <c r="E126" i="5"/>
  <c r="I126" i="5" s="1"/>
  <c r="E127" i="5"/>
  <c r="I127" i="5" s="1"/>
  <c r="E128" i="5"/>
  <c r="I128" i="5" s="1"/>
  <c r="E129" i="5"/>
  <c r="I129" i="5" s="1"/>
  <c r="E130" i="5"/>
  <c r="I130" i="5" s="1"/>
  <c r="E131" i="5"/>
  <c r="I131" i="5" s="1"/>
  <c r="E132" i="5"/>
  <c r="I132" i="5" s="1"/>
  <c r="E133" i="5"/>
  <c r="I133" i="5" s="1"/>
  <c r="E134" i="5"/>
  <c r="I134" i="5" s="1"/>
  <c r="E135" i="5"/>
  <c r="I135" i="5" s="1"/>
  <c r="E136" i="5"/>
  <c r="I136" i="5" s="1"/>
  <c r="E137" i="5"/>
  <c r="I137" i="5" s="1"/>
  <c r="E138" i="5"/>
  <c r="I138" i="5" s="1"/>
  <c r="E139" i="5"/>
  <c r="I139" i="5" s="1"/>
  <c r="E140" i="5"/>
  <c r="I140" i="5" s="1"/>
  <c r="E141" i="5"/>
  <c r="I141" i="5" s="1"/>
  <c r="E142" i="5"/>
  <c r="I142" i="5" s="1"/>
  <c r="E143" i="5"/>
  <c r="I143" i="5" s="1"/>
  <c r="E144" i="5"/>
  <c r="I144" i="5" s="1"/>
  <c r="E145" i="5"/>
  <c r="I145" i="5" s="1"/>
  <c r="E146" i="5"/>
  <c r="I146" i="5" s="1"/>
  <c r="E147" i="5"/>
  <c r="I147" i="5" s="1"/>
  <c r="E148" i="5"/>
  <c r="I148" i="5" s="1"/>
  <c r="E149" i="5"/>
  <c r="I149" i="5" s="1"/>
  <c r="E150" i="5"/>
  <c r="I150" i="5" s="1"/>
  <c r="E151" i="5"/>
  <c r="I151" i="5" s="1"/>
  <c r="E152" i="5"/>
  <c r="I152" i="5" s="1"/>
  <c r="E153" i="5"/>
  <c r="I153" i="5" s="1"/>
  <c r="E154" i="5"/>
  <c r="I154" i="5" s="1"/>
  <c r="E155" i="5"/>
  <c r="I155" i="5" s="1"/>
  <c r="E156" i="5"/>
  <c r="I156" i="5" s="1"/>
  <c r="E157" i="5"/>
  <c r="I157" i="5" s="1"/>
  <c r="E158" i="5"/>
  <c r="I158" i="5" s="1"/>
  <c r="E159" i="5"/>
  <c r="I159" i="5" s="1"/>
  <c r="E160" i="5"/>
  <c r="I160" i="5" s="1"/>
  <c r="E161" i="5"/>
  <c r="I161" i="5" s="1"/>
  <c r="E162" i="5"/>
  <c r="I162" i="5" s="1"/>
  <c r="E163" i="5"/>
  <c r="I163" i="5" s="1"/>
  <c r="E164" i="5"/>
  <c r="I164" i="5" s="1"/>
  <c r="E165" i="5"/>
  <c r="I165" i="5" s="1"/>
  <c r="E166" i="5"/>
  <c r="I166" i="5" s="1"/>
  <c r="E167" i="5"/>
  <c r="I167" i="5" s="1"/>
  <c r="E168" i="5"/>
  <c r="I168" i="5" s="1"/>
  <c r="E169" i="5"/>
  <c r="I169" i="5" s="1"/>
  <c r="E170" i="5"/>
  <c r="I170" i="5" s="1"/>
  <c r="E171" i="5"/>
  <c r="I171" i="5" s="1"/>
  <c r="E172" i="5"/>
  <c r="I172" i="5" s="1"/>
  <c r="E173" i="5"/>
  <c r="I173" i="5" s="1"/>
  <c r="E174" i="5"/>
  <c r="I174" i="5" s="1"/>
  <c r="E175" i="5"/>
  <c r="E176" i="5"/>
  <c r="I176" i="5" s="1"/>
  <c r="E177" i="5"/>
  <c r="I177" i="5" s="1"/>
  <c r="E178" i="5"/>
  <c r="I178" i="5" s="1"/>
  <c r="E179" i="5"/>
  <c r="I179" i="5" s="1"/>
  <c r="E180" i="5"/>
  <c r="I180" i="5" s="1"/>
  <c r="E181" i="5"/>
  <c r="I181" i="5" s="1"/>
  <c r="E182" i="5"/>
  <c r="I182" i="5" s="1"/>
  <c r="E183" i="5"/>
  <c r="I183" i="5" s="1"/>
  <c r="E184" i="5"/>
  <c r="I184" i="5" s="1"/>
  <c r="E185" i="5"/>
  <c r="I185" i="5" s="1"/>
  <c r="E186" i="5"/>
  <c r="I186" i="5" s="1"/>
  <c r="E187" i="5"/>
  <c r="I187" i="5" s="1"/>
  <c r="E188" i="5"/>
  <c r="I188" i="5" s="1"/>
  <c r="E189" i="5"/>
  <c r="I189" i="5" s="1"/>
  <c r="E190" i="5"/>
  <c r="I190" i="5" s="1"/>
  <c r="E191" i="5"/>
  <c r="I191" i="5" s="1"/>
  <c r="E192" i="5"/>
  <c r="I192" i="5" s="1"/>
  <c r="E193" i="5"/>
  <c r="I193" i="5" s="1"/>
  <c r="E194" i="5"/>
  <c r="I194" i="5" s="1"/>
  <c r="E195" i="5"/>
  <c r="I195" i="5" s="1"/>
  <c r="E196" i="5"/>
  <c r="I196" i="5" s="1"/>
  <c r="E197" i="5"/>
  <c r="I197" i="5" s="1"/>
  <c r="E198" i="5"/>
  <c r="I198" i="5" s="1"/>
  <c r="E199" i="5"/>
  <c r="I199" i="5" s="1"/>
  <c r="E200" i="5"/>
  <c r="I200" i="5" s="1"/>
  <c r="E201" i="5"/>
  <c r="I201" i="5" s="1"/>
  <c r="E202" i="5"/>
  <c r="I202" i="5" s="1"/>
  <c r="E203" i="5"/>
  <c r="I203" i="5" s="1"/>
  <c r="E204" i="5"/>
  <c r="I204" i="5" s="1"/>
  <c r="E205" i="5"/>
  <c r="I205" i="5" s="1"/>
  <c r="E206" i="5"/>
  <c r="I206" i="5" s="1"/>
  <c r="E207" i="5"/>
  <c r="I207" i="5" s="1"/>
  <c r="E208" i="5"/>
  <c r="I208" i="5" s="1"/>
  <c r="E209" i="5"/>
  <c r="I209" i="5" s="1"/>
  <c r="E210" i="5"/>
  <c r="I210" i="5" s="1"/>
  <c r="E211" i="5"/>
  <c r="I211" i="5" s="1"/>
  <c r="E212" i="5"/>
  <c r="I212" i="5" s="1"/>
  <c r="E213" i="5"/>
  <c r="I213" i="5" s="1"/>
  <c r="E214" i="5"/>
  <c r="I214" i="5" s="1"/>
  <c r="E215" i="5"/>
  <c r="I215" i="5" s="1"/>
  <c r="E216" i="5"/>
  <c r="I216" i="5" s="1"/>
  <c r="E217" i="5"/>
  <c r="I217" i="5" s="1"/>
  <c r="E218" i="5"/>
  <c r="I218" i="5" s="1"/>
  <c r="E219" i="5"/>
  <c r="I219" i="5" s="1"/>
  <c r="E220" i="5"/>
  <c r="I220" i="5" s="1"/>
  <c r="E221" i="5"/>
  <c r="I221" i="5" s="1"/>
  <c r="E222" i="5"/>
  <c r="I222" i="5" s="1"/>
  <c r="E223" i="5"/>
  <c r="I223" i="5" s="1"/>
  <c r="E224" i="5"/>
  <c r="I224" i="5" s="1"/>
  <c r="E225" i="5"/>
  <c r="I225" i="5" s="1"/>
  <c r="E226" i="5"/>
  <c r="I226" i="5" s="1"/>
  <c r="E227" i="5"/>
  <c r="I227" i="5" s="1"/>
  <c r="E228" i="5"/>
  <c r="I228" i="5" s="1"/>
  <c r="E229" i="5"/>
  <c r="I229" i="5" s="1"/>
  <c r="E230" i="5"/>
  <c r="I230" i="5" s="1"/>
  <c r="E231" i="5"/>
  <c r="I231" i="5" s="1"/>
  <c r="E232" i="5"/>
  <c r="I232" i="5" s="1"/>
  <c r="E233" i="5"/>
  <c r="I233" i="5" s="1"/>
  <c r="E234" i="5"/>
  <c r="I234" i="5" s="1"/>
  <c r="E235" i="5"/>
  <c r="I235" i="5" s="1"/>
  <c r="E236" i="5"/>
  <c r="I236" i="5" s="1"/>
  <c r="E237" i="5"/>
  <c r="I237" i="5" s="1"/>
  <c r="E238" i="5"/>
  <c r="I238" i="5" s="1"/>
  <c r="E239" i="5"/>
  <c r="I239" i="5" s="1"/>
  <c r="E240" i="5"/>
  <c r="I240" i="5" s="1"/>
  <c r="E241" i="5"/>
  <c r="I241" i="5" s="1"/>
  <c r="E242" i="5"/>
  <c r="I242" i="5" s="1"/>
  <c r="E243" i="5"/>
  <c r="I243" i="5" s="1"/>
  <c r="E244" i="5"/>
  <c r="I244" i="5" s="1"/>
  <c r="E245" i="5"/>
  <c r="I245" i="5" s="1"/>
  <c r="E246" i="5"/>
  <c r="I246" i="5" s="1"/>
  <c r="E247" i="5"/>
  <c r="I247" i="5" s="1"/>
  <c r="E248" i="5"/>
  <c r="I248" i="5" s="1"/>
  <c r="E249" i="5"/>
  <c r="I249" i="5" s="1"/>
  <c r="E250" i="5"/>
  <c r="I250" i="5" s="1"/>
  <c r="E251" i="5"/>
  <c r="I251" i="5" s="1"/>
  <c r="E252" i="5"/>
  <c r="I252" i="5" s="1"/>
  <c r="E253" i="5"/>
  <c r="I253" i="5" s="1"/>
  <c r="E254" i="5"/>
  <c r="I254" i="5" s="1"/>
  <c r="E255" i="5"/>
  <c r="I255" i="5" s="1"/>
  <c r="E256" i="5"/>
  <c r="I256" i="5" s="1"/>
  <c r="E257" i="5"/>
  <c r="I257" i="5" s="1"/>
  <c r="E258" i="5"/>
  <c r="I258" i="5" s="1"/>
  <c r="E259" i="5"/>
  <c r="I259" i="5" s="1"/>
  <c r="E260" i="5"/>
  <c r="I260" i="5" s="1"/>
  <c r="E261" i="5"/>
  <c r="I261" i="5" s="1"/>
  <c r="E262" i="5"/>
  <c r="I262" i="5" s="1"/>
  <c r="E263" i="5"/>
  <c r="I263" i="5" s="1"/>
  <c r="E264" i="5"/>
  <c r="I264" i="5" s="1"/>
  <c r="E265" i="5"/>
  <c r="I265" i="5" s="1"/>
  <c r="E266" i="5"/>
  <c r="I266" i="5" s="1"/>
  <c r="E267" i="5"/>
  <c r="I267" i="5" s="1"/>
  <c r="E268" i="5"/>
  <c r="I268" i="5" s="1"/>
  <c r="E269" i="5"/>
  <c r="I269" i="5" s="1"/>
  <c r="E270" i="5"/>
  <c r="I270" i="5" s="1"/>
  <c r="E271" i="5"/>
  <c r="I271" i="5" s="1"/>
  <c r="E272" i="5"/>
  <c r="I272" i="5" s="1"/>
  <c r="E273" i="5"/>
  <c r="I273" i="5" s="1"/>
  <c r="E274" i="5"/>
  <c r="I274" i="5" s="1"/>
  <c r="E275" i="5"/>
  <c r="I275" i="5" s="1"/>
  <c r="E276" i="5"/>
  <c r="I276" i="5" s="1"/>
  <c r="E277" i="5"/>
  <c r="I277" i="5" s="1"/>
  <c r="E278" i="5"/>
  <c r="I278" i="5" s="1"/>
  <c r="E279" i="5"/>
  <c r="I279" i="5" s="1"/>
  <c r="E280" i="5"/>
  <c r="I280" i="5" s="1"/>
  <c r="E281" i="5"/>
  <c r="I281" i="5" s="1"/>
  <c r="E282" i="5"/>
  <c r="I282" i="5" s="1"/>
  <c r="E283" i="5"/>
  <c r="I283" i="5" s="1"/>
  <c r="E284" i="5"/>
  <c r="I284" i="5" s="1"/>
  <c r="E285" i="5"/>
  <c r="I285" i="5" s="1"/>
  <c r="E286" i="5"/>
  <c r="I286" i="5" s="1"/>
  <c r="E287" i="5"/>
  <c r="I287" i="5" s="1"/>
  <c r="E288" i="5"/>
  <c r="I288" i="5" s="1"/>
  <c r="E289" i="5"/>
  <c r="I289" i="5" s="1"/>
  <c r="E290" i="5"/>
  <c r="I290" i="5" s="1"/>
  <c r="E291" i="5"/>
  <c r="I291" i="5" s="1"/>
  <c r="E292" i="5"/>
  <c r="I292" i="5" s="1"/>
  <c r="E293" i="5"/>
  <c r="I293" i="5" s="1"/>
  <c r="E294" i="5"/>
  <c r="I294" i="5" s="1"/>
  <c r="E295" i="5"/>
  <c r="I295" i="5" s="1"/>
  <c r="E296" i="5"/>
  <c r="I296" i="5" s="1"/>
  <c r="E297" i="5"/>
  <c r="I297" i="5" s="1"/>
  <c r="E298" i="5"/>
  <c r="I298" i="5" s="1"/>
  <c r="E299" i="5"/>
  <c r="I299" i="5" s="1"/>
  <c r="E300" i="5"/>
  <c r="I300" i="5" s="1"/>
  <c r="E301" i="5"/>
  <c r="I301" i="5" s="1"/>
  <c r="E302" i="5"/>
  <c r="I302" i="5" s="1"/>
  <c r="E303" i="5"/>
  <c r="I303" i="5" s="1"/>
  <c r="E304" i="5"/>
  <c r="I304" i="5" s="1"/>
  <c r="E305" i="5"/>
  <c r="I305" i="5" s="1"/>
  <c r="E306" i="5"/>
  <c r="I306" i="5" s="1"/>
  <c r="E307" i="5"/>
  <c r="I307" i="5" s="1"/>
  <c r="E308" i="5"/>
  <c r="I308" i="5" s="1"/>
  <c r="E309" i="5"/>
  <c r="I309" i="5" s="1"/>
  <c r="E310" i="5"/>
  <c r="I310" i="5" s="1"/>
  <c r="E311" i="5"/>
  <c r="I311" i="5" s="1"/>
  <c r="E312" i="5"/>
  <c r="I312" i="5" s="1"/>
  <c r="E313" i="5"/>
  <c r="I313" i="5" s="1"/>
  <c r="E314" i="5"/>
  <c r="I314" i="5" s="1"/>
  <c r="E315" i="5"/>
  <c r="I315" i="5" s="1"/>
  <c r="E316" i="5"/>
  <c r="I316" i="5" s="1"/>
  <c r="E317" i="5"/>
  <c r="I317" i="5" s="1"/>
  <c r="E318" i="5"/>
  <c r="I318" i="5" s="1"/>
  <c r="E319" i="5"/>
  <c r="I319" i="5" s="1"/>
  <c r="E320" i="5"/>
  <c r="I320" i="5" s="1"/>
  <c r="E321" i="5"/>
  <c r="I321" i="5" s="1"/>
  <c r="E322" i="5"/>
  <c r="I322" i="5" s="1"/>
  <c r="E323" i="5"/>
  <c r="I323" i="5" s="1"/>
  <c r="E324" i="5"/>
  <c r="I324" i="5" s="1"/>
  <c r="E325" i="5"/>
  <c r="I325" i="5" s="1"/>
  <c r="E326" i="5"/>
  <c r="I326" i="5" s="1"/>
  <c r="E327" i="5"/>
  <c r="I327" i="5" s="1"/>
  <c r="E328" i="5"/>
  <c r="I328" i="5" s="1"/>
  <c r="E329" i="5"/>
  <c r="I329" i="5" s="1"/>
  <c r="E330" i="5"/>
  <c r="I330" i="5" s="1"/>
  <c r="E331" i="5"/>
  <c r="I331" i="5" s="1"/>
  <c r="E332" i="5"/>
  <c r="I332" i="5" s="1"/>
  <c r="E333" i="5"/>
  <c r="I333" i="5" s="1"/>
  <c r="E334" i="5"/>
  <c r="I334" i="5" s="1"/>
  <c r="E335" i="5"/>
  <c r="I335" i="5" s="1"/>
  <c r="E336" i="5"/>
  <c r="I336" i="5" s="1"/>
  <c r="E337" i="5"/>
  <c r="I337" i="5" s="1"/>
  <c r="E338" i="5"/>
  <c r="I338" i="5" s="1"/>
  <c r="E339" i="5"/>
  <c r="I339" i="5" s="1"/>
  <c r="E340" i="5"/>
  <c r="I340" i="5" s="1"/>
  <c r="E341" i="5"/>
  <c r="I341" i="5" s="1"/>
  <c r="E342" i="5"/>
  <c r="I342" i="5" s="1"/>
  <c r="E343" i="5"/>
  <c r="I343" i="5" s="1"/>
  <c r="E344" i="5"/>
  <c r="I344" i="5" s="1"/>
  <c r="E345" i="5"/>
  <c r="I345" i="5" s="1"/>
  <c r="E346" i="5"/>
  <c r="I346" i="5" s="1"/>
  <c r="E348" i="5"/>
  <c r="I348" i="5" s="1"/>
  <c r="E349" i="5"/>
  <c r="I349" i="5" s="1"/>
  <c r="E350" i="5"/>
  <c r="I350" i="5" s="1"/>
  <c r="E351" i="5"/>
  <c r="I351" i="5" s="1"/>
  <c r="E352" i="5"/>
  <c r="I352" i="5" s="1"/>
  <c r="E353" i="5"/>
  <c r="I353" i="5" s="1"/>
  <c r="E354" i="5"/>
  <c r="I354" i="5" s="1"/>
  <c r="E355" i="5"/>
  <c r="I355" i="5" s="1"/>
  <c r="E356" i="5"/>
  <c r="I356" i="5" s="1"/>
  <c r="E357" i="5"/>
  <c r="I357" i="5" s="1"/>
  <c r="E358" i="5"/>
  <c r="I358" i="5" s="1"/>
  <c r="E359" i="5"/>
  <c r="I359" i="5" s="1"/>
  <c r="E360" i="5"/>
  <c r="I360" i="5" s="1"/>
  <c r="E361" i="5"/>
  <c r="I361" i="5" s="1"/>
  <c r="E362" i="5"/>
  <c r="I362" i="5" s="1"/>
  <c r="E363" i="5"/>
  <c r="I363" i="5" s="1"/>
  <c r="E364" i="5"/>
  <c r="I364" i="5" s="1"/>
  <c r="E365" i="5"/>
  <c r="I365" i="5" s="1"/>
  <c r="E366" i="5"/>
  <c r="I366" i="5" s="1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I92" i="5"/>
  <c r="H93" i="5"/>
  <c r="H94" i="5"/>
  <c r="H95" i="5"/>
  <c r="H96" i="5"/>
  <c r="I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I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I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G35" i="4"/>
  <c r="E35" i="4"/>
  <c r="F35" i="4"/>
  <c r="D23" i="22" s="1"/>
  <c r="D35" i="4"/>
  <c r="B23" i="22" s="1"/>
  <c r="D19" i="4"/>
  <c r="D12" i="4"/>
  <c r="D14" i="4" s="1"/>
  <c r="I20" i="5"/>
  <c r="I10" i="5"/>
  <c r="E6" i="5"/>
  <c r="I6" i="5" s="1"/>
  <c r="E5" i="5"/>
  <c r="I5" i="5" s="1"/>
  <c r="E4" i="5"/>
  <c r="I4" i="5" s="1"/>
  <c r="E3" i="5"/>
  <c r="I3" i="5" s="1"/>
  <c r="B25" i="22" l="1"/>
  <c r="G152" i="20"/>
  <c r="G154" i="20" s="1"/>
  <c r="G157" i="20" s="1"/>
  <c r="H157" i="20"/>
  <c r="E149" i="20"/>
  <c r="E152" i="20" s="1"/>
  <c r="E154" i="20" s="1"/>
  <c r="E157" i="20" s="1"/>
  <c r="D149" i="20"/>
  <c r="D152" i="20" s="1"/>
  <c r="D154" i="20" s="1"/>
  <c r="D157" i="20" s="1"/>
  <c r="C149" i="20"/>
  <c r="C152" i="20" s="1"/>
  <c r="C154" i="20" s="1"/>
  <c r="C157" i="20" s="1"/>
  <c r="F149" i="20"/>
  <c r="F152" i="20" s="1"/>
  <c r="F154" i="20" s="1"/>
  <c r="F157" i="20" s="1"/>
  <c r="F25" i="22"/>
  <c r="D22" i="22"/>
  <c r="D25" i="22" s="1"/>
  <c r="D26" i="22" s="1"/>
  <c r="C19" i="20"/>
  <c r="C22" i="20" s="1"/>
  <c r="C24" i="20" s="1"/>
  <c r="C27" i="20" s="1"/>
  <c r="F32" i="20"/>
  <c r="F35" i="20" s="1"/>
  <c r="F37" i="20" s="1"/>
  <c r="F40" i="20" s="1"/>
  <c r="F58" i="20"/>
  <c r="F61" i="20" s="1"/>
  <c r="F63" i="20" s="1"/>
  <c r="F66" i="20" s="1"/>
  <c r="E84" i="20"/>
  <c r="E87" i="20" s="1"/>
  <c r="E89" i="20" s="1"/>
  <c r="E92" i="20" s="1"/>
  <c r="G22" i="20"/>
  <c r="G24" i="20" s="1"/>
  <c r="G27" i="20" s="1"/>
  <c r="D6" i="20"/>
  <c r="D9" i="20" s="1"/>
  <c r="D11" i="20" s="1"/>
  <c r="D14" i="20" s="1"/>
  <c r="E32" i="20"/>
  <c r="E35" i="20" s="1"/>
  <c r="E37" i="20" s="1"/>
  <c r="E40" i="20" s="1"/>
  <c r="C58" i="20"/>
  <c r="C61" i="20" s="1"/>
  <c r="C63" i="20" s="1"/>
  <c r="C66" i="20" s="1"/>
  <c r="F84" i="20"/>
  <c r="F87" i="20" s="1"/>
  <c r="F89" i="20" s="1"/>
  <c r="F92" i="20" s="1"/>
  <c r="H27" i="20"/>
  <c r="H40" i="20"/>
  <c r="G74" i="20"/>
  <c r="G76" i="20" s="1"/>
  <c r="G79" i="20" s="1"/>
  <c r="F123" i="20"/>
  <c r="F126" i="20" s="1"/>
  <c r="F128" i="20" s="1"/>
  <c r="F131" i="20" s="1"/>
  <c r="H14" i="20"/>
  <c r="E6" i="20"/>
  <c r="E9" i="20" s="1"/>
  <c r="E11" i="20" s="1"/>
  <c r="E14" i="20" s="1"/>
  <c r="D32" i="20"/>
  <c r="D35" i="20" s="1"/>
  <c r="D37" i="20" s="1"/>
  <c r="D40" i="20" s="1"/>
  <c r="H53" i="20"/>
  <c r="F6" i="20"/>
  <c r="F9" i="20" s="1"/>
  <c r="F11" i="20" s="1"/>
  <c r="F14" i="20" s="1"/>
  <c r="F97" i="20"/>
  <c r="F100" i="20" s="1"/>
  <c r="F102" i="20" s="1"/>
  <c r="F105" i="20" s="1"/>
  <c r="H79" i="20"/>
  <c r="H118" i="20"/>
  <c r="D97" i="20"/>
  <c r="D100" i="20" s="1"/>
  <c r="D102" i="20" s="1"/>
  <c r="D105" i="20" s="1"/>
  <c r="F71" i="20"/>
  <c r="F74" i="20" s="1"/>
  <c r="F76" i="20" s="1"/>
  <c r="F79" i="20" s="1"/>
  <c r="G61" i="20"/>
  <c r="G63" i="20" s="1"/>
  <c r="G66" i="20" s="1"/>
  <c r="D136" i="20"/>
  <c r="D139" i="20" s="1"/>
  <c r="D141" i="20" s="1"/>
  <c r="D144" i="20" s="1"/>
  <c r="C136" i="20"/>
  <c r="C139" i="20" s="1"/>
  <c r="C141" i="20" s="1"/>
  <c r="C144" i="20" s="1"/>
  <c r="H131" i="20"/>
  <c r="D110" i="20"/>
  <c r="D113" i="20" s="1"/>
  <c r="D115" i="20" s="1"/>
  <c r="D118" i="20" s="1"/>
  <c r="C110" i="20"/>
  <c r="C113" i="20" s="1"/>
  <c r="C115" i="20" s="1"/>
  <c r="C118" i="20" s="1"/>
  <c r="H105" i="20"/>
  <c r="H144" i="20"/>
  <c r="D123" i="20"/>
  <c r="D126" i="20" s="1"/>
  <c r="D128" i="20" s="1"/>
  <c r="D131" i="20" s="1"/>
  <c r="C123" i="20"/>
  <c r="C126" i="20" s="1"/>
  <c r="C128" i="20" s="1"/>
  <c r="C131" i="20" s="1"/>
  <c r="G87" i="20"/>
  <c r="G89" i="20" s="1"/>
  <c r="G92" i="20" s="1"/>
  <c r="E71" i="20"/>
  <c r="E74" i="20" s="1"/>
  <c r="E76" i="20" s="1"/>
  <c r="E79" i="20" s="1"/>
  <c r="D17" i="4"/>
  <c r="D21" i="4" s="1"/>
  <c r="D15" i="4"/>
  <c r="G9" i="20"/>
  <c r="G11" i="20" s="1"/>
  <c r="G14" i="20" s="1"/>
  <c r="C6" i="20"/>
  <c r="C9" i="20" s="1"/>
  <c r="C11" i="20" s="1"/>
  <c r="C14" i="20" s="1"/>
  <c r="D19" i="20"/>
  <c r="D22" i="20" s="1"/>
  <c r="D24" i="20" s="1"/>
  <c r="D27" i="20" s="1"/>
  <c r="E19" i="20"/>
  <c r="E22" i="20" s="1"/>
  <c r="E24" i="20" s="1"/>
  <c r="E27" i="20" s="1"/>
  <c r="G48" i="20"/>
  <c r="G50" i="20" s="1"/>
  <c r="G53" i="20" s="1"/>
  <c r="E58" i="20"/>
  <c r="E61" i="20" s="1"/>
  <c r="E63" i="20" s="1"/>
  <c r="E66" i="20" s="1"/>
  <c r="C84" i="20"/>
  <c r="C87" i="20" s="1"/>
  <c r="C89" i="20" s="1"/>
  <c r="C92" i="20" s="1"/>
  <c r="G139" i="20"/>
  <c r="G141" i="20" s="1"/>
  <c r="G144" i="20" s="1"/>
  <c r="E136" i="20"/>
  <c r="E139" i="20" s="1"/>
  <c r="E141" i="20" s="1"/>
  <c r="E144" i="20" s="1"/>
  <c r="G126" i="20"/>
  <c r="G128" i="20" s="1"/>
  <c r="G131" i="20" s="1"/>
  <c r="E123" i="20"/>
  <c r="E126" i="20" s="1"/>
  <c r="E128" i="20" s="1"/>
  <c r="E131" i="20" s="1"/>
  <c r="G113" i="20"/>
  <c r="G115" i="20" s="1"/>
  <c r="G118" i="20" s="1"/>
  <c r="E110" i="20"/>
  <c r="E113" i="20" s="1"/>
  <c r="E115" i="20" s="1"/>
  <c r="E118" i="20" s="1"/>
  <c r="G100" i="20"/>
  <c r="G102" i="20" s="1"/>
  <c r="G105" i="20" s="1"/>
  <c r="E97" i="20"/>
  <c r="E100" i="20" s="1"/>
  <c r="E102" i="20" s="1"/>
  <c r="E105" i="20" s="1"/>
  <c r="D84" i="20"/>
  <c r="D87" i="20" s="1"/>
  <c r="D89" i="20" s="1"/>
  <c r="D92" i="20" s="1"/>
  <c r="D71" i="20"/>
  <c r="D74" i="20" s="1"/>
  <c r="D76" i="20" s="1"/>
  <c r="D79" i="20" s="1"/>
  <c r="D58" i="20"/>
  <c r="D61" i="20" s="1"/>
  <c r="D63" i="20" s="1"/>
  <c r="D66" i="20" s="1"/>
  <c r="C45" i="20"/>
  <c r="C48" i="20" s="1"/>
  <c r="C50" i="20" s="1"/>
  <c r="C53" i="20" s="1"/>
  <c r="C32" i="20"/>
  <c r="C35" i="20" s="1"/>
  <c r="C37" i="20" s="1"/>
  <c r="C40" i="20" s="1"/>
  <c r="F19" i="20"/>
  <c r="F22" i="20" s="1"/>
  <c r="F24" i="20" s="1"/>
  <c r="F27" i="20" s="1"/>
  <c r="G35" i="20"/>
  <c r="G37" i="20" s="1"/>
  <c r="G40" i="20" s="1"/>
  <c r="D45" i="20"/>
  <c r="D48" i="20" s="1"/>
  <c r="D50" i="20" s="1"/>
  <c r="D53" i="20" s="1"/>
  <c r="E45" i="20"/>
  <c r="E48" i="20" s="1"/>
  <c r="E50" i="20" s="1"/>
  <c r="E53" i="20" s="1"/>
  <c r="F45" i="20"/>
  <c r="F48" i="20" s="1"/>
  <c r="F50" i="20" s="1"/>
  <c r="F53" i="20" s="1"/>
  <c r="H66" i="20"/>
  <c r="C71" i="20"/>
  <c r="C74" i="20" s="1"/>
  <c r="C76" i="20" s="1"/>
  <c r="C79" i="20" s="1"/>
  <c r="H92" i="20"/>
  <c r="C97" i="20"/>
  <c r="C100" i="20" s="1"/>
  <c r="C102" i="20" s="1"/>
  <c r="C105" i="20" s="1"/>
  <c r="F110" i="20"/>
  <c r="F113" i="20" s="1"/>
  <c r="F115" i="20" s="1"/>
  <c r="F118" i="20" s="1"/>
  <c r="F136" i="20"/>
  <c r="F139" i="20" s="1"/>
  <c r="F141" i="20" s="1"/>
  <c r="F144" i="20" s="1"/>
  <c r="C158" i="20" l="1"/>
  <c r="F26" i="22"/>
  <c r="B26" i="22"/>
  <c r="C28" i="20"/>
  <c r="F41" i="20"/>
  <c r="F28" i="20"/>
  <c r="D28" i="20"/>
  <c r="E80" i="20"/>
  <c r="E15" i="20"/>
  <c r="F93" i="20"/>
  <c r="E28" i="20"/>
  <c r="F158" i="20"/>
  <c r="F132" i="20"/>
  <c r="D80" i="20"/>
  <c r="C67" i="20"/>
  <c r="C80" i="20"/>
  <c r="F106" i="20"/>
  <c r="F80" i="20"/>
  <c r="D67" i="20"/>
  <c r="E106" i="20"/>
  <c r="D93" i="20"/>
  <c r="F54" i="20"/>
  <c r="D54" i="20"/>
  <c r="E54" i="20"/>
  <c r="E67" i="20"/>
  <c r="C15" i="20"/>
  <c r="C54" i="20"/>
  <c r="F145" i="20"/>
  <c r="F119" i="20"/>
  <c r="F15" i="20"/>
  <c r="C41" i="20"/>
  <c r="D132" i="20"/>
  <c r="C119" i="20"/>
  <c r="D145" i="20"/>
  <c r="D106" i="20"/>
  <c r="D41" i="20"/>
  <c r="F67" i="20"/>
  <c r="E132" i="20"/>
  <c r="E158" i="20"/>
  <c r="D119" i="20"/>
  <c r="E41" i="20"/>
  <c r="D158" i="20"/>
  <c r="E93" i="20"/>
  <c r="D15" i="20"/>
  <c r="C106" i="20"/>
  <c r="E119" i="20"/>
  <c r="E145" i="20"/>
  <c r="C93" i="20"/>
  <c r="C132" i="20"/>
  <c r="C145" i="20"/>
</calcChain>
</file>

<file path=xl/sharedStrings.xml><?xml version="1.0" encoding="utf-8"?>
<sst xmlns="http://schemas.openxmlformats.org/spreadsheetml/2006/main" count="480" uniqueCount="117">
  <si>
    <t>Produktion</t>
  </si>
  <si>
    <t>Fackel</t>
  </si>
  <si>
    <t>Normdruck</t>
  </si>
  <si>
    <t>pN</t>
  </si>
  <si>
    <t>Normtemperatur</t>
  </si>
  <si>
    <t>Beschreibung</t>
  </si>
  <si>
    <t>Einheit</t>
  </si>
  <si>
    <t>Wert</t>
  </si>
  <si>
    <t>Wassergehalt</t>
  </si>
  <si>
    <t>Aufbereitung</t>
  </si>
  <si>
    <t>Energie</t>
  </si>
  <si>
    <t>Volumen total</t>
  </si>
  <si>
    <t>Betriebsdruck</t>
  </si>
  <si>
    <t>[bar]</t>
  </si>
  <si>
    <t>Betriebstemperatur</t>
  </si>
  <si>
    <t>[K]</t>
  </si>
  <si>
    <t>[%]</t>
  </si>
  <si>
    <t>Energie spez.</t>
  </si>
  <si>
    <t>[kWh/Nm³]</t>
  </si>
  <si>
    <t>Monatsbilanz</t>
  </si>
  <si>
    <t>Volumen trocken</t>
  </si>
  <si>
    <t>Parameter</t>
  </si>
  <si>
    <t>Meereshöhe von arabern</t>
  </si>
  <si>
    <t>z</t>
  </si>
  <si>
    <t>Variable</t>
  </si>
  <si>
    <t>Fixpunkt 998946</t>
  </si>
  <si>
    <t>Resultat</t>
  </si>
  <si>
    <t>Überdruck im Faulraum</t>
  </si>
  <si>
    <t>Anteil Wasser</t>
  </si>
  <si>
    <t>w</t>
  </si>
  <si>
    <t>f</t>
  </si>
  <si>
    <t>Annahme für Berechnung</t>
  </si>
  <si>
    <t>Normbedingungen</t>
  </si>
  <si>
    <t>Energiegehalt von Biogas</t>
  </si>
  <si>
    <t>[m]</t>
  </si>
  <si>
    <t>[mbar]</t>
  </si>
  <si>
    <t>[°C]</t>
  </si>
  <si>
    <t>[Vol %]</t>
  </si>
  <si>
    <t>[1]</t>
  </si>
  <si>
    <t>Analysen SVGW 2013</t>
  </si>
  <si>
    <t>Masse von Biomethan eingespeist</t>
  </si>
  <si>
    <t>Energiegehalt von Biomethan eingespeist</t>
  </si>
  <si>
    <t>[kg/Nm³]</t>
  </si>
  <si>
    <t>Faktor von Zähler Bezug Erdgas</t>
  </si>
  <si>
    <t>Verwendung der Farben</t>
  </si>
  <si>
    <t>Energiegehalte und Umrechnungen</t>
  </si>
  <si>
    <t>Bedingungen arabern Monatsbilanz</t>
  </si>
  <si>
    <t>Legende:</t>
  </si>
  <si>
    <t>Messung</t>
  </si>
  <si>
    <t>Summe</t>
  </si>
  <si>
    <t xml:space="preserve">Berechnung </t>
  </si>
  <si>
    <t>Vorgabe</t>
  </si>
  <si>
    <t>Grundlage</t>
  </si>
  <si>
    <t>Bm³</t>
  </si>
  <si>
    <t>Nm³</t>
  </si>
  <si>
    <t>kWh</t>
  </si>
  <si>
    <t>Einspeisung
Messung</t>
  </si>
  <si>
    <t>bar</t>
  </si>
  <si>
    <t>K</t>
  </si>
  <si>
    <t>%</t>
  </si>
  <si>
    <t>kWh/Nm³</t>
  </si>
  <si>
    <t>Wert extern</t>
  </si>
  <si>
    <t>Produktion Rohgas gemessen</t>
  </si>
  <si>
    <t>Abgabe Biomethan an ewb</t>
  </si>
  <si>
    <t>Berechnungen</t>
  </si>
  <si>
    <t>Summe Bm³</t>
  </si>
  <si>
    <t>Betriebsdruck bar</t>
  </si>
  <si>
    <t>Betriebstemperatur K</t>
  </si>
  <si>
    <t>Summe Nm³</t>
  </si>
  <si>
    <t>Energiegehalt kWh/Nm³</t>
  </si>
  <si>
    <t>Wassergehalt %</t>
  </si>
  <si>
    <t>Summe Energie kWh</t>
  </si>
  <si>
    <t>Energie relativ %</t>
  </si>
  <si>
    <t>Angabe extern</t>
  </si>
  <si>
    <t>Gesamt</t>
  </si>
  <si>
    <t>Betriebsbedingungen arabern 
(Barometerformel)</t>
  </si>
  <si>
    <t>Variable: die Werte in diesen Zellen sind zu erfassen.</t>
  </si>
  <si>
    <t>Parameter: Diese Angaben können angepasst werden.</t>
  </si>
  <si>
    <t>Resultate: (oder Zwischenresultate) werden an andern Stellen verwendet.</t>
  </si>
  <si>
    <r>
      <t>T</t>
    </r>
    <r>
      <rPr>
        <vertAlign val="subscript"/>
        <sz val="8"/>
        <color indexed="8"/>
        <rFont val="Calibri"/>
        <family val="2"/>
      </rPr>
      <t>N</t>
    </r>
  </si>
  <si>
    <r>
      <t>P abs</t>
    </r>
    <r>
      <rPr>
        <sz val="8"/>
        <color indexed="8"/>
        <rFont val="Calibri"/>
        <family val="2"/>
      </rPr>
      <t xml:space="preserve">.  x   T </t>
    </r>
    <r>
      <rPr>
        <sz val="8"/>
        <rFont val="Calibri"/>
        <family val="2"/>
      </rPr>
      <t>Norm [K] 273.15</t>
    </r>
  </si>
  <si>
    <r>
      <t>Nm</t>
    </r>
    <r>
      <rPr>
        <vertAlign val="superscript"/>
        <sz val="8"/>
        <rFont val="Calibri"/>
        <family val="2"/>
      </rPr>
      <t xml:space="preserve">3 </t>
    </r>
    <r>
      <rPr>
        <sz val="8"/>
        <color indexed="8"/>
        <rFont val="Calibri"/>
        <family val="2"/>
      </rPr>
      <t>=  Bm</t>
    </r>
    <r>
      <rPr>
        <vertAlign val="superscript"/>
        <sz val="8"/>
        <rFont val="Calibri"/>
        <family val="2"/>
      </rPr>
      <t xml:space="preserve">3 </t>
    </r>
    <r>
      <rPr>
        <sz val="8"/>
        <rFont val="Calibri"/>
        <family val="2"/>
      </rPr>
      <t xml:space="preserve"> x</t>
    </r>
  </si>
  <si>
    <r>
      <t xml:space="preserve">P Norm [bar] 1.01325  </t>
    </r>
    <r>
      <rPr>
        <sz val="8"/>
        <color indexed="8"/>
        <rFont val="Calibri"/>
        <family val="2"/>
      </rPr>
      <t xml:space="preserve"> x   T </t>
    </r>
    <r>
      <rPr>
        <sz val="8"/>
        <rFont val="Calibri"/>
        <family val="2"/>
      </rPr>
      <t>Betrieb</t>
    </r>
  </si>
  <si>
    <r>
      <t>p</t>
    </r>
    <r>
      <rPr>
        <vertAlign val="subscript"/>
        <sz val="8"/>
        <color indexed="8"/>
        <rFont val="Calibri"/>
        <family val="2"/>
      </rPr>
      <t>N</t>
    </r>
  </si>
  <si>
    <r>
      <t>Luftdruck,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·e</t>
    </r>
    <r>
      <rPr>
        <vertAlign val="superscript"/>
        <sz val="8"/>
        <rFont val="Calibri"/>
        <family val="2"/>
      </rPr>
      <t>-(z/8432m)</t>
    </r>
  </si>
  <si>
    <r>
      <t>p</t>
    </r>
    <r>
      <rPr>
        <vertAlign val="subscript"/>
        <sz val="8"/>
        <color indexed="8"/>
        <rFont val="Calibri"/>
        <family val="2"/>
      </rPr>
      <t>L</t>
    </r>
  </si>
  <si>
    <r>
      <t>P</t>
    </r>
    <r>
      <rPr>
        <vertAlign val="subscript"/>
        <sz val="8"/>
        <color indexed="8"/>
        <rFont val="Calibri"/>
        <family val="2"/>
      </rPr>
      <t>FR</t>
    </r>
  </si>
  <si>
    <r>
      <t>Absoluter Druck Faulraum, 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P</t>
    </r>
    <r>
      <rPr>
        <vertAlign val="subscript"/>
        <sz val="8"/>
        <rFont val="Calibri"/>
        <family val="2"/>
      </rPr>
      <t>L</t>
    </r>
    <r>
      <rPr>
        <sz val="8"/>
        <rFont val="Calibri"/>
        <family val="2"/>
      </rPr>
      <t xml:space="preserve"> + p</t>
    </r>
    <r>
      <rPr>
        <vertAlign val="subscript"/>
        <sz val="8"/>
        <rFont val="Calibri"/>
        <family val="2"/>
      </rPr>
      <t>FR</t>
    </r>
  </si>
  <si>
    <r>
      <t>p</t>
    </r>
    <r>
      <rPr>
        <vertAlign val="subscript"/>
        <sz val="8"/>
        <color indexed="8"/>
        <rFont val="Calibri"/>
        <family val="2"/>
      </rPr>
      <t>1</t>
    </r>
  </si>
  <si>
    <r>
      <t>Temperatur bei Messung Volumenstrom,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</si>
  <si>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M</t>
    </r>
  </si>
  <si>
    <r>
      <t>Temperatur bei Messung, 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 xml:space="preserve"> = 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 xml:space="preserve"> + T</t>
    </r>
    <r>
      <rPr>
        <vertAlign val="subscript"/>
        <sz val="8"/>
        <rFont val="Calibri"/>
        <family val="2"/>
      </rPr>
      <t>M</t>
    </r>
  </si>
  <si>
    <r>
      <t>T</t>
    </r>
    <r>
      <rPr>
        <vertAlign val="subscript"/>
        <sz val="8"/>
        <color indexed="8"/>
        <rFont val="Calibri"/>
        <family val="2"/>
      </rPr>
      <t>1</t>
    </r>
  </si>
  <si>
    <r>
      <t>Faktor = (p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)/(p</t>
    </r>
    <r>
      <rPr>
        <vertAlign val="subscript"/>
        <sz val="8"/>
        <rFont val="Calibri"/>
        <family val="2"/>
      </rPr>
      <t>N</t>
    </r>
    <r>
      <rPr>
        <sz val="8"/>
        <rFont val="Calibri"/>
        <family val="2"/>
      </rPr>
      <t>·T</t>
    </r>
    <r>
      <rPr>
        <vertAlign val="subscript"/>
        <sz val="8"/>
        <rFont val="Calibri"/>
        <family val="2"/>
      </rPr>
      <t>1</t>
    </r>
    <r>
      <rPr>
        <sz val="8"/>
        <rFont val="Calibri"/>
        <family val="2"/>
      </rPr>
      <t>)·(1-w)</t>
    </r>
  </si>
  <si>
    <t>Abk.</t>
  </si>
  <si>
    <t>Zähler m³</t>
  </si>
  <si>
    <t>Monat</t>
  </si>
  <si>
    <t>1. Quartal 2016</t>
  </si>
  <si>
    <t>2. Quartal 2016</t>
  </si>
  <si>
    <t>3. Quartal 2016</t>
  </si>
  <si>
    <t>4. Quartal 2016</t>
  </si>
  <si>
    <t>Rohgas zu Gasometer</t>
  </si>
  <si>
    <t>Rohgas auf BGAA</t>
  </si>
  <si>
    <t>Rohgas auf Fackel</t>
  </si>
  <si>
    <t>Summe BGAA und Fackel</t>
  </si>
  <si>
    <t>Jahresbilanz Gas 2016</t>
  </si>
  <si>
    <t>Rohgas zu Gasometer
(inkl. Fackel)</t>
  </si>
  <si>
    <t>Rohgas auf BGAA (Bm³) pro Monat</t>
  </si>
  <si>
    <t>Tagesganglinie Rohgas auf BGAA (Bm³)</t>
  </si>
  <si>
    <t>Produktion Rohgas [Bm³]</t>
  </si>
  <si>
    <t>Bezug Rohgas BGA [Bm³]</t>
  </si>
  <si>
    <t>Bezug Rohgas Fackel [Bm³]</t>
  </si>
  <si>
    <t>Bezug Rohgas gesamt [Bm³]</t>
  </si>
  <si>
    <t>Einspeisung Messung [Nm³]</t>
  </si>
  <si>
    <t>Einspeisung Messung [kWh]</t>
  </si>
  <si>
    <t>Produktion trocken [Nm³]</t>
  </si>
  <si>
    <t>Konsum trocken [Nm³]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</si>
</sst>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64" formatCode="#,##0.0"/>
    <numFmt numFmtId="165" formatCode="0.0%"/>
    <numFmt numFmtId="166" formatCode="#,##0.000"/>
    <numFmt numFmtId="167" formatCode="0.000"/>
    <numFmt numFmtId="168" formatCode="0.0"/>
    <numFmt numFmtId="169" formatCode="dd/mm/yy;@"/>
    <numFmt numFmtId="170" formatCode="mmmm\ yyyy"/>
  </numFmts>
  <fonts count="25" x14ac:knownFonts="1">
    <font>
      <sz val="10"/>
      <name val="Arial"/>
    </font>
    <font>
      <sz val="10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i/>
      <sz val="9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9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indexed="8"/>
      <name val="Calibri"/>
      <family val="2"/>
    </font>
    <font>
      <sz val="8"/>
      <color indexed="8"/>
      <name val="Calibri"/>
      <family val="2"/>
    </font>
    <font>
      <vertAlign val="superscript"/>
      <sz val="8"/>
      <name val="Calibri"/>
      <family val="2"/>
    </font>
    <font>
      <vertAlign val="subscript"/>
      <sz val="8"/>
      <name val="Calibri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/>
  </cellStyleXfs>
  <cellXfs count="195">
    <xf numFmtId="0" fontId="0" fillId="0" borderId="0" xfId="0"/>
    <xf numFmtId="0" fontId="4" fillId="0" borderId="0" xfId="6" applyFont="1" applyFill="1" applyBorder="1" applyAlignment="1">
      <alignment vertical="center"/>
    </xf>
    <xf numFmtId="3" fontId="7" fillId="6" borderId="0" xfId="5" applyNumberFormat="1" applyFont="1" applyFill="1" applyBorder="1" applyAlignment="1">
      <alignment vertical="center" shrinkToFit="1"/>
    </xf>
    <xf numFmtId="0" fontId="7" fillId="7" borderId="0" xfId="5" applyFont="1" applyFill="1" applyBorder="1" applyAlignment="1">
      <alignment vertical="center" shrinkToFit="1"/>
    </xf>
    <xf numFmtId="0" fontId="7" fillId="8" borderId="0" xfId="5" applyFont="1" applyFill="1" applyBorder="1" applyAlignment="1">
      <alignment vertical="center" shrinkToFit="1"/>
    </xf>
    <xf numFmtId="0" fontId="7" fillId="9" borderId="0" xfId="5" applyFont="1" applyFill="1" applyBorder="1" applyAlignment="1">
      <alignment vertical="center" shrinkToFit="1"/>
    </xf>
    <xf numFmtId="0" fontId="7" fillId="10" borderId="0" xfId="5" applyFont="1" applyFill="1" applyBorder="1" applyAlignment="1">
      <alignment vertical="center" shrinkToFit="1"/>
    </xf>
    <xf numFmtId="0" fontId="7" fillId="11" borderId="0" xfId="5" applyFont="1" applyFill="1" applyBorder="1" applyAlignment="1">
      <alignment vertical="center" shrinkToFit="1"/>
    </xf>
    <xf numFmtId="3" fontId="4" fillId="0" borderId="10" xfId="6" applyNumberFormat="1" applyFont="1" applyFill="1" applyBorder="1" applyAlignment="1">
      <alignment vertical="center"/>
    </xf>
    <xf numFmtId="3" fontId="4" fillId="0" borderId="11" xfId="6" applyNumberFormat="1" applyFont="1" applyFill="1" applyBorder="1"/>
    <xf numFmtId="3" fontId="4" fillId="0" borderId="9" xfId="6" applyNumberFormat="1" applyFont="1" applyFill="1" applyBorder="1"/>
    <xf numFmtId="0" fontId="4" fillId="0" borderId="11" xfId="6" applyFont="1" applyFill="1" applyBorder="1" applyAlignment="1">
      <alignment vertical="center"/>
    </xf>
    <xf numFmtId="0" fontId="4" fillId="0" borderId="9" xfId="6" applyFont="1" applyFill="1" applyBorder="1" applyAlignment="1">
      <alignment vertical="center"/>
    </xf>
    <xf numFmtId="0" fontId="4" fillId="0" borderId="10" xfId="6" applyFont="1" applyFill="1" applyBorder="1" applyAlignment="1">
      <alignment vertical="center"/>
    </xf>
    <xf numFmtId="3" fontId="4" fillId="0" borderId="11" xfId="6" applyNumberFormat="1" applyFont="1" applyFill="1" applyBorder="1" applyAlignment="1">
      <alignment vertical="center"/>
    </xf>
    <xf numFmtId="0" fontId="9" fillId="0" borderId="0" xfId="6" applyFont="1" applyBorder="1" applyAlignment="1">
      <alignment vertical="center"/>
    </xf>
    <xf numFmtId="0" fontId="10" fillId="0" borderId="0" xfId="6" applyFont="1" applyBorder="1" applyAlignment="1">
      <alignment vertical="center"/>
    </xf>
    <xf numFmtId="0" fontId="5" fillId="0" borderId="0" xfId="5" applyFont="1" applyFill="1" applyBorder="1" applyAlignment="1">
      <alignment horizontal="center" vertical="center" wrapText="1"/>
    </xf>
    <xf numFmtId="3" fontId="11" fillId="6" borderId="0" xfId="5" applyNumberFormat="1" applyFont="1" applyFill="1" applyBorder="1" applyAlignment="1">
      <alignment vertical="center" shrinkToFit="1"/>
    </xf>
    <xf numFmtId="0" fontId="11" fillId="7" borderId="0" xfId="5" applyFont="1" applyFill="1" applyBorder="1" applyAlignment="1">
      <alignment vertical="center" shrinkToFit="1"/>
    </xf>
    <xf numFmtId="0" fontId="11" fillId="8" borderId="0" xfId="5" applyFont="1" applyFill="1" applyBorder="1" applyAlignment="1">
      <alignment vertical="center" shrinkToFit="1"/>
    </xf>
    <xf numFmtId="0" fontId="11" fillId="9" borderId="0" xfId="5" applyFont="1" applyFill="1" applyBorder="1" applyAlignment="1">
      <alignment vertical="center" shrinkToFit="1"/>
    </xf>
    <xf numFmtId="0" fontId="11" fillId="10" borderId="0" xfId="5" applyFont="1" applyFill="1" applyBorder="1" applyAlignment="1">
      <alignment vertical="center" shrinkToFit="1"/>
    </xf>
    <xf numFmtId="0" fontId="11" fillId="11" borderId="0" xfId="5" applyFont="1" applyFill="1" applyBorder="1" applyAlignment="1">
      <alignment vertical="center" shrinkToFit="1"/>
    </xf>
    <xf numFmtId="0" fontId="12" fillId="0" borderId="4" xfId="6" applyFont="1" applyBorder="1" applyAlignment="1">
      <alignment vertical="center"/>
    </xf>
    <xf numFmtId="0" fontId="8" fillId="6" borderId="4" xfId="5" applyFont="1" applyFill="1" applyBorder="1" applyAlignment="1">
      <alignment horizontal="center" vertical="center"/>
    </xf>
    <xf numFmtId="0" fontId="10" fillId="0" borderId="12" xfId="6" applyFont="1" applyBorder="1" applyAlignment="1">
      <alignment vertical="center"/>
    </xf>
    <xf numFmtId="0" fontId="8" fillId="6" borderId="3" xfId="5" applyFont="1" applyFill="1" applyBorder="1" applyAlignment="1">
      <alignment horizontal="center" vertical="center"/>
    </xf>
    <xf numFmtId="0" fontId="8" fillId="7" borderId="5" xfId="5" applyFont="1" applyFill="1" applyBorder="1" applyAlignment="1">
      <alignment horizontal="center" vertical="center"/>
    </xf>
    <xf numFmtId="0" fontId="8" fillId="11" borderId="3" xfId="5" applyFont="1" applyFill="1" applyBorder="1" applyAlignment="1">
      <alignment horizontal="center" vertical="center"/>
    </xf>
    <xf numFmtId="0" fontId="8" fillId="11" borderId="5" xfId="5" applyFont="1" applyFill="1" applyBorder="1" applyAlignment="1">
      <alignment horizontal="center" vertical="center"/>
    </xf>
    <xf numFmtId="0" fontId="4" fillId="0" borderId="0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0" fontId="4" fillId="0" borderId="14" xfId="6" applyFont="1" applyBorder="1" applyAlignment="1">
      <alignment vertical="center"/>
    </xf>
    <xf numFmtId="0" fontId="4" fillId="0" borderId="11" xfId="6" applyFont="1" applyBorder="1" applyAlignment="1">
      <alignment vertical="center"/>
    </xf>
    <xf numFmtId="0" fontId="4" fillId="0" borderId="10" xfId="6" applyFont="1" applyBorder="1" applyAlignment="1">
      <alignment vertical="center"/>
    </xf>
    <xf numFmtId="3" fontId="4" fillId="7" borderId="11" xfId="6" applyNumberFormat="1" applyFont="1" applyFill="1" applyBorder="1" applyAlignment="1">
      <alignment vertical="center"/>
    </xf>
    <xf numFmtId="3" fontId="4" fillId="7" borderId="10" xfId="6" applyNumberFormat="1" applyFont="1" applyFill="1" applyBorder="1" applyAlignment="1">
      <alignment vertical="center"/>
    </xf>
    <xf numFmtId="0" fontId="4" fillId="0" borderId="15" xfId="6" applyFont="1" applyBorder="1" applyAlignment="1">
      <alignment vertical="center"/>
    </xf>
    <xf numFmtId="10" fontId="4" fillId="9" borderId="16" xfId="6" applyNumberFormat="1" applyFont="1" applyFill="1" applyBorder="1" applyAlignment="1">
      <alignment vertical="center"/>
    </xf>
    <xf numFmtId="0" fontId="4" fillId="0" borderId="17" xfId="6" applyFont="1" applyBorder="1" applyAlignment="1">
      <alignment vertical="center"/>
    </xf>
    <xf numFmtId="170" fontId="13" fillId="0" borderId="0" xfId="6" applyNumberFormat="1" applyFont="1" applyBorder="1" applyAlignment="1">
      <alignment horizontal="left" vertical="top"/>
    </xf>
    <xf numFmtId="0" fontId="4" fillId="0" borderId="0" xfId="6" applyFont="1" applyBorder="1" applyAlignment="1">
      <alignment horizontal="center" vertical="center"/>
    </xf>
    <xf numFmtId="3" fontId="4" fillId="0" borderId="0" xfId="6" applyNumberFormat="1" applyFont="1" applyBorder="1" applyAlignment="1">
      <alignment vertical="center"/>
    </xf>
    <xf numFmtId="0" fontId="4" fillId="0" borderId="5" xfId="6" applyFont="1" applyBorder="1" applyAlignment="1">
      <alignment horizontal="center" vertical="center"/>
    </xf>
    <xf numFmtId="0" fontId="4" fillId="0" borderId="18" xfId="6" applyFont="1" applyBorder="1" applyAlignment="1">
      <alignment horizontal="left" vertical="center"/>
    </xf>
    <xf numFmtId="0" fontId="4" fillId="0" borderId="19" xfId="6" applyFont="1" applyBorder="1" applyAlignment="1">
      <alignment horizontal="left" vertical="center"/>
    </xf>
    <xf numFmtId="0" fontId="4" fillId="0" borderId="20" xfId="6" applyFont="1" applyBorder="1" applyAlignment="1">
      <alignment horizontal="left" vertical="center"/>
    </xf>
    <xf numFmtId="0" fontId="10" fillId="7" borderId="21" xfId="6" applyFont="1" applyFill="1" applyBorder="1" applyAlignment="1">
      <alignment vertical="center"/>
    </xf>
    <xf numFmtId="0" fontId="10" fillId="9" borderId="12" xfId="6" applyFont="1" applyFill="1" applyBorder="1" applyAlignment="1">
      <alignment vertical="center"/>
    </xf>
    <xf numFmtId="0" fontId="10" fillId="8" borderId="12" xfId="6" applyFont="1" applyFill="1" applyBorder="1" applyAlignment="1">
      <alignment vertical="center"/>
    </xf>
    <xf numFmtId="0" fontId="10" fillId="10" borderId="12" xfId="6" applyFont="1" applyFill="1" applyBorder="1" applyAlignment="1">
      <alignment vertical="center"/>
    </xf>
    <xf numFmtId="3" fontId="4" fillId="0" borderId="13" xfId="6" applyNumberFormat="1" applyFont="1" applyFill="1" applyBorder="1" applyAlignment="1">
      <alignment vertical="center"/>
    </xf>
    <xf numFmtId="3" fontId="4" fillId="0" borderId="22" xfId="6" applyNumberFormat="1" applyFont="1" applyFill="1" applyBorder="1" applyAlignment="1">
      <alignment vertical="center"/>
    </xf>
    <xf numFmtId="3" fontId="4" fillId="0" borderId="14" xfId="6" applyNumberFormat="1" applyFont="1" applyFill="1" applyBorder="1" applyAlignment="1">
      <alignment vertical="center"/>
    </xf>
    <xf numFmtId="0" fontId="3" fillId="0" borderId="11" xfId="5" applyFont="1" applyFill="1" applyBorder="1" applyAlignment="1">
      <alignment vertical="center" shrinkToFit="1"/>
    </xf>
    <xf numFmtId="0" fontId="3" fillId="0" borderId="9" xfId="5" applyFont="1" applyFill="1" applyBorder="1" applyAlignment="1">
      <alignment vertical="center" shrinkToFit="1"/>
    </xf>
    <xf numFmtId="0" fontId="3" fillId="0" borderId="10" xfId="5" applyFont="1" applyFill="1" applyBorder="1" applyAlignment="1">
      <alignment vertical="center" shrinkToFit="1"/>
    </xf>
    <xf numFmtId="3" fontId="4" fillId="0" borderId="9" xfId="6" applyNumberFormat="1" applyFont="1" applyFill="1" applyBorder="1" applyAlignment="1">
      <alignment vertical="center"/>
    </xf>
    <xf numFmtId="165" fontId="3" fillId="0" borderId="11" xfId="5" applyNumberFormat="1" applyFont="1" applyFill="1" applyBorder="1" applyAlignment="1">
      <alignment vertical="center" shrinkToFit="1"/>
    </xf>
    <xf numFmtId="165" fontId="3" fillId="0" borderId="9" xfId="5" applyNumberFormat="1" applyFont="1" applyFill="1" applyBorder="1" applyAlignment="1">
      <alignment vertical="center" shrinkToFit="1"/>
    </xf>
    <xf numFmtId="165" fontId="3" fillId="0" borderId="10" xfId="5" applyNumberFormat="1" applyFont="1" applyFill="1" applyBorder="1" applyAlignment="1">
      <alignment vertical="center" shrinkToFit="1"/>
    </xf>
    <xf numFmtId="4" fontId="4" fillId="0" borderId="11" xfId="6" applyNumberFormat="1" applyFont="1" applyFill="1" applyBorder="1" applyAlignment="1">
      <alignment vertical="center"/>
    </xf>
    <xf numFmtId="4" fontId="4" fillId="0" borderId="9" xfId="6" applyNumberFormat="1" applyFont="1" applyFill="1" applyBorder="1" applyAlignment="1">
      <alignment vertical="center"/>
    </xf>
    <xf numFmtId="4" fontId="4" fillId="0" borderId="10" xfId="6" applyNumberFormat="1" applyFont="1" applyFill="1" applyBorder="1" applyAlignment="1">
      <alignment vertical="center"/>
    </xf>
    <xf numFmtId="10" fontId="4" fillId="0" borderId="16" xfId="6" applyNumberFormat="1" applyFont="1" applyFill="1" applyBorder="1" applyAlignment="1">
      <alignment vertical="center"/>
    </xf>
    <xf numFmtId="10" fontId="4" fillId="0" borderId="23" xfId="6" applyNumberFormat="1" applyFont="1" applyFill="1" applyBorder="1" applyAlignment="1">
      <alignment vertical="center"/>
    </xf>
    <xf numFmtId="10" fontId="4" fillId="0" borderId="17" xfId="6" applyNumberFormat="1" applyFont="1" applyFill="1" applyBorder="1" applyAlignment="1">
      <alignment vertical="center"/>
    </xf>
    <xf numFmtId="166" fontId="4" fillId="0" borderId="11" xfId="6" applyNumberFormat="1" applyFont="1" applyFill="1" applyBorder="1" applyAlignment="1">
      <alignment vertical="center"/>
    </xf>
    <xf numFmtId="0" fontId="8" fillId="0" borderId="0" xfId="5" applyFont="1" applyBorder="1" applyAlignment="1">
      <alignment horizontal="right" vertical="center" shrinkToFit="1"/>
    </xf>
    <xf numFmtId="49" fontId="13" fillId="0" borderId="0" xfId="6" applyNumberFormat="1" applyFont="1" applyBorder="1" applyAlignment="1">
      <alignment horizontal="left" vertical="center"/>
    </xf>
    <xf numFmtId="169" fontId="3" fillId="0" borderId="0" xfId="6" applyNumberFormat="1" applyFont="1" applyFill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7" fillId="0" borderId="24" xfId="5" applyFont="1" applyFill="1" applyBorder="1" applyAlignment="1">
      <alignment horizontal="center" vertical="center" wrapText="1"/>
    </xf>
    <xf numFmtId="0" fontId="7" fillId="0" borderId="25" xfId="5" applyFont="1" applyFill="1" applyBorder="1" applyAlignment="1">
      <alignment horizontal="center" vertical="center" wrapText="1"/>
    </xf>
    <xf numFmtId="0" fontId="7" fillId="0" borderId="26" xfId="5" applyFont="1" applyFill="1" applyBorder="1" applyAlignment="1">
      <alignment horizontal="center" vertical="center" wrapText="1"/>
    </xf>
    <xf numFmtId="0" fontId="7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6" borderId="28" xfId="5" applyFont="1" applyFill="1" applyBorder="1" applyAlignment="1">
      <alignment horizontal="center" vertical="center"/>
    </xf>
    <xf numFmtId="0" fontId="8" fillId="7" borderId="29" xfId="5" applyFont="1" applyFill="1" applyBorder="1" applyAlignment="1">
      <alignment horizontal="center" vertical="center"/>
    </xf>
    <xf numFmtId="0" fontId="8" fillId="11" borderId="1" xfId="5" applyFont="1" applyFill="1" applyBorder="1" applyAlignment="1">
      <alignment horizontal="center" vertical="center"/>
    </xf>
    <xf numFmtId="0" fontId="8" fillId="11" borderId="2" xfId="5" applyFont="1" applyFill="1" applyBorder="1" applyAlignment="1">
      <alignment horizontal="center" vertical="center"/>
    </xf>
    <xf numFmtId="3" fontId="5" fillId="0" borderId="13" xfId="5" applyNumberFormat="1" applyFont="1" applyFill="1" applyBorder="1" applyAlignment="1">
      <alignment horizontal="right" vertical="center" indent="1"/>
    </xf>
    <xf numFmtId="3" fontId="5" fillId="0" borderId="22" xfId="5" applyNumberFormat="1" applyFont="1" applyFill="1" applyBorder="1" applyAlignment="1">
      <alignment horizontal="right" vertical="center" indent="1"/>
    </xf>
    <xf numFmtId="3" fontId="5" fillId="0" borderId="14" xfId="5" applyNumberFormat="1" applyFont="1" applyFill="1" applyBorder="1" applyAlignment="1">
      <alignment horizontal="right" vertical="center" indent="1"/>
    </xf>
    <xf numFmtId="3" fontId="5" fillId="0" borderId="11" xfId="5" applyNumberFormat="1" applyFont="1" applyFill="1" applyBorder="1" applyAlignment="1">
      <alignment horizontal="right" vertical="center" indent="1"/>
    </xf>
    <xf numFmtId="3" fontId="5" fillId="0" borderId="9" xfId="5" applyNumberFormat="1" applyFont="1" applyFill="1" applyBorder="1" applyAlignment="1">
      <alignment horizontal="right" vertical="center" indent="1"/>
    </xf>
    <xf numFmtId="3" fontId="5" fillId="0" borderId="10" xfId="5" applyNumberFormat="1" applyFont="1" applyFill="1" applyBorder="1" applyAlignment="1">
      <alignment horizontal="right" vertical="center" indent="1"/>
    </xf>
    <xf numFmtId="3" fontId="5" fillId="0" borderId="16" xfId="5" applyNumberFormat="1" applyFont="1" applyFill="1" applyBorder="1" applyAlignment="1">
      <alignment horizontal="right" vertical="center" indent="1"/>
    </xf>
    <xf numFmtId="3" fontId="5" fillId="0" borderId="23" xfId="5" applyNumberFormat="1" applyFont="1" applyFill="1" applyBorder="1" applyAlignment="1">
      <alignment horizontal="right" vertical="center" indent="1"/>
    </xf>
    <xf numFmtId="3" fontId="5" fillId="0" borderId="17" xfId="5" applyNumberFormat="1" applyFont="1" applyFill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vertical="center"/>
    </xf>
    <xf numFmtId="3" fontId="5" fillId="0" borderId="0" xfId="5" applyNumberFormat="1" applyFont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0" fontId="5" fillId="0" borderId="1" xfId="5" applyFont="1" applyBorder="1" applyAlignment="1">
      <alignment horizontal="right" vertical="center" indent="1"/>
    </xf>
    <xf numFmtId="0" fontId="5" fillId="0" borderId="0" xfId="5" applyFont="1" applyBorder="1" applyAlignment="1">
      <alignment horizontal="right" vertical="center" indent="1"/>
    </xf>
    <xf numFmtId="167" fontId="5" fillId="0" borderId="1" xfId="5" applyNumberFormat="1" applyFont="1" applyBorder="1" applyAlignment="1">
      <alignment horizontal="right" vertical="center" indent="1"/>
    </xf>
    <xf numFmtId="3" fontId="5" fillId="0" borderId="0" xfId="5" applyNumberFormat="1" applyFont="1" applyFill="1" applyBorder="1" applyAlignment="1">
      <alignment horizontal="right" vertical="center" indent="1"/>
    </xf>
    <xf numFmtId="0" fontId="5" fillId="0" borderId="3" xfId="5" applyFont="1" applyBorder="1" applyAlignment="1">
      <alignment horizontal="right" vertical="center" indent="1"/>
    </xf>
    <xf numFmtId="3" fontId="5" fillId="7" borderId="30" xfId="5" applyNumberFormat="1" applyFont="1" applyFill="1" applyBorder="1" applyAlignment="1">
      <alignment horizontal="right" vertical="center" indent="1"/>
    </xf>
    <xf numFmtId="3" fontId="5" fillId="7" borderId="8" xfId="5" applyNumberFormat="1" applyFont="1" applyFill="1" applyBorder="1" applyAlignment="1">
      <alignment horizontal="right" vertical="center" indent="1"/>
    </xf>
    <xf numFmtId="10" fontId="5" fillId="9" borderId="17" xfId="5" applyNumberFormat="1" applyFont="1" applyFill="1" applyBorder="1" applyAlignment="1">
      <alignment horizontal="right" vertical="center" indent="1"/>
    </xf>
    <xf numFmtId="3" fontId="3" fillId="0" borderId="11" xfId="6" applyNumberFormat="1" applyFont="1" applyFill="1" applyBorder="1"/>
    <xf numFmtId="3" fontId="3" fillId="0" borderId="9" xfId="6" applyNumberFormat="1" applyFont="1" applyFill="1" applyBorder="1"/>
    <xf numFmtId="3" fontId="3" fillId="0" borderId="10" xfId="6" applyNumberFormat="1" applyFont="1" applyFill="1" applyBorder="1" applyAlignment="1">
      <alignment vertical="center"/>
    </xf>
    <xf numFmtId="0" fontId="3" fillId="0" borderId="11" xfId="6" applyFont="1" applyFill="1" applyBorder="1" applyAlignment="1">
      <alignment vertical="center"/>
    </xf>
    <xf numFmtId="3" fontId="3" fillId="0" borderId="11" xfId="6" applyNumberFormat="1" applyFont="1" applyFill="1" applyBorder="1" applyAlignment="1">
      <alignment vertical="center"/>
    </xf>
    <xf numFmtId="3" fontId="5" fillId="0" borderId="18" xfId="5" applyNumberFormat="1" applyFont="1" applyFill="1" applyBorder="1" applyAlignment="1">
      <alignment horizontal="right" vertical="center" indent="1"/>
    </xf>
    <xf numFmtId="167" fontId="5" fillId="0" borderId="9" xfId="5" applyNumberFormat="1" applyFont="1" applyFill="1" applyBorder="1" applyAlignment="1">
      <alignment horizontal="right" vertical="center" indent="1"/>
    </xf>
    <xf numFmtId="167" fontId="5" fillId="0" borderId="19" xfId="5" applyNumberFormat="1" applyFont="1" applyFill="1" applyBorder="1" applyAlignment="1">
      <alignment horizontal="right" vertical="center" indent="1"/>
    </xf>
    <xf numFmtId="168" fontId="5" fillId="0" borderId="9" xfId="5" applyNumberFormat="1" applyFont="1" applyFill="1" applyBorder="1" applyAlignment="1">
      <alignment horizontal="right" vertical="center" indent="1"/>
    </xf>
    <xf numFmtId="168" fontId="5" fillId="0" borderId="19" xfId="5" applyNumberFormat="1" applyFont="1" applyFill="1" applyBorder="1" applyAlignment="1">
      <alignment horizontal="right" vertical="center" indent="1"/>
    </xf>
    <xf numFmtId="3" fontId="5" fillId="0" borderId="19" xfId="5" applyNumberFormat="1" applyFont="1" applyFill="1" applyBorder="1" applyAlignment="1">
      <alignment horizontal="right" vertical="center" indent="1"/>
    </xf>
    <xf numFmtId="2" fontId="5" fillId="0" borderId="9" xfId="5" applyNumberFormat="1" applyFont="1" applyFill="1" applyBorder="1" applyAlignment="1">
      <alignment horizontal="right" vertical="center" indent="1"/>
    </xf>
    <xf numFmtId="2" fontId="5" fillId="0" borderId="19" xfId="5" applyNumberFormat="1" applyFont="1" applyFill="1" applyBorder="1" applyAlignment="1">
      <alignment horizontal="right" vertical="center" indent="1"/>
    </xf>
    <xf numFmtId="165" fontId="5" fillId="0" borderId="9" xfId="4" applyNumberFormat="1" applyFont="1" applyFill="1" applyBorder="1" applyAlignment="1">
      <alignment horizontal="right" vertical="center" indent="1"/>
    </xf>
    <xf numFmtId="165" fontId="5" fillId="0" borderId="19" xfId="4" applyNumberFormat="1" applyFont="1" applyFill="1" applyBorder="1" applyAlignment="1">
      <alignment horizontal="right" vertical="center" indent="1"/>
    </xf>
    <xf numFmtId="10" fontId="5" fillId="0" borderId="23" xfId="4" applyNumberFormat="1" applyFont="1" applyFill="1" applyBorder="1" applyAlignment="1">
      <alignment horizontal="right" vertical="center" indent="1"/>
    </xf>
    <xf numFmtId="10" fontId="5" fillId="0" borderId="17" xfId="4" applyNumberFormat="1" applyFont="1" applyFill="1" applyBorder="1" applyAlignment="1">
      <alignment horizontal="right" vertical="center" indent="1"/>
    </xf>
    <xf numFmtId="10" fontId="5" fillId="0" borderId="0" xfId="4" applyNumberFormat="1" applyFont="1" applyFill="1" applyBorder="1" applyAlignment="1">
      <alignment horizontal="right" vertical="center" indent="1"/>
    </xf>
    <xf numFmtId="167" fontId="5" fillId="0" borderId="34" xfId="5" applyNumberFormat="1" applyFont="1" applyFill="1" applyBorder="1" applyAlignment="1">
      <alignment horizontal="right" vertical="center" indent="1"/>
    </xf>
    <xf numFmtId="165" fontId="5" fillId="0" borderId="34" xfId="4" applyNumberFormat="1" applyFont="1" applyFill="1" applyBorder="1" applyAlignment="1">
      <alignment horizontal="right" vertical="center" indent="1"/>
    </xf>
    <xf numFmtId="10" fontId="5" fillId="0" borderId="16" xfId="5" applyNumberFormat="1" applyFont="1" applyFill="1" applyBorder="1" applyAlignment="1">
      <alignment horizontal="right" vertical="center" indent="1"/>
    </xf>
    <xf numFmtId="0" fontId="7" fillId="9" borderId="32" xfId="5" applyFont="1" applyFill="1" applyBorder="1" applyAlignment="1">
      <alignment vertical="center"/>
    </xf>
    <xf numFmtId="0" fontId="7" fillId="8" borderId="33" xfId="5" applyFont="1" applyFill="1" applyBorder="1" applyAlignment="1">
      <alignment vertical="center"/>
    </xf>
    <xf numFmtId="0" fontId="7" fillId="10" borderId="32" xfId="5" applyFont="1" applyFill="1" applyBorder="1" applyAlignment="1">
      <alignment vertical="center"/>
    </xf>
    <xf numFmtId="0" fontId="7" fillId="8" borderId="32" xfId="5" applyFont="1" applyFill="1" applyBorder="1" applyAlignment="1">
      <alignment vertical="center"/>
    </xf>
    <xf numFmtId="0" fontId="7" fillId="7" borderId="31" xfId="5" applyFont="1" applyFill="1" applyBorder="1" applyAlignment="1">
      <alignment vertical="center"/>
    </xf>
    <xf numFmtId="0" fontId="6" fillId="0" borderId="0" xfId="5" applyFont="1" applyBorder="1" applyAlignment="1">
      <alignment horizontal="right" vertical="center" shrinkToFit="1"/>
    </xf>
    <xf numFmtId="0" fontId="17" fillId="0" borderId="0" xfId="0" applyFont="1" applyBorder="1" applyAlignment="1">
      <alignment horizontal="left" vertical="center"/>
    </xf>
    <xf numFmtId="0" fontId="18" fillId="0" borderId="0" xfId="6" applyFont="1" applyFill="1" applyBorder="1" applyAlignment="1">
      <alignment horizontal="left" vertical="center"/>
    </xf>
    <xf numFmtId="43" fontId="18" fillId="0" borderId="0" xfId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18" fillId="0" borderId="0" xfId="6" applyFont="1" applyBorder="1" applyAlignment="1">
      <alignment horizontal="left" vertical="center"/>
    </xf>
    <xf numFmtId="43" fontId="18" fillId="0" borderId="0" xfId="1" applyFont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8" fillId="0" borderId="0" xfId="6" applyFont="1" applyFill="1" applyBorder="1" applyAlignment="1">
      <alignment horizontal="right" vertical="center"/>
    </xf>
    <xf numFmtId="0" fontId="18" fillId="0" borderId="0" xfId="6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3" fontId="7" fillId="0" borderId="0" xfId="0" applyNumberFormat="1" applyFont="1" applyBorder="1" applyAlignment="1">
      <alignment horizontal="right" vertical="center"/>
    </xf>
    <xf numFmtId="0" fontId="7" fillId="0" borderId="12" xfId="5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2" xfId="5" applyFont="1" applyFill="1" applyBorder="1" applyAlignment="1">
      <alignment horizontal="right" vertical="center"/>
    </xf>
    <xf numFmtId="0" fontId="18" fillId="0" borderId="12" xfId="0" applyFont="1" applyBorder="1" applyAlignment="1">
      <alignment horizontal="left" vertical="center"/>
    </xf>
    <xf numFmtId="0" fontId="7" fillId="2" borderId="12" xfId="5" applyFont="1" applyFill="1" applyBorder="1" applyAlignment="1">
      <alignment horizontal="right" vertical="center"/>
    </xf>
    <xf numFmtId="0" fontId="7" fillId="0" borderId="12" xfId="5" applyFont="1" applyBorder="1" applyAlignment="1">
      <alignment horizontal="right" vertical="center"/>
    </xf>
    <xf numFmtId="164" fontId="6" fillId="5" borderId="12" xfId="5" applyNumberFormat="1" applyFont="1" applyFill="1" applyBorder="1" applyAlignment="1">
      <alignment horizontal="right" vertical="center"/>
    </xf>
    <xf numFmtId="0" fontId="6" fillId="0" borderId="12" xfId="5" applyFont="1" applyBorder="1" applyAlignment="1">
      <alignment horizontal="left" vertical="center"/>
    </xf>
    <xf numFmtId="4" fontId="7" fillId="0" borderId="12" xfId="5" applyNumberFormat="1" applyFont="1" applyBorder="1" applyAlignment="1">
      <alignment horizontal="right" vertical="center"/>
    </xf>
    <xf numFmtId="10" fontId="7" fillId="3" borderId="12" xfId="3" applyNumberFormat="1" applyFont="1" applyFill="1" applyBorder="1" applyAlignment="1">
      <alignment horizontal="right" vertical="center"/>
    </xf>
    <xf numFmtId="0" fontId="7" fillId="5" borderId="12" xfId="5" applyFont="1" applyFill="1" applyBorder="1" applyAlignment="1">
      <alignment horizontal="right" vertical="center"/>
    </xf>
    <xf numFmtId="0" fontId="18" fillId="0" borderId="12" xfId="6" applyFont="1" applyFill="1" applyBorder="1" applyAlignment="1">
      <alignment horizontal="left" vertical="center"/>
    </xf>
    <xf numFmtId="4" fontId="18" fillId="3" borderId="12" xfId="6" applyNumberFormat="1" applyFont="1" applyFill="1" applyBorder="1" applyAlignment="1">
      <alignment horizontal="right" vertical="center"/>
    </xf>
    <xf numFmtId="0" fontId="7" fillId="0" borderId="12" xfId="5" applyFont="1" applyFill="1" applyBorder="1" applyAlignment="1">
      <alignment horizontal="left" vertical="center"/>
    </xf>
    <xf numFmtId="0" fontId="7" fillId="0" borderId="12" xfId="6" applyFont="1" applyFill="1" applyBorder="1" applyAlignment="1">
      <alignment horizontal="left" vertical="center"/>
    </xf>
    <xf numFmtId="0" fontId="7" fillId="3" borderId="12" xfId="5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 vertical="center"/>
    </xf>
    <xf numFmtId="0" fontId="18" fillId="0" borderId="12" xfId="6" applyFont="1" applyBorder="1" applyAlignment="1">
      <alignment horizontal="left" vertical="center"/>
    </xf>
    <xf numFmtId="166" fontId="18" fillId="3" borderId="12" xfId="6" applyNumberFormat="1" applyFont="1" applyFill="1" applyBorder="1" applyAlignment="1">
      <alignment horizontal="right" vertical="center"/>
    </xf>
    <xf numFmtId="164" fontId="18" fillId="3" borderId="12" xfId="6" applyNumberFormat="1" applyFont="1" applyFill="1" applyBorder="1" applyAlignment="1">
      <alignment horizontal="right" vertical="center"/>
    </xf>
    <xf numFmtId="165" fontId="18" fillId="3" borderId="12" xfId="3" applyNumberFormat="1" applyFont="1" applyFill="1" applyBorder="1" applyAlignment="1">
      <alignment horizontal="right" vertical="center"/>
    </xf>
    <xf numFmtId="0" fontId="15" fillId="0" borderId="0" xfId="6" applyFont="1" applyBorder="1" applyAlignment="1">
      <alignment horizontal="left" vertical="center"/>
    </xf>
    <xf numFmtId="43" fontId="15" fillId="0" borderId="0" xfId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 wrapText="1"/>
    </xf>
    <xf numFmtId="170" fontId="5" fillId="0" borderId="31" xfId="5" applyNumberFormat="1" applyFont="1" applyBorder="1" applyAlignment="1">
      <alignment horizontal="left" vertical="center" indent="1"/>
    </xf>
    <xf numFmtId="170" fontId="5" fillId="0" borderId="32" xfId="5" applyNumberFormat="1" applyFont="1" applyBorder="1" applyAlignment="1">
      <alignment horizontal="left" vertical="center" indent="1"/>
    </xf>
    <xf numFmtId="170" fontId="5" fillId="0" borderId="33" xfId="5" applyNumberFormat="1" applyFont="1" applyBorder="1" applyAlignment="1">
      <alignment horizontal="left" vertical="center" indent="1"/>
    </xf>
    <xf numFmtId="0" fontId="23" fillId="0" borderId="0" xfId="5" applyFont="1" applyBorder="1" applyAlignment="1">
      <alignment vertical="center"/>
    </xf>
    <xf numFmtId="0" fontId="24" fillId="0" borderId="0" xfId="6" applyFont="1" applyFill="1" applyBorder="1" applyAlignment="1">
      <alignment vertical="center"/>
    </xf>
    <xf numFmtId="0" fontId="8" fillId="8" borderId="27" xfId="5" applyFont="1" applyFill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right" vertical="center" indent="1"/>
    </xf>
    <xf numFmtId="0" fontId="5" fillId="0" borderId="0" xfId="5" applyFont="1" applyFill="1" applyBorder="1" applyAlignment="1">
      <alignment horizontal="right" vertical="center" indent="1"/>
    </xf>
    <xf numFmtId="0" fontId="7" fillId="0" borderId="7" xfId="5" applyFont="1" applyBorder="1" applyAlignment="1">
      <alignment horizontal="center" vertical="center" wrapText="1"/>
    </xf>
    <xf numFmtId="0" fontId="7" fillId="0" borderId="8" xfId="5" applyFont="1" applyBorder="1" applyAlignment="1">
      <alignment horizontal="center" vertical="center" wrapText="1"/>
    </xf>
    <xf numFmtId="0" fontId="7" fillId="0" borderId="6" xfId="5" applyFont="1" applyBorder="1" applyAlignment="1">
      <alignment horizontal="center" vertical="center" wrapText="1"/>
    </xf>
    <xf numFmtId="0" fontId="14" fillId="0" borderId="1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0" fontId="14" fillId="0" borderId="2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 wrapText="1"/>
    </xf>
    <xf numFmtId="0" fontId="7" fillId="0" borderId="2" xfId="5" applyFont="1" applyFill="1" applyBorder="1" applyAlignment="1">
      <alignment horizontal="center" vertical="center"/>
    </xf>
    <xf numFmtId="0" fontId="5" fillId="0" borderId="1" xfId="5" applyFont="1" applyFill="1" applyBorder="1" applyAlignment="1">
      <alignment horizontal="center" vertical="center" wrapText="1"/>
    </xf>
    <xf numFmtId="0" fontId="5" fillId="0" borderId="2" xfId="5" applyFont="1" applyFill="1" applyBorder="1" applyAlignment="1">
      <alignment horizontal="center" vertical="center"/>
    </xf>
    <xf numFmtId="0" fontId="5" fillId="0" borderId="2" xfId="5" applyFont="1" applyFill="1" applyBorder="1" applyAlignment="1">
      <alignment horizontal="center" vertical="center" wrapText="1"/>
    </xf>
    <xf numFmtId="0" fontId="4" fillId="0" borderId="0" xfId="6" applyFont="1" applyAlignment="1">
      <alignment horizontal="center" vertical="center" wrapText="1"/>
    </xf>
    <xf numFmtId="0" fontId="7" fillId="0" borderId="6" xfId="5" applyFont="1" applyBorder="1" applyAlignment="1">
      <alignment vertical="center" wrapText="1"/>
    </xf>
    <xf numFmtId="0" fontId="7" fillId="0" borderId="8" xfId="5" applyFont="1" applyBorder="1" applyAlignment="1">
      <alignment vertical="center"/>
    </xf>
  </cellXfs>
  <cellStyles count="7">
    <cellStyle name="Dezimal 2" xfId="1" xr:uid="{00000000-0005-0000-0000-000000000000}"/>
    <cellStyle name="Dezimal 3" xfId="2" xr:uid="{00000000-0005-0000-0000-000001000000}"/>
    <cellStyle name="Prozent 2" xfId="3" xr:uid="{00000000-0005-0000-0000-000002000000}"/>
    <cellStyle name="Prozent 3" xfId="4" xr:uid="{00000000-0005-0000-0000-000003000000}"/>
    <cellStyle name="Standard" xfId="0" builtinId="0"/>
    <cellStyle name="Standard 2" xfId="5" xr:uid="{00000000-0005-0000-0000-000005000000}"/>
    <cellStyle name="Standard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3"/>
          <c:w val="0.90650770144658355"/>
          <c:h val="0.61704388888889872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30243.097787161019</c:v>
                </c:pt>
                <c:pt idx="1">
                  <c:v>23952.258088116545</c:v>
                </c:pt>
                <c:pt idx="2">
                  <c:v>19811.462342709103</c:v>
                </c:pt>
                <c:pt idx="3">
                  <c:v>19965.151262701023</c:v>
                </c:pt>
                <c:pt idx="4">
                  <c:v>31691.135580209939</c:v>
                </c:pt>
                <c:pt idx="5">
                  <c:v>26581.779453603383</c:v>
                </c:pt>
                <c:pt idx="6">
                  <c:v>23411.945478769932</c:v>
                </c:pt>
                <c:pt idx="7">
                  <c:v>23730.529802503195</c:v>
                </c:pt>
                <c:pt idx="8">
                  <c:v>22786.783778177774</c:v>
                </c:pt>
                <c:pt idx="9">
                  <c:v>24390.9118805935</c:v>
                </c:pt>
                <c:pt idx="10">
                  <c:v>23142.989868784065</c:v>
                </c:pt>
                <c:pt idx="11">
                  <c:v>26111.907599253074</c:v>
                </c:pt>
                <c:pt idx="12">
                  <c:v>27098.078169201261</c:v>
                </c:pt>
                <c:pt idx="13">
                  <c:v>26668.229471098843</c:v>
                </c:pt>
                <c:pt idx="14">
                  <c:v>24683.080921203145</c:v>
                </c:pt>
                <c:pt idx="15">
                  <c:v>22286.494325079064</c:v>
                </c:pt>
                <c:pt idx="16">
                  <c:v>14951.850711089428</c:v>
                </c:pt>
                <c:pt idx="17">
                  <c:v>18301.788889038417</c:v>
                </c:pt>
                <c:pt idx="18">
                  <c:v>24654.264248704658</c:v>
                </c:pt>
                <c:pt idx="19">
                  <c:v>24968.045793688176</c:v>
                </c:pt>
                <c:pt idx="20">
                  <c:v>30415.99782215193</c:v>
                </c:pt>
                <c:pt idx="21">
                  <c:v>26202.359932373321</c:v>
                </c:pt>
                <c:pt idx="22">
                  <c:v>21574.88260699145</c:v>
                </c:pt>
                <c:pt idx="23">
                  <c:v>20441.426822051002</c:v>
                </c:pt>
                <c:pt idx="24">
                  <c:v>23251.852853778342</c:v>
                </c:pt>
                <c:pt idx="25">
                  <c:v>24203.603509353339</c:v>
                </c:pt>
                <c:pt idx="26">
                  <c:v>17909.561957809026</c:v>
                </c:pt>
                <c:pt idx="27">
                  <c:v>29889.293085929614</c:v>
                </c:pt>
                <c:pt idx="28">
                  <c:v>24000.285875614019</c:v>
                </c:pt>
                <c:pt idx="29">
                  <c:v>22107.991048213444</c:v>
                </c:pt>
                <c:pt idx="30">
                  <c:v>22767.572663178787</c:v>
                </c:pt>
                <c:pt idx="31">
                  <c:v>21417.191371374734</c:v>
                </c:pt>
                <c:pt idx="32">
                  <c:v>26532.150739855995</c:v>
                </c:pt>
                <c:pt idx="33">
                  <c:v>27300.59533981562</c:v>
                </c:pt>
                <c:pt idx="34">
                  <c:v>29147.263769093592</c:v>
                </c:pt>
                <c:pt idx="35">
                  <c:v>27209.342543570412</c:v>
                </c:pt>
                <c:pt idx="36">
                  <c:v>29670.766652816088</c:v>
                </c:pt>
                <c:pt idx="37">
                  <c:v>24159.578037480653</c:v>
                </c:pt>
                <c:pt idx="38">
                  <c:v>22421.772593196954</c:v>
                </c:pt>
                <c:pt idx="39">
                  <c:v>27381.44211543637</c:v>
                </c:pt>
                <c:pt idx="40">
                  <c:v>29764.420838436174</c:v>
                </c:pt>
                <c:pt idx="41">
                  <c:v>34536.781989435425</c:v>
                </c:pt>
                <c:pt idx="42">
                  <c:v>42869.603120247615</c:v>
                </c:pt>
                <c:pt idx="43">
                  <c:v>26060.677959255769</c:v>
                </c:pt>
                <c:pt idx="44">
                  <c:v>25435.516258663614</c:v>
                </c:pt>
                <c:pt idx="45">
                  <c:v>24868.788366193385</c:v>
                </c:pt>
                <c:pt idx="46">
                  <c:v>25934.204785512411</c:v>
                </c:pt>
                <c:pt idx="47">
                  <c:v>27066.860107327902</c:v>
                </c:pt>
                <c:pt idx="48">
                  <c:v>24968.846256813133</c:v>
                </c:pt>
                <c:pt idx="49">
                  <c:v>22453.791118195273</c:v>
                </c:pt>
                <c:pt idx="50">
                  <c:v>18849.305666509652</c:v>
                </c:pt>
                <c:pt idx="51">
                  <c:v>19070.233488998048</c:v>
                </c:pt>
                <c:pt idx="52">
                  <c:v>21461.216843247425</c:v>
                </c:pt>
                <c:pt idx="53">
                  <c:v>24511.781812462144</c:v>
                </c:pt>
                <c:pt idx="54">
                  <c:v>27620.780589798793</c:v>
                </c:pt>
                <c:pt idx="55">
                  <c:v>25345.86438866832</c:v>
                </c:pt>
                <c:pt idx="56">
                  <c:v>25690.063532400236</c:v>
                </c:pt>
                <c:pt idx="57">
                  <c:v>29974.942640300105</c:v>
                </c:pt>
                <c:pt idx="58">
                  <c:v>18725.233882141176</c:v>
                </c:pt>
                <c:pt idx="59">
                  <c:v>19668.979906466589</c:v>
                </c:pt>
                <c:pt idx="60">
                  <c:v>24643.858228080207</c:v>
                </c:pt>
                <c:pt idx="61">
                  <c:v>29085.628108471832</c:v>
                </c:pt>
                <c:pt idx="62">
                  <c:v>29255.326290962916</c:v>
                </c:pt>
                <c:pt idx="63">
                  <c:v>24955.238383688848</c:v>
                </c:pt>
                <c:pt idx="64">
                  <c:v>21904.673414474124</c:v>
                </c:pt>
                <c:pt idx="65">
                  <c:v>31859.232836451109</c:v>
                </c:pt>
                <c:pt idx="66">
                  <c:v>24424.531331841728</c:v>
                </c:pt>
                <c:pt idx="67">
                  <c:v>24952.83699431397</c:v>
                </c:pt>
                <c:pt idx="68">
                  <c:v>34177.374046329314</c:v>
                </c:pt>
                <c:pt idx="69">
                  <c:v>28245.942290390951</c:v>
                </c:pt>
                <c:pt idx="70">
                  <c:v>27692.822271045014</c:v>
                </c:pt>
                <c:pt idx="71">
                  <c:v>30301.531595282951</c:v>
                </c:pt>
                <c:pt idx="72">
                  <c:v>20146.055928941525</c:v>
                </c:pt>
                <c:pt idx="73">
                  <c:v>25918.195523013252</c:v>
                </c:pt>
                <c:pt idx="74">
                  <c:v>30270.313533409593</c:v>
                </c:pt>
                <c:pt idx="75">
                  <c:v>27498.30973168023</c:v>
                </c:pt>
                <c:pt idx="76">
                  <c:v>27271.778667317132</c:v>
                </c:pt>
                <c:pt idx="77">
                  <c:v>25845.353378642078</c:v>
                </c:pt>
                <c:pt idx="78">
                  <c:v>20737.59817828544</c:v>
                </c:pt>
                <c:pt idx="79">
                  <c:v>19115.859887120649</c:v>
                </c:pt>
                <c:pt idx="80">
                  <c:v>18429.862989031688</c:v>
                </c:pt>
                <c:pt idx="81">
                  <c:v>31892.051824574381</c:v>
                </c:pt>
                <c:pt idx="82">
                  <c:v>29417.019842204427</c:v>
                </c:pt>
                <c:pt idx="83">
                  <c:v>23570.437177511605</c:v>
                </c:pt>
                <c:pt idx="84">
                  <c:v>21067.388985768113</c:v>
                </c:pt>
                <c:pt idx="85">
                  <c:v>22015.137325718322</c:v>
                </c:pt>
                <c:pt idx="86">
                  <c:v>19369.606697732317</c:v>
                </c:pt>
                <c:pt idx="87">
                  <c:v>20239.710114561603</c:v>
                </c:pt>
                <c:pt idx="88">
                  <c:v>20104.431846443706</c:v>
                </c:pt>
                <c:pt idx="89">
                  <c:v>22839.614344425005</c:v>
                </c:pt>
                <c:pt idx="90">
                  <c:v>30789.814101507298</c:v>
                </c:pt>
                <c:pt idx="91">
                  <c:v>29578.713393445927</c:v>
                </c:pt>
                <c:pt idx="92">
                  <c:v>24700.691109952219</c:v>
                </c:pt>
                <c:pt idx="93">
                  <c:v>19761.833628961711</c:v>
                </c:pt>
                <c:pt idx="94">
                  <c:v>20770.417166408719</c:v>
                </c:pt>
                <c:pt idx="95">
                  <c:v>30902.679402126363</c:v>
                </c:pt>
                <c:pt idx="96">
                  <c:v>32127.387983312019</c:v>
                </c:pt>
                <c:pt idx="97">
                  <c:v>31525.439713343651</c:v>
                </c:pt>
                <c:pt idx="98">
                  <c:v>33087.943733261556</c:v>
                </c:pt>
                <c:pt idx="99">
                  <c:v>29876.485675930286</c:v>
                </c:pt>
                <c:pt idx="100">
                  <c:v>26913.971650460931</c:v>
                </c:pt>
                <c:pt idx="101">
                  <c:v>22881.238426922817</c:v>
                </c:pt>
                <c:pt idx="102">
                  <c:v>26182.348354249374</c:v>
                </c:pt>
                <c:pt idx="103">
                  <c:v>31241.275303983577</c:v>
                </c:pt>
                <c:pt idx="104">
                  <c:v>16816.929792241433</c:v>
                </c:pt>
                <c:pt idx="105">
                  <c:v>23536.817726263369</c:v>
                </c:pt>
                <c:pt idx="106">
                  <c:v>23354.312133772961</c:v>
                </c:pt>
                <c:pt idx="107">
                  <c:v>20932.91118077518</c:v>
                </c:pt>
                <c:pt idx="108">
                  <c:v>21314.73209138012</c:v>
                </c:pt>
                <c:pt idx="109">
                  <c:v>25529.170444283689</c:v>
                </c:pt>
                <c:pt idx="110">
                  <c:v>26664.227155474055</c:v>
                </c:pt>
                <c:pt idx="111">
                  <c:v>25893.381166139559</c:v>
                </c:pt>
                <c:pt idx="112">
                  <c:v>25609.216756779486</c:v>
                </c:pt>
                <c:pt idx="113">
                  <c:v>20667.157423289143</c:v>
                </c:pt>
                <c:pt idx="114">
                  <c:v>19308.771500235514</c:v>
                </c:pt>
                <c:pt idx="115">
                  <c:v>22162.422540710584</c:v>
                </c:pt>
                <c:pt idx="116">
                  <c:v>25943.009879886948</c:v>
                </c:pt>
                <c:pt idx="117">
                  <c:v>26552.162317979946</c:v>
                </c:pt>
                <c:pt idx="118">
                  <c:v>29523.481437823822</c:v>
                </c:pt>
                <c:pt idx="119">
                  <c:v>30814.62845838099</c:v>
                </c:pt>
                <c:pt idx="120">
                  <c:v>26368.055799239617</c:v>
                </c:pt>
                <c:pt idx="121">
                  <c:v>18446.672714655808</c:v>
                </c:pt>
                <c:pt idx="122">
                  <c:v>23219.033865655067</c:v>
                </c:pt>
                <c:pt idx="123">
                  <c:v>26208.763637372987</c:v>
                </c:pt>
                <c:pt idx="124">
                  <c:v>22920.461120045751</c:v>
                </c:pt>
                <c:pt idx="125">
                  <c:v>19235.128892739383</c:v>
                </c:pt>
                <c:pt idx="126">
                  <c:v>22199.243844458644</c:v>
                </c:pt>
                <c:pt idx="127">
                  <c:v>17916.766125933649</c:v>
                </c:pt>
                <c:pt idx="128">
                  <c:v>20227.703167687232</c:v>
                </c:pt>
                <c:pt idx="129">
                  <c:v>23575.239956261354</c:v>
                </c:pt>
                <c:pt idx="130">
                  <c:v>28086.650128524321</c:v>
                </c:pt>
                <c:pt idx="131">
                  <c:v>27462.28889105712</c:v>
                </c:pt>
                <c:pt idx="132">
                  <c:v>28562.125224749336</c:v>
                </c:pt>
                <c:pt idx="133">
                  <c:v>27517.520846679225</c:v>
                </c:pt>
                <c:pt idx="134">
                  <c:v>31776.785134580441</c:v>
                </c:pt>
                <c:pt idx="135">
                  <c:v>20667.157423289143</c:v>
                </c:pt>
                <c:pt idx="136">
                  <c:v>21131.426035764751</c:v>
                </c:pt>
                <c:pt idx="137">
                  <c:v>21802.214134479509</c:v>
                </c:pt>
                <c:pt idx="138">
                  <c:v>30748.190019009482</c:v>
                </c:pt>
                <c:pt idx="139">
                  <c:v>25592.40703115537</c:v>
                </c:pt>
                <c:pt idx="140">
                  <c:v>22264.881820705195</c:v>
                </c:pt>
                <c:pt idx="141">
                  <c:v>18895.732527757216</c:v>
                </c:pt>
                <c:pt idx="142">
                  <c:v>20312.552258932774</c:v>
                </c:pt>
                <c:pt idx="143">
                  <c:v>22801.992577551973</c:v>
                </c:pt>
                <c:pt idx="144">
                  <c:v>21938.29286572236</c:v>
                </c:pt>
                <c:pt idx="145">
                  <c:v>23258.256558778001</c:v>
                </c:pt>
                <c:pt idx="146">
                  <c:v>25907.789502388801</c:v>
                </c:pt>
                <c:pt idx="147">
                  <c:v>22449.788802570485</c:v>
                </c:pt>
                <c:pt idx="148">
                  <c:v>20498.259703923017</c:v>
                </c:pt>
                <c:pt idx="149">
                  <c:v>21481.228421371372</c:v>
                </c:pt>
                <c:pt idx="150">
                  <c:v>20051.601280196483</c:v>
                </c:pt>
                <c:pt idx="151">
                  <c:v>24281.248432474262</c:v>
                </c:pt>
                <c:pt idx="152">
                  <c:v>25605.214441154698</c:v>
                </c:pt>
                <c:pt idx="153">
                  <c:v>22342.526743826118</c:v>
                </c:pt>
                <c:pt idx="154">
                  <c:v>22645.902268185182</c:v>
                </c:pt>
                <c:pt idx="155">
                  <c:v>20284.536049559243</c:v>
                </c:pt>
                <c:pt idx="156">
                  <c:v>19289.56038523652</c:v>
                </c:pt>
                <c:pt idx="157">
                  <c:v>24024.299769362762</c:v>
                </c:pt>
                <c:pt idx="158">
                  <c:v>25148.149996803713</c:v>
                </c:pt>
                <c:pt idx="159">
                  <c:v>26663.426692349098</c:v>
                </c:pt>
                <c:pt idx="160">
                  <c:v>20971.333410773161</c:v>
                </c:pt>
                <c:pt idx="161">
                  <c:v>19748.225755837422</c:v>
                </c:pt>
                <c:pt idx="162">
                  <c:v>21273.108008882304</c:v>
                </c:pt>
                <c:pt idx="163">
                  <c:v>16086.90742227979</c:v>
                </c:pt>
                <c:pt idx="164">
                  <c:v>20078.016563320096</c:v>
                </c:pt>
                <c:pt idx="165">
                  <c:v>21535.659913868509</c:v>
                </c:pt>
                <c:pt idx="166">
                  <c:v>27439.075460433349</c:v>
                </c:pt>
                <c:pt idx="167">
                  <c:v>27859.318601036266</c:v>
                </c:pt>
                <c:pt idx="168">
                  <c:v>21942.295181347145</c:v>
                </c:pt>
                <c:pt idx="169">
                  <c:v>19351.99650898324</c:v>
                </c:pt>
                <c:pt idx="170">
                  <c:v>23616.063575634205</c:v>
                </c:pt>
                <c:pt idx="171">
                  <c:v>22689.927740057865</c:v>
                </c:pt>
                <c:pt idx="172">
                  <c:v>25015.27311806069</c:v>
                </c:pt>
                <c:pt idx="173">
                  <c:v>25885.376534889976</c:v>
                </c:pt>
                <c:pt idx="174">
                  <c:v>30223.086209037072</c:v>
                </c:pt>
                <c:pt idx="175">
                  <c:v>25120.133787430183</c:v>
                </c:pt>
                <c:pt idx="176">
                  <c:v>20800.83476515712</c:v>
                </c:pt>
                <c:pt idx="177">
                  <c:v>17159.528009723435</c:v>
                </c:pt>
                <c:pt idx="178">
                  <c:v>23848.197881872013</c:v>
                </c:pt>
                <c:pt idx="179">
                  <c:v>25782.116791770401</c:v>
                </c:pt>
                <c:pt idx="180">
                  <c:v>25686.061216775448</c:v>
                </c:pt>
                <c:pt idx="181">
                  <c:v>25397.09402866563</c:v>
                </c:pt>
                <c:pt idx="182">
                  <c:v>28018.610762902896</c:v>
                </c:pt>
                <c:pt idx="183">
                  <c:v>27042.045750454203</c:v>
                </c:pt>
                <c:pt idx="184">
                  <c:v>17324.42341346477</c:v>
                </c:pt>
                <c:pt idx="185">
                  <c:v>12862.641954949193</c:v>
                </c:pt>
                <c:pt idx="186">
                  <c:v>16914.586293486303</c:v>
                </c:pt>
                <c:pt idx="187">
                  <c:v>20972.934337023078</c:v>
                </c:pt>
                <c:pt idx="188">
                  <c:v>22633.094858185854</c:v>
                </c:pt>
                <c:pt idx="189">
                  <c:v>21389.975625126164</c:v>
                </c:pt>
                <c:pt idx="190">
                  <c:v>19660.174812092049</c:v>
                </c:pt>
                <c:pt idx="191">
                  <c:v>20407.006907677809</c:v>
                </c:pt>
                <c:pt idx="192">
                  <c:v>21111.4144576408</c:v>
                </c:pt>
                <c:pt idx="193">
                  <c:v>25478.74126741134</c:v>
                </c:pt>
                <c:pt idx="194">
                  <c:v>24547.002189960291</c:v>
                </c:pt>
                <c:pt idx="195">
                  <c:v>25638.833892402927</c:v>
                </c:pt>
                <c:pt idx="196">
                  <c:v>23842.594639997304</c:v>
                </c:pt>
                <c:pt idx="197">
                  <c:v>22951.679181919109</c:v>
                </c:pt>
                <c:pt idx="198">
                  <c:v>16059.691676031223</c:v>
                </c:pt>
                <c:pt idx="199">
                  <c:v>18399.445390283287</c:v>
                </c:pt>
                <c:pt idx="200">
                  <c:v>21424.395539499357</c:v>
                </c:pt>
                <c:pt idx="201">
                  <c:v>24913.614301191032</c:v>
                </c:pt>
                <c:pt idx="202">
                  <c:v>29417.82030532938</c:v>
                </c:pt>
                <c:pt idx="203">
                  <c:v>24987.256908687163</c:v>
                </c:pt>
                <c:pt idx="204">
                  <c:v>21791.808113855051</c:v>
                </c:pt>
                <c:pt idx="205">
                  <c:v>16307.034781643226</c:v>
                </c:pt>
                <c:pt idx="206">
                  <c:v>21634.116878238343</c:v>
                </c:pt>
                <c:pt idx="207">
                  <c:v>22260.879505080411</c:v>
                </c:pt>
                <c:pt idx="208">
                  <c:v>23006.11067441625</c:v>
                </c:pt>
                <c:pt idx="209">
                  <c:v>20709.581968911916</c:v>
                </c:pt>
                <c:pt idx="210">
                  <c:v>22388.153141948718</c:v>
                </c:pt>
                <c:pt idx="211">
                  <c:v>20126.844813942531</c:v>
                </c:pt>
                <c:pt idx="212">
                  <c:v>22050.357703216469</c:v>
                </c:pt>
                <c:pt idx="213">
                  <c:v>21046.576944519205</c:v>
                </c:pt>
                <c:pt idx="214">
                  <c:v>19938.735979577414</c:v>
                </c:pt>
                <c:pt idx="215">
                  <c:v>22667.514772559043</c:v>
                </c:pt>
                <c:pt idx="216">
                  <c:v>24033.104863737291</c:v>
                </c:pt>
                <c:pt idx="217">
                  <c:v>18361.823623410262</c:v>
                </c:pt>
                <c:pt idx="218">
                  <c:v>13953.673194266874</c:v>
                </c:pt>
                <c:pt idx="219">
                  <c:v>19380.012718356771</c:v>
                </c:pt>
                <c:pt idx="220">
                  <c:v>19516.891912724575</c:v>
                </c:pt>
                <c:pt idx="221">
                  <c:v>23307.885272525404</c:v>
                </c:pt>
                <c:pt idx="222">
                  <c:v>23715.321003128996</c:v>
                </c:pt>
                <c:pt idx="223">
                  <c:v>22874.834721923151</c:v>
                </c:pt>
                <c:pt idx="224">
                  <c:v>23800.170094374531</c:v>
                </c:pt>
                <c:pt idx="225">
                  <c:v>21269.105693257516</c:v>
                </c:pt>
                <c:pt idx="226">
                  <c:v>25357.871335542692</c:v>
                </c:pt>
                <c:pt idx="227">
                  <c:v>24342.083629971061</c:v>
                </c:pt>
                <c:pt idx="228">
                  <c:v>23988.278928739648</c:v>
                </c:pt>
                <c:pt idx="229">
                  <c:v>27421.465271684268</c:v>
                </c:pt>
                <c:pt idx="230">
                  <c:v>26931.581839210008</c:v>
                </c:pt>
                <c:pt idx="231">
                  <c:v>24114.752102483002</c:v>
                </c:pt>
                <c:pt idx="232">
                  <c:v>21984.719726969921</c:v>
                </c:pt>
                <c:pt idx="233">
                  <c:v>16966.61639660857</c:v>
                </c:pt>
                <c:pt idx="234">
                  <c:v>22402.561478197968</c:v>
                </c:pt>
                <c:pt idx="235">
                  <c:v>26116.710378002823</c:v>
                </c:pt>
                <c:pt idx="236">
                  <c:v>24569.415157459116</c:v>
                </c:pt>
                <c:pt idx="237">
                  <c:v>27042.846213579167</c:v>
                </c:pt>
                <c:pt idx="238">
                  <c:v>24051.515515611329</c:v>
                </c:pt>
                <c:pt idx="239">
                  <c:v>22712.340707556687</c:v>
                </c:pt>
                <c:pt idx="240">
                  <c:v>18577.148204023953</c:v>
                </c:pt>
                <c:pt idx="241">
                  <c:v>40437.796146625391</c:v>
                </c:pt>
                <c:pt idx="242">
                  <c:v>27086.071222326889</c:v>
                </c:pt>
                <c:pt idx="243">
                  <c:v>19704.200283964736</c:v>
                </c:pt>
                <c:pt idx="244">
                  <c:v>24206.80536185317</c:v>
                </c:pt>
                <c:pt idx="245">
                  <c:v>23574.43949313639</c:v>
                </c:pt>
                <c:pt idx="246">
                  <c:v>23999.485412489066</c:v>
                </c:pt>
                <c:pt idx="247">
                  <c:v>16932.996945360337</c:v>
                </c:pt>
                <c:pt idx="248">
                  <c:v>22316.911923827465</c:v>
                </c:pt>
                <c:pt idx="249">
                  <c:v>22553.048545690061</c:v>
                </c:pt>
                <c:pt idx="250">
                  <c:v>23106.969028160958</c:v>
                </c:pt>
                <c:pt idx="251">
                  <c:v>24369.299376219631</c:v>
                </c:pt>
                <c:pt idx="252">
                  <c:v>23739.334896877732</c:v>
                </c:pt>
                <c:pt idx="253">
                  <c:v>20458.236547675118</c:v>
                </c:pt>
                <c:pt idx="254">
                  <c:v>17585.374392201058</c:v>
                </c:pt>
                <c:pt idx="255">
                  <c:v>21734.97523198304</c:v>
                </c:pt>
                <c:pt idx="256">
                  <c:v>21799.012281979678</c:v>
                </c:pt>
                <c:pt idx="257">
                  <c:v>23794.566852499829</c:v>
                </c:pt>
                <c:pt idx="258">
                  <c:v>24309.264641847782</c:v>
                </c:pt>
                <c:pt idx="259">
                  <c:v>26564.169264854314</c:v>
                </c:pt>
                <c:pt idx="260">
                  <c:v>24859.983271818852</c:v>
                </c:pt>
                <c:pt idx="261">
                  <c:v>21521.251577619267</c:v>
                </c:pt>
                <c:pt idx="262">
                  <c:v>23009.312526916088</c:v>
                </c:pt>
                <c:pt idx="263">
                  <c:v>24401.31790121795</c:v>
                </c:pt>
                <c:pt idx="264">
                  <c:v>26556.164633604731</c:v>
                </c:pt>
                <c:pt idx="265">
                  <c:v>24327.675293721823</c:v>
                </c:pt>
                <c:pt idx="266">
                  <c:v>24974.449498687838</c:v>
                </c:pt>
                <c:pt idx="267">
                  <c:v>17148.321525974021</c:v>
                </c:pt>
                <c:pt idx="268">
                  <c:v>17330.827118464433</c:v>
                </c:pt>
                <c:pt idx="269">
                  <c:v>23480.785307516315</c:v>
                </c:pt>
                <c:pt idx="270">
                  <c:v>25448.323668662939</c:v>
                </c:pt>
                <c:pt idx="271">
                  <c:v>25742.093635522502</c:v>
                </c:pt>
                <c:pt idx="272">
                  <c:v>25838.149210517458</c:v>
                </c:pt>
                <c:pt idx="273">
                  <c:v>23504.79920126505</c:v>
                </c:pt>
                <c:pt idx="274">
                  <c:v>21162.644097638109</c:v>
                </c:pt>
                <c:pt idx="275">
                  <c:v>19529.699322723907</c:v>
                </c:pt>
                <c:pt idx="276">
                  <c:v>20787.226892032832</c:v>
                </c:pt>
                <c:pt idx="277">
                  <c:v>26163.13723925038</c:v>
                </c:pt>
                <c:pt idx="278">
                  <c:v>27995.397332279117</c:v>
                </c:pt>
                <c:pt idx="279">
                  <c:v>27937.763987282142</c:v>
                </c:pt>
                <c:pt idx="280">
                  <c:v>29677.970820940714</c:v>
                </c:pt>
                <c:pt idx="281">
                  <c:v>22605.078648812323</c:v>
                </c:pt>
                <c:pt idx="282">
                  <c:v>23539.219115638243</c:v>
                </c:pt>
                <c:pt idx="283">
                  <c:v>26557.765559854648</c:v>
                </c:pt>
                <c:pt idx="284">
                  <c:v>23435.959372518668</c:v>
                </c:pt>
                <c:pt idx="285">
                  <c:v>25163.358796177912</c:v>
                </c:pt>
                <c:pt idx="286">
                  <c:v>23005.310211291297</c:v>
                </c:pt>
                <c:pt idx="287">
                  <c:v>23391.933900645985</c:v>
                </c:pt>
                <c:pt idx="288">
                  <c:v>22327.317944451916</c:v>
                </c:pt>
                <c:pt idx="289">
                  <c:v>17727.856828443575</c:v>
                </c:pt>
                <c:pt idx="290">
                  <c:v>23860.204828746377</c:v>
                </c:pt>
                <c:pt idx="291">
                  <c:v>23006.911137541214</c:v>
                </c:pt>
                <c:pt idx="292">
                  <c:v>25132.941197429511</c:v>
                </c:pt>
                <c:pt idx="293">
                  <c:v>26857.13876858892</c:v>
                </c:pt>
                <c:pt idx="294">
                  <c:v>26537.753981730701</c:v>
                </c:pt>
                <c:pt idx="295">
                  <c:v>22812.398598176427</c:v>
                </c:pt>
                <c:pt idx="296">
                  <c:v>17127.509484725117</c:v>
                </c:pt>
                <c:pt idx="297">
                  <c:v>23812.177041248906</c:v>
                </c:pt>
                <c:pt idx="298">
                  <c:v>24533.394316836013</c:v>
                </c:pt>
                <c:pt idx="299">
                  <c:v>23171.006078157592</c:v>
                </c:pt>
                <c:pt idx="300">
                  <c:v>23430.356130643959</c:v>
                </c:pt>
                <c:pt idx="301">
                  <c:v>28458.065018504807</c:v>
                </c:pt>
                <c:pt idx="302">
                  <c:v>23983.476149989903</c:v>
                </c:pt>
                <c:pt idx="303">
                  <c:v>15929.216186663076</c:v>
                </c:pt>
                <c:pt idx="304">
                  <c:v>21774.197925105982</c:v>
                </c:pt>
                <c:pt idx="305">
                  <c:v>23053.337998788771</c:v>
                </c:pt>
                <c:pt idx="306">
                  <c:v>22593.872165062912</c:v>
                </c:pt>
                <c:pt idx="307">
                  <c:v>21440.404801998517</c:v>
                </c:pt>
                <c:pt idx="308">
                  <c:v>20927.307938900474</c:v>
                </c:pt>
                <c:pt idx="309">
                  <c:v>18382.635664659174</c:v>
                </c:pt>
                <c:pt idx="310">
                  <c:v>16053.287971031559</c:v>
                </c:pt>
                <c:pt idx="311">
                  <c:v>20530.278228921332</c:v>
                </c:pt>
                <c:pt idx="312">
                  <c:v>26020.65480300787</c:v>
                </c:pt>
                <c:pt idx="313">
                  <c:v>28615.756254121527</c:v>
                </c:pt>
                <c:pt idx="314">
                  <c:v>28409.236767882368</c:v>
                </c:pt>
                <c:pt idx="315">
                  <c:v>23729.729339378235</c:v>
                </c:pt>
                <c:pt idx="316">
                  <c:v>20781.62365015813</c:v>
                </c:pt>
                <c:pt idx="317">
                  <c:v>21181.8552126371</c:v>
                </c:pt>
                <c:pt idx="318">
                  <c:v>24799.148074322045</c:v>
                </c:pt>
                <c:pt idx="319">
                  <c:v>25057.697663683459</c:v>
                </c:pt>
                <c:pt idx="320">
                  <c:v>29320.964267209467</c:v>
                </c:pt>
                <c:pt idx="321">
                  <c:v>28281.162667889101</c:v>
                </c:pt>
                <c:pt idx="322">
                  <c:v>30732.180756510323</c:v>
                </c:pt>
                <c:pt idx="323">
                  <c:v>18617.171360271852</c:v>
                </c:pt>
                <c:pt idx="324">
                  <c:v>17000.235847856806</c:v>
                </c:pt>
                <c:pt idx="325">
                  <c:v>20547.087954545452</c:v>
                </c:pt>
                <c:pt idx="326">
                  <c:v>31888.849972074549</c:v>
                </c:pt>
                <c:pt idx="327">
                  <c:v>30965.115525873087</c:v>
                </c:pt>
                <c:pt idx="328">
                  <c:v>28205.118671018095</c:v>
                </c:pt>
                <c:pt idx="329">
                  <c:v>25698.068163649816</c:v>
                </c:pt>
                <c:pt idx="330">
                  <c:v>18897.33345400713</c:v>
                </c:pt>
                <c:pt idx="331">
                  <c:v>25711.676036774101</c:v>
                </c:pt>
                <c:pt idx="332">
                  <c:v>24226.816939977118</c:v>
                </c:pt>
                <c:pt idx="333">
                  <c:v>25796.525128019643</c:v>
                </c:pt>
                <c:pt idx="334">
                  <c:v>31004.338218996021</c:v>
                </c:pt>
                <c:pt idx="335">
                  <c:v>28785.454436612599</c:v>
                </c:pt>
                <c:pt idx="336">
                  <c:v>30452.018662775037</c:v>
                </c:pt>
                <c:pt idx="337">
                  <c:v>23444.764466893204</c:v>
                </c:pt>
                <c:pt idx="338">
                  <c:v>18207.334240293381</c:v>
                </c:pt>
                <c:pt idx="339">
                  <c:v>22859.625922548952</c:v>
                </c:pt>
                <c:pt idx="340">
                  <c:v>27226.952732319492</c:v>
                </c:pt>
                <c:pt idx="341">
                  <c:v>19843.480867707418</c:v>
                </c:pt>
                <c:pt idx="342">
                  <c:v>21902.272025099253</c:v>
                </c:pt>
                <c:pt idx="343">
                  <c:v>26646.616966724978</c:v>
                </c:pt>
                <c:pt idx="344">
                  <c:v>21464.418695747256</c:v>
                </c:pt>
                <c:pt idx="345">
                  <c:v>16692.057544747993</c:v>
                </c:pt>
                <c:pt idx="346">
                  <c:v>20267.726323935127</c:v>
                </c:pt>
                <c:pt idx="347">
                  <c:v>28996.776701601502</c:v>
                </c:pt>
                <c:pt idx="348">
                  <c:v>27607.973179799472</c:v>
                </c:pt>
                <c:pt idx="349">
                  <c:v>29322.565193459388</c:v>
                </c:pt>
                <c:pt idx="350">
                  <c:v>26532.951202980952</c:v>
                </c:pt>
                <c:pt idx="351">
                  <c:v>24551.804968710043</c:v>
                </c:pt>
                <c:pt idx="352">
                  <c:v>25989.436741134508</c:v>
                </c:pt>
                <c:pt idx="353">
                  <c:v>30260.707975910096</c:v>
                </c:pt>
                <c:pt idx="354">
                  <c:v>32193.025959558567</c:v>
                </c:pt>
                <c:pt idx="355">
                  <c:v>28573.33170849875</c:v>
                </c:pt>
                <c:pt idx="356">
                  <c:v>25791.722349269898</c:v>
                </c:pt>
                <c:pt idx="357">
                  <c:v>27866.522769160885</c:v>
                </c:pt>
                <c:pt idx="358">
                  <c:v>22112.793826963189</c:v>
                </c:pt>
                <c:pt idx="359">
                  <c:v>26426.489607361545</c:v>
                </c:pt>
                <c:pt idx="360">
                  <c:v>24256.434075600566</c:v>
                </c:pt>
                <c:pt idx="361">
                  <c:v>22883.639816297691</c:v>
                </c:pt>
                <c:pt idx="362">
                  <c:v>27331.813401688982</c:v>
                </c:pt>
                <c:pt idx="363">
                  <c:v>25107.326377430858</c:v>
                </c:pt>
                <c:pt idx="364">
                  <c:v>26238.380772996432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4-4C0B-9BD2-DEAABF8B3F4B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10416.097663529657</c:v>
                </c:pt>
                <c:pt idx="1">
                  <c:v>8614.0106321628009</c:v>
                </c:pt>
                <c:pt idx="2">
                  <c:v>4554.5542550683958</c:v>
                </c:pt>
                <c:pt idx="3">
                  <c:v>14730.892981187575</c:v>
                </c:pt>
                <c:pt idx="4">
                  <c:v>19036.167185807528</c:v>
                </c:pt>
                <c:pt idx="5">
                  <c:v>16429.11332486758</c:v>
                </c:pt>
                <c:pt idx="6">
                  <c:v>19174.656102723333</c:v>
                </c:pt>
                <c:pt idx="7">
                  <c:v>17600.210228536816</c:v>
                </c:pt>
                <c:pt idx="8">
                  <c:v>23009.933545560281</c:v>
                </c:pt>
                <c:pt idx="9">
                  <c:v>12007.854652330641</c:v>
                </c:pt>
                <c:pt idx="10">
                  <c:v>18710.718231055394</c:v>
                </c:pt>
                <c:pt idx="11">
                  <c:v>23378.660286848601</c:v>
                </c:pt>
                <c:pt idx="12">
                  <c:v>24410.402717871319</c:v>
                </c:pt>
                <c:pt idx="13">
                  <c:v>18963.46050442673</c:v>
                </c:pt>
                <c:pt idx="14">
                  <c:v>19933.748478568061</c:v>
                </c:pt>
                <c:pt idx="15">
                  <c:v>10477.552120411043</c:v>
                </c:pt>
                <c:pt idx="16">
                  <c:v>7029.1780892076085</c:v>
                </c:pt>
                <c:pt idx="17">
                  <c:v>8604.4895191248397</c:v>
                </c:pt>
                <c:pt idx="18">
                  <c:v>11590.656790121791</c:v>
                </c:pt>
                <c:pt idx="19">
                  <c:v>16590.106690782195</c:v>
                </c:pt>
                <c:pt idx="20">
                  <c:v>20976.743134090186</c:v>
                </c:pt>
                <c:pt idx="21">
                  <c:v>15908.048774971878</c:v>
                </c:pt>
                <c:pt idx="22">
                  <c:v>8398.4872552125889</c:v>
                </c:pt>
                <c:pt idx="23">
                  <c:v>6330.6746145135385</c:v>
                </c:pt>
                <c:pt idx="24">
                  <c:v>4284.5008670825837</c:v>
                </c:pt>
                <c:pt idx="25">
                  <c:v>10054.295368087129</c:v>
                </c:pt>
                <c:pt idx="26">
                  <c:v>4356.3419927326549</c:v>
                </c:pt>
                <c:pt idx="27">
                  <c:v>9207.7818634392988</c:v>
                </c:pt>
                <c:pt idx="28">
                  <c:v>16773.604505695632</c:v>
                </c:pt>
                <c:pt idx="29">
                  <c:v>17429.69574958424</c:v>
                </c:pt>
                <c:pt idx="30">
                  <c:v>15655.306501600544</c:v>
                </c:pt>
                <c:pt idx="31">
                  <c:v>11365.612300133616</c:v>
                </c:pt>
                <c:pt idx="32">
                  <c:v>19256.018341411364</c:v>
                </c:pt>
                <c:pt idx="33">
                  <c:v>14129.331748334565</c:v>
                </c:pt>
                <c:pt idx="34">
                  <c:v>12441.498073423243</c:v>
                </c:pt>
                <c:pt idx="35">
                  <c:v>15200.024187239847</c:v>
                </c:pt>
                <c:pt idx="36">
                  <c:v>23344.038057619655</c:v>
                </c:pt>
                <c:pt idx="37">
                  <c:v>22272.480062983643</c:v>
                </c:pt>
                <c:pt idx="38">
                  <c:v>20670.336405413978</c:v>
                </c:pt>
                <c:pt idx="39">
                  <c:v>19297.5650164861</c:v>
                </c:pt>
                <c:pt idx="40">
                  <c:v>19803.915118959496</c:v>
                </c:pt>
                <c:pt idx="41">
                  <c:v>20524.923042652386</c:v>
                </c:pt>
                <c:pt idx="42">
                  <c:v>19487.121721514603</c:v>
                </c:pt>
                <c:pt idx="43">
                  <c:v>14613.177401809144</c:v>
                </c:pt>
                <c:pt idx="44">
                  <c:v>20601.957502686801</c:v>
                </c:pt>
                <c:pt idx="45">
                  <c:v>21732.373287012026</c:v>
                </c:pt>
                <c:pt idx="46">
                  <c:v>15170.595292395241</c:v>
                </c:pt>
                <c:pt idx="47">
                  <c:v>21801.617745469921</c:v>
                </c:pt>
                <c:pt idx="48">
                  <c:v>11880.617959914252</c:v>
                </c:pt>
                <c:pt idx="49">
                  <c:v>19472.407274092297</c:v>
                </c:pt>
                <c:pt idx="50">
                  <c:v>21563.589919520891</c:v>
                </c:pt>
                <c:pt idx="51">
                  <c:v>18543.665975025713</c:v>
                </c:pt>
                <c:pt idx="52">
                  <c:v>18238.124802080227</c:v>
                </c:pt>
                <c:pt idx="53">
                  <c:v>14102.499520682128</c:v>
                </c:pt>
                <c:pt idx="54">
                  <c:v>24119.575992348135</c:v>
                </c:pt>
                <c:pt idx="55">
                  <c:v>17186.474589250865</c:v>
                </c:pt>
                <c:pt idx="56">
                  <c:v>21121.290941121049</c:v>
                </c:pt>
                <c:pt idx="57">
                  <c:v>22403.178978322932</c:v>
                </c:pt>
                <c:pt idx="58">
                  <c:v>18990.292732079164</c:v>
                </c:pt>
                <c:pt idx="59">
                  <c:v>19172.059435531155</c:v>
                </c:pt>
                <c:pt idx="60">
                  <c:v>18772.172687936782</c:v>
                </c:pt>
                <c:pt idx="61">
                  <c:v>19823.822900766143</c:v>
                </c:pt>
                <c:pt idx="62">
                  <c:v>18678.692669018616</c:v>
                </c:pt>
                <c:pt idx="63">
                  <c:v>22314.026738058383</c:v>
                </c:pt>
                <c:pt idx="64">
                  <c:v>21061.567595701112</c:v>
                </c:pt>
                <c:pt idx="65">
                  <c:v>22408.372312707274</c:v>
                </c:pt>
                <c:pt idx="66">
                  <c:v>23168.330244282726</c:v>
                </c:pt>
                <c:pt idx="67">
                  <c:v>23772.488144327908</c:v>
                </c:pt>
                <c:pt idx="68">
                  <c:v>16935.463427340979</c:v>
                </c:pt>
                <c:pt idx="69">
                  <c:v>12893.318164861041</c:v>
                </c:pt>
                <c:pt idx="70">
                  <c:v>11506.69788424159</c:v>
                </c:pt>
                <c:pt idx="71">
                  <c:v>15507.296471646781</c:v>
                </c:pt>
                <c:pt idx="72">
                  <c:v>15724.550960058443</c:v>
                </c:pt>
                <c:pt idx="73">
                  <c:v>17633.101346304316</c:v>
                </c:pt>
                <c:pt idx="74">
                  <c:v>16935.463427340979</c:v>
                </c:pt>
                <c:pt idx="75">
                  <c:v>16344.288863256648</c:v>
                </c:pt>
                <c:pt idx="76">
                  <c:v>14713.581866573099</c:v>
                </c:pt>
                <c:pt idx="77">
                  <c:v>17733.505811068277</c:v>
                </c:pt>
                <c:pt idx="78">
                  <c:v>19246.497228373399</c:v>
                </c:pt>
                <c:pt idx="79">
                  <c:v>19108.873867188329</c:v>
                </c:pt>
                <c:pt idx="80">
                  <c:v>17712.732473530905</c:v>
                </c:pt>
                <c:pt idx="81">
                  <c:v>19155.613876647403</c:v>
                </c:pt>
                <c:pt idx="82">
                  <c:v>12919.284836782757</c:v>
                </c:pt>
                <c:pt idx="83">
                  <c:v>13324.364918761474</c:v>
                </c:pt>
                <c:pt idx="84">
                  <c:v>14086.053961798376</c:v>
                </c:pt>
                <c:pt idx="85">
                  <c:v>16513.937786478506</c:v>
                </c:pt>
                <c:pt idx="86">
                  <c:v>18322.083707960428</c:v>
                </c:pt>
                <c:pt idx="87">
                  <c:v>18309.9659277303</c:v>
                </c:pt>
                <c:pt idx="88">
                  <c:v>17059.237896834471</c:v>
                </c:pt>
                <c:pt idx="89">
                  <c:v>16590.106690782195</c:v>
                </c:pt>
                <c:pt idx="90">
                  <c:v>20654.756402260948</c:v>
                </c:pt>
                <c:pt idx="91">
                  <c:v>20751.698644102009</c:v>
                </c:pt>
                <c:pt idx="92">
                  <c:v>15696.853176675284</c:v>
                </c:pt>
                <c:pt idx="93">
                  <c:v>15200.024187239847</c:v>
                </c:pt>
                <c:pt idx="94">
                  <c:v>16548.560015707455</c:v>
                </c:pt>
                <c:pt idx="95">
                  <c:v>18982.502730502656</c:v>
                </c:pt>
                <c:pt idx="96">
                  <c:v>18550.5904208715</c:v>
                </c:pt>
                <c:pt idx="97">
                  <c:v>12631.054778451748</c:v>
                </c:pt>
                <c:pt idx="98">
                  <c:v>17016.82566602901</c:v>
                </c:pt>
                <c:pt idx="99">
                  <c:v>14877.17189967989</c:v>
                </c:pt>
                <c:pt idx="100">
                  <c:v>16573.661131898443</c:v>
                </c:pt>
                <c:pt idx="101">
                  <c:v>17512.789099733716</c:v>
                </c:pt>
                <c:pt idx="102">
                  <c:v>19062.133857729241</c:v>
                </c:pt>
                <c:pt idx="103">
                  <c:v>8922.1484723004596</c:v>
                </c:pt>
                <c:pt idx="104">
                  <c:v>15111.737502706024</c:v>
                </c:pt>
                <c:pt idx="105">
                  <c:v>12385.236950926201</c:v>
                </c:pt>
                <c:pt idx="106">
                  <c:v>14605.38740023263</c:v>
                </c:pt>
                <c:pt idx="107">
                  <c:v>16782.260063002872</c:v>
                </c:pt>
                <c:pt idx="108">
                  <c:v>13057.773753698559</c:v>
                </c:pt>
                <c:pt idx="109">
                  <c:v>13674.049433973869</c:v>
                </c:pt>
                <c:pt idx="110">
                  <c:v>12311.66471381468</c:v>
                </c:pt>
                <c:pt idx="111">
                  <c:v>17933.449184865465</c:v>
                </c:pt>
                <c:pt idx="112">
                  <c:v>18216.485908812134</c:v>
                </c:pt>
                <c:pt idx="113">
                  <c:v>18567.035979755252</c:v>
                </c:pt>
                <c:pt idx="114">
                  <c:v>20435.770802387837</c:v>
                </c:pt>
                <c:pt idx="115">
                  <c:v>16936.3289830717</c:v>
                </c:pt>
                <c:pt idx="116">
                  <c:v>20349.215229315461</c:v>
                </c:pt>
                <c:pt idx="117">
                  <c:v>20994.919804435387</c:v>
                </c:pt>
                <c:pt idx="118">
                  <c:v>17394.207964624566</c:v>
                </c:pt>
                <c:pt idx="119">
                  <c:v>19497.508390283288</c:v>
                </c:pt>
                <c:pt idx="120">
                  <c:v>18975.578284656865</c:v>
                </c:pt>
                <c:pt idx="121">
                  <c:v>19682.737316658175</c:v>
                </c:pt>
                <c:pt idx="122">
                  <c:v>17080.011234371843</c:v>
                </c:pt>
                <c:pt idx="123">
                  <c:v>19462.886161054335</c:v>
                </c:pt>
                <c:pt idx="124">
                  <c:v>18742.74379309217</c:v>
                </c:pt>
                <c:pt idx="125">
                  <c:v>20209.860756668942</c:v>
                </c:pt>
                <c:pt idx="126">
                  <c:v>20088.682954367614</c:v>
                </c:pt>
                <c:pt idx="127">
                  <c:v>16288.027740759608</c:v>
                </c:pt>
                <c:pt idx="128">
                  <c:v>13736.369446585981</c:v>
                </c:pt>
                <c:pt idx="129">
                  <c:v>19115.798313034113</c:v>
                </c:pt>
                <c:pt idx="130">
                  <c:v>16205.799946340851</c:v>
                </c:pt>
                <c:pt idx="131">
                  <c:v>18987.696064886997</c:v>
                </c:pt>
                <c:pt idx="132">
                  <c:v>22157.361150797384</c:v>
                </c:pt>
                <c:pt idx="133">
                  <c:v>14253.106217828063</c:v>
                </c:pt>
                <c:pt idx="134">
                  <c:v>13017.958190085265</c:v>
                </c:pt>
                <c:pt idx="135">
                  <c:v>16477.58444578811</c:v>
                </c:pt>
                <c:pt idx="136">
                  <c:v>18387.000387764707</c:v>
                </c:pt>
                <c:pt idx="137">
                  <c:v>14479.016263546964</c:v>
                </c:pt>
                <c:pt idx="138">
                  <c:v>15575.675374373959</c:v>
                </c:pt>
                <c:pt idx="139">
                  <c:v>14100.768409220682</c:v>
                </c:pt>
                <c:pt idx="140">
                  <c:v>15740.130963211472</c:v>
                </c:pt>
                <c:pt idx="141">
                  <c:v>16520.8622323243</c:v>
                </c:pt>
                <c:pt idx="142">
                  <c:v>18007.886977707709</c:v>
                </c:pt>
                <c:pt idx="143">
                  <c:v>23365.676950887744</c:v>
                </c:pt>
                <c:pt idx="144">
                  <c:v>15211.276411739258</c:v>
                </c:pt>
                <c:pt idx="145">
                  <c:v>14593.269620002497</c:v>
                </c:pt>
                <c:pt idx="146">
                  <c:v>15641.457609908963</c:v>
                </c:pt>
                <c:pt idx="147">
                  <c:v>18147.241450354228</c:v>
                </c:pt>
                <c:pt idx="148">
                  <c:v>17245.332378940082</c:v>
                </c:pt>
                <c:pt idx="149">
                  <c:v>18764.38268636027</c:v>
                </c:pt>
                <c:pt idx="150">
                  <c:v>11883.214627106423</c:v>
                </c:pt>
                <c:pt idx="151">
                  <c:v>14241.853993328652</c:v>
                </c:pt>
                <c:pt idx="152">
                  <c:v>10876.573312274695</c:v>
                </c:pt>
                <c:pt idx="153">
                  <c:v>7442.9137284935623</c:v>
                </c:pt>
                <c:pt idx="154">
                  <c:v>13101.051540234746</c:v>
                </c:pt>
                <c:pt idx="155">
                  <c:v>9000.0484880655968</c:v>
                </c:pt>
                <c:pt idx="156">
                  <c:v>6502.9202049275655</c:v>
                </c:pt>
                <c:pt idx="157">
                  <c:v>12474.389191190745</c:v>
                </c:pt>
                <c:pt idx="158">
                  <c:v>13382.357152719964</c:v>
                </c:pt>
                <c:pt idx="159">
                  <c:v>13093.261538658229</c:v>
                </c:pt>
                <c:pt idx="160">
                  <c:v>15534.128699299217</c:v>
                </c:pt>
                <c:pt idx="161">
                  <c:v>14327.544010670303</c:v>
                </c:pt>
                <c:pt idx="162">
                  <c:v>4892.986545781383</c:v>
                </c:pt>
                <c:pt idx="163">
                  <c:v>21872.593315389273</c:v>
                </c:pt>
                <c:pt idx="164">
                  <c:v>18834.492700548893</c:v>
                </c:pt>
                <c:pt idx="165">
                  <c:v>11007.272227613983</c:v>
                </c:pt>
                <c:pt idx="166">
                  <c:v>10732.891060974553</c:v>
                </c:pt>
                <c:pt idx="167">
                  <c:v>8532.6483934747685</c:v>
                </c:pt>
                <c:pt idx="168">
                  <c:v>13217.901563882451</c:v>
                </c:pt>
                <c:pt idx="169">
                  <c:v>4489.6375752641134</c:v>
                </c:pt>
                <c:pt idx="170">
                  <c:v>4106.196386553489</c:v>
                </c:pt>
                <c:pt idx="171">
                  <c:v>15354.093107308679</c:v>
                </c:pt>
                <c:pt idx="172">
                  <c:v>12319.454715391195</c:v>
                </c:pt>
                <c:pt idx="173">
                  <c:v>19131.378316187147</c:v>
                </c:pt>
                <c:pt idx="174">
                  <c:v>14748.204095802052</c:v>
                </c:pt>
                <c:pt idx="175">
                  <c:v>13833.311688427042</c:v>
                </c:pt>
                <c:pt idx="176">
                  <c:v>23059.270222211537</c:v>
                </c:pt>
                <c:pt idx="177">
                  <c:v>18330.739265267668</c:v>
                </c:pt>
                <c:pt idx="178">
                  <c:v>18104.829219548767</c:v>
                </c:pt>
                <c:pt idx="179">
                  <c:v>20330.173003239539</c:v>
                </c:pt>
                <c:pt idx="180">
                  <c:v>15766.097635133183</c:v>
                </c:pt>
                <c:pt idx="181">
                  <c:v>12498.62475165101</c:v>
                </c:pt>
                <c:pt idx="182">
                  <c:v>13721.654999163673</c:v>
                </c:pt>
                <c:pt idx="183">
                  <c:v>19978.757376565696</c:v>
                </c:pt>
                <c:pt idx="184">
                  <c:v>19403.162815634401</c:v>
                </c:pt>
                <c:pt idx="185">
                  <c:v>12966.02484624184</c:v>
                </c:pt>
                <c:pt idx="186">
                  <c:v>13541.619407173135</c:v>
                </c:pt>
                <c:pt idx="187">
                  <c:v>16375.448869562706</c:v>
                </c:pt>
                <c:pt idx="188">
                  <c:v>15734.072073096406</c:v>
                </c:pt>
                <c:pt idx="189">
                  <c:v>14190.786205215953</c:v>
                </c:pt>
                <c:pt idx="190">
                  <c:v>12575.659211685426</c:v>
                </c:pt>
                <c:pt idx="191">
                  <c:v>15635.398719793897</c:v>
                </c:pt>
                <c:pt idx="192">
                  <c:v>11750.784600305687</c:v>
                </c:pt>
                <c:pt idx="193">
                  <c:v>17582.033558191622</c:v>
                </c:pt>
                <c:pt idx="194">
                  <c:v>15940.074337008657</c:v>
                </c:pt>
                <c:pt idx="195">
                  <c:v>19699.182875541923</c:v>
                </c:pt>
                <c:pt idx="196">
                  <c:v>10791.748850663767</c:v>
                </c:pt>
                <c:pt idx="197">
                  <c:v>16049.134359079855</c:v>
                </c:pt>
                <c:pt idx="198">
                  <c:v>14990.559700404698</c:v>
                </c:pt>
                <c:pt idx="199">
                  <c:v>12725.400353100636</c:v>
                </c:pt>
                <c:pt idx="200">
                  <c:v>15680.407617791532</c:v>
                </c:pt>
                <c:pt idx="201">
                  <c:v>12840.519265286895</c:v>
                </c:pt>
                <c:pt idx="202">
                  <c:v>8934.2662525305914</c:v>
                </c:pt>
                <c:pt idx="203">
                  <c:v>5611.3978022820984</c:v>
                </c:pt>
                <c:pt idx="204">
                  <c:v>12200.008024551316</c:v>
                </c:pt>
                <c:pt idx="205">
                  <c:v>12691.643679602408</c:v>
                </c:pt>
                <c:pt idx="206">
                  <c:v>11684.136809039959</c:v>
                </c:pt>
                <c:pt idx="207">
                  <c:v>14610.580734616971</c:v>
                </c:pt>
                <c:pt idx="208">
                  <c:v>12444.094740615416</c:v>
                </c:pt>
                <c:pt idx="209">
                  <c:v>11318.00673494381</c:v>
                </c:pt>
                <c:pt idx="210">
                  <c:v>14383.805133167347</c:v>
                </c:pt>
                <c:pt idx="211">
                  <c:v>12203.470247474212</c:v>
                </c:pt>
                <c:pt idx="212">
                  <c:v>7683.5382216347662</c:v>
                </c:pt>
                <c:pt idx="213">
                  <c:v>7507.8304082978439</c:v>
                </c:pt>
                <c:pt idx="214">
                  <c:v>9048.5196089861274</c:v>
                </c:pt>
                <c:pt idx="215">
                  <c:v>11168.2655935286</c:v>
                </c:pt>
                <c:pt idx="216">
                  <c:v>10864.455532044563</c:v>
                </c:pt>
                <c:pt idx="217">
                  <c:v>13671.4527667817</c:v>
                </c:pt>
                <c:pt idx="218">
                  <c:v>18940.090499697188</c:v>
                </c:pt>
                <c:pt idx="219">
                  <c:v>14901.407460140155</c:v>
                </c:pt>
                <c:pt idx="220">
                  <c:v>9430.2296862353014</c:v>
                </c:pt>
                <c:pt idx="221">
                  <c:v>4447.2253444586495</c:v>
                </c:pt>
                <c:pt idx="222">
                  <c:v>8553.4217310121421</c:v>
                </c:pt>
                <c:pt idx="223">
                  <c:v>16743.310055120302</c:v>
                </c:pt>
                <c:pt idx="224">
                  <c:v>14006.422834571789</c:v>
                </c:pt>
                <c:pt idx="225">
                  <c:v>14983.635254558907</c:v>
                </c:pt>
                <c:pt idx="226">
                  <c:v>12420.724735885873</c:v>
                </c:pt>
                <c:pt idx="227">
                  <c:v>6706.3258016476475</c:v>
                </c:pt>
                <c:pt idx="228">
                  <c:v>15053.745268747536</c:v>
                </c:pt>
                <c:pt idx="229">
                  <c:v>7252.4914677343359</c:v>
                </c:pt>
                <c:pt idx="230">
                  <c:v>1391.8136150037967</c:v>
                </c:pt>
                <c:pt idx="231">
                  <c:v>7107.0781049727457</c:v>
                </c:pt>
                <c:pt idx="232">
                  <c:v>14477.285152085513</c:v>
                </c:pt>
                <c:pt idx="233">
                  <c:v>18016.542535014945</c:v>
                </c:pt>
                <c:pt idx="234">
                  <c:v>8787.1217783075535</c:v>
                </c:pt>
                <c:pt idx="235">
                  <c:v>10036.984253472654</c:v>
                </c:pt>
                <c:pt idx="236">
                  <c:v>11767.230159189439</c:v>
                </c:pt>
                <c:pt idx="237">
                  <c:v>11488.521213896391</c:v>
                </c:pt>
                <c:pt idx="238">
                  <c:v>14276.476222557603</c:v>
                </c:pt>
                <c:pt idx="239">
                  <c:v>10457.644338604397</c:v>
                </c:pt>
                <c:pt idx="240">
                  <c:v>9418.1119060051697</c:v>
                </c:pt>
                <c:pt idx="241">
                  <c:v>23893.665946629237</c:v>
                </c:pt>
                <c:pt idx="242">
                  <c:v>16373.71775810126</c:v>
                </c:pt>
                <c:pt idx="243">
                  <c:v>9462.2552482720803</c:v>
                </c:pt>
                <c:pt idx="244">
                  <c:v>12677.794787910829</c:v>
                </c:pt>
                <c:pt idx="245">
                  <c:v>11450.436761744544</c:v>
                </c:pt>
                <c:pt idx="246">
                  <c:v>12986.79818377921</c:v>
                </c:pt>
                <c:pt idx="247">
                  <c:v>14302.442894479314</c:v>
                </c:pt>
                <c:pt idx="248">
                  <c:v>10561.511026291249</c:v>
                </c:pt>
                <c:pt idx="249">
                  <c:v>8965.4262588366455</c:v>
                </c:pt>
                <c:pt idx="250">
                  <c:v>12643.172558681877</c:v>
                </c:pt>
                <c:pt idx="251">
                  <c:v>11421.873422630661</c:v>
                </c:pt>
                <c:pt idx="252">
                  <c:v>6904.5380639833875</c:v>
                </c:pt>
                <c:pt idx="253">
                  <c:v>7404.8292763417185</c:v>
                </c:pt>
                <c:pt idx="254">
                  <c:v>16629.922254395493</c:v>
                </c:pt>
                <c:pt idx="255">
                  <c:v>6568.7024404625708</c:v>
                </c:pt>
                <c:pt idx="256">
                  <c:v>7120.0614409336013</c:v>
                </c:pt>
                <c:pt idx="257">
                  <c:v>10697.403276014877</c:v>
                </c:pt>
                <c:pt idx="258">
                  <c:v>2819.1150149672681</c:v>
                </c:pt>
                <c:pt idx="259">
                  <c:v>3026.8483903409688</c:v>
                </c:pt>
                <c:pt idx="260">
                  <c:v>6067.5456723735178</c:v>
                </c:pt>
                <c:pt idx="261">
                  <c:v>11218.467825910579</c:v>
                </c:pt>
                <c:pt idx="262">
                  <c:v>11808.776834264178</c:v>
                </c:pt>
                <c:pt idx="263">
                  <c:v>9059.7718334855363</c:v>
                </c:pt>
                <c:pt idx="264">
                  <c:v>10549.393246061118</c:v>
                </c:pt>
                <c:pt idx="265">
                  <c:v>7928.4904934295901</c:v>
                </c:pt>
                <c:pt idx="266">
                  <c:v>9919.2686740942245</c:v>
                </c:pt>
                <c:pt idx="267">
                  <c:v>13917.270594307245</c:v>
                </c:pt>
                <c:pt idx="268">
                  <c:v>15383.522002153284</c:v>
                </c:pt>
                <c:pt idx="269">
                  <c:v>12211.260249050727</c:v>
                </c:pt>
                <c:pt idx="270">
                  <c:v>7094.0947690118901</c:v>
                </c:pt>
                <c:pt idx="271">
                  <c:v>6978.1103010949073</c:v>
                </c:pt>
                <c:pt idx="272">
                  <c:v>10444.661002643545</c:v>
                </c:pt>
                <c:pt idx="273">
                  <c:v>6023.4023301066063</c:v>
                </c:pt>
                <c:pt idx="274">
                  <c:v>10873.1110893518</c:v>
                </c:pt>
                <c:pt idx="275">
                  <c:v>17060.103452565199</c:v>
                </c:pt>
                <c:pt idx="276">
                  <c:v>12129.032454631968</c:v>
                </c:pt>
                <c:pt idx="277">
                  <c:v>8528.3206148211502</c:v>
                </c:pt>
                <c:pt idx="278">
                  <c:v>17035.867892104932</c:v>
                </c:pt>
                <c:pt idx="279">
                  <c:v>15217.335301854324</c:v>
                </c:pt>
                <c:pt idx="280">
                  <c:v>13362.449370913318</c:v>
                </c:pt>
                <c:pt idx="281">
                  <c:v>7831.5482515885278</c:v>
                </c:pt>
                <c:pt idx="282">
                  <c:v>13757.142784123351</c:v>
                </c:pt>
                <c:pt idx="283">
                  <c:v>11732.607929960488</c:v>
                </c:pt>
                <c:pt idx="284">
                  <c:v>7561.4948636027166</c:v>
                </c:pt>
                <c:pt idx="285">
                  <c:v>19866.235131571608</c:v>
                </c:pt>
                <c:pt idx="286">
                  <c:v>24166.316001807219</c:v>
                </c:pt>
                <c:pt idx="287">
                  <c:v>22815.183506147441</c:v>
                </c:pt>
                <c:pt idx="288">
                  <c:v>15366.210887538811</c:v>
                </c:pt>
                <c:pt idx="289">
                  <c:v>20514.536373883697</c:v>
                </c:pt>
                <c:pt idx="290">
                  <c:v>21799.886634008471</c:v>
                </c:pt>
                <c:pt idx="291">
                  <c:v>16745.041166581748</c:v>
                </c:pt>
                <c:pt idx="292">
                  <c:v>20002.992937025967</c:v>
                </c:pt>
                <c:pt idx="293">
                  <c:v>21448.471007334632</c:v>
                </c:pt>
                <c:pt idx="294">
                  <c:v>21818.928860084401</c:v>
                </c:pt>
                <c:pt idx="295">
                  <c:v>24715.07833508608</c:v>
                </c:pt>
                <c:pt idx="296">
                  <c:v>24458.008283061121</c:v>
                </c:pt>
                <c:pt idx="297">
                  <c:v>18766.979353552437</c:v>
                </c:pt>
                <c:pt idx="298">
                  <c:v>19617.820636853892</c:v>
                </c:pt>
                <c:pt idx="299">
                  <c:v>20852.103108865966</c:v>
                </c:pt>
                <c:pt idx="300">
                  <c:v>21767.861071971696</c:v>
                </c:pt>
                <c:pt idx="301">
                  <c:v>23479.930307343286</c:v>
                </c:pt>
                <c:pt idx="302">
                  <c:v>24763.549456006604</c:v>
                </c:pt>
                <c:pt idx="303">
                  <c:v>24496.092735212973</c:v>
                </c:pt>
                <c:pt idx="304">
                  <c:v>20975.877578359465</c:v>
                </c:pt>
                <c:pt idx="305">
                  <c:v>21404.327665067718</c:v>
                </c:pt>
                <c:pt idx="306">
                  <c:v>21337.679873801993</c:v>
                </c:pt>
                <c:pt idx="307">
                  <c:v>24189.686006536758</c:v>
                </c:pt>
                <c:pt idx="308">
                  <c:v>23740.462582291129</c:v>
                </c:pt>
                <c:pt idx="309">
                  <c:v>24085.81931884991</c:v>
                </c:pt>
                <c:pt idx="310">
                  <c:v>18739.281570169278</c:v>
                </c:pt>
                <c:pt idx="311">
                  <c:v>18723.701567016251</c:v>
                </c:pt>
                <c:pt idx="312">
                  <c:v>21964.342222845986</c:v>
                </c:pt>
                <c:pt idx="313">
                  <c:v>24719.406113739697</c:v>
                </c:pt>
                <c:pt idx="314">
                  <c:v>24538.50496601843</c:v>
                </c:pt>
                <c:pt idx="315">
                  <c:v>22973.580204869886</c:v>
                </c:pt>
                <c:pt idx="316">
                  <c:v>21235.544297576587</c:v>
                </c:pt>
                <c:pt idx="317">
                  <c:v>24256.33379780249</c:v>
                </c:pt>
                <c:pt idx="318">
                  <c:v>22726.031265882895</c:v>
                </c:pt>
                <c:pt idx="319">
                  <c:v>22242.185612408313</c:v>
                </c:pt>
                <c:pt idx="320">
                  <c:v>22640.341248541241</c:v>
                </c:pt>
                <c:pt idx="321">
                  <c:v>24462.336061714741</c:v>
                </c:pt>
                <c:pt idx="322">
                  <c:v>24284.89713691637</c:v>
                </c:pt>
                <c:pt idx="323">
                  <c:v>20032.421831870568</c:v>
                </c:pt>
                <c:pt idx="324">
                  <c:v>15408.623118344274</c:v>
                </c:pt>
                <c:pt idx="325">
                  <c:v>15457.094239264803</c:v>
                </c:pt>
                <c:pt idx="326">
                  <c:v>23168.330244282726</c:v>
                </c:pt>
                <c:pt idx="327">
                  <c:v>23180.448024512862</c:v>
                </c:pt>
                <c:pt idx="328">
                  <c:v>22160.823373720279</c:v>
                </c:pt>
                <c:pt idx="329">
                  <c:v>24561.874970747976</c:v>
                </c:pt>
                <c:pt idx="330">
                  <c:v>20235.827428590648</c:v>
                </c:pt>
                <c:pt idx="331">
                  <c:v>18499.522632758799</c:v>
                </c:pt>
                <c:pt idx="332">
                  <c:v>24225.17379149644</c:v>
                </c:pt>
                <c:pt idx="333">
                  <c:v>20627.924174608514</c:v>
                </c:pt>
                <c:pt idx="334">
                  <c:v>22260.362282753511</c:v>
                </c:pt>
                <c:pt idx="335">
                  <c:v>24800.768352427727</c:v>
                </c:pt>
                <c:pt idx="336">
                  <c:v>25193.730654176314</c:v>
                </c:pt>
                <c:pt idx="337">
                  <c:v>23231.515812625563</c:v>
                </c:pt>
                <c:pt idx="338">
                  <c:v>15488.254245570857</c:v>
                </c:pt>
                <c:pt idx="339">
                  <c:v>21421.638779682195</c:v>
                </c:pt>
                <c:pt idx="340">
                  <c:v>22121.007810106985</c:v>
                </c:pt>
                <c:pt idx="341">
                  <c:v>9235.4796468224595</c:v>
                </c:pt>
                <c:pt idx="342">
                  <c:v>6948.6814062502999</c:v>
                </c:pt>
                <c:pt idx="343">
                  <c:v>18446.723733184648</c:v>
                </c:pt>
                <c:pt idx="344">
                  <c:v>14926.508576331144</c:v>
                </c:pt>
                <c:pt idx="345">
                  <c:v>12151.536903630784</c:v>
                </c:pt>
                <c:pt idx="346">
                  <c:v>10783.958849087254</c:v>
                </c:pt>
                <c:pt idx="347">
                  <c:v>19807.377341882395</c:v>
                </c:pt>
                <c:pt idx="348">
                  <c:v>23516.283648033677</c:v>
                </c:pt>
                <c:pt idx="349">
                  <c:v>24291.821582762164</c:v>
                </c:pt>
                <c:pt idx="350">
                  <c:v>24737.582784084902</c:v>
                </c:pt>
                <c:pt idx="351">
                  <c:v>19319.203909754197</c:v>
                </c:pt>
                <c:pt idx="352">
                  <c:v>13430.828273640496</c:v>
                </c:pt>
                <c:pt idx="353">
                  <c:v>19717.35954588712</c:v>
                </c:pt>
                <c:pt idx="354">
                  <c:v>24271.913800955514</c:v>
                </c:pt>
                <c:pt idx="355">
                  <c:v>24844.046138963917</c:v>
                </c:pt>
                <c:pt idx="356">
                  <c:v>24837.987248848851</c:v>
                </c:pt>
                <c:pt idx="357">
                  <c:v>24501.28606959731</c:v>
                </c:pt>
                <c:pt idx="358">
                  <c:v>17316.307948859427</c:v>
                </c:pt>
                <c:pt idx="359">
                  <c:v>20893.649783940702</c:v>
                </c:pt>
                <c:pt idx="360">
                  <c:v>14851.205227758175</c:v>
                </c:pt>
                <c:pt idx="361">
                  <c:v>17612.328008766952</c:v>
                </c:pt>
                <c:pt idx="362">
                  <c:v>13247.330458727058</c:v>
                </c:pt>
                <c:pt idx="363">
                  <c:v>10600.461034173817</c:v>
                </c:pt>
                <c:pt idx="364">
                  <c:v>11324.065625058876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4-4C0B-9BD2-DEAABF8B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29952"/>
        <c:axId val="73405568"/>
      </c:lineChart>
      <c:dateAx>
        <c:axId val="82029952"/>
        <c:scaling>
          <c:orientation val="minMax"/>
          <c:max val="42460"/>
          <c:min val="42370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05568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3405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0299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30243.097787161019</c:v>
                </c:pt>
                <c:pt idx="1">
                  <c:v>23952.258088116545</c:v>
                </c:pt>
                <c:pt idx="2">
                  <c:v>19811.462342709103</c:v>
                </c:pt>
                <c:pt idx="3">
                  <c:v>19965.151262701023</c:v>
                </c:pt>
                <c:pt idx="4">
                  <c:v>31691.135580209939</c:v>
                </c:pt>
                <c:pt idx="5">
                  <c:v>26581.779453603383</c:v>
                </c:pt>
                <c:pt idx="6">
                  <c:v>23411.945478769932</c:v>
                </c:pt>
                <c:pt idx="7">
                  <c:v>23730.529802503195</c:v>
                </c:pt>
                <c:pt idx="8">
                  <c:v>22786.783778177774</c:v>
                </c:pt>
                <c:pt idx="9">
                  <c:v>24390.9118805935</c:v>
                </c:pt>
                <c:pt idx="10">
                  <c:v>23142.989868784065</c:v>
                </c:pt>
                <c:pt idx="11">
                  <c:v>26111.907599253074</c:v>
                </c:pt>
                <c:pt idx="12">
                  <c:v>27098.078169201261</c:v>
                </c:pt>
                <c:pt idx="13">
                  <c:v>26668.229471098843</c:v>
                </c:pt>
                <c:pt idx="14">
                  <c:v>24683.080921203145</c:v>
                </c:pt>
                <c:pt idx="15">
                  <c:v>22286.494325079064</c:v>
                </c:pt>
                <c:pt idx="16">
                  <c:v>14951.850711089428</c:v>
                </c:pt>
                <c:pt idx="17">
                  <c:v>18301.788889038417</c:v>
                </c:pt>
                <c:pt idx="18">
                  <c:v>24654.264248704658</c:v>
                </c:pt>
                <c:pt idx="19">
                  <c:v>24968.045793688176</c:v>
                </c:pt>
                <c:pt idx="20">
                  <c:v>30415.99782215193</c:v>
                </c:pt>
                <c:pt idx="21">
                  <c:v>26202.359932373321</c:v>
                </c:pt>
                <c:pt idx="22">
                  <c:v>21574.88260699145</c:v>
                </c:pt>
                <c:pt idx="23">
                  <c:v>20441.426822051002</c:v>
                </c:pt>
                <c:pt idx="24">
                  <c:v>23251.852853778342</c:v>
                </c:pt>
                <c:pt idx="25">
                  <c:v>24203.603509353339</c:v>
                </c:pt>
                <c:pt idx="26">
                  <c:v>17909.561957809026</c:v>
                </c:pt>
                <c:pt idx="27">
                  <c:v>29889.293085929614</c:v>
                </c:pt>
                <c:pt idx="28">
                  <c:v>24000.285875614019</c:v>
                </c:pt>
                <c:pt idx="29">
                  <c:v>22107.991048213444</c:v>
                </c:pt>
                <c:pt idx="30">
                  <c:v>22767.572663178787</c:v>
                </c:pt>
                <c:pt idx="31">
                  <c:v>21417.191371374734</c:v>
                </c:pt>
                <c:pt idx="32">
                  <c:v>26532.150739855995</c:v>
                </c:pt>
                <c:pt idx="33">
                  <c:v>27300.59533981562</c:v>
                </c:pt>
                <c:pt idx="34">
                  <c:v>29147.263769093592</c:v>
                </c:pt>
                <c:pt idx="35">
                  <c:v>27209.342543570412</c:v>
                </c:pt>
                <c:pt idx="36">
                  <c:v>29670.766652816088</c:v>
                </c:pt>
                <c:pt idx="37">
                  <c:v>24159.578037480653</c:v>
                </c:pt>
                <c:pt idx="38">
                  <c:v>22421.772593196954</c:v>
                </c:pt>
                <c:pt idx="39">
                  <c:v>27381.44211543637</c:v>
                </c:pt>
                <c:pt idx="40">
                  <c:v>29764.420838436174</c:v>
                </c:pt>
                <c:pt idx="41">
                  <c:v>34536.781989435425</c:v>
                </c:pt>
                <c:pt idx="42">
                  <c:v>42869.603120247615</c:v>
                </c:pt>
                <c:pt idx="43">
                  <c:v>26060.677959255769</c:v>
                </c:pt>
                <c:pt idx="44">
                  <c:v>25435.516258663614</c:v>
                </c:pt>
                <c:pt idx="45">
                  <c:v>24868.788366193385</c:v>
                </c:pt>
                <c:pt idx="46">
                  <c:v>25934.204785512411</c:v>
                </c:pt>
                <c:pt idx="47">
                  <c:v>27066.860107327902</c:v>
                </c:pt>
                <c:pt idx="48">
                  <c:v>24968.846256813133</c:v>
                </c:pt>
                <c:pt idx="49">
                  <c:v>22453.791118195273</c:v>
                </c:pt>
                <c:pt idx="50">
                  <c:v>18849.305666509652</c:v>
                </c:pt>
                <c:pt idx="51">
                  <c:v>19070.233488998048</c:v>
                </c:pt>
                <c:pt idx="52">
                  <c:v>21461.216843247425</c:v>
                </c:pt>
                <c:pt idx="53">
                  <c:v>24511.781812462144</c:v>
                </c:pt>
                <c:pt idx="54">
                  <c:v>27620.780589798793</c:v>
                </c:pt>
                <c:pt idx="55">
                  <c:v>25345.86438866832</c:v>
                </c:pt>
                <c:pt idx="56">
                  <c:v>25690.063532400236</c:v>
                </c:pt>
                <c:pt idx="57">
                  <c:v>29974.942640300105</c:v>
                </c:pt>
                <c:pt idx="58">
                  <c:v>18725.233882141176</c:v>
                </c:pt>
                <c:pt idx="59">
                  <c:v>19668.979906466589</c:v>
                </c:pt>
                <c:pt idx="60">
                  <c:v>24643.858228080207</c:v>
                </c:pt>
                <c:pt idx="61">
                  <c:v>29085.628108471832</c:v>
                </c:pt>
                <c:pt idx="62">
                  <c:v>29255.326290962916</c:v>
                </c:pt>
                <c:pt idx="63">
                  <c:v>24955.238383688848</c:v>
                </c:pt>
                <c:pt idx="64">
                  <c:v>21904.673414474124</c:v>
                </c:pt>
                <c:pt idx="65">
                  <c:v>31859.232836451109</c:v>
                </c:pt>
                <c:pt idx="66">
                  <c:v>24424.531331841728</c:v>
                </c:pt>
                <c:pt idx="67">
                  <c:v>24952.83699431397</c:v>
                </c:pt>
                <c:pt idx="68">
                  <c:v>34177.374046329314</c:v>
                </c:pt>
                <c:pt idx="69">
                  <c:v>28245.942290390951</c:v>
                </c:pt>
                <c:pt idx="70">
                  <c:v>27692.822271045014</c:v>
                </c:pt>
                <c:pt idx="71">
                  <c:v>30301.531595282951</c:v>
                </c:pt>
                <c:pt idx="72">
                  <c:v>20146.055928941525</c:v>
                </c:pt>
                <c:pt idx="73">
                  <c:v>25918.195523013252</c:v>
                </c:pt>
                <c:pt idx="74">
                  <c:v>30270.313533409593</c:v>
                </c:pt>
                <c:pt idx="75">
                  <c:v>27498.30973168023</c:v>
                </c:pt>
                <c:pt idx="76">
                  <c:v>27271.778667317132</c:v>
                </c:pt>
                <c:pt idx="77">
                  <c:v>25845.353378642078</c:v>
                </c:pt>
                <c:pt idx="78">
                  <c:v>20737.59817828544</c:v>
                </c:pt>
                <c:pt idx="79">
                  <c:v>19115.859887120649</c:v>
                </c:pt>
                <c:pt idx="80">
                  <c:v>18429.862989031688</c:v>
                </c:pt>
                <c:pt idx="81">
                  <c:v>31892.051824574381</c:v>
                </c:pt>
                <c:pt idx="82">
                  <c:v>29417.019842204427</c:v>
                </c:pt>
                <c:pt idx="83">
                  <c:v>23570.437177511605</c:v>
                </c:pt>
                <c:pt idx="84">
                  <c:v>21067.388985768113</c:v>
                </c:pt>
                <c:pt idx="85">
                  <c:v>22015.137325718322</c:v>
                </c:pt>
                <c:pt idx="86">
                  <c:v>19369.606697732317</c:v>
                </c:pt>
                <c:pt idx="87">
                  <c:v>20239.710114561603</c:v>
                </c:pt>
                <c:pt idx="88">
                  <c:v>20104.431846443706</c:v>
                </c:pt>
                <c:pt idx="89">
                  <c:v>22839.614344425005</c:v>
                </c:pt>
                <c:pt idx="90">
                  <c:v>30789.814101507298</c:v>
                </c:pt>
                <c:pt idx="91">
                  <c:v>29578.713393445927</c:v>
                </c:pt>
                <c:pt idx="92">
                  <c:v>24700.691109952219</c:v>
                </c:pt>
                <c:pt idx="93">
                  <c:v>19761.833628961711</c:v>
                </c:pt>
                <c:pt idx="94">
                  <c:v>20770.417166408719</c:v>
                </c:pt>
                <c:pt idx="95">
                  <c:v>30902.679402126363</c:v>
                </c:pt>
                <c:pt idx="96">
                  <c:v>32127.387983312019</c:v>
                </c:pt>
                <c:pt idx="97">
                  <c:v>31525.439713343651</c:v>
                </c:pt>
                <c:pt idx="98">
                  <c:v>33087.943733261556</c:v>
                </c:pt>
                <c:pt idx="99">
                  <c:v>29876.485675930286</c:v>
                </c:pt>
                <c:pt idx="100">
                  <c:v>26913.971650460931</c:v>
                </c:pt>
                <c:pt idx="101">
                  <c:v>22881.238426922817</c:v>
                </c:pt>
                <c:pt idx="102">
                  <c:v>26182.348354249374</c:v>
                </c:pt>
                <c:pt idx="103">
                  <c:v>31241.275303983577</c:v>
                </c:pt>
                <c:pt idx="104">
                  <c:v>16816.929792241433</c:v>
                </c:pt>
                <c:pt idx="105">
                  <c:v>23536.817726263369</c:v>
                </c:pt>
                <c:pt idx="106">
                  <c:v>23354.312133772961</c:v>
                </c:pt>
                <c:pt idx="107">
                  <c:v>20932.91118077518</c:v>
                </c:pt>
                <c:pt idx="108">
                  <c:v>21314.73209138012</c:v>
                </c:pt>
                <c:pt idx="109">
                  <c:v>25529.170444283689</c:v>
                </c:pt>
                <c:pt idx="110">
                  <c:v>26664.227155474055</c:v>
                </c:pt>
                <c:pt idx="111">
                  <c:v>25893.381166139559</c:v>
                </c:pt>
                <c:pt idx="112">
                  <c:v>25609.216756779486</c:v>
                </c:pt>
                <c:pt idx="113">
                  <c:v>20667.157423289143</c:v>
                </c:pt>
                <c:pt idx="114">
                  <c:v>19308.771500235514</c:v>
                </c:pt>
                <c:pt idx="115">
                  <c:v>22162.422540710584</c:v>
                </c:pt>
                <c:pt idx="116">
                  <c:v>25943.009879886948</c:v>
                </c:pt>
                <c:pt idx="117">
                  <c:v>26552.162317979946</c:v>
                </c:pt>
                <c:pt idx="118">
                  <c:v>29523.481437823822</c:v>
                </c:pt>
                <c:pt idx="119">
                  <c:v>30814.62845838099</c:v>
                </c:pt>
                <c:pt idx="120">
                  <c:v>26368.055799239617</c:v>
                </c:pt>
                <c:pt idx="121">
                  <c:v>18446.672714655808</c:v>
                </c:pt>
                <c:pt idx="122">
                  <c:v>23219.033865655067</c:v>
                </c:pt>
                <c:pt idx="123">
                  <c:v>26208.763637372987</c:v>
                </c:pt>
                <c:pt idx="124">
                  <c:v>22920.461120045751</c:v>
                </c:pt>
                <c:pt idx="125">
                  <c:v>19235.128892739383</c:v>
                </c:pt>
                <c:pt idx="126">
                  <c:v>22199.243844458644</c:v>
                </c:pt>
                <c:pt idx="127">
                  <c:v>17916.766125933649</c:v>
                </c:pt>
                <c:pt idx="128">
                  <c:v>20227.703167687232</c:v>
                </c:pt>
                <c:pt idx="129">
                  <c:v>23575.239956261354</c:v>
                </c:pt>
                <c:pt idx="130">
                  <c:v>28086.650128524321</c:v>
                </c:pt>
                <c:pt idx="131">
                  <c:v>27462.28889105712</c:v>
                </c:pt>
                <c:pt idx="132">
                  <c:v>28562.125224749336</c:v>
                </c:pt>
                <c:pt idx="133">
                  <c:v>27517.520846679225</c:v>
                </c:pt>
                <c:pt idx="134">
                  <c:v>31776.785134580441</c:v>
                </c:pt>
                <c:pt idx="135">
                  <c:v>20667.157423289143</c:v>
                </c:pt>
                <c:pt idx="136">
                  <c:v>21131.426035764751</c:v>
                </c:pt>
                <c:pt idx="137">
                  <c:v>21802.214134479509</c:v>
                </c:pt>
                <c:pt idx="138">
                  <c:v>30748.190019009482</c:v>
                </c:pt>
                <c:pt idx="139">
                  <c:v>25592.40703115537</c:v>
                </c:pt>
                <c:pt idx="140">
                  <c:v>22264.881820705195</c:v>
                </c:pt>
                <c:pt idx="141">
                  <c:v>18895.732527757216</c:v>
                </c:pt>
                <c:pt idx="142">
                  <c:v>20312.552258932774</c:v>
                </c:pt>
                <c:pt idx="143">
                  <c:v>22801.992577551973</c:v>
                </c:pt>
                <c:pt idx="144">
                  <c:v>21938.29286572236</c:v>
                </c:pt>
                <c:pt idx="145">
                  <c:v>23258.256558778001</c:v>
                </c:pt>
                <c:pt idx="146">
                  <c:v>25907.789502388801</c:v>
                </c:pt>
                <c:pt idx="147">
                  <c:v>22449.788802570485</c:v>
                </c:pt>
                <c:pt idx="148">
                  <c:v>20498.259703923017</c:v>
                </c:pt>
                <c:pt idx="149">
                  <c:v>21481.228421371372</c:v>
                </c:pt>
                <c:pt idx="150">
                  <c:v>20051.601280196483</c:v>
                </c:pt>
                <c:pt idx="151">
                  <c:v>24281.248432474262</c:v>
                </c:pt>
                <c:pt idx="152">
                  <c:v>25605.214441154698</c:v>
                </c:pt>
                <c:pt idx="153">
                  <c:v>22342.526743826118</c:v>
                </c:pt>
                <c:pt idx="154">
                  <c:v>22645.902268185182</c:v>
                </c:pt>
                <c:pt idx="155">
                  <c:v>20284.536049559243</c:v>
                </c:pt>
                <c:pt idx="156">
                  <c:v>19289.56038523652</c:v>
                </c:pt>
                <c:pt idx="157">
                  <c:v>24024.299769362762</c:v>
                </c:pt>
                <c:pt idx="158">
                  <c:v>25148.149996803713</c:v>
                </c:pt>
                <c:pt idx="159">
                  <c:v>26663.426692349098</c:v>
                </c:pt>
                <c:pt idx="160">
                  <c:v>20971.333410773161</c:v>
                </c:pt>
                <c:pt idx="161">
                  <c:v>19748.225755837422</c:v>
                </c:pt>
                <c:pt idx="162">
                  <c:v>21273.108008882304</c:v>
                </c:pt>
                <c:pt idx="163">
                  <c:v>16086.90742227979</c:v>
                </c:pt>
                <c:pt idx="164">
                  <c:v>20078.016563320096</c:v>
                </c:pt>
                <c:pt idx="165">
                  <c:v>21535.659913868509</c:v>
                </c:pt>
                <c:pt idx="166">
                  <c:v>27439.075460433349</c:v>
                </c:pt>
                <c:pt idx="167">
                  <c:v>27859.318601036266</c:v>
                </c:pt>
                <c:pt idx="168">
                  <c:v>21942.295181347145</c:v>
                </c:pt>
                <c:pt idx="169">
                  <c:v>19351.99650898324</c:v>
                </c:pt>
                <c:pt idx="170">
                  <c:v>23616.063575634205</c:v>
                </c:pt>
                <c:pt idx="171">
                  <c:v>22689.927740057865</c:v>
                </c:pt>
                <c:pt idx="172">
                  <c:v>25015.27311806069</c:v>
                </c:pt>
                <c:pt idx="173">
                  <c:v>25885.376534889976</c:v>
                </c:pt>
                <c:pt idx="174">
                  <c:v>30223.086209037072</c:v>
                </c:pt>
                <c:pt idx="175">
                  <c:v>25120.133787430183</c:v>
                </c:pt>
                <c:pt idx="176">
                  <c:v>20800.83476515712</c:v>
                </c:pt>
                <c:pt idx="177">
                  <c:v>17159.528009723435</c:v>
                </c:pt>
                <c:pt idx="178">
                  <c:v>23848.197881872013</c:v>
                </c:pt>
                <c:pt idx="179">
                  <c:v>25782.116791770401</c:v>
                </c:pt>
                <c:pt idx="180">
                  <c:v>25686.061216775448</c:v>
                </c:pt>
                <c:pt idx="181">
                  <c:v>25397.09402866563</c:v>
                </c:pt>
                <c:pt idx="182">
                  <c:v>28018.610762902896</c:v>
                </c:pt>
                <c:pt idx="183">
                  <c:v>27042.045750454203</c:v>
                </c:pt>
                <c:pt idx="184">
                  <c:v>17324.42341346477</c:v>
                </c:pt>
                <c:pt idx="185">
                  <c:v>12862.641954949193</c:v>
                </c:pt>
                <c:pt idx="186">
                  <c:v>16914.586293486303</c:v>
                </c:pt>
                <c:pt idx="187">
                  <c:v>20972.934337023078</c:v>
                </c:pt>
                <c:pt idx="188">
                  <c:v>22633.094858185854</c:v>
                </c:pt>
                <c:pt idx="189">
                  <c:v>21389.975625126164</c:v>
                </c:pt>
                <c:pt idx="190">
                  <c:v>19660.174812092049</c:v>
                </c:pt>
                <c:pt idx="191">
                  <c:v>20407.006907677809</c:v>
                </c:pt>
                <c:pt idx="192">
                  <c:v>21111.4144576408</c:v>
                </c:pt>
                <c:pt idx="193">
                  <c:v>25478.74126741134</c:v>
                </c:pt>
                <c:pt idx="194">
                  <c:v>24547.002189960291</c:v>
                </c:pt>
                <c:pt idx="195">
                  <c:v>25638.833892402927</c:v>
                </c:pt>
                <c:pt idx="196">
                  <c:v>23842.594639997304</c:v>
                </c:pt>
                <c:pt idx="197">
                  <c:v>22951.679181919109</c:v>
                </c:pt>
                <c:pt idx="198">
                  <c:v>16059.691676031223</c:v>
                </c:pt>
                <c:pt idx="199">
                  <c:v>18399.445390283287</c:v>
                </c:pt>
                <c:pt idx="200">
                  <c:v>21424.395539499357</c:v>
                </c:pt>
                <c:pt idx="201">
                  <c:v>24913.614301191032</c:v>
                </c:pt>
                <c:pt idx="202">
                  <c:v>29417.82030532938</c:v>
                </c:pt>
                <c:pt idx="203">
                  <c:v>24987.256908687163</c:v>
                </c:pt>
                <c:pt idx="204">
                  <c:v>21791.808113855051</c:v>
                </c:pt>
                <c:pt idx="205">
                  <c:v>16307.034781643226</c:v>
                </c:pt>
                <c:pt idx="206">
                  <c:v>21634.116878238343</c:v>
                </c:pt>
                <c:pt idx="207">
                  <c:v>22260.879505080411</c:v>
                </c:pt>
                <c:pt idx="208">
                  <c:v>23006.11067441625</c:v>
                </c:pt>
                <c:pt idx="209">
                  <c:v>20709.581968911916</c:v>
                </c:pt>
                <c:pt idx="210">
                  <c:v>22388.153141948718</c:v>
                </c:pt>
                <c:pt idx="211">
                  <c:v>20126.844813942531</c:v>
                </c:pt>
                <c:pt idx="212">
                  <c:v>22050.357703216469</c:v>
                </c:pt>
                <c:pt idx="213">
                  <c:v>21046.576944519205</c:v>
                </c:pt>
                <c:pt idx="214">
                  <c:v>19938.735979577414</c:v>
                </c:pt>
                <c:pt idx="215">
                  <c:v>22667.514772559043</c:v>
                </c:pt>
                <c:pt idx="216">
                  <c:v>24033.104863737291</c:v>
                </c:pt>
                <c:pt idx="217">
                  <c:v>18361.823623410262</c:v>
                </c:pt>
                <c:pt idx="218">
                  <c:v>13953.673194266874</c:v>
                </c:pt>
                <c:pt idx="219">
                  <c:v>19380.012718356771</c:v>
                </c:pt>
                <c:pt idx="220">
                  <c:v>19516.891912724575</c:v>
                </c:pt>
                <c:pt idx="221">
                  <c:v>23307.885272525404</c:v>
                </c:pt>
                <c:pt idx="222">
                  <c:v>23715.321003128996</c:v>
                </c:pt>
                <c:pt idx="223">
                  <c:v>22874.834721923151</c:v>
                </c:pt>
                <c:pt idx="224">
                  <c:v>23800.170094374531</c:v>
                </c:pt>
                <c:pt idx="225">
                  <c:v>21269.105693257516</c:v>
                </c:pt>
                <c:pt idx="226">
                  <c:v>25357.871335542692</c:v>
                </c:pt>
                <c:pt idx="227">
                  <c:v>24342.083629971061</c:v>
                </c:pt>
                <c:pt idx="228">
                  <c:v>23988.278928739648</c:v>
                </c:pt>
                <c:pt idx="229">
                  <c:v>27421.465271684268</c:v>
                </c:pt>
                <c:pt idx="230">
                  <c:v>26931.581839210008</c:v>
                </c:pt>
                <c:pt idx="231">
                  <c:v>24114.752102483002</c:v>
                </c:pt>
                <c:pt idx="232">
                  <c:v>21984.719726969921</c:v>
                </c:pt>
                <c:pt idx="233">
                  <c:v>16966.61639660857</c:v>
                </c:pt>
                <c:pt idx="234">
                  <c:v>22402.561478197968</c:v>
                </c:pt>
                <c:pt idx="235">
                  <c:v>26116.710378002823</c:v>
                </c:pt>
                <c:pt idx="236">
                  <c:v>24569.415157459116</c:v>
                </c:pt>
                <c:pt idx="237">
                  <c:v>27042.846213579167</c:v>
                </c:pt>
                <c:pt idx="238">
                  <c:v>24051.515515611329</c:v>
                </c:pt>
                <c:pt idx="239">
                  <c:v>22712.340707556687</c:v>
                </c:pt>
                <c:pt idx="240">
                  <c:v>18577.148204023953</c:v>
                </c:pt>
                <c:pt idx="241">
                  <c:v>40437.796146625391</c:v>
                </c:pt>
                <c:pt idx="242">
                  <c:v>27086.071222326889</c:v>
                </c:pt>
                <c:pt idx="243">
                  <c:v>19704.200283964736</c:v>
                </c:pt>
                <c:pt idx="244">
                  <c:v>24206.80536185317</c:v>
                </c:pt>
                <c:pt idx="245">
                  <c:v>23574.43949313639</c:v>
                </c:pt>
                <c:pt idx="246">
                  <c:v>23999.485412489066</c:v>
                </c:pt>
                <c:pt idx="247">
                  <c:v>16932.996945360337</c:v>
                </c:pt>
                <c:pt idx="248">
                  <c:v>22316.911923827465</c:v>
                </c:pt>
                <c:pt idx="249">
                  <c:v>22553.048545690061</c:v>
                </c:pt>
                <c:pt idx="250">
                  <c:v>23106.969028160958</c:v>
                </c:pt>
                <c:pt idx="251">
                  <c:v>24369.299376219631</c:v>
                </c:pt>
                <c:pt idx="252">
                  <c:v>23739.334896877732</c:v>
                </c:pt>
                <c:pt idx="253">
                  <c:v>20458.236547675118</c:v>
                </c:pt>
                <c:pt idx="254">
                  <c:v>17585.374392201058</c:v>
                </c:pt>
                <c:pt idx="255">
                  <c:v>21734.97523198304</c:v>
                </c:pt>
                <c:pt idx="256">
                  <c:v>21799.012281979678</c:v>
                </c:pt>
                <c:pt idx="257">
                  <c:v>23794.566852499829</c:v>
                </c:pt>
                <c:pt idx="258">
                  <c:v>24309.264641847782</c:v>
                </c:pt>
                <c:pt idx="259">
                  <c:v>26564.169264854314</c:v>
                </c:pt>
                <c:pt idx="260">
                  <c:v>24859.983271818852</c:v>
                </c:pt>
                <c:pt idx="261">
                  <c:v>21521.251577619267</c:v>
                </c:pt>
                <c:pt idx="262">
                  <c:v>23009.312526916088</c:v>
                </c:pt>
                <c:pt idx="263">
                  <c:v>24401.31790121795</c:v>
                </c:pt>
                <c:pt idx="264">
                  <c:v>26556.164633604731</c:v>
                </c:pt>
                <c:pt idx="265">
                  <c:v>24327.675293721823</c:v>
                </c:pt>
                <c:pt idx="266">
                  <c:v>24974.449498687838</c:v>
                </c:pt>
                <c:pt idx="267">
                  <c:v>17148.321525974021</c:v>
                </c:pt>
                <c:pt idx="268">
                  <c:v>17330.827118464433</c:v>
                </c:pt>
                <c:pt idx="269">
                  <c:v>23480.785307516315</c:v>
                </c:pt>
                <c:pt idx="270">
                  <c:v>25448.323668662939</c:v>
                </c:pt>
                <c:pt idx="271">
                  <c:v>25742.093635522502</c:v>
                </c:pt>
                <c:pt idx="272">
                  <c:v>25838.149210517458</c:v>
                </c:pt>
                <c:pt idx="273">
                  <c:v>23504.79920126505</c:v>
                </c:pt>
                <c:pt idx="274">
                  <c:v>21162.644097638109</c:v>
                </c:pt>
                <c:pt idx="275">
                  <c:v>19529.699322723907</c:v>
                </c:pt>
                <c:pt idx="276">
                  <c:v>20787.226892032832</c:v>
                </c:pt>
                <c:pt idx="277">
                  <c:v>26163.13723925038</c:v>
                </c:pt>
                <c:pt idx="278">
                  <c:v>27995.397332279117</c:v>
                </c:pt>
                <c:pt idx="279">
                  <c:v>27937.763987282142</c:v>
                </c:pt>
                <c:pt idx="280">
                  <c:v>29677.970820940714</c:v>
                </c:pt>
                <c:pt idx="281">
                  <c:v>22605.078648812323</c:v>
                </c:pt>
                <c:pt idx="282">
                  <c:v>23539.219115638243</c:v>
                </c:pt>
                <c:pt idx="283">
                  <c:v>26557.765559854648</c:v>
                </c:pt>
                <c:pt idx="284">
                  <c:v>23435.959372518668</c:v>
                </c:pt>
                <c:pt idx="285">
                  <c:v>25163.358796177912</c:v>
                </c:pt>
                <c:pt idx="286">
                  <c:v>23005.310211291297</c:v>
                </c:pt>
                <c:pt idx="287">
                  <c:v>23391.933900645985</c:v>
                </c:pt>
                <c:pt idx="288">
                  <c:v>22327.317944451916</c:v>
                </c:pt>
                <c:pt idx="289">
                  <c:v>17727.856828443575</c:v>
                </c:pt>
                <c:pt idx="290">
                  <c:v>23860.204828746377</c:v>
                </c:pt>
                <c:pt idx="291">
                  <c:v>23006.911137541214</c:v>
                </c:pt>
                <c:pt idx="292">
                  <c:v>25132.941197429511</c:v>
                </c:pt>
                <c:pt idx="293">
                  <c:v>26857.13876858892</c:v>
                </c:pt>
                <c:pt idx="294">
                  <c:v>26537.753981730701</c:v>
                </c:pt>
                <c:pt idx="295">
                  <c:v>22812.398598176427</c:v>
                </c:pt>
                <c:pt idx="296">
                  <c:v>17127.509484725117</c:v>
                </c:pt>
                <c:pt idx="297">
                  <c:v>23812.177041248906</c:v>
                </c:pt>
                <c:pt idx="298">
                  <c:v>24533.394316836013</c:v>
                </c:pt>
                <c:pt idx="299">
                  <c:v>23171.006078157592</c:v>
                </c:pt>
                <c:pt idx="300">
                  <c:v>23430.356130643959</c:v>
                </c:pt>
                <c:pt idx="301">
                  <c:v>28458.065018504807</c:v>
                </c:pt>
                <c:pt idx="302">
                  <c:v>23983.476149989903</c:v>
                </c:pt>
                <c:pt idx="303">
                  <c:v>15929.216186663076</c:v>
                </c:pt>
                <c:pt idx="304">
                  <c:v>21774.197925105982</c:v>
                </c:pt>
                <c:pt idx="305">
                  <c:v>23053.337998788771</c:v>
                </c:pt>
                <c:pt idx="306">
                  <c:v>22593.872165062912</c:v>
                </c:pt>
                <c:pt idx="307">
                  <c:v>21440.404801998517</c:v>
                </c:pt>
                <c:pt idx="308">
                  <c:v>20927.307938900474</c:v>
                </c:pt>
                <c:pt idx="309">
                  <c:v>18382.635664659174</c:v>
                </c:pt>
                <c:pt idx="310">
                  <c:v>16053.287971031559</c:v>
                </c:pt>
                <c:pt idx="311">
                  <c:v>20530.278228921332</c:v>
                </c:pt>
                <c:pt idx="312">
                  <c:v>26020.65480300787</c:v>
                </c:pt>
                <c:pt idx="313">
                  <c:v>28615.756254121527</c:v>
                </c:pt>
                <c:pt idx="314">
                  <c:v>28409.236767882368</c:v>
                </c:pt>
                <c:pt idx="315">
                  <c:v>23729.729339378235</c:v>
                </c:pt>
                <c:pt idx="316">
                  <c:v>20781.62365015813</c:v>
                </c:pt>
                <c:pt idx="317">
                  <c:v>21181.8552126371</c:v>
                </c:pt>
                <c:pt idx="318">
                  <c:v>24799.148074322045</c:v>
                </c:pt>
                <c:pt idx="319">
                  <c:v>25057.697663683459</c:v>
                </c:pt>
                <c:pt idx="320">
                  <c:v>29320.964267209467</c:v>
                </c:pt>
                <c:pt idx="321">
                  <c:v>28281.162667889101</c:v>
                </c:pt>
                <c:pt idx="322">
                  <c:v>30732.180756510323</c:v>
                </c:pt>
                <c:pt idx="323">
                  <c:v>18617.171360271852</c:v>
                </c:pt>
                <c:pt idx="324">
                  <c:v>17000.235847856806</c:v>
                </c:pt>
                <c:pt idx="325">
                  <c:v>20547.087954545452</c:v>
                </c:pt>
                <c:pt idx="326">
                  <c:v>31888.849972074549</c:v>
                </c:pt>
                <c:pt idx="327">
                  <c:v>30965.115525873087</c:v>
                </c:pt>
                <c:pt idx="328">
                  <c:v>28205.118671018095</c:v>
                </c:pt>
                <c:pt idx="329">
                  <c:v>25698.068163649816</c:v>
                </c:pt>
                <c:pt idx="330">
                  <c:v>18897.33345400713</c:v>
                </c:pt>
                <c:pt idx="331">
                  <c:v>25711.676036774101</c:v>
                </c:pt>
                <c:pt idx="332">
                  <c:v>24226.816939977118</c:v>
                </c:pt>
                <c:pt idx="333">
                  <c:v>25796.525128019643</c:v>
                </c:pt>
                <c:pt idx="334">
                  <c:v>31004.338218996021</c:v>
                </c:pt>
                <c:pt idx="335">
                  <c:v>28785.454436612599</c:v>
                </c:pt>
                <c:pt idx="336">
                  <c:v>30452.018662775037</c:v>
                </c:pt>
                <c:pt idx="337">
                  <c:v>23444.764466893204</c:v>
                </c:pt>
                <c:pt idx="338">
                  <c:v>18207.334240293381</c:v>
                </c:pt>
                <c:pt idx="339">
                  <c:v>22859.625922548952</c:v>
                </c:pt>
                <c:pt idx="340">
                  <c:v>27226.952732319492</c:v>
                </c:pt>
                <c:pt idx="341">
                  <c:v>19843.480867707418</c:v>
                </c:pt>
                <c:pt idx="342">
                  <c:v>21902.272025099253</c:v>
                </c:pt>
                <c:pt idx="343">
                  <c:v>26646.616966724978</c:v>
                </c:pt>
                <c:pt idx="344">
                  <c:v>21464.418695747256</c:v>
                </c:pt>
                <c:pt idx="345">
                  <c:v>16692.057544747993</c:v>
                </c:pt>
                <c:pt idx="346">
                  <c:v>20267.726323935127</c:v>
                </c:pt>
                <c:pt idx="347">
                  <c:v>28996.776701601502</c:v>
                </c:pt>
                <c:pt idx="348">
                  <c:v>27607.973179799472</c:v>
                </c:pt>
                <c:pt idx="349">
                  <c:v>29322.565193459388</c:v>
                </c:pt>
                <c:pt idx="350">
                  <c:v>26532.951202980952</c:v>
                </c:pt>
                <c:pt idx="351">
                  <c:v>24551.804968710043</c:v>
                </c:pt>
                <c:pt idx="352">
                  <c:v>25989.436741134508</c:v>
                </c:pt>
                <c:pt idx="353">
                  <c:v>30260.707975910096</c:v>
                </c:pt>
                <c:pt idx="354">
                  <c:v>32193.025959558567</c:v>
                </c:pt>
                <c:pt idx="355">
                  <c:v>28573.33170849875</c:v>
                </c:pt>
                <c:pt idx="356">
                  <c:v>25791.722349269898</c:v>
                </c:pt>
                <c:pt idx="357">
                  <c:v>27866.522769160885</c:v>
                </c:pt>
                <c:pt idx="358">
                  <c:v>22112.793826963189</c:v>
                </c:pt>
                <c:pt idx="359">
                  <c:v>26426.489607361545</c:v>
                </c:pt>
                <c:pt idx="360">
                  <c:v>24256.434075600566</c:v>
                </c:pt>
                <c:pt idx="361">
                  <c:v>22883.639816297691</c:v>
                </c:pt>
                <c:pt idx="362">
                  <c:v>27331.813401688982</c:v>
                </c:pt>
                <c:pt idx="363">
                  <c:v>25107.326377430858</c:v>
                </c:pt>
                <c:pt idx="364">
                  <c:v>26238.380772996432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2-4649-9E00-2FF03A922279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10416.097663529657</c:v>
                </c:pt>
                <c:pt idx="1">
                  <c:v>8614.0106321628009</c:v>
                </c:pt>
                <c:pt idx="2">
                  <c:v>4554.5542550683958</c:v>
                </c:pt>
                <c:pt idx="3">
                  <c:v>14730.892981187575</c:v>
                </c:pt>
                <c:pt idx="4">
                  <c:v>19036.167185807528</c:v>
                </c:pt>
                <c:pt idx="5">
                  <c:v>16429.11332486758</c:v>
                </c:pt>
                <c:pt idx="6">
                  <c:v>19174.656102723333</c:v>
                </c:pt>
                <c:pt idx="7">
                  <c:v>17600.210228536816</c:v>
                </c:pt>
                <c:pt idx="8">
                  <c:v>23009.933545560281</c:v>
                </c:pt>
                <c:pt idx="9">
                  <c:v>12007.854652330641</c:v>
                </c:pt>
                <c:pt idx="10">
                  <c:v>18710.718231055394</c:v>
                </c:pt>
                <c:pt idx="11">
                  <c:v>23378.660286848601</c:v>
                </c:pt>
                <c:pt idx="12">
                  <c:v>24410.402717871319</c:v>
                </c:pt>
                <c:pt idx="13">
                  <c:v>18963.46050442673</c:v>
                </c:pt>
                <c:pt idx="14">
                  <c:v>19933.748478568061</c:v>
                </c:pt>
                <c:pt idx="15">
                  <c:v>10477.552120411043</c:v>
                </c:pt>
                <c:pt idx="16">
                  <c:v>7029.1780892076085</c:v>
                </c:pt>
                <c:pt idx="17">
                  <c:v>8604.4895191248397</c:v>
                </c:pt>
                <c:pt idx="18">
                  <c:v>11590.656790121791</c:v>
                </c:pt>
                <c:pt idx="19">
                  <c:v>16590.106690782195</c:v>
                </c:pt>
                <c:pt idx="20">
                  <c:v>20976.743134090186</c:v>
                </c:pt>
                <c:pt idx="21">
                  <c:v>15908.048774971878</c:v>
                </c:pt>
                <c:pt idx="22">
                  <c:v>8398.4872552125889</c:v>
                </c:pt>
                <c:pt idx="23">
                  <c:v>6330.6746145135385</c:v>
                </c:pt>
                <c:pt idx="24">
                  <c:v>4284.5008670825837</c:v>
                </c:pt>
                <c:pt idx="25">
                  <c:v>10054.295368087129</c:v>
                </c:pt>
                <c:pt idx="26">
                  <c:v>4356.3419927326549</c:v>
                </c:pt>
                <c:pt idx="27">
                  <c:v>9207.7818634392988</c:v>
                </c:pt>
                <c:pt idx="28">
                  <c:v>16773.604505695632</c:v>
                </c:pt>
                <c:pt idx="29">
                  <c:v>17429.69574958424</c:v>
                </c:pt>
                <c:pt idx="30">
                  <c:v>15655.306501600544</c:v>
                </c:pt>
                <c:pt idx="31">
                  <c:v>11365.612300133616</c:v>
                </c:pt>
                <c:pt idx="32">
                  <c:v>19256.018341411364</c:v>
                </c:pt>
                <c:pt idx="33">
                  <c:v>14129.331748334565</c:v>
                </c:pt>
                <c:pt idx="34">
                  <c:v>12441.498073423243</c:v>
                </c:pt>
                <c:pt idx="35">
                  <c:v>15200.024187239847</c:v>
                </c:pt>
                <c:pt idx="36">
                  <c:v>23344.038057619655</c:v>
                </c:pt>
                <c:pt idx="37">
                  <c:v>22272.480062983643</c:v>
                </c:pt>
                <c:pt idx="38">
                  <c:v>20670.336405413978</c:v>
                </c:pt>
                <c:pt idx="39">
                  <c:v>19297.5650164861</c:v>
                </c:pt>
                <c:pt idx="40">
                  <c:v>19803.915118959496</c:v>
                </c:pt>
                <c:pt idx="41">
                  <c:v>20524.923042652386</c:v>
                </c:pt>
                <c:pt idx="42">
                  <c:v>19487.121721514603</c:v>
                </c:pt>
                <c:pt idx="43">
                  <c:v>14613.177401809144</c:v>
                </c:pt>
                <c:pt idx="44">
                  <c:v>20601.957502686801</c:v>
                </c:pt>
                <c:pt idx="45">
                  <c:v>21732.373287012026</c:v>
                </c:pt>
                <c:pt idx="46">
                  <c:v>15170.595292395241</c:v>
                </c:pt>
                <c:pt idx="47">
                  <c:v>21801.617745469921</c:v>
                </c:pt>
                <c:pt idx="48">
                  <c:v>11880.617959914252</c:v>
                </c:pt>
                <c:pt idx="49">
                  <c:v>19472.407274092297</c:v>
                </c:pt>
                <c:pt idx="50">
                  <c:v>21563.589919520891</c:v>
                </c:pt>
                <c:pt idx="51">
                  <c:v>18543.665975025713</c:v>
                </c:pt>
                <c:pt idx="52">
                  <c:v>18238.124802080227</c:v>
                </c:pt>
                <c:pt idx="53">
                  <c:v>14102.499520682128</c:v>
                </c:pt>
                <c:pt idx="54">
                  <c:v>24119.575992348135</c:v>
                </c:pt>
                <c:pt idx="55">
                  <c:v>17186.474589250865</c:v>
                </c:pt>
                <c:pt idx="56">
                  <c:v>21121.290941121049</c:v>
                </c:pt>
                <c:pt idx="57">
                  <c:v>22403.178978322932</c:v>
                </c:pt>
                <c:pt idx="58">
                  <c:v>18990.292732079164</c:v>
                </c:pt>
                <c:pt idx="59">
                  <c:v>19172.059435531155</c:v>
                </c:pt>
                <c:pt idx="60">
                  <c:v>18772.172687936782</c:v>
                </c:pt>
                <c:pt idx="61">
                  <c:v>19823.822900766143</c:v>
                </c:pt>
                <c:pt idx="62">
                  <c:v>18678.692669018616</c:v>
                </c:pt>
                <c:pt idx="63">
                  <c:v>22314.026738058383</c:v>
                </c:pt>
                <c:pt idx="64">
                  <c:v>21061.567595701112</c:v>
                </c:pt>
                <c:pt idx="65">
                  <c:v>22408.372312707274</c:v>
                </c:pt>
                <c:pt idx="66">
                  <c:v>23168.330244282726</c:v>
                </c:pt>
                <c:pt idx="67">
                  <c:v>23772.488144327908</c:v>
                </c:pt>
                <c:pt idx="68">
                  <c:v>16935.463427340979</c:v>
                </c:pt>
                <c:pt idx="69">
                  <c:v>12893.318164861041</c:v>
                </c:pt>
                <c:pt idx="70">
                  <c:v>11506.69788424159</c:v>
                </c:pt>
                <c:pt idx="71">
                  <c:v>15507.296471646781</c:v>
                </c:pt>
                <c:pt idx="72">
                  <c:v>15724.550960058443</c:v>
                </c:pt>
                <c:pt idx="73">
                  <c:v>17633.101346304316</c:v>
                </c:pt>
                <c:pt idx="74">
                  <c:v>16935.463427340979</c:v>
                </c:pt>
                <c:pt idx="75">
                  <c:v>16344.288863256648</c:v>
                </c:pt>
                <c:pt idx="76">
                  <c:v>14713.581866573099</c:v>
                </c:pt>
                <c:pt idx="77">
                  <c:v>17733.505811068277</c:v>
                </c:pt>
                <c:pt idx="78">
                  <c:v>19246.497228373399</c:v>
                </c:pt>
                <c:pt idx="79">
                  <c:v>19108.873867188329</c:v>
                </c:pt>
                <c:pt idx="80">
                  <c:v>17712.732473530905</c:v>
                </c:pt>
                <c:pt idx="81">
                  <c:v>19155.613876647403</c:v>
                </c:pt>
                <c:pt idx="82">
                  <c:v>12919.284836782757</c:v>
                </c:pt>
                <c:pt idx="83">
                  <c:v>13324.364918761474</c:v>
                </c:pt>
                <c:pt idx="84">
                  <c:v>14086.053961798376</c:v>
                </c:pt>
                <c:pt idx="85">
                  <c:v>16513.937786478506</c:v>
                </c:pt>
                <c:pt idx="86">
                  <c:v>18322.083707960428</c:v>
                </c:pt>
                <c:pt idx="87">
                  <c:v>18309.9659277303</c:v>
                </c:pt>
                <c:pt idx="88">
                  <c:v>17059.237896834471</c:v>
                </c:pt>
                <c:pt idx="89">
                  <c:v>16590.106690782195</c:v>
                </c:pt>
                <c:pt idx="90">
                  <c:v>20654.756402260948</c:v>
                </c:pt>
                <c:pt idx="91">
                  <c:v>20751.698644102009</c:v>
                </c:pt>
                <c:pt idx="92">
                  <c:v>15696.853176675284</c:v>
                </c:pt>
                <c:pt idx="93">
                  <c:v>15200.024187239847</c:v>
                </c:pt>
                <c:pt idx="94">
                  <c:v>16548.560015707455</c:v>
                </c:pt>
                <c:pt idx="95">
                  <c:v>18982.502730502656</c:v>
                </c:pt>
                <c:pt idx="96">
                  <c:v>18550.5904208715</c:v>
                </c:pt>
                <c:pt idx="97">
                  <c:v>12631.054778451748</c:v>
                </c:pt>
                <c:pt idx="98">
                  <c:v>17016.82566602901</c:v>
                </c:pt>
                <c:pt idx="99">
                  <c:v>14877.17189967989</c:v>
                </c:pt>
                <c:pt idx="100">
                  <c:v>16573.661131898443</c:v>
                </c:pt>
                <c:pt idx="101">
                  <c:v>17512.789099733716</c:v>
                </c:pt>
                <c:pt idx="102">
                  <c:v>19062.133857729241</c:v>
                </c:pt>
                <c:pt idx="103">
                  <c:v>8922.1484723004596</c:v>
                </c:pt>
                <c:pt idx="104">
                  <c:v>15111.737502706024</c:v>
                </c:pt>
                <c:pt idx="105">
                  <c:v>12385.236950926201</c:v>
                </c:pt>
                <c:pt idx="106">
                  <c:v>14605.38740023263</c:v>
                </c:pt>
                <c:pt idx="107">
                  <c:v>16782.260063002872</c:v>
                </c:pt>
                <c:pt idx="108">
                  <c:v>13057.773753698559</c:v>
                </c:pt>
                <c:pt idx="109">
                  <c:v>13674.049433973869</c:v>
                </c:pt>
                <c:pt idx="110">
                  <c:v>12311.66471381468</c:v>
                </c:pt>
                <c:pt idx="111">
                  <c:v>17933.449184865465</c:v>
                </c:pt>
                <c:pt idx="112">
                  <c:v>18216.485908812134</c:v>
                </c:pt>
                <c:pt idx="113">
                  <c:v>18567.035979755252</c:v>
                </c:pt>
                <c:pt idx="114">
                  <c:v>20435.770802387837</c:v>
                </c:pt>
                <c:pt idx="115">
                  <c:v>16936.3289830717</c:v>
                </c:pt>
                <c:pt idx="116">
                  <c:v>20349.215229315461</c:v>
                </c:pt>
                <c:pt idx="117">
                  <c:v>20994.919804435387</c:v>
                </c:pt>
                <c:pt idx="118">
                  <c:v>17394.207964624566</c:v>
                </c:pt>
                <c:pt idx="119">
                  <c:v>19497.508390283288</c:v>
                </c:pt>
                <c:pt idx="120">
                  <c:v>18975.578284656865</c:v>
                </c:pt>
                <c:pt idx="121">
                  <c:v>19682.737316658175</c:v>
                </c:pt>
                <c:pt idx="122">
                  <c:v>17080.011234371843</c:v>
                </c:pt>
                <c:pt idx="123">
                  <c:v>19462.886161054335</c:v>
                </c:pt>
                <c:pt idx="124">
                  <c:v>18742.74379309217</c:v>
                </c:pt>
                <c:pt idx="125">
                  <c:v>20209.860756668942</c:v>
                </c:pt>
                <c:pt idx="126">
                  <c:v>20088.682954367614</c:v>
                </c:pt>
                <c:pt idx="127">
                  <c:v>16288.027740759608</c:v>
                </c:pt>
                <c:pt idx="128">
                  <c:v>13736.369446585981</c:v>
                </c:pt>
                <c:pt idx="129">
                  <c:v>19115.798313034113</c:v>
                </c:pt>
                <c:pt idx="130">
                  <c:v>16205.799946340851</c:v>
                </c:pt>
                <c:pt idx="131">
                  <c:v>18987.696064886997</c:v>
                </c:pt>
                <c:pt idx="132">
                  <c:v>22157.361150797384</c:v>
                </c:pt>
                <c:pt idx="133">
                  <c:v>14253.106217828063</c:v>
                </c:pt>
                <c:pt idx="134">
                  <c:v>13017.958190085265</c:v>
                </c:pt>
                <c:pt idx="135">
                  <c:v>16477.58444578811</c:v>
                </c:pt>
                <c:pt idx="136">
                  <c:v>18387.000387764707</c:v>
                </c:pt>
                <c:pt idx="137">
                  <c:v>14479.016263546964</c:v>
                </c:pt>
                <c:pt idx="138">
                  <c:v>15575.675374373959</c:v>
                </c:pt>
                <c:pt idx="139">
                  <c:v>14100.768409220682</c:v>
                </c:pt>
                <c:pt idx="140">
                  <c:v>15740.130963211472</c:v>
                </c:pt>
                <c:pt idx="141">
                  <c:v>16520.8622323243</c:v>
                </c:pt>
                <c:pt idx="142">
                  <c:v>18007.886977707709</c:v>
                </c:pt>
                <c:pt idx="143">
                  <c:v>23365.676950887744</c:v>
                </c:pt>
                <c:pt idx="144">
                  <c:v>15211.276411739258</c:v>
                </c:pt>
                <c:pt idx="145">
                  <c:v>14593.269620002497</c:v>
                </c:pt>
                <c:pt idx="146">
                  <c:v>15641.457609908963</c:v>
                </c:pt>
                <c:pt idx="147">
                  <c:v>18147.241450354228</c:v>
                </c:pt>
                <c:pt idx="148">
                  <c:v>17245.332378940082</c:v>
                </c:pt>
                <c:pt idx="149">
                  <c:v>18764.38268636027</c:v>
                </c:pt>
                <c:pt idx="150">
                  <c:v>11883.214627106423</c:v>
                </c:pt>
                <c:pt idx="151">
                  <c:v>14241.853993328652</c:v>
                </c:pt>
                <c:pt idx="152">
                  <c:v>10876.573312274695</c:v>
                </c:pt>
                <c:pt idx="153">
                  <c:v>7442.9137284935623</c:v>
                </c:pt>
                <c:pt idx="154">
                  <c:v>13101.051540234746</c:v>
                </c:pt>
                <c:pt idx="155">
                  <c:v>9000.0484880655968</c:v>
                </c:pt>
                <c:pt idx="156">
                  <c:v>6502.9202049275655</c:v>
                </c:pt>
                <c:pt idx="157">
                  <c:v>12474.389191190745</c:v>
                </c:pt>
                <c:pt idx="158">
                  <c:v>13382.357152719964</c:v>
                </c:pt>
                <c:pt idx="159">
                  <c:v>13093.261538658229</c:v>
                </c:pt>
                <c:pt idx="160">
                  <c:v>15534.128699299217</c:v>
                </c:pt>
                <c:pt idx="161">
                  <c:v>14327.544010670303</c:v>
                </c:pt>
                <c:pt idx="162">
                  <c:v>4892.986545781383</c:v>
                </c:pt>
                <c:pt idx="163">
                  <c:v>21872.593315389273</c:v>
                </c:pt>
                <c:pt idx="164">
                  <c:v>18834.492700548893</c:v>
                </c:pt>
                <c:pt idx="165">
                  <c:v>11007.272227613983</c:v>
                </c:pt>
                <c:pt idx="166">
                  <c:v>10732.891060974553</c:v>
                </c:pt>
                <c:pt idx="167">
                  <c:v>8532.6483934747685</c:v>
                </c:pt>
                <c:pt idx="168">
                  <c:v>13217.901563882451</c:v>
                </c:pt>
                <c:pt idx="169">
                  <c:v>4489.6375752641134</c:v>
                </c:pt>
                <c:pt idx="170">
                  <c:v>4106.196386553489</c:v>
                </c:pt>
                <c:pt idx="171">
                  <c:v>15354.093107308679</c:v>
                </c:pt>
                <c:pt idx="172">
                  <c:v>12319.454715391195</c:v>
                </c:pt>
                <c:pt idx="173">
                  <c:v>19131.378316187147</c:v>
                </c:pt>
                <c:pt idx="174">
                  <c:v>14748.204095802052</c:v>
                </c:pt>
                <c:pt idx="175">
                  <c:v>13833.311688427042</c:v>
                </c:pt>
                <c:pt idx="176">
                  <c:v>23059.270222211537</c:v>
                </c:pt>
                <c:pt idx="177">
                  <c:v>18330.739265267668</c:v>
                </c:pt>
                <c:pt idx="178">
                  <c:v>18104.829219548767</c:v>
                </c:pt>
                <c:pt idx="179">
                  <c:v>20330.173003239539</c:v>
                </c:pt>
                <c:pt idx="180">
                  <c:v>15766.097635133183</c:v>
                </c:pt>
                <c:pt idx="181">
                  <c:v>12498.62475165101</c:v>
                </c:pt>
                <c:pt idx="182">
                  <c:v>13721.654999163673</c:v>
                </c:pt>
                <c:pt idx="183">
                  <c:v>19978.757376565696</c:v>
                </c:pt>
                <c:pt idx="184">
                  <c:v>19403.162815634401</c:v>
                </c:pt>
                <c:pt idx="185">
                  <c:v>12966.02484624184</c:v>
                </c:pt>
                <c:pt idx="186">
                  <c:v>13541.619407173135</c:v>
                </c:pt>
                <c:pt idx="187">
                  <c:v>16375.448869562706</c:v>
                </c:pt>
                <c:pt idx="188">
                  <c:v>15734.072073096406</c:v>
                </c:pt>
                <c:pt idx="189">
                  <c:v>14190.786205215953</c:v>
                </c:pt>
                <c:pt idx="190">
                  <c:v>12575.659211685426</c:v>
                </c:pt>
                <c:pt idx="191">
                  <c:v>15635.398719793897</c:v>
                </c:pt>
                <c:pt idx="192">
                  <c:v>11750.784600305687</c:v>
                </c:pt>
                <c:pt idx="193">
                  <c:v>17582.033558191622</c:v>
                </c:pt>
                <c:pt idx="194">
                  <c:v>15940.074337008657</c:v>
                </c:pt>
                <c:pt idx="195">
                  <c:v>19699.182875541923</c:v>
                </c:pt>
                <c:pt idx="196">
                  <c:v>10791.748850663767</c:v>
                </c:pt>
                <c:pt idx="197">
                  <c:v>16049.134359079855</c:v>
                </c:pt>
                <c:pt idx="198">
                  <c:v>14990.559700404698</c:v>
                </c:pt>
                <c:pt idx="199">
                  <c:v>12725.400353100636</c:v>
                </c:pt>
                <c:pt idx="200">
                  <c:v>15680.407617791532</c:v>
                </c:pt>
                <c:pt idx="201">
                  <c:v>12840.519265286895</c:v>
                </c:pt>
                <c:pt idx="202">
                  <c:v>8934.2662525305914</c:v>
                </c:pt>
                <c:pt idx="203">
                  <c:v>5611.3978022820984</c:v>
                </c:pt>
                <c:pt idx="204">
                  <c:v>12200.008024551316</c:v>
                </c:pt>
                <c:pt idx="205">
                  <c:v>12691.643679602408</c:v>
                </c:pt>
                <c:pt idx="206">
                  <c:v>11684.136809039959</c:v>
                </c:pt>
                <c:pt idx="207">
                  <c:v>14610.580734616971</c:v>
                </c:pt>
                <c:pt idx="208">
                  <c:v>12444.094740615416</c:v>
                </c:pt>
                <c:pt idx="209">
                  <c:v>11318.00673494381</c:v>
                </c:pt>
                <c:pt idx="210">
                  <c:v>14383.805133167347</c:v>
                </c:pt>
                <c:pt idx="211">
                  <c:v>12203.470247474212</c:v>
                </c:pt>
                <c:pt idx="212">
                  <c:v>7683.5382216347662</c:v>
                </c:pt>
                <c:pt idx="213">
                  <c:v>7507.8304082978439</c:v>
                </c:pt>
                <c:pt idx="214">
                  <c:v>9048.5196089861274</c:v>
                </c:pt>
                <c:pt idx="215">
                  <c:v>11168.2655935286</c:v>
                </c:pt>
                <c:pt idx="216">
                  <c:v>10864.455532044563</c:v>
                </c:pt>
                <c:pt idx="217">
                  <c:v>13671.4527667817</c:v>
                </c:pt>
                <c:pt idx="218">
                  <c:v>18940.090499697188</c:v>
                </c:pt>
                <c:pt idx="219">
                  <c:v>14901.407460140155</c:v>
                </c:pt>
                <c:pt idx="220">
                  <c:v>9430.2296862353014</c:v>
                </c:pt>
                <c:pt idx="221">
                  <c:v>4447.2253444586495</c:v>
                </c:pt>
                <c:pt idx="222">
                  <c:v>8553.4217310121421</c:v>
                </c:pt>
                <c:pt idx="223">
                  <c:v>16743.310055120302</c:v>
                </c:pt>
                <c:pt idx="224">
                  <c:v>14006.422834571789</c:v>
                </c:pt>
                <c:pt idx="225">
                  <c:v>14983.635254558907</c:v>
                </c:pt>
                <c:pt idx="226">
                  <c:v>12420.724735885873</c:v>
                </c:pt>
                <c:pt idx="227">
                  <c:v>6706.3258016476475</c:v>
                </c:pt>
                <c:pt idx="228">
                  <c:v>15053.745268747536</c:v>
                </c:pt>
                <c:pt idx="229">
                  <c:v>7252.4914677343359</c:v>
                </c:pt>
                <c:pt idx="230">
                  <c:v>1391.8136150037967</c:v>
                </c:pt>
                <c:pt idx="231">
                  <c:v>7107.0781049727457</c:v>
                </c:pt>
                <c:pt idx="232">
                  <c:v>14477.285152085513</c:v>
                </c:pt>
                <c:pt idx="233">
                  <c:v>18016.542535014945</c:v>
                </c:pt>
                <c:pt idx="234">
                  <c:v>8787.1217783075535</c:v>
                </c:pt>
                <c:pt idx="235">
                  <c:v>10036.984253472654</c:v>
                </c:pt>
                <c:pt idx="236">
                  <c:v>11767.230159189439</c:v>
                </c:pt>
                <c:pt idx="237">
                  <c:v>11488.521213896391</c:v>
                </c:pt>
                <c:pt idx="238">
                  <c:v>14276.476222557603</c:v>
                </c:pt>
                <c:pt idx="239">
                  <c:v>10457.644338604397</c:v>
                </c:pt>
                <c:pt idx="240">
                  <c:v>9418.1119060051697</c:v>
                </c:pt>
                <c:pt idx="241">
                  <c:v>23893.665946629237</c:v>
                </c:pt>
                <c:pt idx="242">
                  <c:v>16373.71775810126</c:v>
                </c:pt>
                <c:pt idx="243">
                  <c:v>9462.2552482720803</c:v>
                </c:pt>
                <c:pt idx="244">
                  <c:v>12677.794787910829</c:v>
                </c:pt>
                <c:pt idx="245">
                  <c:v>11450.436761744544</c:v>
                </c:pt>
                <c:pt idx="246">
                  <c:v>12986.79818377921</c:v>
                </c:pt>
                <c:pt idx="247">
                  <c:v>14302.442894479314</c:v>
                </c:pt>
                <c:pt idx="248">
                  <c:v>10561.511026291249</c:v>
                </c:pt>
                <c:pt idx="249">
                  <c:v>8965.4262588366455</c:v>
                </c:pt>
                <c:pt idx="250">
                  <c:v>12643.172558681877</c:v>
                </c:pt>
                <c:pt idx="251">
                  <c:v>11421.873422630661</c:v>
                </c:pt>
                <c:pt idx="252">
                  <c:v>6904.5380639833875</c:v>
                </c:pt>
                <c:pt idx="253">
                  <c:v>7404.8292763417185</c:v>
                </c:pt>
                <c:pt idx="254">
                  <c:v>16629.922254395493</c:v>
                </c:pt>
                <c:pt idx="255">
                  <c:v>6568.7024404625708</c:v>
                </c:pt>
                <c:pt idx="256">
                  <c:v>7120.0614409336013</c:v>
                </c:pt>
                <c:pt idx="257">
                  <c:v>10697.403276014877</c:v>
                </c:pt>
                <c:pt idx="258">
                  <c:v>2819.1150149672681</c:v>
                </c:pt>
                <c:pt idx="259">
                  <c:v>3026.8483903409688</c:v>
                </c:pt>
                <c:pt idx="260">
                  <c:v>6067.5456723735178</c:v>
                </c:pt>
                <c:pt idx="261">
                  <c:v>11218.467825910579</c:v>
                </c:pt>
                <c:pt idx="262">
                  <c:v>11808.776834264178</c:v>
                </c:pt>
                <c:pt idx="263">
                  <c:v>9059.7718334855363</c:v>
                </c:pt>
                <c:pt idx="264">
                  <c:v>10549.393246061118</c:v>
                </c:pt>
                <c:pt idx="265">
                  <c:v>7928.4904934295901</c:v>
                </c:pt>
                <c:pt idx="266">
                  <c:v>9919.2686740942245</c:v>
                </c:pt>
                <c:pt idx="267">
                  <c:v>13917.270594307245</c:v>
                </c:pt>
                <c:pt idx="268">
                  <c:v>15383.522002153284</c:v>
                </c:pt>
                <c:pt idx="269">
                  <c:v>12211.260249050727</c:v>
                </c:pt>
                <c:pt idx="270">
                  <c:v>7094.0947690118901</c:v>
                </c:pt>
                <c:pt idx="271">
                  <c:v>6978.1103010949073</c:v>
                </c:pt>
                <c:pt idx="272">
                  <c:v>10444.661002643545</c:v>
                </c:pt>
                <c:pt idx="273">
                  <c:v>6023.4023301066063</c:v>
                </c:pt>
                <c:pt idx="274">
                  <c:v>10873.1110893518</c:v>
                </c:pt>
                <c:pt idx="275">
                  <c:v>17060.103452565199</c:v>
                </c:pt>
                <c:pt idx="276">
                  <c:v>12129.032454631968</c:v>
                </c:pt>
                <c:pt idx="277">
                  <c:v>8528.3206148211502</c:v>
                </c:pt>
                <c:pt idx="278">
                  <c:v>17035.867892104932</c:v>
                </c:pt>
                <c:pt idx="279">
                  <c:v>15217.335301854324</c:v>
                </c:pt>
                <c:pt idx="280">
                  <c:v>13362.449370913318</c:v>
                </c:pt>
                <c:pt idx="281">
                  <c:v>7831.5482515885278</c:v>
                </c:pt>
                <c:pt idx="282">
                  <c:v>13757.142784123351</c:v>
                </c:pt>
                <c:pt idx="283">
                  <c:v>11732.607929960488</c:v>
                </c:pt>
                <c:pt idx="284">
                  <c:v>7561.4948636027166</c:v>
                </c:pt>
                <c:pt idx="285">
                  <c:v>19866.235131571608</c:v>
                </c:pt>
                <c:pt idx="286">
                  <c:v>24166.316001807219</c:v>
                </c:pt>
                <c:pt idx="287">
                  <c:v>22815.183506147441</c:v>
                </c:pt>
                <c:pt idx="288">
                  <c:v>15366.210887538811</c:v>
                </c:pt>
                <c:pt idx="289">
                  <c:v>20514.536373883697</c:v>
                </c:pt>
                <c:pt idx="290">
                  <c:v>21799.886634008471</c:v>
                </c:pt>
                <c:pt idx="291">
                  <c:v>16745.041166581748</c:v>
                </c:pt>
                <c:pt idx="292">
                  <c:v>20002.992937025967</c:v>
                </c:pt>
                <c:pt idx="293">
                  <c:v>21448.471007334632</c:v>
                </c:pt>
                <c:pt idx="294">
                  <c:v>21818.928860084401</c:v>
                </c:pt>
                <c:pt idx="295">
                  <c:v>24715.07833508608</c:v>
                </c:pt>
                <c:pt idx="296">
                  <c:v>24458.008283061121</c:v>
                </c:pt>
                <c:pt idx="297">
                  <c:v>18766.979353552437</c:v>
                </c:pt>
                <c:pt idx="298">
                  <c:v>19617.820636853892</c:v>
                </c:pt>
                <c:pt idx="299">
                  <c:v>20852.103108865966</c:v>
                </c:pt>
                <c:pt idx="300">
                  <c:v>21767.861071971696</c:v>
                </c:pt>
                <c:pt idx="301">
                  <c:v>23479.930307343286</c:v>
                </c:pt>
                <c:pt idx="302">
                  <c:v>24763.549456006604</c:v>
                </c:pt>
                <c:pt idx="303">
                  <c:v>24496.092735212973</c:v>
                </c:pt>
                <c:pt idx="304">
                  <c:v>20975.877578359465</c:v>
                </c:pt>
                <c:pt idx="305">
                  <c:v>21404.327665067718</c:v>
                </c:pt>
                <c:pt idx="306">
                  <c:v>21337.679873801993</c:v>
                </c:pt>
                <c:pt idx="307">
                  <c:v>24189.686006536758</c:v>
                </c:pt>
                <c:pt idx="308">
                  <c:v>23740.462582291129</c:v>
                </c:pt>
                <c:pt idx="309">
                  <c:v>24085.81931884991</c:v>
                </c:pt>
                <c:pt idx="310">
                  <c:v>18739.281570169278</c:v>
                </c:pt>
                <c:pt idx="311">
                  <c:v>18723.701567016251</c:v>
                </c:pt>
                <c:pt idx="312">
                  <c:v>21964.342222845986</c:v>
                </c:pt>
                <c:pt idx="313">
                  <c:v>24719.406113739697</c:v>
                </c:pt>
                <c:pt idx="314">
                  <c:v>24538.50496601843</c:v>
                </c:pt>
                <c:pt idx="315">
                  <c:v>22973.580204869886</c:v>
                </c:pt>
                <c:pt idx="316">
                  <c:v>21235.544297576587</c:v>
                </c:pt>
                <c:pt idx="317">
                  <c:v>24256.33379780249</c:v>
                </c:pt>
                <c:pt idx="318">
                  <c:v>22726.031265882895</c:v>
                </c:pt>
                <c:pt idx="319">
                  <c:v>22242.185612408313</c:v>
                </c:pt>
                <c:pt idx="320">
                  <c:v>22640.341248541241</c:v>
                </c:pt>
                <c:pt idx="321">
                  <c:v>24462.336061714741</c:v>
                </c:pt>
                <c:pt idx="322">
                  <c:v>24284.89713691637</c:v>
                </c:pt>
                <c:pt idx="323">
                  <c:v>20032.421831870568</c:v>
                </c:pt>
                <c:pt idx="324">
                  <c:v>15408.623118344274</c:v>
                </c:pt>
                <c:pt idx="325">
                  <c:v>15457.094239264803</c:v>
                </c:pt>
                <c:pt idx="326">
                  <c:v>23168.330244282726</c:v>
                </c:pt>
                <c:pt idx="327">
                  <c:v>23180.448024512862</c:v>
                </c:pt>
                <c:pt idx="328">
                  <c:v>22160.823373720279</c:v>
                </c:pt>
                <c:pt idx="329">
                  <c:v>24561.874970747976</c:v>
                </c:pt>
                <c:pt idx="330">
                  <c:v>20235.827428590648</c:v>
                </c:pt>
                <c:pt idx="331">
                  <c:v>18499.522632758799</c:v>
                </c:pt>
                <c:pt idx="332">
                  <c:v>24225.17379149644</c:v>
                </c:pt>
                <c:pt idx="333">
                  <c:v>20627.924174608514</c:v>
                </c:pt>
                <c:pt idx="334">
                  <c:v>22260.362282753511</c:v>
                </c:pt>
                <c:pt idx="335">
                  <c:v>24800.768352427727</c:v>
                </c:pt>
                <c:pt idx="336">
                  <c:v>25193.730654176314</c:v>
                </c:pt>
                <c:pt idx="337">
                  <c:v>23231.515812625563</c:v>
                </c:pt>
                <c:pt idx="338">
                  <c:v>15488.254245570857</c:v>
                </c:pt>
                <c:pt idx="339">
                  <c:v>21421.638779682195</c:v>
                </c:pt>
                <c:pt idx="340">
                  <c:v>22121.007810106985</c:v>
                </c:pt>
                <c:pt idx="341">
                  <c:v>9235.4796468224595</c:v>
                </c:pt>
                <c:pt idx="342">
                  <c:v>6948.6814062502999</c:v>
                </c:pt>
                <c:pt idx="343">
                  <c:v>18446.723733184648</c:v>
                </c:pt>
                <c:pt idx="344">
                  <c:v>14926.508576331144</c:v>
                </c:pt>
                <c:pt idx="345">
                  <c:v>12151.536903630784</c:v>
                </c:pt>
                <c:pt idx="346">
                  <c:v>10783.958849087254</c:v>
                </c:pt>
                <c:pt idx="347">
                  <c:v>19807.377341882395</c:v>
                </c:pt>
                <c:pt idx="348">
                  <c:v>23516.283648033677</c:v>
                </c:pt>
                <c:pt idx="349">
                  <c:v>24291.821582762164</c:v>
                </c:pt>
                <c:pt idx="350">
                  <c:v>24737.582784084902</c:v>
                </c:pt>
                <c:pt idx="351">
                  <c:v>19319.203909754197</c:v>
                </c:pt>
                <c:pt idx="352">
                  <c:v>13430.828273640496</c:v>
                </c:pt>
                <c:pt idx="353">
                  <c:v>19717.35954588712</c:v>
                </c:pt>
                <c:pt idx="354">
                  <c:v>24271.913800955514</c:v>
                </c:pt>
                <c:pt idx="355">
                  <c:v>24844.046138963917</c:v>
                </c:pt>
                <c:pt idx="356">
                  <c:v>24837.987248848851</c:v>
                </c:pt>
                <c:pt idx="357">
                  <c:v>24501.28606959731</c:v>
                </c:pt>
                <c:pt idx="358">
                  <c:v>17316.307948859427</c:v>
                </c:pt>
                <c:pt idx="359">
                  <c:v>20893.649783940702</c:v>
                </c:pt>
                <c:pt idx="360">
                  <c:v>14851.205227758175</c:v>
                </c:pt>
                <c:pt idx="361">
                  <c:v>17612.328008766952</c:v>
                </c:pt>
                <c:pt idx="362">
                  <c:v>13247.330458727058</c:v>
                </c:pt>
                <c:pt idx="363">
                  <c:v>10600.461034173817</c:v>
                </c:pt>
                <c:pt idx="364">
                  <c:v>11324.065625058876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2-4649-9E00-2FF03A92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35008"/>
        <c:axId val="73436544"/>
      </c:lineChart>
      <c:dateAx>
        <c:axId val="73435008"/>
        <c:scaling>
          <c:orientation val="minMax"/>
          <c:max val="42551"/>
          <c:min val="42461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36544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73436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34350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Jahr!$H$2:$H$366</c:f>
              <c:numCache>
                <c:formatCode>#,##0</c:formatCode>
                <c:ptCount val="365"/>
                <c:pt idx="0">
                  <c:v>30243.097787161019</c:v>
                </c:pt>
                <c:pt idx="1">
                  <c:v>23952.258088116545</c:v>
                </c:pt>
                <c:pt idx="2">
                  <c:v>19811.462342709103</c:v>
                </c:pt>
                <c:pt idx="3">
                  <c:v>19965.151262701023</c:v>
                </c:pt>
                <c:pt idx="4">
                  <c:v>31691.135580209939</c:v>
                </c:pt>
                <c:pt idx="5">
                  <c:v>26581.779453603383</c:v>
                </c:pt>
                <c:pt idx="6">
                  <c:v>23411.945478769932</c:v>
                </c:pt>
                <c:pt idx="7">
                  <c:v>23730.529802503195</c:v>
                </c:pt>
                <c:pt idx="8">
                  <c:v>22786.783778177774</c:v>
                </c:pt>
                <c:pt idx="9">
                  <c:v>24390.9118805935</c:v>
                </c:pt>
                <c:pt idx="10">
                  <c:v>23142.989868784065</c:v>
                </c:pt>
                <c:pt idx="11">
                  <c:v>26111.907599253074</c:v>
                </c:pt>
                <c:pt idx="12">
                  <c:v>27098.078169201261</c:v>
                </c:pt>
                <c:pt idx="13">
                  <c:v>26668.229471098843</c:v>
                </c:pt>
                <c:pt idx="14">
                  <c:v>24683.080921203145</c:v>
                </c:pt>
                <c:pt idx="15">
                  <c:v>22286.494325079064</c:v>
                </c:pt>
                <c:pt idx="16">
                  <c:v>14951.850711089428</c:v>
                </c:pt>
                <c:pt idx="17">
                  <c:v>18301.788889038417</c:v>
                </c:pt>
                <c:pt idx="18">
                  <c:v>24654.264248704658</c:v>
                </c:pt>
                <c:pt idx="19">
                  <c:v>24968.045793688176</c:v>
                </c:pt>
                <c:pt idx="20">
                  <c:v>30415.99782215193</c:v>
                </c:pt>
                <c:pt idx="21">
                  <c:v>26202.359932373321</c:v>
                </c:pt>
                <c:pt idx="22">
                  <c:v>21574.88260699145</c:v>
                </c:pt>
                <c:pt idx="23">
                  <c:v>20441.426822051002</c:v>
                </c:pt>
                <c:pt idx="24">
                  <c:v>23251.852853778342</c:v>
                </c:pt>
                <c:pt idx="25">
                  <c:v>24203.603509353339</c:v>
                </c:pt>
                <c:pt idx="26">
                  <c:v>17909.561957809026</c:v>
                </c:pt>
                <c:pt idx="27">
                  <c:v>29889.293085929614</c:v>
                </c:pt>
                <c:pt idx="28">
                  <c:v>24000.285875614019</c:v>
                </c:pt>
                <c:pt idx="29">
                  <c:v>22107.991048213444</c:v>
                </c:pt>
                <c:pt idx="30">
                  <c:v>22767.572663178787</c:v>
                </c:pt>
                <c:pt idx="31">
                  <c:v>21417.191371374734</c:v>
                </c:pt>
                <c:pt idx="32">
                  <c:v>26532.150739855995</c:v>
                </c:pt>
                <c:pt idx="33">
                  <c:v>27300.59533981562</c:v>
                </c:pt>
                <c:pt idx="34">
                  <c:v>29147.263769093592</c:v>
                </c:pt>
                <c:pt idx="35">
                  <c:v>27209.342543570412</c:v>
                </c:pt>
                <c:pt idx="36">
                  <c:v>29670.766652816088</c:v>
                </c:pt>
                <c:pt idx="37">
                  <c:v>24159.578037480653</c:v>
                </c:pt>
                <c:pt idx="38">
                  <c:v>22421.772593196954</c:v>
                </c:pt>
                <c:pt idx="39">
                  <c:v>27381.44211543637</c:v>
                </c:pt>
                <c:pt idx="40">
                  <c:v>29764.420838436174</c:v>
                </c:pt>
                <c:pt idx="41">
                  <c:v>34536.781989435425</c:v>
                </c:pt>
                <c:pt idx="42">
                  <c:v>42869.603120247615</c:v>
                </c:pt>
                <c:pt idx="43">
                  <c:v>26060.677959255769</c:v>
                </c:pt>
                <c:pt idx="44">
                  <c:v>25435.516258663614</c:v>
                </c:pt>
                <c:pt idx="45">
                  <c:v>24868.788366193385</c:v>
                </c:pt>
                <c:pt idx="46">
                  <c:v>25934.204785512411</c:v>
                </c:pt>
                <c:pt idx="47">
                  <c:v>27066.860107327902</c:v>
                </c:pt>
                <c:pt idx="48">
                  <c:v>24968.846256813133</c:v>
                </c:pt>
                <c:pt idx="49">
                  <c:v>22453.791118195273</c:v>
                </c:pt>
                <c:pt idx="50">
                  <c:v>18849.305666509652</c:v>
                </c:pt>
                <c:pt idx="51">
                  <c:v>19070.233488998048</c:v>
                </c:pt>
                <c:pt idx="52">
                  <c:v>21461.216843247425</c:v>
                </c:pt>
                <c:pt idx="53">
                  <c:v>24511.781812462144</c:v>
                </c:pt>
                <c:pt idx="54">
                  <c:v>27620.780589798793</c:v>
                </c:pt>
                <c:pt idx="55">
                  <c:v>25345.86438866832</c:v>
                </c:pt>
                <c:pt idx="56">
                  <c:v>25690.063532400236</c:v>
                </c:pt>
                <c:pt idx="57">
                  <c:v>29974.942640300105</c:v>
                </c:pt>
                <c:pt idx="58">
                  <c:v>18725.233882141176</c:v>
                </c:pt>
                <c:pt idx="59">
                  <c:v>19668.979906466589</c:v>
                </c:pt>
                <c:pt idx="60">
                  <c:v>24643.858228080207</c:v>
                </c:pt>
                <c:pt idx="61">
                  <c:v>29085.628108471832</c:v>
                </c:pt>
                <c:pt idx="62">
                  <c:v>29255.326290962916</c:v>
                </c:pt>
                <c:pt idx="63">
                  <c:v>24955.238383688848</c:v>
                </c:pt>
                <c:pt idx="64">
                  <c:v>21904.673414474124</c:v>
                </c:pt>
                <c:pt idx="65">
                  <c:v>31859.232836451109</c:v>
                </c:pt>
                <c:pt idx="66">
                  <c:v>24424.531331841728</c:v>
                </c:pt>
                <c:pt idx="67">
                  <c:v>24952.83699431397</c:v>
                </c:pt>
                <c:pt idx="68">
                  <c:v>34177.374046329314</c:v>
                </c:pt>
                <c:pt idx="69">
                  <c:v>28245.942290390951</c:v>
                </c:pt>
                <c:pt idx="70">
                  <c:v>27692.822271045014</c:v>
                </c:pt>
                <c:pt idx="71">
                  <c:v>30301.531595282951</c:v>
                </c:pt>
                <c:pt idx="72">
                  <c:v>20146.055928941525</c:v>
                </c:pt>
                <c:pt idx="73">
                  <c:v>25918.195523013252</c:v>
                </c:pt>
                <c:pt idx="74">
                  <c:v>30270.313533409593</c:v>
                </c:pt>
                <c:pt idx="75">
                  <c:v>27498.30973168023</c:v>
                </c:pt>
                <c:pt idx="76">
                  <c:v>27271.778667317132</c:v>
                </c:pt>
                <c:pt idx="77">
                  <c:v>25845.353378642078</c:v>
                </c:pt>
                <c:pt idx="78">
                  <c:v>20737.59817828544</c:v>
                </c:pt>
                <c:pt idx="79">
                  <c:v>19115.859887120649</c:v>
                </c:pt>
                <c:pt idx="80">
                  <c:v>18429.862989031688</c:v>
                </c:pt>
                <c:pt idx="81">
                  <c:v>31892.051824574381</c:v>
                </c:pt>
                <c:pt idx="82">
                  <c:v>29417.019842204427</c:v>
                </c:pt>
                <c:pt idx="83">
                  <c:v>23570.437177511605</c:v>
                </c:pt>
                <c:pt idx="84">
                  <c:v>21067.388985768113</c:v>
                </c:pt>
                <c:pt idx="85">
                  <c:v>22015.137325718322</c:v>
                </c:pt>
                <c:pt idx="86">
                  <c:v>19369.606697732317</c:v>
                </c:pt>
                <c:pt idx="87">
                  <c:v>20239.710114561603</c:v>
                </c:pt>
                <c:pt idx="88">
                  <c:v>20104.431846443706</c:v>
                </c:pt>
                <c:pt idx="89">
                  <c:v>22839.614344425005</c:v>
                </c:pt>
                <c:pt idx="90">
                  <c:v>30789.814101507298</c:v>
                </c:pt>
                <c:pt idx="91">
                  <c:v>29578.713393445927</c:v>
                </c:pt>
                <c:pt idx="92">
                  <c:v>24700.691109952219</c:v>
                </c:pt>
                <c:pt idx="93">
                  <c:v>19761.833628961711</c:v>
                </c:pt>
                <c:pt idx="94">
                  <c:v>20770.417166408719</c:v>
                </c:pt>
                <c:pt idx="95">
                  <c:v>30902.679402126363</c:v>
                </c:pt>
                <c:pt idx="96">
                  <c:v>32127.387983312019</c:v>
                </c:pt>
                <c:pt idx="97">
                  <c:v>31525.439713343651</c:v>
                </c:pt>
                <c:pt idx="98">
                  <c:v>33087.943733261556</c:v>
                </c:pt>
                <c:pt idx="99">
                  <c:v>29876.485675930286</c:v>
                </c:pt>
                <c:pt idx="100">
                  <c:v>26913.971650460931</c:v>
                </c:pt>
                <c:pt idx="101">
                  <c:v>22881.238426922817</c:v>
                </c:pt>
                <c:pt idx="102">
                  <c:v>26182.348354249374</c:v>
                </c:pt>
                <c:pt idx="103">
                  <c:v>31241.275303983577</c:v>
                </c:pt>
                <c:pt idx="104">
                  <c:v>16816.929792241433</c:v>
                </c:pt>
                <c:pt idx="105">
                  <c:v>23536.817726263369</c:v>
                </c:pt>
                <c:pt idx="106">
                  <c:v>23354.312133772961</c:v>
                </c:pt>
                <c:pt idx="107">
                  <c:v>20932.91118077518</c:v>
                </c:pt>
                <c:pt idx="108">
                  <c:v>21314.73209138012</c:v>
                </c:pt>
                <c:pt idx="109">
                  <c:v>25529.170444283689</c:v>
                </c:pt>
                <c:pt idx="110">
                  <c:v>26664.227155474055</c:v>
                </c:pt>
                <c:pt idx="111">
                  <c:v>25893.381166139559</c:v>
                </c:pt>
                <c:pt idx="112">
                  <c:v>25609.216756779486</c:v>
                </c:pt>
                <c:pt idx="113">
                  <c:v>20667.157423289143</c:v>
                </c:pt>
                <c:pt idx="114">
                  <c:v>19308.771500235514</c:v>
                </c:pt>
                <c:pt idx="115">
                  <c:v>22162.422540710584</c:v>
                </c:pt>
                <c:pt idx="116">
                  <c:v>25943.009879886948</c:v>
                </c:pt>
                <c:pt idx="117">
                  <c:v>26552.162317979946</c:v>
                </c:pt>
                <c:pt idx="118">
                  <c:v>29523.481437823822</c:v>
                </c:pt>
                <c:pt idx="119">
                  <c:v>30814.62845838099</c:v>
                </c:pt>
                <c:pt idx="120">
                  <c:v>26368.055799239617</c:v>
                </c:pt>
                <c:pt idx="121">
                  <c:v>18446.672714655808</c:v>
                </c:pt>
                <c:pt idx="122">
                  <c:v>23219.033865655067</c:v>
                </c:pt>
                <c:pt idx="123">
                  <c:v>26208.763637372987</c:v>
                </c:pt>
                <c:pt idx="124">
                  <c:v>22920.461120045751</c:v>
                </c:pt>
                <c:pt idx="125">
                  <c:v>19235.128892739383</c:v>
                </c:pt>
                <c:pt idx="126">
                  <c:v>22199.243844458644</c:v>
                </c:pt>
                <c:pt idx="127">
                  <c:v>17916.766125933649</c:v>
                </c:pt>
                <c:pt idx="128">
                  <c:v>20227.703167687232</c:v>
                </c:pt>
                <c:pt idx="129">
                  <c:v>23575.239956261354</c:v>
                </c:pt>
                <c:pt idx="130">
                  <c:v>28086.650128524321</c:v>
                </c:pt>
                <c:pt idx="131">
                  <c:v>27462.28889105712</c:v>
                </c:pt>
                <c:pt idx="132">
                  <c:v>28562.125224749336</c:v>
                </c:pt>
                <c:pt idx="133">
                  <c:v>27517.520846679225</c:v>
                </c:pt>
                <c:pt idx="134">
                  <c:v>31776.785134580441</c:v>
                </c:pt>
                <c:pt idx="135">
                  <c:v>20667.157423289143</c:v>
                </c:pt>
                <c:pt idx="136">
                  <c:v>21131.426035764751</c:v>
                </c:pt>
                <c:pt idx="137">
                  <c:v>21802.214134479509</c:v>
                </c:pt>
                <c:pt idx="138">
                  <c:v>30748.190019009482</c:v>
                </c:pt>
                <c:pt idx="139">
                  <c:v>25592.40703115537</c:v>
                </c:pt>
                <c:pt idx="140">
                  <c:v>22264.881820705195</c:v>
                </c:pt>
                <c:pt idx="141">
                  <c:v>18895.732527757216</c:v>
                </c:pt>
                <c:pt idx="142">
                  <c:v>20312.552258932774</c:v>
                </c:pt>
                <c:pt idx="143">
                  <c:v>22801.992577551973</c:v>
                </c:pt>
                <c:pt idx="144">
                  <c:v>21938.29286572236</c:v>
                </c:pt>
                <c:pt idx="145">
                  <c:v>23258.256558778001</c:v>
                </c:pt>
                <c:pt idx="146">
                  <c:v>25907.789502388801</c:v>
                </c:pt>
                <c:pt idx="147">
                  <c:v>22449.788802570485</c:v>
                </c:pt>
                <c:pt idx="148">
                  <c:v>20498.259703923017</c:v>
                </c:pt>
                <c:pt idx="149">
                  <c:v>21481.228421371372</c:v>
                </c:pt>
                <c:pt idx="150">
                  <c:v>20051.601280196483</c:v>
                </c:pt>
                <c:pt idx="151">
                  <c:v>24281.248432474262</c:v>
                </c:pt>
                <c:pt idx="152">
                  <c:v>25605.214441154698</c:v>
                </c:pt>
                <c:pt idx="153">
                  <c:v>22342.526743826118</c:v>
                </c:pt>
                <c:pt idx="154">
                  <c:v>22645.902268185182</c:v>
                </c:pt>
                <c:pt idx="155">
                  <c:v>20284.536049559243</c:v>
                </c:pt>
                <c:pt idx="156">
                  <c:v>19289.56038523652</c:v>
                </c:pt>
                <c:pt idx="157">
                  <c:v>24024.299769362762</c:v>
                </c:pt>
                <c:pt idx="158">
                  <c:v>25148.149996803713</c:v>
                </c:pt>
                <c:pt idx="159">
                  <c:v>26663.426692349098</c:v>
                </c:pt>
                <c:pt idx="160">
                  <c:v>20971.333410773161</c:v>
                </c:pt>
                <c:pt idx="161">
                  <c:v>19748.225755837422</c:v>
                </c:pt>
                <c:pt idx="162">
                  <c:v>21273.108008882304</c:v>
                </c:pt>
                <c:pt idx="163">
                  <c:v>16086.90742227979</c:v>
                </c:pt>
                <c:pt idx="164">
                  <c:v>20078.016563320096</c:v>
                </c:pt>
                <c:pt idx="165">
                  <c:v>21535.659913868509</c:v>
                </c:pt>
                <c:pt idx="166">
                  <c:v>27439.075460433349</c:v>
                </c:pt>
                <c:pt idx="167">
                  <c:v>27859.318601036266</c:v>
                </c:pt>
                <c:pt idx="168">
                  <c:v>21942.295181347145</c:v>
                </c:pt>
                <c:pt idx="169">
                  <c:v>19351.99650898324</c:v>
                </c:pt>
                <c:pt idx="170">
                  <c:v>23616.063575634205</c:v>
                </c:pt>
                <c:pt idx="171">
                  <c:v>22689.927740057865</c:v>
                </c:pt>
                <c:pt idx="172">
                  <c:v>25015.27311806069</c:v>
                </c:pt>
                <c:pt idx="173">
                  <c:v>25885.376534889976</c:v>
                </c:pt>
                <c:pt idx="174">
                  <c:v>30223.086209037072</c:v>
                </c:pt>
                <c:pt idx="175">
                  <c:v>25120.133787430183</c:v>
                </c:pt>
                <c:pt idx="176">
                  <c:v>20800.83476515712</c:v>
                </c:pt>
                <c:pt idx="177">
                  <c:v>17159.528009723435</c:v>
                </c:pt>
                <c:pt idx="178">
                  <c:v>23848.197881872013</c:v>
                </c:pt>
                <c:pt idx="179">
                  <c:v>25782.116791770401</c:v>
                </c:pt>
                <c:pt idx="180">
                  <c:v>25686.061216775448</c:v>
                </c:pt>
                <c:pt idx="181">
                  <c:v>25397.09402866563</c:v>
                </c:pt>
                <c:pt idx="182">
                  <c:v>28018.610762902896</c:v>
                </c:pt>
                <c:pt idx="183">
                  <c:v>27042.045750454203</c:v>
                </c:pt>
                <c:pt idx="184">
                  <c:v>17324.42341346477</c:v>
                </c:pt>
                <c:pt idx="185">
                  <c:v>12862.641954949193</c:v>
                </c:pt>
                <c:pt idx="186">
                  <c:v>16914.586293486303</c:v>
                </c:pt>
                <c:pt idx="187">
                  <c:v>20972.934337023078</c:v>
                </c:pt>
                <c:pt idx="188">
                  <c:v>22633.094858185854</c:v>
                </c:pt>
                <c:pt idx="189">
                  <c:v>21389.975625126164</c:v>
                </c:pt>
                <c:pt idx="190">
                  <c:v>19660.174812092049</c:v>
                </c:pt>
                <c:pt idx="191">
                  <c:v>20407.006907677809</c:v>
                </c:pt>
                <c:pt idx="192">
                  <c:v>21111.4144576408</c:v>
                </c:pt>
                <c:pt idx="193">
                  <c:v>25478.74126741134</c:v>
                </c:pt>
                <c:pt idx="194">
                  <c:v>24547.002189960291</c:v>
                </c:pt>
                <c:pt idx="195">
                  <c:v>25638.833892402927</c:v>
                </c:pt>
                <c:pt idx="196">
                  <c:v>23842.594639997304</c:v>
                </c:pt>
                <c:pt idx="197">
                  <c:v>22951.679181919109</c:v>
                </c:pt>
                <c:pt idx="198">
                  <c:v>16059.691676031223</c:v>
                </c:pt>
                <c:pt idx="199">
                  <c:v>18399.445390283287</c:v>
                </c:pt>
                <c:pt idx="200">
                  <c:v>21424.395539499357</c:v>
                </c:pt>
                <c:pt idx="201">
                  <c:v>24913.614301191032</c:v>
                </c:pt>
                <c:pt idx="202">
                  <c:v>29417.82030532938</c:v>
                </c:pt>
                <c:pt idx="203">
                  <c:v>24987.256908687163</c:v>
                </c:pt>
                <c:pt idx="204">
                  <c:v>21791.808113855051</c:v>
                </c:pt>
                <c:pt idx="205">
                  <c:v>16307.034781643226</c:v>
                </c:pt>
                <c:pt idx="206">
                  <c:v>21634.116878238343</c:v>
                </c:pt>
                <c:pt idx="207">
                  <c:v>22260.879505080411</c:v>
                </c:pt>
                <c:pt idx="208">
                  <c:v>23006.11067441625</c:v>
                </c:pt>
                <c:pt idx="209">
                  <c:v>20709.581968911916</c:v>
                </c:pt>
                <c:pt idx="210">
                  <c:v>22388.153141948718</c:v>
                </c:pt>
                <c:pt idx="211">
                  <c:v>20126.844813942531</c:v>
                </c:pt>
                <c:pt idx="212">
                  <c:v>22050.357703216469</c:v>
                </c:pt>
                <c:pt idx="213">
                  <c:v>21046.576944519205</c:v>
                </c:pt>
                <c:pt idx="214">
                  <c:v>19938.735979577414</c:v>
                </c:pt>
                <c:pt idx="215">
                  <c:v>22667.514772559043</c:v>
                </c:pt>
                <c:pt idx="216">
                  <c:v>24033.104863737291</c:v>
                </c:pt>
                <c:pt idx="217">
                  <c:v>18361.823623410262</c:v>
                </c:pt>
                <c:pt idx="218">
                  <c:v>13953.673194266874</c:v>
                </c:pt>
                <c:pt idx="219">
                  <c:v>19380.012718356771</c:v>
                </c:pt>
                <c:pt idx="220">
                  <c:v>19516.891912724575</c:v>
                </c:pt>
                <c:pt idx="221">
                  <c:v>23307.885272525404</c:v>
                </c:pt>
                <c:pt idx="222">
                  <c:v>23715.321003128996</c:v>
                </c:pt>
                <c:pt idx="223">
                  <c:v>22874.834721923151</c:v>
                </c:pt>
                <c:pt idx="224">
                  <c:v>23800.170094374531</c:v>
                </c:pt>
                <c:pt idx="225">
                  <c:v>21269.105693257516</c:v>
                </c:pt>
                <c:pt idx="226">
                  <c:v>25357.871335542692</c:v>
                </c:pt>
                <c:pt idx="227">
                  <c:v>24342.083629971061</c:v>
                </c:pt>
                <c:pt idx="228">
                  <c:v>23988.278928739648</c:v>
                </c:pt>
                <c:pt idx="229">
                  <c:v>27421.465271684268</c:v>
                </c:pt>
                <c:pt idx="230">
                  <c:v>26931.581839210008</c:v>
                </c:pt>
                <c:pt idx="231">
                  <c:v>24114.752102483002</c:v>
                </c:pt>
                <c:pt idx="232">
                  <c:v>21984.719726969921</c:v>
                </c:pt>
                <c:pt idx="233">
                  <c:v>16966.61639660857</c:v>
                </c:pt>
                <c:pt idx="234">
                  <c:v>22402.561478197968</c:v>
                </c:pt>
                <c:pt idx="235">
                  <c:v>26116.710378002823</c:v>
                </c:pt>
                <c:pt idx="236">
                  <c:v>24569.415157459116</c:v>
                </c:pt>
                <c:pt idx="237">
                  <c:v>27042.846213579167</c:v>
                </c:pt>
                <c:pt idx="238">
                  <c:v>24051.515515611329</c:v>
                </c:pt>
                <c:pt idx="239">
                  <c:v>22712.340707556687</c:v>
                </c:pt>
                <c:pt idx="240">
                  <c:v>18577.148204023953</c:v>
                </c:pt>
                <c:pt idx="241">
                  <c:v>40437.796146625391</c:v>
                </c:pt>
                <c:pt idx="242">
                  <c:v>27086.071222326889</c:v>
                </c:pt>
                <c:pt idx="243">
                  <c:v>19704.200283964736</c:v>
                </c:pt>
                <c:pt idx="244">
                  <c:v>24206.80536185317</c:v>
                </c:pt>
                <c:pt idx="245">
                  <c:v>23574.43949313639</c:v>
                </c:pt>
                <c:pt idx="246">
                  <c:v>23999.485412489066</c:v>
                </c:pt>
                <c:pt idx="247">
                  <c:v>16932.996945360337</c:v>
                </c:pt>
                <c:pt idx="248">
                  <c:v>22316.911923827465</c:v>
                </c:pt>
                <c:pt idx="249">
                  <c:v>22553.048545690061</c:v>
                </c:pt>
                <c:pt idx="250">
                  <c:v>23106.969028160958</c:v>
                </c:pt>
                <c:pt idx="251">
                  <c:v>24369.299376219631</c:v>
                </c:pt>
                <c:pt idx="252">
                  <c:v>23739.334896877732</c:v>
                </c:pt>
                <c:pt idx="253">
                  <c:v>20458.236547675118</c:v>
                </c:pt>
                <c:pt idx="254">
                  <c:v>17585.374392201058</c:v>
                </c:pt>
                <c:pt idx="255">
                  <c:v>21734.97523198304</c:v>
                </c:pt>
                <c:pt idx="256">
                  <c:v>21799.012281979678</c:v>
                </c:pt>
                <c:pt idx="257">
                  <c:v>23794.566852499829</c:v>
                </c:pt>
                <c:pt idx="258">
                  <c:v>24309.264641847782</c:v>
                </c:pt>
                <c:pt idx="259">
                  <c:v>26564.169264854314</c:v>
                </c:pt>
                <c:pt idx="260">
                  <c:v>24859.983271818852</c:v>
                </c:pt>
                <c:pt idx="261">
                  <c:v>21521.251577619267</c:v>
                </c:pt>
                <c:pt idx="262">
                  <c:v>23009.312526916088</c:v>
                </c:pt>
                <c:pt idx="263">
                  <c:v>24401.31790121795</c:v>
                </c:pt>
                <c:pt idx="264">
                  <c:v>26556.164633604731</c:v>
                </c:pt>
                <c:pt idx="265">
                  <c:v>24327.675293721823</c:v>
                </c:pt>
                <c:pt idx="266">
                  <c:v>24974.449498687838</c:v>
                </c:pt>
                <c:pt idx="267">
                  <c:v>17148.321525974021</c:v>
                </c:pt>
                <c:pt idx="268">
                  <c:v>17330.827118464433</c:v>
                </c:pt>
                <c:pt idx="269">
                  <c:v>23480.785307516315</c:v>
                </c:pt>
                <c:pt idx="270">
                  <c:v>25448.323668662939</c:v>
                </c:pt>
                <c:pt idx="271">
                  <c:v>25742.093635522502</c:v>
                </c:pt>
                <c:pt idx="272">
                  <c:v>25838.149210517458</c:v>
                </c:pt>
                <c:pt idx="273">
                  <c:v>23504.79920126505</c:v>
                </c:pt>
                <c:pt idx="274">
                  <c:v>21162.644097638109</c:v>
                </c:pt>
                <c:pt idx="275">
                  <c:v>19529.699322723907</c:v>
                </c:pt>
                <c:pt idx="276">
                  <c:v>20787.226892032832</c:v>
                </c:pt>
                <c:pt idx="277">
                  <c:v>26163.13723925038</c:v>
                </c:pt>
                <c:pt idx="278">
                  <c:v>27995.397332279117</c:v>
                </c:pt>
                <c:pt idx="279">
                  <c:v>27937.763987282142</c:v>
                </c:pt>
                <c:pt idx="280">
                  <c:v>29677.970820940714</c:v>
                </c:pt>
                <c:pt idx="281">
                  <c:v>22605.078648812323</c:v>
                </c:pt>
                <c:pt idx="282">
                  <c:v>23539.219115638243</c:v>
                </c:pt>
                <c:pt idx="283">
                  <c:v>26557.765559854648</c:v>
                </c:pt>
                <c:pt idx="284">
                  <c:v>23435.959372518668</c:v>
                </c:pt>
                <c:pt idx="285">
                  <c:v>25163.358796177912</c:v>
                </c:pt>
                <c:pt idx="286">
                  <c:v>23005.310211291297</c:v>
                </c:pt>
                <c:pt idx="287">
                  <c:v>23391.933900645985</c:v>
                </c:pt>
                <c:pt idx="288">
                  <c:v>22327.317944451916</c:v>
                </c:pt>
                <c:pt idx="289">
                  <c:v>17727.856828443575</c:v>
                </c:pt>
                <c:pt idx="290">
                  <c:v>23860.204828746377</c:v>
                </c:pt>
                <c:pt idx="291">
                  <c:v>23006.911137541214</c:v>
                </c:pt>
                <c:pt idx="292">
                  <c:v>25132.941197429511</c:v>
                </c:pt>
                <c:pt idx="293">
                  <c:v>26857.13876858892</c:v>
                </c:pt>
                <c:pt idx="294">
                  <c:v>26537.753981730701</c:v>
                </c:pt>
                <c:pt idx="295">
                  <c:v>22812.398598176427</c:v>
                </c:pt>
                <c:pt idx="296">
                  <c:v>17127.509484725117</c:v>
                </c:pt>
                <c:pt idx="297">
                  <c:v>23812.177041248906</c:v>
                </c:pt>
                <c:pt idx="298">
                  <c:v>24533.394316836013</c:v>
                </c:pt>
                <c:pt idx="299">
                  <c:v>23171.006078157592</c:v>
                </c:pt>
                <c:pt idx="300">
                  <c:v>23430.356130643959</c:v>
                </c:pt>
                <c:pt idx="301">
                  <c:v>28458.065018504807</c:v>
                </c:pt>
                <c:pt idx="302">
                  <c:v>23983.476149989903</c:v>
                </c:pt>
                <c:pt idx="303">
                  <c:v>15929.216186663076</c:v>
                </c:pt>
                <c:pt idx="304">
                  <c:v>21774.197925105982</c:v>
                </c:pt>
                <c:pt idx="305">
                  <c:v>23053.337998788771</c:v>
                </c:pt>
                <c:pt idx="306">
                  <c:v>22593.872165062912</c:v>
                </c:pt>
                <c:pt idx="307">
                  <c:v>21440.404801998517</c:v>
                </c:pt>
                <c:pt idx="308">
                  <c:v>20927.307938900474</c:v>
                </c:pt>
                <c:pt idx="309">
                  <c:v>18382.635664659174</c:v>
                </c:pt>
                <c:pt idx="310">
                  <c:v>16053.287971031559</c:v>
                </c:pt>
                <c:pt idx="311">
                  <c:v>20530.278228921332</c:v>
                </c:pt>
                <c:pt idx="312">
                  <c:v>26020.65480300787</c:v>
                </c:pt>
                <c:pt idx="313">
                  <c:v>28615.756254121527</c:v>
                </c:pt>
                <c:pt idx="314">
                  <c:v>28409.236767882368</c:v>
                </c:pt>
                <c:pt idx="315">
                  <c:v>23729.729339378235</c:v>
                </c:pt>
                <c:pt idx="316">
                  <c:v>20781.62365015813</c:v>
                </c:pt>
                <c:pt idx="317">
                  <c:v>21181.8552126371</c:v>
                </c:pt>
                <c:pt idx="318">
                  <c:v>24799.148074322045</c:v>
                </c:pt>
                <c:pt idx="319">
                  <c:v>25057.697663683459</c:v>
                </c:pt>
                <c:pt idx="320">
                  <c:v>29320.964267209467</c:v>
                </c:pt>
                <c:pt idx="321">
                  <c:v>28281.162667889101</c:v>
                </c:pt>
                <c:pt idx="322">
                  <c:v>30732.180756510323</c:v>
                </c:pt>
                <c:pt idx="323">
                  <c:v>18617.171360271852</c:v>
                </c:pt>
                <c:pt idx="324">
                  <c:v>17000.235847856806</c:v>
                </c:pt>
                <c:pt idx="325">
                  <c:v>20547.087954545452</c:v>
                </c:pt>
                <c:pt idx="326">
                  <c:v>31888.849972074549</c:v>
                </c:pt>
                <c:pt idx="327">
                  <c:v>30965.115525873087</c:v>
                </c:pt>
                <c:pt idx="328">
                  <c:v>28205.118671018095</c:v>
                </c:pt>
                <c:pt idx="329">
                  <c:v>25698.068163649816</c:v>
                </c:pt>
                <c:pt idx="330">
                  <c:v>18897.33345400713</c:v>
                </c:pt>
                <c:pt idx="331">
                  <c:v>25711.676036774101</c:v>
                </c:pt>
                <c:pt idx="332">
                  <c:v>24226.816939977118</c:v>
                </c:pt>
                <c:pt idx="333">
                  <c:v>25796.525128019643</c:v>
                </c:pt>
                <c:pt idx="334">
                  <c:v>31004.338218996021</c:v>
                </c:pt>
                <c:pt idx="335">
                  <c:v>28785.454436612599</c:v>
                </c:pt>
                <c:pt idx="336">
                  <c:v>30452.018662775037</c:v>
                </c:pt>
                <c:pt idx="337">
                  <c:v>23444.764466893204</c:v>
                </c:pt>
                <c:pt idx="338">
                  <c:v>18207.334240293381</c:v>
                </c:pt>
                <c:pt idx="339">
                  <c:v>22859.625922548952</c:v>
                </c:pt>
                <c:pt idx="340">
                  <c:v>27226.952732319492</c:v>
                </c:pt>
                <c:pt idx="341">
                  <c:v>19843.480867707418</c:v>
                </c:pt>
                <c:pt idx="342">
                  <c:v>21902.272025099253</c:v>
                </c:pt>
                <c:pt idx="343">
                  <c:v>26646.616966724978</c:v>
                </c:pt>
                <c:pt idx="344">
                  <c:v>21464.418695747256</c:v>
                </c:pt>
                <c:pt idx="345">
                  <c:v>16692.057544747993</c:v>
                </c:pt>
                <c:pt idx="346">
                  <c:v>20267.726323935127</c:v>
                </c:pt>
                <c:pt idx="347">
                  <c:v>28996.776701601502</c:v>
                </c:pt>
                <c:pt idx="348">
                  <c:v>27607.973179799472</c:v>
                </c:pt>
                <c:pt idx="349">
                  <c:v>29322.565193459388</c:v>
                </c:pt>
                <c:pt idx="350">
                  <c:v>26532.951202980952</c:v>
                </c:pt>
                <c:pt idx="351">
                  <c:v>24551.804968710043</c:v>
                </c:pt>
                <c:pt idx="352">
                  <c:v>25989.436741134508</c:v>
                </c:pt>
                <c:pt idx="353">
                  <c:v>30260.707975910096</c:v>
                </c:pt>
                <c:pt idx="354">
                  <c:v>32193.025959558567</c:v>
                </c:pt>
                <c:pt idx="355">
                  <c:v>28573.33170849875</c:v>
                </c:pt>
                <c:pt idx="356">
                  <c:v>25791.722349269898</c:v>
                </c:pt>
                <c:pt idx="357">
                  <c:v>27866.522769160885</c:v>
                </c:pt>
                <c:pt idx="358">
                  <c:v>22112.793826963189</c:v>
                </c:pt>
                <c:pt idx="359">
                  <c:v>26426.489607361545</c:v>
                </c:pt>
                <c:pt idx="360">
                  <c:v>24256.434075600566</c:v>
                </c:pt>
                <c:pt idx="361">
                  <c:v>22883.639816297691</c:v>
                </c:pt>
                <c:pt idx="362">
                  <c:v>27331.813401688982</c:v>
                </c:pt>
                <c:pt idx="363">
                  <c:v>25107.326377430858</c:v>
                </c:pt>
                <c:pt idx="364">
                  <c:v>26238.380772996432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A-4265-A16D-198BA3403BAE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Jahr!$A$2:$A$366</c:f>
              <c:numCache>
                <c:formatCode>dd/mm/yy;@</c:formatCode>
                <c:ptCount val="365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</c:numCache>
            </c:numRef>
          </c:cat>
          <c:val>
            <c:numRef>
              <c:f>Jahr!$I$2:$I$366</c:f>
              <c:numCache>
                <c:formatCode>#,##0</c:formatCode>
                <c:ptCount val="365"/>
                <c:pt idx="0">
                  <c:v>10416.097663529657</c:v>
                </c:pt>
                <c:pt idx="1">
                  <c:v>8614.0106321628009</c:v>
                </c:pt>
                <c:pt idx="2">
                  <c:v>4554.5542550683958</c:v>
                </c:pt>
                <c:pt idx="3">
                  <c:v>14730.892981187575</c:v>
                </c:pt>
                <c:pt idx="4">
                  <c:v>19036.167185807528</c:v>
                </c:pt>
                <c:pt idx="5">
                  <c:v>16429.11332486758</c:v>
                </c:pt>
                <c:pt idx="6">
                  <c:v>19174.656102723333</c:v>
                </c:pt>
                <c:pt idx="7">
                  <c:v>17600.210228536816</c:v>
                </c:pt>
                <c:pt idx="8">
                  <c:v>23009.933545560281</c:v>
                </c:pt>
                <c:pt idx="9">
                  <c:v>12007.854652330641</c:v>
                </c:pt>
                <c:pt idx="10">
                  <c:v>18710.718231055394</c:v>
                </c:pt>
                <c:pt idx="11">
                  <c:v>23378.660286848601</c:v>
                </c:pt>
                <c:pt idx="12">
                  <c:v>24410.402717871319</c:v>
                </c:pt>
                <c:pt idx="13">
                  <c:v>18963.46050442673</c:v>
                </c:pt>
                <c:pt idx="14">
                  <c:v>19933.748478568061</c:v>
                </c:pt>
                <c:pt idx="15">
                  <c:v>10477.552120411043</c:v>
                </c:pt>
                <c:pt idx="16">
                  <c:v>7029.1780892076085</c:v>
                </c:pt>
                <c:pt idx="17">
                  <c:v>8604.4895191248397</c:v>
                </c:pt>
                <c:pt idx="18">
                  <c:v>11590.656790121791</c:v>
                </c:pt>
                <c:pt idx="19">
                  <c:v>16590.106690782195</c:v>
                </c:pt>
                <c:pt idx="20">
                  <c:v>20976.743134090186</c:v>
                </c:pt>
                <c:pt idx="21">
                  <c:v>15908.048774971878</c:v>
                </c:pt>
                <c:pt idx="22">
                  <c:v>8398.4872552125889</c:v>
                </c:pt>
                <c:pt idx="23">
                  <c:v>6330.6746145135385</c:v>
                </c:pt>
                <c:pt idx="24">
                  <c:v>4284.5008670825837</c:v>
                </c:pt>
                <c:pt idx="25">
                  <c:v>10054.295368087129</c:v>
                </c:pt>
                <c:pt idx="26">
                  <c:v>4356.3419927326549</c:v>
                </c:pt>
                <c:pt idx="27">
                  <c:v>9207.7818634392988</c:v>
                </c:pt>
                <c:pt idx="28">
                  <c:v>16773.604505695632</c:v>
                </c:pt>
                <c:pt idx="29">
                  <c:v>17429.69574958424</c:v>
                </c:pt>
                <c:pt idx="30">
                  <c:v>15655.306501600544</c:v>
                </c:pt>
                <c:pt idx="31">
                  <c:v>11365.612300133616</c:v>
                </c:pt>
                <c:pt idx="32">
                  <c:v>19256.018341411364</c:v>
                </c:pt>
                <c:pt idx="33">
                  <c:v>14129.331748334565</c:v>
                </c:pt>
                <c:pt idx="34">
                  <c:v>12441.498073423243</c:v>
                </c:pt>
                <c:pt idx="35">
                  <c:v>15200.024187239847</c:v>
                </c:pt>
                <c:pt idx="36">
                  <c:v>23344.038057619655</c:v>
                </c:pt>
                <c:pt idx="37">
                  <c:v>22272.480062983643</c:v>
                </c:pt>
                <c:pt idx="38">
                  <c:v>20670.336405413978</c:v>
                </c:pt>
                <c:pt idx="39">
                  <c:v>19297.5650164861</c:v>
                </c:pt>
                <c:pt idx="40">
                  <c:v>19803.915118959496</c:v>
                </c:pt>
                <c:pt idx="41">
                  <c:v>20524.923042652386</c:v>
                </c:pt>
                <c:pt idx="42">
                  <c:v>19487.121721514603</c:v>
                </c:pt>
                <c:pt idx="43">
                  <c:v>14613.177401809144</c:v>
                </c:pt>
                <c:pt idx="44">
                  <c:v>20601.957502686801</c:v>
                </c:pt>
                <c:pt idx="45">
                  <c:v>21732.373287012026</c:v>
                </c:pt>
                <c:pt idx="46">
                  <c:v>15170.595292395241</c:v>
                </c:pt>
                <c:pt idx="47">
                  <c:v>21801.617745469921</c:v>
                </c:pt>
                <c:pt idx="48">
                  <c:v>11880.617959914252</c:v>
                </c:pt>
                <c:pt idx="49">
                  <c:v>19472.407274092297</c:v>
                </c:pt>
                <c:pt idx="50">
                  <c:v>21563.589919520891</c:v>
                </c:pt>
                <c:pt idx="51">
                  <c:v>18543.665975025713</c:v>
                </c:pt>
                <c:pt idx="52">
                  <c:v>18238.124802080227</c:v>
                </c:pt>
                <c:pt idx="53">
                  <c:v>14102.499520682128</c:v>
                </c:pt>
                <c:pt idx="54">
                  <c:v>24119.575992348135</c:v>
                </c:pt>
                <c:pt idx="55">
                  <c:v>17186.474589250865</c:v>
                </c:pt>
                <c:pt idx="56">
                  <c:v>21121.290941121049</c:v>
                </c:pt>
                <c:pt idx="57">
                  <c:v>22403.178978322932</c:v>
                </c:pt>
                <c:pt idx="58">
                  <c:v>18990.292732079164</c:v>
                </c:pt>
                <c:pt idx="59">
                  <c:v>19172.059435531155</c:v>
                </c:pt>
                <c:pt idx="60">
                  <c:v>18772.172687936782</c:v>
                </c:pt>
                <c:pt idx="61">
                  <c:v>19823.822900766143</c:v>
                </c:pt>
                <c:pt idx="62">
                  <c:v>18678.692669018616</c:v>
                </c:pt>
                <c:pt idx="63">
                  <c:v>22314.026738058383</c:v>
                </c:pt>
                <c:pt idx="64">
                  <c:v>21061.567595701112</c:v>
                </c:pt>
                <c:pt idx="65">
                  <c:v>22408.372312707274</c:v>
                </c:pt>
                <c:pt idx="66">
                  <c:v>23168.330244282726</c:v>
                </c:pt>
                <c:pt idx="67">
                  <c:v>23772.488144327908</c:v>
                </c:pt>
                <c:pt idx="68">
                  <c:v>16935.463427340979</c:v>
                </c:pt>
                <c:pt idx="69">
                  <c:v>12893.318164861041</c:v>
                </c:pt>
                <c:pt idx="70">
                  <c:v>11506.69788424159</c:v>
                </c:pt>
                <c:pt idx="71">
                  <c:v>15507.296471646781</c:v>
                </c:pt>
                <c:pt idx="72">
                  <c:v>15724.550960058443</c:v>
                </c:pt>
                <c:pt idx="73">
                  <c:v>17633.101346304316</c:v>
                </c:pt>
                <c:pt idx="74">
                  <c:v>16935.463427340979</c:v>
                </c:pt>
                <c:pt idx="75">
                  <c:v>16344.288863256648</c:v>
                </c:pt>
                <c:pt idx="76">
                  <c:v>14713.581866573099</c:v>
                </c:pt>
                <c:pt idx="77">
                  <c:v>17733.505811068277</c:v>
                </c:pt>
                <c:pt idx="78">
                  <c:v>19246.497228373399</c:v>
                </c:pt>
                <c:pt idx="79">
                  <c:v>19108.873867188329</c:v>
                </c:pt>
                <c:pt idx="80">
                  <c:v>17712.732473530905</c:v>
                </c:pt>
                <c:pt idx="81">
                  <c:v>19155.613876647403</c:v>
                </c:pt>
                <c:pt idx="82">
                  <c:v>12919.284836782757</c:v>
                </c:pt>
                <c:pt idx="83">
                  <c:v>13324.364918761474</c:v>
                </c:pt>
                <c:pt idx="84">
                  <c:v>14086.053961798376</c:v>
                </c:pt>
                <c:pt idx="85">
                  <c:v>16513.937786478506</c:v>
                </c:pt>
                <c:pt idx="86">
                  <c:v>18322.083707960428</c:v>
                </c:pt>
                <c:pt idx="87">
                  <c:v>18309.9659277303</c:v>
                </c:pt>
                <c:pt idx="88">
                  <c:v>17059.237896834471</c:v>
                </c:pt>
                <c:pt idx="89">
                  <c:v>16590.106690782195</c:v>
                </c:pt>
                <c:pt idx="90">
                  <c:v>20654.756402260948</c:v>
                </c:pt>
                <c:pt idx="91">
                  <c:v>20751.698644102009</c:v>
                </c:pt>
                <c:pt idx="92">
                  <c:v>15696.853176675284</c:v>
                </c:pt>
                <c:pt idx="93">
                  <c:v>15200.024187239847</c:v>
                </c:pt>
                <c:pt idx="94">
                  <c:v>16548.560015707455</c:v>
                </c:pt>
                <c:pt idx="95">
                  <c:v>18982.502730502656</c:v>
                </c:pt>
                <c:pt idx="96">
                  <c:v>18550.5904208715</c:v>
                </c:pt>
                <c:pt idx="97">
                  <c:v>12631.054778451748</c:v>
                </c:pt>
                <c:pt idx="98">
                  <c:v>17016.82566602901</c:v>
                </c:pt>
                <c:pt idx="99">
                  <c:v>14877.17189967989</c:v>
                </c:pt>
                <c:pt idx="100">
                  <c:v>16573.661131898443</c:v>
                </c:pt>
                <c:pt idx="101">
                  <c:v>17512.789099733716</c:v>
                </c:pt>
                <c:pt idx="102">
                  <c:v>19062.133857729241</c:v>
                </c:pt>
                <c:pt idx="103">
                  <c:v>8922.1484723004596</c:v>
                </c:pt>
                <c:pt idx="104">
                  <c:v>15111.737502706024</c:v>
                </c:pt>
                <c:pt idx="105">
                  <c:v>12385.236950926201</c:v>
                </c:pt>
                <c:pt idx="106">
                  <c:v>14605.38740023263</c:v>
                </c:pt>
                <c:pt idx="107">
                  <c:v>16782.260063002872</c:v>
                </c:pt>
                <c:pt idx="108">
                  <c:v>13057.773753698559</c:v>
                </c:pt>
                <c:pt idx="109">
                  <c:v>13674.049433973869</c:v>
                </c:pt>
                <c:pt idx="110">
                  <c:v>12311.66471381468</c:v>
                </c:pt>
                <c:pt idx="111">
                  <c:v>17933.449184865465</c:v>
                </c:pt>
                <c:pt idx="112">
                  <c:v>18216.485908812134</c:v>
                </c:pt>
                <c:pt idx="113">
                  <c:v>18567.035979755252</c:v>
                </c:pt>
                <c:pt idx="114">
                  <c:v>20435.770802387837</c:v>
                </c:pt>
                <c:pt idx="115">
                  <c:v>16936.3289830717</c:v>
                </c:pt>
                <c:pt idx="116">
                  <c:v>20349.215229315461</c:v>
                </c:pt>
                <c:pt idx="117">
                  <c:v>20994.919804435387</c:v>
                </c:pt>
                <c:pt idx="118">
                  <c:v>17394.207964624566</c:v>
                </c:pt>
                <c:pt idx="119">
                  <c:v>19497.508390283288</c:v>
                </c:pt>
                <c:pt idx="120">
                  <c:v>18975.578284656865</c:v>
                </c:pt>
                <c:pt idx="121">
                  <c:v>19682.737316658175</c:v>
                </c:pt>
                <c:pt idx="122">
                  <c:v>17080.011234371843</c:v>
                </c:pt>
                <c:pt idx="123">
                  <c:v>19462.886161054335</c:v>
                </c:pt>
                <c:pt idx="124">
                  <c:v>18742.74379309217</c:v>
                </c:pt>
                <c:pt idx="125">
                  <c:v>20209.860756668942</c:v>
                </c:pt>
                <c:pt idx="126">
                  <c:v>20088.682954367614</c:v>
                </c:pt>
                <c:pt idx="127">
                  <c:v>16288.027740759608</c:v>
                </c:pt>
                <c:pt idx="128">
                  <c:v>13736.369446585981</c:v>
                </c:pt>
                <c:pt idx="129">
                  <c:v>19115.798313034113</c:v>
                </c:pt>
                <c:pt idx="130">
                  <c:v>16205.799946340851</c:v>
                </c:pt>
                <c:pt idx="131">
                  <c:v>18987.696064886997</c:v>
                </c:pt>
                <c:pt idx="132">
                  <c:v>22157.361150797384</c:v>
                </c:pt>
                <c:pt idx="133">
                  <c:v>14253.106217828063</c:v>
                </c:pt>
                <c:pt idx="134">
                  <c:v>13017.958190085265</c:v>
                </c:pt>
                <c:pt idx="135">
                  <c:v>16477.58444578811</c:v>
                </c:pt>
                <c:pt idx="136">
                  <c:v>18387.000387764707</c:v>
                </c:pt>
                <c:pt idx="137">
                  <c:v>14479.016263546964</c:v>
                </c:pt>
                <c:pt idx="138">
                  <c:v>15575.675374373959</c:v>
                </c:pt>
                <c:pt idx="139">
                  <c:v>14100.768409220682</c:v>
                </c:pt>
                <c:pt idx="140">
                  <c:v>15740.130963211472</c:v>
                </c:pt>
                <c:pt idx="141">
                  <c:v>16520.8622323243</c:v>
                </c:pt>
                <c:pt idx="142">
                  <c:v>18007.886977707709</c:v>
                </c:pt>
                <c:pt idx="143">
                  <c:v>23365.676950887744</c:v>
                </c:pt>
                <c:pt idx="144">
                  <c:v>15211.276411739258</c:v>
                </c:pt>
                <c:pt idx="145">
                  <c:v>14593.269620002497</c:v>
                </c:pt>
                <c:pt idx="146">
                  <c:v>15641.457609908963</c:v>
                </c:pt>
                <c:pt idx="147">
                  <c:v>18147.241450354228</c:v>
                </c:pt>
                <c:pt idx="148">
                  <c:v>17245.332378940082</c:v>
                </c:pt>
                <c:pt idx="149">
                  <c:v>18764.38268636027</c:v>
                </c:pt>
                <c:pt idx="150">
                  <c:v>11883.214627106423</c:v>
                </c:pt>
                <c:pt idx="151">
                  <c:v>14241.853993328652</c:v>
                </c:pt>
                <c:pt idx="152">
                  <c:v>10876.573312274695</c:v>
                </c:pt>
                <c:pt idx="153">
                  <c:v>7442.9137284935623</c:v>
                </c:pt>
                <c:pt idx="154">
                  <c:v>13101.051540234746</c:v>
                </c:pt>
                <c:pt idx="155">
                  <c:v>9000.0484880655968</c:v>
                </c:pt>
                <c:pt idx="156">
                  <c:v>6502.9202049275655</c:v>
                </c:pt>
                <c:pt idx="157">
                  <c:v>12474.389191190745</c:v>
                </c:pt>
                <c:pt idx="158">
                  <c:v>13382.357152719964</c:v>
                </c:pt>
                <c:pt idx="159">
                  <c:v>13093.261538658229</c:v>
                </c:pt>
                <c:pt idx="160">
                  <c:v>15534.128699299217</c:v>
                </c:pt>
                <c:pt idx="161">
                  <c:v>14327.544010670303</c:v>
                </c:pt>
                <c:pt idx="162">
                  <c:v>4892.986545781383</c:v>
                </c:pt>
                <c:pt idx="163">
                  <c:v>21872.593315389273</c:v>
                </c:pt>
                <c:pt idx="164">
                  <c:v>18834.492700548893</c:v>
                </c:pt>
                <c:pt idx="165">
                  <c:v>11007.272227613983</c:v>
                </c:pt>
                <c:pt idx="166">
                  <c:v>10732.891060974553</c:v>
                </c:pt>
                <c:pt idx="167">
                  <c:v>8532.6483934747685</c:v>
                </c:pt>
                <c:pt idx="168">
                  <c:v>13217.901563882451</c:v>
                </c:pt>
                <c:pt idx="169">
                  <c:v>4489.6375752641134</c:v>
                </c:pt>
                <c:pt idx="170">
                  <c:v>4106.196386553489</c:v>
                </c:pt>
                <c:pt idx="171">
                  <c:v>15354.093107308679</c:v>
                </c:pt>
                <c:pt idx="172">
                  <c:v>12319.454715391195</c:v>
                </c:pt>
                <c:pt idx="173">
                  <c:v>19131.378316187147</c:v>
                </c:pt>
                <c:pt idx="174">
                  <c:v>14748.204095802052</c:v>
                </c:pt>
                <c:pt idx="175">
                  <c:v>13833.311688427042</c:v>
                </c:pt>
                <c:pt idx="176">
                  <c:v>23059.270222211537</c:v>
                </c:pt>
                <c:pt idx="177">
                  <c:v>18330.739265267668</c:v>
                </c:pt>
                <c:pt idx="178">
                  <c:v>18104.829219548767</c:v>
                </c:pt>
                <c:pt idx="179">
                  <c:v>20330.173003239539</c:v>
                </c:pt>
                <c:pt idx="180">
                  <c:v>15766.097635133183</c:v>
                </c:pt>
                <c:pt idx="181">
                  <c:v>12498.62475165101</c:v>
                </c:pt>
                <c:pt idx="182">
                  <c:v>13721.654999163673</c:v>
                </c:pt>
                <c:pt idx="183">
                  <c:v>19978.757376565696</c:v>
                </c:pt>
                <c:pt idx="184">
                  <c:v>19403.162815634401</c:v>
                </c:pt>
                <c:pt idx="185">
                  <c:v>12966.02484624184</c:v>
                </c:pt>
                <c:pt idx="186">
                  <c:v>13541.619407173135</c:v>
                </c:pt>
                <c:pt idx="187">
                  <c:v>16375.448869562706</c:v>
                </c:pt>
                <c:pt idx="188">
                  <c:v>15734.072073096406</c:v>
                </c:pt>
                <c:pt idx="189">
                  <c:v>14190.786205215953</c:v>
                </c:pt>
                <c:pt idx="190">
                  <c:v>12575.659211685426</c:v>
                </c:pt>
                <c:pt idx="191">
                  <c:v>15635.398719793897</c:v>
                </c:pt>
                <c:pt idx="192">
                  <c:v>11750.784600305687</c:v>
                </c:pt>
                <c:pt idx="193">
                  <c:v>17582.033558191622</c:v>
                </c:pt>
                <c:pt idx="194">
                  <c:v>15940.074337008657</c:v>
                </c:pt>
                <c:pt idx="195">
                  <c:v>19699.182875541923</c:v>
                </c:pt>
                <c:pt idx="196">
                  <c:v>10791.748850663767</c:v>
                </c:pt>
                <c:pt idx="197">
                  <c:v>16049.134359079855</c:v>
                </c:pt>
                <c:pt idx="198">
                  <c:v>14990.559700404698</c:v>
                </c:pt>
                <c:pt idx="199">
                  <c:v>12725.400353100636</c:v>
                </c:pt>
                <c:pt idx="200">
                  <c:v>15680.407617791532</c:v>
                </c:pt>
                <c:pt idx="201">
                  <c:v>12840.519265286895</c:v>
                </c:pt>
                <c:pt idx="202">
                  <c:v>8934.2662525305914</c:v>
                </c:pt>
                <c:pt idx="203">
                  <c:v>5611.3978022820984</c:v>
                </c:pt>
                <c:pt idx="204">
                  <c:v>12200.008024551316</c:v>
                </c:pt>
                <c:pt idx="205">
                  <c:v>12691.643679602408</c:v>
                </c:pt>
                <c:pt idx="206">
                  <c:v>11684.136809039959</c:v>
                </c:pt>
                <c:pt idx="207">
                  <c:v>14610.580734616971</c:v>
                </c:pt>
                <c:pt idx="208">
                  <c:v>12444.094740615416</c:v>
                </c:pt>
                <c:pt idx="209">
                  <c:v>11318.00673494381</c:v>
                </c:pt>
                <c:pt idx="210">
                  <c:v>14383.805133167347</c:v>
                </c:pt>
                <c:pt idx="211">
                  <c:v>12203.470247474212</c:v>
                </c:pt>
                <c:pt idx="212">
                  <c:v>7683.5382216347662</c:v>
                </c:pt>
                <c:pt idx="213">
                  <c:v>7507.8304082978439</c:v>
                </c:pt>
                <c:pt idx="214">
                  <c:v>9048.5196089861274</c:v>
                </c:pt>
                <c:pt idx="215">
                  <c:v>11168.2655935286</c:v>
                </c:pt>
                <c:pt idx="216">
                  <c:v>10864.455532044563</c:v>
                </c:pt>
                <c:pt idx="217">
                  <c:v>13671.4527667817</c:v>
                </c:pt>
                <c:pt idx="218">
                  <c:v>18940.090499697188</c:v>
                </c:pt>
                <c:pt idx="219">
                  <c:v>14901.407460140155</c:v>
                </c:pt>
                <c:pt idx="220">
                  <c:v>9430.2296862353014</c:v>
                </c:pt>
                <c:pt idx="221">
                  <c:v>4447.2253444586495</c:v>
                </c:pt>
                <c:pt idx="222">
                  <c:v>8553.4217310121421</c:v>
                </c:pt>
                <c:pt idx="223">
                  <c:v>16743.310055120302</c:v>
                </c:pt>
                <c:pt idx="224">
                  <c:v>14006.422834571789</c:v>
                </c:pt>
                <c:pt idx="225">
                  <c:v>14983.635254558907</c:v>
                </c:pt>
                <c:pt idx="226">
                  <c:v>12420.724735885873</c:v>
                </c:pt>
                <c:pt idx="227">
                  <c:v>6706.3258016476475</c:v>
                </c:pt>
                <c:pt idx="228">
                  <c:v>15053.745268747536</c:v>
                </c:pt>
                <c:pt idx="229">
                  <c:v>7252.4914677343359</c:v>
                </c:pt>
                <c:pt idx="230">
                  <c:v>1391.8136150037967</c:v>
                </c:pt>
                <c:pt idx="231">
                  <c:v>7107.0781049727457</c:v>
                </c:pt>
                <c:pt idx="232">
                  <c:v>14477.285152085513</c:v>
                </c:pt>
                <c:pt idx="233">
                  <c:v>18016.542535014945</c:v>
                </c:pt>
                <c:pt idx="234">
                  <c:v>8787.1217783075535</c:v>
                </c:pt>
                <c:pt idx="235">
                  <c:v>10036.984253472654</c:v>
                </c:pt>
                <c:pt idx="236">
                  <c:v>11767.230159189439</c:v>
                </c:pt>
                <c:pt idx="237">
                  <c:v>11488.521213896391</c:v>
                </c:pt>
                <c:pt idx="238">
                  <c:v>14276.476222557603</c:v>
                </c:pt>
                <c:pt idx="239">
                  <c:v>10457.644338604397</c:v>
                </c:pt>
                <c:pt idx="240">
                  <c:v>9418.1119060051697</c:v>
                </c:pt>
                <c:pt idx="241">
                  <c:v>23893.665946629237</c:v>
                </c:pt>
                <c:pt idx="242">
                  <c:v>16373.71775810126</c:v>
                </c:pt>
                <c:pt idx="243">
                  <c:v>9462.2552482720803</c:v>
                </c:pt>
                <c:pt idx="244">
                  <c:v>12677.794787910829</c:v>
                </c:pt>
                <c:pt idx="245">
                  <c:v>11450.436761744544</c:v>
                </c:pt>
                <c:pt idx="246">
                  <c:v>12986.79818377921</c:v>
                </c:pt>
                <c:pt idx="247">
                  <c:v>14302.442894479314</c:v>
                </c:pt>
                <c:pt idx="248">
                  <c:v>10561.511026291249</c:v>
                </c:pt>
                <c:pt idx="249">
                  <c:v>8965.4262588366455</c:v>
                </c:pt>
                <c:pt idx="250">
                  <c:v>12643.172558681877</c:v>
                </c:pt>
                <c:pt idx="251">
                  <c:v>11421.873422630661</c:v>
                </c:pt>
                <c:pt idx="252">
                  <c:v>6904.5380639833875</c:v>
                </c:pt>
                <c:pt idx="253">
                  <c:v>7404.8292763417185</c:v>
                </c:pt>
                <c:pt idx="254">
                  <c:v>16629.922254395493</c:v>
                </c:pt>
                <c:pt idx="255">
                  <c:v>6568.7024404625708</c:v>
                </c:pt>
                <c:pt idx="256">
                  <c:v>7120.0614409336013</c:v>
                </c:pt>
                <c:pt idx="257">
                  <c:v>10697.403276014877</c:v>
                </c:pt>
                <c:pt idx="258">
                  <c:v>2819.1150149672681</c:v>
                </c:pt>
                <c:pt idx="259">
                  <c:v>3026.8483903409688</c:v>
                </c:pt>
                <c:pt idx="260">
                  <c:v>6067.5456723735178</c:v>
                </c:pt>
                <c:pt idx="261">
                  <c:v>11218.467825910579</c:v>
                </c:pt>
                <c:pt idx="262">
                  <c:v>11808.776834264178</c:v>
                </c:pt>
                <c:pt idx="263">
                  <c:v>9059.7718334855363</c:v>
                </c:pt>
                <c:pt idx="264">
                  <c:v>10549.393246061118</c:v>
                </c:pt>
                <c:pt idx="265">
                  <c:v>7928.4904934295901</c:v>
                </c:pt>
                <c:pt idx="266">
                  <c:v>9919.2686740942245</c:v>
                </c:pt>
                <c:pt idx="267">
                  <c:v>13917.270594307245</c:v>
                </c:pt>
                <c:pt idx="268">
                  <c:v>15383.522002153284</c:v>
                </c:pt>
                <c:pt idx="269">
                  <c:v>12211.260249050727</c:v>
                </c:pt>
                <c:pt idx="270">
                  <c:v>7094.0947690118901</c:v>
                </c:pt>
                <c:pt idx="271">
                  <c:v>6978.1103010949073</c:v>
                </c:pt>
                <c:pt idx="272">
                  <c:v>10444.661002643545</c:v>
                </c:pt>
                <c:pt idx="273">
                  <c:v>6023.4023301066063</c:v>
                </c:pt>
                <c:pt idx="274">
                  <c:v>10873.1110893518</c:v>
                </c:pt>
                <c:pt idx="275">
                  <c:v>17060.103452565199</c:v>
                </c:pt>
                <c:pt idx="276">
                  <c:v>12129.032454631968</c:v>
                </c:pt>
                <c:pt idx="277">
                  <c:v>8528.3206148211502</c:v>
                </c:pt>
                <c:pt idx="278">
                  <c:v>17035.867892104932</c:v>
                </c:pt>
                <c:pt idx="279">
                  <c:v>15217.335301854324</c:v>
                </c:pt>
                <c:pt idx="280">
                  <c:v>13362.449370913318</c:v>
                </c:pt>
                <c:pt idx="281">
                  <c:v>7831.5482515885278</c:v>
                </c:pt>
                <c:pt idx="282">
                  <c:v>13757.142784123351</c:v>
                </c:pt>
                <c:pt idx="283">
                  <c:v>11732.607929960488</c:v>
                </c:pt>
                <c:pt idx="284">
                  <c:v>7561.4948636027166</c:v>
                </c:pt>
                <c:pt idx="285">
                  <c:v>19866.235131571608</c:v>
                </c:pt>
                <c:pt idx="286">
                  <c:v>24166.316001807219</c:v>
                </c:pt>
                <c:pt idx="287">
                  <c:v>22815.183506147441</c:v>
                </c:pt>
                <c:pt idx="288">
                  <c:v>15366.210887538811</c:v>
                </c:pt>
                <c:pt idx="289">
                  <c:v>20514.536373883697</c:v>
                </c:pt>
                <c:pt idx="290">
                  <c:v>21799.886634008471</c:v>
                </c:pt>
                <c:pt idx="291">
                  <c:v>16745.041166581748</c:v>
                </c:pt>
                <c:pt idx="292">
                  <c:v>20002.992937025967</c:v>
                </c:pt>
                <c:pt idx="293">
                  <c:v>21448.471007334632</c:v>
                </c:pt>
                <c:pt idx="294">
                  <c:v>21818.928860084401</c:v>
                </c:pt>
                <c:pt idx="295">
                  <c:v>24715.07833508608</c:v>
                </c:pt>
                <c:pt idx="296">
                  <c:v>24458.008283061121</c:v>
                </c:pt>
                <c:pt idx="297">
                  <c:v>18766.979353552437</c:v>
                </c:pt>
                <c:pt idx="298">
                  <c:v>19617.820636853892</c:v>
                </c:pt>
                <c:pt idx="299">
                  <c:v>20852.103108865966</c:v>
                </c:pt>
                <c:pt idx="300">
                  <c:v>21767.861071971696</c:v>
                </c:pt>
                <c:pt idx="301">
                  <c:v>23479.930307343286</c:v>
                </c:pt>
                <c:pt idx="302">
                  <c:v>24763.549456006604</c:v>
                </c:pt>
                <c:pt idx="303">
                  <c:v>24496.092735212973</c:v>
                </c:pt>
                <c:pt idx="304">
                  <c:v>20975.877578359465</c:v>
                </c:pt>
                <c:pt idx="305">
                  <c:v>21404.327665067718</c:v>
                </c:pt>
                <c:pt idx="306">
                  <c:v>21337.679873801993</c:v>
                </c:pt>
                <c:pt idx="307">
                  <c:v>24189.686006536758</c:v>
                </c:pt>
                <c:pt idx="308">
                  <c:v>23740.462582291129</c:v>
                </c:pt>
                <c:pt idx="309">
                  <c:v>24085.81931884991</c:v>
                </c:pt>
                <c:pt idx="310">
                  <c:v>18739.281570169278</c:v>
                </c:pt>
                <c:pt idx="311">
                  <c:v>18723.701567016251</c:v>
                </c:pt>
                <c:pt idx="312">
                  <c:v>21964.342222845986</c:v>
                </c:pt>
                <c:pt idx="313">
                  <c:v>24719.406113739697</c:v>
                </c:pt>
                <c:pt idx="314">
                  <c:v>24538.50496601843</c:v>
                </c:pt>
                <c:pt idx="315">
                  <c:v>22973.580204869886</c:v>
                </c:pt>
                <c:pt idx="316">
                  <c:v>21235.544297576587</c:v>
                </c:pt>
                <c:pt idx="317">
                  <c:v>24256.33379780249</c:v>
                </c:pt>
                <c:pt idx="318">
                  <c:v>22726.031265882895</c:v>
                </c:pt>
                <c:pt idx="319">
                  <c:v>22242.185612408313</c:v>
                </c:pt>
                <c:pt idx="320">
                  <c:v>22640.341248541241</c:v>
                </c:pt>
                <c:pt idx="321">
                  <c:v>24462.336061714741</c:v>
                </c:pt>
                <c:pt idx="322">
                  <c:v>24284.89713691637</c:v>
                </c:pt>
                <c:pt idx="323">
                  <c:v>20032.421831870568</c:v>
                </c:pt>
                <c:pt idx="324">
                  <c:v>15408.623118344274</c:v>
                </c:pt>
                <c:pt idx="325">
                  <c:v>15457.094239264803</c:v>
                </c:pt>
                <c:pt idx="326">
                  <c:v>23168.330244282726</c:v>
                </c:pt>
                <c:pt idx="327">
                  <c:v>23180.448024512862</c:v>
                </c:pt>
                <c:pt idx="328">
                  <c:v>22160.823373720279</c:v>
                </c:pt>
                <c:pt idx="329">
                  <c:v>24561.874970747976</c:v>
                </c:pt>
                <c:pt idx="330">
                  <c:v>20235.827428590648</c:v>
                </c:pt>
                <c:pt idx="331">
                  <c:v>18499.522632758799</c:v>
                </c:pt>
                <c:pt idx="332">
                  <c:v>24225.17379149644</c:v>
                </c:pt>
                <c:pt idx="333">
                  <c:v>20627.924174608514</c:v>
                </c:pt>
                <c:pt idx="334">
                  <c:v>22260.362282753511</c:v>
                </c:pt>
                <c:pt idx="335">
                  <c:v>24800.768352427727</c:v>
                </c:pt>
                <c:pt idx="336">
                  <c:v>25193.730654176314</c:v>
                </c:pt>
                <c:pt idx="337">
                  <c:v>23231.515812625563</c:v>
                </c:pt>
                <c:pt idx="338">
                  <c:v>15488.254245570857</c:v>
                </c:pt>
                <c:pt idx="339">
                  <c:v>21421.638779682195</c:v>
                </c:pt>
                <c:pt idx="340">
                  <c:v>22121.007810106985</c:v>
                </c:pt>
                <c:pt idx="341">
                  <c:v>9235.4796468224595</c:v>
                </c:pt>
                <c:pt idx="342">
                  <c:v>6948.6814062502999</c:v>
                </c:pt>
                <c:pt idx="343">
                  <c:v>18446.723733184648</c:v>
                </c:pt>
                <c:pt idx="344">
                  <c:v>14926.508576331144</c:v>
                </c:pt>
                <c:pt idx="345">
                  <c:v>12151.536903630784</c:v>
                </c:pt>
                <c:pt idx="346">
                  <c:v>10783.958849087254</c:v>
                </c:pt>
                <c:pt idx="347">
                  <c:v>19807.377341882395</c:v>
                </c:pt>
                <c:pt idx="348">
                  <c:v>23516.283648033677</c:v>
                </c:pt>
                <c:pt idx="349">
                  <c:v>24291.821582762164</c:v>
                </c:pt>
                <c:pt idx="350">
                  <c:v>24737.582784084902</c:v>
                </c:pt>
                <c:pt idx="351">
                  <c:v>19319.203909754197</c:v>
                </c:pt>
                <c:pt idx="352">
                  <c:v>13430.828273640496</c:v>
                </c:pt>
                <c:pt idx="353">
                  <c:v>19717.35954588712</c:v>
                </c:pt>
                <c:pt idx="354">
                  <c:v>24271.913800955514</c:v>
                </c:pt>
                <c:pt idx="355">
                  <c:v>24844.046138963917</c:v>
                </c:pt>
                <c:pt idx="356">
                  <c:v>24837.987248848851</c:v>
                </c:pt>
                <c:pt idx="357">
                  <c:v>24501.28606959731</c:v>
                </c:pt>
                <c:pt idx="358">
                  <c:v>17316.307948859427</c:v>
                </c:pt>
                <c:pt idx="359">
                  <c:v>20893.649783940702</c:v>
                </c:pt>
                <c:pt idx="360">
                  <c:v>14851.205227758175</c:v>
                </c:pt>
                <c:pt idx="361">
                  <c:v>17612.328008766952</c:v>
                </c:pt>
                <c:pt idx="362">
                  <c:v>13247.330458727058</c:v>
                </c:pt>
                <c:pt idx="363">
                  <c:v>10600.461034173817</c:v>
                </c:pt>
                <c:pt idx="364">
                  <c:v>11324.065625058876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A-4265-A16D-198BA340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93728"/>
        <c:axId val="81995264"/>
      </c:lineChart>
      <c:dateAx>
        <c:axId val="81993728"/>
        <c:scaling>
          <c:orientation val="minMax"/>
          <c:max val="42643"/>
          <c:min val="42552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995264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1995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19937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58792868318533E-2"/>
          <c:y val="0.24644777777778049"/>
          <c:w val="0.90650770144658355"/>
          <c:h val="0.61704388888889894"/>
        </c:manualLayout>
      </c:layout>
      <c:lineChart>
        <c:grouping val="standard"/>
        <c:varyColors val="0"/>
        <c:ser>
          <c:idx val="0"/>
          <c:order val="0"/>
          <c:tx>
            <c:v>Produktion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Jahr!$H$2:$H$367</c:f>
              <c:numCache>
                <c:formatCode>#,##0</c:formatCode>
                <c:ptCount val="366"/>
                <c:pt idx="0">
                  <c:v>30243.097787161019</c:v>
                </c:pt>
                <c:pt idx="1">
                  <c:v>23952.258088116545</c:v>
                </c:pt>
                <c:pt idx="2">
                  <c:v>19811.462342709103</c:v>
                </c:pt>
                <c:pt idx="3">
                  <c:v>19965.151262701023</c:v>
                </c:pt>
                <c:pt idx="4">
                  <c:v>31691.135580209939</c:v>
                </c:pt>
                <c:pt idx="5">
                  <c:v>26581.779453603383</c:v>
                </c:pt>
                <c:pt idx="6">
                  <c:v>23411.945478769932</c:v>
                </c:pt>
                <c:pt idx="7">
                  <c:v>23730.529802503195</c:v>
                </c:pt>
                <c:pt idx="8">
                  <c:v>22786.783778177774</c:v>
                </c:pt>
                <c:pt idx="9">
                  <c:v>24390.9118805935</c:v>
                </c:pt>
                <c:pt idx="10">
                  <c:v>23142.989868784065</c:v>
                </c:pt>
                <c:pt idx="11">
                  <c:v>26111.907599253074</c:v>
                </c:pt>
                <c:pt idx="12">
                  <c:v>27098.078169201261</c:v>
                </c:pt>
                <c:pt idx="13">
                  <c:v>26668.229471098843</c:v>
                </c:pt>
                <c:pt idx="14">
                  <c:v>24683.080921203145</c:v>
                </c:pt>
                <c:pt idx="15">
                  <c:v>22286.494325079064</c:v>
                </c:pt>
                <c:pt idx="16">
                  <c:v>14951.850711089428</c:v>
                </c:pt>
                <c:pt idx="17">
                  <c:v>18301.788889038417</c:v>
                </c:pt>
                <c:pt idx="18">
                  <c:v>24654.264248704658</c:v>
                </c:pt>
                <c:pt idx="19">
                  <c:v>24968.045793688176</c:v>
                </c:pt>
                <c:pt idx="20">
                  <c:v>30415.99782215193</c:v>
                </c:pt>
                <c:pt idx="21">
                  <c:v>26202.359932373321</c:v>
                </c:pt>
                <c:pt idx="22">
                  <c:v>21574.88260699145</c:v>
                </c:pt>
                <c:pt idx="23">
                  <c:v>20441.426822051002</c:v>
                </c:pt>
                <c:pt idx="24">
                  <c:v>23251.852853778342</c:v>
                </c:pt>
                <c:pt idx="25">
                  <c:v>24203.603509353339</c:v>
                </c:pt>
                <c:pt idx="26">
                  <c:v>17909.561957809026</c:v>
                </c:pt>
                <c:pt idx="27">
                  <c:v>29889.293085929614</c:v>
                </c:pt>
                <c:pt idx="28">
                  <c:v>24000.285875614019</c:v>
                </c:pt>
                <c:pt idx="29">
                  <c:v>22107.991048213444</c:v>
                </c:pt>
                <c:pt idx="30">
                  <c:v>22767.572663178787</c:v>
                </c:pt>
                <c:pt idx="31">
                  <c:v>21417.191371374734</c:v>
                </c:pt>
                <c:pt idx="32">
                  <c:v>26532.150739855995</c:v>
                </c:pt>
                <c:pt idx="33">
                  <c:v>27300.59533981562</c:v>
                </c:pt>
                <c:pt idx="34">
                  <c:v>29147.263769093592</c:v>
                </c:pt>
                <c:pt idx="35">
                  <c:v>27209.342543570412</c:v>
                </c:pt>
                <c:pt idx="36">
                  <c:v>29670.766652816088</c:v>
                </c:pt>
                <c:pt idx="37">
                  <c:v>24159.578037480653</c:v>
                </c:pt>
                <c:pt idx="38">
                  <c:v>22421.772593196954</c:v>
                </c:pt>
                <c:pt idx="39">
                  <c:v>27381.44211543637</c:v>
                </c:pt>
                <c:pt idx="40">
                  <c:v>29764.420838436174</c:v>
                </c:pt>
                <c:pt idx="41">
                  <c:v>34536.781989435425</c:v>
                </c:pt>
                <c:pt idx="42">
                  <c:v>42869.603120247615</c:v>
                </c:pt>
                <c:pt idx="43">
                  <c:v>26060.677959255769</c:v>
                </c:pt>
                <c:pt idx="44">
                  <c:v>25435.516258663614</c:v>
                </c:pt>
                <c:pt idx="45">
                  <c:v>24868.788366193385</c:v>
                </c:pt>
                <c:pt idx="46">
                  <c:v>25934.204785512411</c:v>
                </c:pt>
                <c:pt idx="47">
                  <c:v>27066.860107327902</c:v>
                </c:pt>
                <c:pt idx="48">
                  <c:v>24968.846256813133</c:v>
                </c:pt>
                <c:pt idx="49">
                  <c:v>22453.791118195273</c:v>
                </c:pt>
                <c:pt idx="50">
                  <c:v>18849.305666509652</c:v>
                </c:pt>
                <c:pt idx="51">
                  <c:v>19070.233488998048</c:v>
                </c:pt>
                <c:pt idx="52">
                  <c:v>21461.216843247425</c:v>
                </c:pt>
                <c:pt idx="53">
                  <c:v>24511.781812462144</c:v>
                </c:pt>
                <c:pt idx="54">
                  <c:v>27620.780589798793</c:v>
                </c:pt>
                <c:pt idx="55">
                  <c:v>25345.86438866832</c:v>
                </c:pt>
                <c:pt idx="56">
                  <c:v>25690.063532400236</c:v>
                </c:pt>
                <c:pt idx="57">
                  <c:v>29974.942640300105</c:v>
                </c:pt>
                <c:pt idx="58">
                  <c:v>18725.233882141176</c:v>
                </c:pt>
                <c:pt idx="59">
                  <c:v>19668.979906466589</c:v>
                </c:pt>
                <c:pt idx="60">
                  <c:v>24643.858228080207</c:v>
                </c:pt>
                <c:pt idx="61">
                  <c:v>29085.628108471832</c:v>
                </c:pt>
                <c:pt idx="62">
                  <c:v>29255.326290962916</c:v>
                </c:pt>
                <c:pt idx="63">
                  <c:v>24955.238383688848</c:v>
                </c:pt>
                <c:pt idx="64">
                  <c:v>21904.673414474124</c:v>
                </c:pt>
                <c:pt idx="65">
                  <c:v>31859.232836451109</c:v>
                </c:pt>
                <c:pt idx="66">
                  <c:v>24424.531331841728</c:v>
                </c:pt>
                <c:pt idx="67">
                  <c:v>24952.83699431397</c:v>
                </c:pt>
                <c:pt idx="68">
                  <c:v>34177.374046329314</c:v>
                </c:pt>
                <c:pt idx="69">
                  <c:v>28245.942290390951</c:v>
                </c:pt>
                <c:pt idx="70">
                  <c:v>27692.822271045014</c:v>
                </c:pt>
                <c:pt idx="71">
                  <c:v>30301.531595282951</c:v>
                </c:pt>
                <c:pt idx="72">
                  <c:v>20146.055928941525</c:v>
                </c:pt>
                <c:pt idx="73">
                  <c:v>25918.195523013252</c:v>
                </c:pt>
                <c:pt idx="74">
                  <c:v>30270.313533409593</c:v>
                </c:pt>
                <c:pt idx="75">
                  <c:v>27498.30973168023</c:v>
                </c:pt>
                <c:pt idx="76">
                  <c:v>27271.778667317132</c:v>
                </c:pt>
                <c:pt idx="77">
                  <c:v>25845.353378642078</c:v>
                </c:pt>
                <c:pt idx="78">
                  <c:v>20737.59817828544</c:v>
                </c:pt>
                <c:pt idx="79">
                  <c:v>19115.859887120649</c:v>
                </c:pt>
                <c:pt idx="80">
                  <c:v>18429.862989031688</c:v>
                </c:pt>
                <c:pt idx="81">
                  <c:v>31892.051824574381</c:v>
                </c:pt>
                <c:pt idx="82">
                  <c:v>29417.019842204427</c:v>
                </c:pt>
                <c:pt idx="83">
                  <c:v>23570.437177511605</c:v>
                </c:pt>
                <c:pt idx="84">
                  <c:v>21067.388985768113</c:v>
                </c:pt>
                <c:pt idx="85">
                  <c:v>22015.137325718322</c:v>
                </c:pt>
                <c:pt idx="86">
                  <c:v>19369.606697732317</c:v>
                </c:pt>
                <c:pt idx="87">
                  <c:v>20239.710114561603</c:v>
                </c:pt>
                <c:pt idx="88">
                  <c:v>20104.431846443706</c:v>
                </c:pt>
                <c:pt idx="89">
                  <c:v>22839.614344425005</c:v>
                </c:pt>
                <c:pt idx="90">
                  <c:v>30789.814101507298</c:v>
                </c:pt>
                <c:pt idx="91">
                  <c:v>29578.713393445927</c:v>
                </c:pt>
                <c:pt idx="92">
                  <c:v>24700.691109952219</c:v>
                </c:pt>
                <c:pt idx="93">
                  <c:v>19761.833628961711</c:v>
                </c:pt>
                <c:pt idx="94">
                  <c:v>20770.417166408719</c:v>
                </c:pt>
                <c:pt idx="95">
                  <c:v>30902.679402126363</c:v>
                </c:pt>
                <c:pt idx="96">
                  <c:v>32127.387983312019</c:v>
                </c:pt>
                <c:pt idx="97">
                  <c:v>31525.439713343651</c:v>
                </c:pt>
                <c:pt idx="98">
                  <c:v>33087.943733261556</c:v>
                </c:pt>
                <c:pt idx="99">
                  <c:v>29876.485675930286</c:v>
                </c:pt>
                <c:pt idx="100">
                  <c:v>26913.971650460931</c:v>
                </c:pt>
                <c:pt idx="101">
                  <c:v>22881.238426922817</c:v>
                </c:pt>
                <c:pt idx="102">
                  <c:v>26182.348354249374</c:v>
                </c:pt>
                <c:pt idx="103">
                  <c:v>31241.275303983577</c:v>
                </c:pt>
                <c:pt idx="104">
                  <c:v>16816.929792241433</c:v>
                </c:pt>
                <c:pt idx="105">
                  <c:v>23536.817726263369</c:v>
                </c:pt>
                <c:pt idx="106">
                  <c:v>23354.312133772961</c:v>
                </c:pt>
                <c:pt idx="107">
                  <c:v>20932.91118077518</c:v>
                </c:pt>
                <c:pt idx="108">
                  <c:v>21314.73209138012</c:v>
                </c:pt>
                <c:pt idx="109">
                  <c:v>25529.170444283689</c:v>
                </c:pt>
                <c:pt idx="110">
                  <c:v>26664.227155474055</c:v>
                </c:pt>
                <c:pt idx="111">
                  <c:v>25893.381166139559</c:v>
                </c:pt>
                <c:pt idx="112">
                  <c:v>25609.216756779486</c:v>
                </c:pt>
                <c:pt idx="113">
                  <c:v>20667.157423289143</c:v>
                </c:pt>
                <c:pt idx="114">
                  <c:v>19308.771500235514</c:v>
                </c:pt>
                <c:pt idx="115">
                  <c:v>22162.422540710584</c:v>
                </c:pt>
                <c:pt idx="116">
                  <c:v>25943.009879886948</c:v>
                </c:pt>
                <c:pt idx="117">
                  <c:v>26552.162317979946</c:v>
                </c:pt>
                <c:pt idx="118">
                  <c:v>29523.481437823822</c:v>
                </c:pt>
                <c:pt idx="119">
                  <c:v>30814.62845838099</c:v>
                </c:pt>
                <c:pt idx="120">
                  <c:v>26368.055799239617</c:v>
                </c:pt>
                <c:pt idx="121">
                  <c:v>18446.672714655808</c:v>
                </c:pt>
                <c:pt idx="122">
                  <c:v>23219.033865655067</c:v>
                </c:pt>
                <c:pt idx="123">
                  <c:v>26208.763637372987</c:v>
                </c:pt>
                <c:pt idx="124">
                  <c:v>22920.461120045751</c:v>
                </c:pt>
                <c:pt idx="125">
                  <c:v>19235.128892739383</c:v>
                </c:pt>
                <c:pt idx="126">
                  <c:v>22199.243844458644</c:v>
                </c:pt>
                <c:pt idx="127">
                  <c:v>17916.766125933649</c:v>
                </c:pt>
                <c:pt idx="128">
                  <c:v>20227.703167687232</c:v>
                </c:pt>
                <c:pt idx="129">
                  <c:v>23575.239956261354</c:v>
                </c:pt>
                <c:pt idx="130">
                  <c:v>28086.650128524321</c:v>
                </c:pt>
                <c:pt idx="131">
                  <c:v>27462.28889105712</c:v>
                </c:pt>
                <c:pt idx="132">
                  <c:v>28562.125224749336</c:v>
                </c:pt>
                <c:pt idx="133">
                  <c:v>27517.520846679225</c:v>
                </c:pt>
                <c:pt idx="134">
                  <c:v>31776.785134580441</c:v>
                </c:pt>
                <c:pt idx="135">
                  <c:v>20667.157423289143</c:v>
                </c:pt>
                <c:pt idx="136">
                  <c:v>21131.426035764751</c:v>
                </c:pt>
                <c:pt idx="137">
                  <c:v>21802.214134479509</c:v>
                </c:pt>
                <c:pt idx="138">
                  <c:v>30748.190019009482</c:v>
                </c:pt>
                <c:pt idx="139">
                  <c:v>25592.40703115537</c:v>
                </c:pt>
                <c:pt idx="140">
                  <c:v>22264.881820705195</c:v>
                </c:pt>
                <c:pt idx="141">
                  <c:v>18895.732527757216</c:v>
                </c:pt>
                <c:pt idx="142">
                  <c:v>20312.552258932774</c:v>
                </c:pt>
                <c:pt idx="143">
                  <c:v>22801.992577551973</c:v>
                </c:pt>
                <c:pt idx="144">
                  <c:v>21938.29286572236</c:v>
                </c:pt>
                <c:pt idx="145">
                  <c:v>23258.256558778001</c:v>
                </c:pt>
                <c:pt idx="146">
                  <c:v>25907.789502388801</c:v>
                </c:pt>
                <c:pt idx="147">
                  <c:v>22449.788802570485</c:v>
                </c:pt>
                <c:pt idx="148">
                  <c:v>20498.259703923017</c:v>
                </c:pt>
                <c:pt idx="149">
                  <c:v>21481.228421371372</c:v>
                </c:pt>
                <c:pt idx="150">
                  <c:v>20051.601280196483</c:v>
                </c:pt>
                <c:pt idx="151">
                  <c:v>24281.248432474262</c:v>
                </c:pt>
                <c:pt idx="152">
                  <c:v>25605.214441154698</c:v>
                </c:pt>
                <c:pt idx="153">
                  <c:v>22342.526743826118</c:v>
                </c:pt>
                <c:pt idx="154">
                  <c:v>22645.902268185182</c:v>
                </c:pt>
                <c:pt idx="155">
                  <c:v>20284.536049559243</c:v>
                </c:pt>
                <c:pt idx="156">
                  <c:v>19289.56038523652</c:v>
                </c:pt>
                <c:pt idx="157">
                  <c:v>24024.299769362762</c:v>
                </c:pt>
                <c:pt idx="158">
                  <c:v>25148.149996803713</c:v>
                </c:pt>
                <c:pt idx="159">
                  <c:v>26663.426692349098</c:v>
                </c:pt>
                <c:pt idx="160">
                  <c:v>20971.333410773161</c:v>
                </c:pt>
                <c:pt idx="161">
                  <c:v>19748.225755837422</c:v>
                </c:pt>
                <c:pt idx="162">
                  <c:v>21273.108008882304</c:v>
                </c:pt>
                <c:pt idx="163">
                  <c:v>16086.90742227979</c:v>
                </c:pt>
                <c:pt idx="164">
                  <c:v>20078.016563320096</c:v>
                </c:pt>
                <c:pt idx="165">
                  <c:v>21535.659913868509</c:v>
                </c:pt>
                <c:pt idx="166">
                  <c:v>27439.075460433349</c:v>
                </c:pt>
                <c:pt idx="167">
                  <c:v>27859.318601036266</c:v>
                </c:pt>
                <c:pt idx="168">
                  <c:v>21942.295181347145</c:v>
                </c:pt>
                <c:pt idx="169">
                  <c:v>19351.99650898324</c:v>
                </c:pt>
                <c:pt idx="170">
                  <c:v>23616.063575634205</c:v>
                </c:pt>
                <c:pt idx="171">
                  <c:v>22689.927740057865</c:v>
                </c:pt>
                <c:pt idx="172">
                  <c:v>25015.27311806069</c:v>
                </c:pt>
                <c:pt idx="173">
                  <c:v>25885.376534889976</c:v>
                </c:pt>
                <c:pt idx="174">
                  <c:v>30223.086209037072</c:v>
                </c:pt>
                <c:pt idx="175">
                  <c:v>25120.133787430183</c:v>
                </c:pt>
                <c:pt idx="176">
                  <c:v>20800.83476515712</c:v>
                </c:pt>
                <c:pt idx="177">
                  <c:v>17159.528009723435</c:v>
                </c:pt>
                <c:pt idx="178">
                  <c:v>23848.197881872013</c:v>
                </c:pt>
                <c:pt idx="179">
                  <c:v>25782.116791770401</c:v>
                </c:pt>
                <c:pt idx="180">
                  <c:v>25686.061216775448</c:v>
                </c:pt>
                <c:pt idx="181">
                  <c:v>25397.09402866563</c:v>
                </c:pt>
                <c:pt idx="182">
                  <c:v>28018.610762902896</c:v>
                </c:pt>
                <c:pt idx="183">
                  <c:v>27042.045750454203</c:v>
                </c:pt>
                <c:pt idx="184">
                  <c:v>17324.42341346477</c:v>
                </c:pt>
                <c:pt idx="185">
                  <c:v>12862.641954949193</c:v>
                </c:pt>
                <c:pt idx="186">
                  <c:v>16914.586293486303</c:v>
                </c:pt>
                <c:pt idx="187">
                  <c:v>20972.934337023078</c:v>
                </c:pt>
                <c:pt idx="188">
                  <c:v>22633.094858185854</c:v>
                </c:pt>
                <c:pt idx="189">
                  <c:v>21389.975625126164</c:v>
                </c:pt>
                <c:pt idx="190">
                  <c:v>19660.174812092049</c:v>
                </c:pt>
                <c:pt idx="191">
                  <c:v>20407.006907677809</c:v>
                </c:pt>
                <c:pt idx="192">
                  <c:v>21111.4144576408</c:v>
                </c:pt>
                <c:pt idx="193">
                  <c:v>25478.74126741134</c:v>
                </c:pt>
                <c:pt idx="194">
                  <c:v>24547.002189960291</c:v>
                </c:pt>
                <c:pt idx="195">
                  <c:v>25638.833892402927</c:v>
                </c:pt>
                <c:pt idx="196">
                  <c:v>23842.594639997304</c:v>
                </c:pt>
                <c:pt idx="197">
                  <c:v>22951.679181919109</c:v>
                </c:pt>
                <c:pt idx="198">
                  <c:v>16059.691676031223</c:v>
                </c:pt>
                <c:pt idx="199">
                  <c:v>18399.445390283287</c:v>
                </c:pt>
                <c:pt idx="200">
                  <c:v>21424.395539499357</c:v>
                </c:pt>
                <c:pt idx="201">
                  <c:v>24913.614301191032</c:v>
                </c:pt>
                <c:pt idx="202">
                  <c:v>29417.82030532938</c:v>
                </c:pt>
                <c:pt idx="203">
                  <c:v>24987.256908687163</c:v>
                </c:pt>
                <c:pt idx="204">
                  <c:v>21791.808113855051</c:v>
                </c:pt>
                <c:pt idx="205">
                  <c:v>16307.034781643226</c:v>
                </c:pt>
                <c:pt idx="206">
                  <c:v>21634.116878238343</c:v>
                </c:pt>
                <c:pt idx="207">
                  <c:v>22260.879505080411</c:v>
                </c:pt>
                <c:pt idx="208">
                  <c:v>23006.11067441625</c:v>
                </c:pt>
                <c:pt idx="209">
                  <c:v>20709.581968911916</c:v>
                </c:pt>
                <c:pt idx="210">
                  <c:v>22388.153141948718</c:v>
                </c:pt>
                <c:pt idx="211">
                  <c:v>20126.844813942531</c:v>
                </c:pt>
                <c:pt idx="212">
                  <c:v>22050.357703216469</c:v>
                </c:pt>
                <c:pt idx="213">
                  <c:v>21046.576944519205</c:v>
                </c:pt>
                <c:pt idx="214">
                  <c:v>19938.735979577414</c:v>
                </c:pt>
                <c:pt idx="215">
                  <c:v>22667.514772559043</c:v>
                </c:pt>
                <c:pt idx="216">
                  <c:v>24033.104863737291</c:v>
                </c:pt>
                <c:pt idx="217">
                  <c:v>18361.823623410262</c:v>
                </c:pt>
                <c:pt idx="218">
                  <c:v>13953.673194266874</c:v>
                </c:pt>
                <c:pt idx="219">
                  <c:v>19380.012718356771</c:v>
                </c:pt>
                <c:pt idx="220">
                  <c:v>19516.891912724575</c:v>
                </c:pt>
                <c:pt idx="221">
                  <c:v>23307.885272525404</c:v>
                </c:pt>
                <c:pt idx="222">
                  <c:v>23715.321003128996</c:v>
                </c:pt>
                <c:pt idx="223">
                  <c:v>22874.834721923151</c:v>
                </c:pt>
                <c:pt idx="224">
                  <c:v>23800.170094374531</c:v>
                </c:pt>
                <c:pt idx="225">
                  <c:v>21269.105693257516</c:v>
                </c:pt>
                <c:pt idx="226">
                  <c:v>25357.871335542692</c:v>
                </c:pt>
                <c:pt idx="227">
                  <c:v>24342.083629971061</c:v>
                </c:pt>
                <c:pt idx="228">
                  <c:v>23988.278928739648</c:v>
                </c:pt>
                <c:pt idx="229">
                  <c:v>27421.465271684268</c:v>
                </c:pt>
                <c:pt idx="230">
                  <c:v>26931.581839210008</c:v>
                </c:pt>
                <c:pt idx="231">
                  <c:v>24114.752102483002</c:v>
                </c:pt>
                <c:pt idx="232">
                  <c:v>21984.719726969921</c:v>
                </c:pt>
                <c:pt idx="233">
                  <c:v>16966.61639660857</c:v>
                </c:pt>
                <c:pt idx="234">
                  <c:v>22402.561478197968</c:v>
                </c:pt>
                <c:pt idx="235">
                  <c:v>26116.710378002823</c:v>
                </c:pt>
                <c:pt idx="236">
                  <c:v>24569.415157459116</c:v>
                </c:pt>
                <c:pt idx="237">
                  <c:v>27042.846213579167</c:v>
                </c:pt>
                <c:pt idx="238">
                  <c:v>24051.515515611329</c:v>
                </c:pt>
                <c:pt idx="239">
                  <c:v>22712.340707556687</c:v>
                </c:pt>
                <c:pt idx="240">
                  <c:v>18577.148204023953</c:v>
                </c:pt>
                <c:pt idx="241">
                  <c:v>40437.796146625391</c:v>
                </c:pt>
                <c:pt idx="242">
                  <c:v>27086.071222326889</c:v>
                </c:pt>
                <c:pt idx="243">
                  <c:v>19704.200283964736</c:v>
                </c:pt>
                <c:pt idx="244">
                  <c:v>24206.80536185317</c:v>
                </c:pt>
                <c:pt idx="245">
                  <c:v>23574.43949313639</c:v>
                </c:pt>
                <c:pt idx="246">
                  <c:v>23999.485412489066</c:v>
                </c:pt>
                <c:pt idx="247">
                  <c:v>16932.996945360337</c:v>
                </c:pt>
                <c:pt idx="248">
                  <c:v>22316.911923827465</c:v>
                </c:pt>
                <c:pt idx="249">
                  <c:v>22553.048545690061</c:v>
                </c:pt>
                <c:pt idx="250">
                  <c:v>23106.969028160958</c:v>
                </c:pt>
                <c:pt idx="251">
                  <c:v>24369.299376219631</c:v>
                </c:pt>
                <c:pt idx="252">
                  <c:v>23739.334896877732</c:v>
                </c:pt>
                <c:pt idx="253">
                  <c:v>20458.236547675118</c:v>
                </c:pt>
                <c:pt idx="254">
                  <c:v>17585.374392201058</c:v>
                </c:pt>
                <c:pt idx="255">
                  <c:v>21734.97523198304</c:v>
                </c:pt>
                <c:pt idx="256">
                  <c:v>21799.012281979678</c:v>
                </c:pt>
                <c:pt idx="257">
                  <c:v>23794.566852499829</c:v>
                </c:pt>
                <c:pt idx="258">
                  <c:v>24309.264641847782</c:v>
                </c:pt>
                <c:pt idx="259">
                  <c:v>26564.169264854314</c:v>
                </c:pt>
                <c:pt idx="260">
                  <c:v>24859.983271818852</c:v>
                </c:pt>
                <c:pt idx="261">
                  <c:v>21521.251577619267</c:v>
                </c:pt>
                <c:pt idx="262">
                  <c:v>23009.312526916088</c:v>
                </c:pt>
                <c:pt idx="263">
                  <c:v>24401.31790121795</c:v>
                </c:pt>
                <c:pt idx="264">
                  <c:v>26556.164633604731</c:v>
                </c:pt>
                <c:pt idx="265">
                  <c:v>24327.675293721823</c:v>
                </c:pt>
                <c:pt idx="266">
                  <c:v>24974.449498687838</c:v>
                </c:pt>
                <c:pt idx="267">
                  <c:v>17148.321525974021</c:v>
                </c:pt>
                <c:pt idx="268">
                  <c:v>17330.827118464433</c:v>
                </c:pt>
                <c:pt idx="269">
                  <c:v>23480.785307516315</c:v>
                </c:pt>
                <c:pt idx="270">
                  <c:v>25448.323668662939</c:v>
                </c:pt>
                <c:pt idx="271">
                  <c:v>25742.093635522502</c:v>
                </c:pt>
                <c:pt idx="272">
                  <c:v>25838.149210517458</c:v>
                </c:pt>
                <c:pt idx="273">
                  <c:v>23504.79920126505</c:v>
                </c:pt>
                <c:pt idx="274">
                  <c:v>21162.644097638109</c:v>
                </c:pt>
                <c:pt idx="275">
                  <c:v>19529.699322723907</c:v>
                </c:pt>
                <c:pt idx="276">
                  <c:v>20787.226892032832</c:v>
                </c:pt>
                <c:pt idx="277">
                  <c:v>26163.13723925038</c:v>
                </c:pt>
                <c:pt idx="278">
                  <c:v>27995.397332279117</c:v>
                </c:pt>
                <c:pt idx="279">
                  <c:v>27937.763987282142</c:v>
                </c:pt>
                <c:pt idx="280">
                  <c:v>29677.970820940714</c:v>
                </c:pt>
                <c:pt idx="281">
                  <c:v>22605.078648812323</c:v>
                </c:pt>
                <c:pt idx="282">
                  <c:v>23539.219115638243</c:v>
                </c:pt>
                <c:pt idx="283">
                  <c:v>26557.765559854648</c:v>
                </c:pt>
                <c:pt idx="284">
                  <c:v>23435.959372518668</c:v>
                </c:pt>
                <c:pt idx="285">
                  <c:v>25163.358796177912</c:v>
                </c:pt>
                <c:pt idx="286">
                  <c:v>23005.310211291297</c:v>
                </c:pt>
                <c:pt idx="287">
                  <c:v>23391.933900645985</c:v>
                </c:pt>
                <c:pt idx="288">
                  <c:v>22327.317944451916</c:v>
                </c:pt>
                <c:pt idx="289">
                  <c:v>17727.856828443575</c:v>
                </c:pt>
                <c:pt idx="290">
                  <c:v>23860.204828746377</c:v>
                </c:pt>
                <c:pt idx="291">
                  <c:v>23006.911137541214</c:v>
                </c:pt>
                <c:pt idx="292">
                  <c:v>25132.941197429511</c:v>
                </c:pt>
                <c:pt idx="293">
                  <c:v>26857.13876858892</c:v>
                </c:pt>
                <c:pt idx="294">
                  <c:v>26537.753981730701</c:v>
                </c:pt>
                <c:pt idx="295">
                  <c:v>22812.398598176427</c:v>
                </c:pt>
                <c:pt idx="296">
                  <c:v>17127.509484725117</c:v>
                </c:pt>
                <c:pt idx="297">
                  <c:v>23812.177041248906</c:v>
                </c:pt>
                <c:pt idx="298">
                  <c:v>24533.394316836013</c:v>
                </c:pt>
                <c:pt idx="299">
                  <c:v>23171.006078157592</c:v>
                </c:pt>
                <c:pt idx="300">
                  <c:v>23430.356130643959</c:v>
                </c:pt>
                <c:pt idx="301">
                  <c:v>28458.065018504807</c:v>
                </c:pt>
                <c:pt idx="302">
                  <c:v>23983.476149989903</c:v>
                </c:pt>
                <c:pt idx="303">
                  <c:v>15929.216186663076</c:v>
                </c:pt>
                <c:pt idx="304">
                  <c:v>21774.197925105982</c:v>
                </c:pt>
                <c:pt idx="305">
                  <c:v>23053.337998788771</c:v>
                </c:pt>
                <c:pt idx="306">
                  <c:v>22593.872165062912</c:v>
                </c:pt>
                <c:pt idx="307">
                  <c:v>21440.404801998517</c:v>
                </c:pt>
                <c:pt idx="308">
                  <c:v>20927.307938900474</c:v>
                </c:pt>
                <c:pt idx="309">
                  <c:v>18382.635664659174</c:v>
                </c:pt>
                <c:pt idx="310">
                  <c:v>16053.287971031559</c:v>
                </c:pt>
                <c:pt idx="311">
                  <c:v>20530.278228921332</c:v>
                </c:pt>
                <c:pt idx="312">
                  <c:v>26020.65480300787</c:v>
                </c:pt>
                <c:pt idx="313">
                  <c:v>28615.756254121527</c:v>
                </c:pt>
                <c:pt idx="314">
                  <c:v>28409.236767882368</c:v>
                </c:pt>
                <c:pt idx="315">
                  <c:v>23729.729339378235</c:v>
                </c:pt>
                <c:pt idx="316">
                  <c:v>20781.62365015813</c:v>
                </c:pt>
                <c:pt idx="317">
                  <c:v>21181.8552126371</c:v>
                </c:pt>
                <c:pt idx="318">
                  <c:v>24799.148074322045</c:v>
                </c:pt>
                <c:pt idx="319">
                  <c:v>25057.697663683459</c:v>
                </c:pt>
                <c:pt idx="320">
                  <c:v>29320.964267209467</c:v>
                </c:pt>
                <c:pt idx="321">
                  <c:v>28281.162667889101</c:v>
                </c:pt>
                <c:pt idx="322">
                  <c:v>30732.180756510323</c:v>
                </c:pt>
                <c:pt idx="323">
                  <c:v>18617.171360271852</c:v>
                </c:pt>
                <c:pt idx="324">
                  <c:v>17000.235847856806</c:v>
                </c:pt>
                <c:pt idx="325">
                  <c:v>20547.087954545452</c:v>
                </c:pt>
                <c:pt idx="326">
                  <c:v>31888.849972074549</c:v>
                </c:pt>
                <c:pt idx="327">
                  <c:v>30965.115525873087</c:v>
                </c:pt>
                <c:pt idx="328">
                  <c:v>28205.118671018095</c:v>
                </c:pt>
                <c:pt idx="329">
                  <c:v>25698.068163649816</c:v>
                </c:pt>
                <c:pt idx="330">
                  <c:v>18897.33345400713</c:v>
                </c:pt>
                <c:pt idx="331">
                  <c:v>25711.676036774101</c:v>
                </c:pt>
                <c:pt idx="332">
                  <c:v>24226.816939977118</c:v>
                </c:pt>
                <c:pt idx="333">
                  <c:v>25796.525128019643</c:v>
                </c:pt>
                <c:pt idx="334">
                  <c:v>31004.338218996021</c:v>
                </c:pt>
                <c:pt idx="335">
                  <c:v>28785.454436612599</c:v>
                </c:pt>
                <c:pt idx="336">
                  <c:v>30452.018662775037</c:v>
                </c:pt>
                <c:pt idx="337">
                  <c:v>23444.764466893204</c:v>
                </c:pt>
                <c:pt idx="338">
                  <c:v>18207.334240293381</c:v>
                </c:pt>
                <c:pt idx="339">
                  <c:v>22859.625922548952</c:v>
                </c:pt>
                <c:pt idx="340">
                  <c:v>27226.952732319492</c:v>
                </c:pt>
                <c:pt idx="341">
                  <c:v>19843.480867707418</c:v>
                </c:pt>
                <c:pt idx="342">
                  <c:v>21902.272025099253</c:v>
                </c:pt>
                <c:pt idx="343">
                  <c:v>26646.616966724978</c:v>
                </c:pt>
                <c:pt idx="344">
                  <c:v>21464.418695747256</c:v>
                </c:pt>
                <c:pt idx="345">
                  <c:v>16692.057544747993</c:v>
                </c:pt>
                <c:pt idx="346">
                  <c:v>20267.726323935127</c:v>
                </c:pt>
                <c:pt idx="347">
                  <c:v>28996.776701601502</c:v>
                </c:pt>
                <c:pt idx="348">
                  <c:v>27607.973179799472</c:v>
                </c:pt>
                <c:pt idx="349">
                  <c:v>29322.565193459388</c:v>
                </c:pt>
                <c:pt idx="350">
                  <c:v>26532.951202980952</c:v>
                </c:pt>
                <c:pt idx="351">
                  <c:v>24551.804968710043</c:v>
                </c:pt>
                <c:pt idx="352">
                  <c:v>25989.436741134508</c:v>
                </c:pt>
                <c:pt idx="353">
                  <c:v>30260.707975910096</c:v>
                </c:pt>
                <c:pt idx="354">
                  <c:v>32193.025959558567</c:v>
                </c:pt>
                <c:pt idx="355">
                  <c:v>28573.33170849875</c:v>
                </c:pt>
                <c:pt idx="356">
                  <c:v>25791.722349269898</c:v>
                </c:pt>
                <c:pt idx="357">
                  <c:v>27866.522769160885</c:v>
                </c:pt>
                <c:pt idx="358">
                  <c:v>22112.793826963189</c:v>
                </c:pt>
                <c:pt idx="359">
                  <c:v>26426.489607361545</c:v>
                </c:pt>
                <c:pt idx="360">
                  <c:v>24256.434075600566</c:v>
                </c:pt>
                <c:pt idx="361">
                  <c:v>22883.639816297691</c:v>
                </c:pt>
                <c:pt idx="362">
                  <c:v>27331.813401688982</c:v>
                </c:pt>
                <c:pt idx="363">
                  <c:v>25107.326377430858</c:v>
                </c:pt>
                <c:pt idx="364">
                  <c:v>26238.380772996432</c:v>
                </c:pt>
                <c:pt idx="365">
                  <c:v>24542.199411210546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2-4F3A-ABC0-81AE7D26D25B}"/>
            </c:ext>
          </c:extLst>
        </c:ser>
        <c:ser>
          <c:idx val="1"/>
          <c:order val="1"/>
          <c:tx>
            <c:v>Konsum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Jahr!$I$2:$I$367</c:f>
              <c:numCache>
                <c:formatCode>#,##0</c:formatCode>
                <c:ptCount val="366"/>
                <c:pt idx="0">
                  <c:v>10416.097663529657</c:v>
                </c:pt>
                <c:pt idx="1">
                  <c:v>8614.0106321628009</c:v>
                </c:pt>
                <c:pt idx="2">
                  <c:v>4554.5542550683958</c:v>
                </c:pt>
                <c:pt idx="3">
                  <c:v>14730.892981187575</c:v>
                </c:pt>
                <c:pt idx="4">
                  <c:v>19036.167185807528</c:v>
                </c:pt>
                <c:pt idx="5">
                  <c:v>16429.11332486758</c:v>
                </c:pt>
                <c:pt idx="6">
                  <c:v>19174.656102723333</c:v>
                </c:pt>
                <c:pt idx="7">
                  <c:v>17600.210228536816</c:v>
                </c:pt>
                <c:pt idx="8">
                  <c:v>23009.933545560281</c:v>
                </c:pt>
                <c:pt idx="9">
                  <c:v>12007.854652330641</c:v>
                </c:pt>
                <c:pt idx="10">
                  <c:v>18710.718231055394</c:v>
                </c:pt>
                <c:pt idx="11">
                  <c:v>23378.660286848601</c:v>
                </c:pt>
                <c:pt idx="12">
                  <c:v>24410.402717871319</c:v>
                </c:pt>
                <c:pt idx="13">
                  <c:v>18963.46050442673</c:v>
                </c:pt>
                <c:pt idx="14">
                  <c:v>19933.748478568061</c:v>
                </c:pt>
                <c:pt idx="15">
                  <c:v>10477.552120411043</c:v>
                </c:pt>
                <c:pt idx="16">
                  <c:v>7029.1780892076085</c:v>
                </c:pt>
                <c:pt idx="17">
                  <c:v>8604.4895191248397</c:v>
                </c:pt>
                <c:pt idx="18">
                  <c:v>11590.656790121791</c:v>
                </c:pt>
                <c:pt idx="19">
                  <c:v>16590.106690782195</c:v>
                </c:pt>
                <c:pt idx="20">
                  <c:v>20976.743134090186</c:v>
                </c:pt>
                <c:pt idx="21">
                  <c:v>15908.048774971878</c:v>
                </c:pt>
                <c:pt idx="22">
                  <c:v>8398.4872552125889</c:v>
                </c:pt>
                <c:pt idx="23">
                  <c:v>6330.6746145135385</c:v>
                </c:pt>
                <c:pt idx="24">
                  <c:v>4284.5008670825837</c:v>
                </c:pt>
                <c:pt idx="25">
                  <c:v>10054.295368087129</c:v>
                </c:pt>
                <c:pt idx="26">
                  <c:v>4356.3419927326549</c:v>
                </c:pt>
                <c:pt idx="27">
                  <c:v>9207.7818634392988</c:v>
                </c:pt>
                <c:pt idx="28">
                  <c:v>16773.604505695632</c:v>
                </c:pt>
                <c:pt idx="29">
                  <c:v>17429.69574958424</c:v>
                </c:pt>
                <c:pt idx="30">
                  <c:v>15655.306501600544</c:v>
                </c:pt>
                <c:pt idx="31">
                  <c:v>11365.612300133616</c:v>
                </c:pt>
                <c:pt idx="32">
                  <c:v>19256.018341411364</c:v>
                </c:pt>
                <c:pt idx="33">
                  <c:v>14129.331748334565</c:v>
                </c:pt>
                <c:pt idx="34">
                  <c:v>12441.498073423243</c:v>
                </c:pt>
                <c:pt idx="35">
                  <c:v>15200.024187239847</c:v>
                </c:pt>
                <c:pt idx="36">
                  <c:v>23344.038057619655</c:v>
                </c:pt>
                <c:pt idx="37">
                  <c:v>22272.480062983643</c:v>
                </c:pt>
                <c:pt idx="38">
                  <c:v>20670.336405413978</c:v>
                </c:pt>
                <c:pt idx="39">
                  <c:v>19297.5650164861</c:v>
                </c:pt>
                <c:pt idx="40">
                  <c:v>19803.915118959496</c:v>
                </c:pt>
                <c:pt idx="41">
                  <c:v>20524.923042652386</c:v>
                </c:pt>
                <c:pt idx="42">
                  <c:v>19487.121721514603</c:v>
                </c:pt>
                <c:pt idx="43">
                  <c:v>14613.177401809144</c:v>
                </c:pt>
                <c:pt idx="44">
                  <c:v>20601.957502686801</c:v>
                </c:pt>
                <c:pt idx="45">
                  <c:v>21732.373287012026</c:v>
                </c:pt>
                <c:pt idx="46">
                  <c:v>15170.595292395241</c:v>
                </c:pt>
                <c:pt idx="47">
                  <c:v>21801.617745469921</c:v>
                </c:pt>
                <c:pt idx="48">
                  <c:v>11880.617959914252</c:v>
                </c:pt>
                <c:pt idx="49">
                  <c:v>19472.407274092297</c:v>
                </c:pt>
                <c:pt idx="50">
                  <c:v>21563.589919520891</c:v>
                </c:pt>
                <c:pt idx="51">
                  <c:v>18543.665975025713</c:v>
                </c:pt>
                <c:pt idx="52">
                  <c:v>18238.124802080227</c:v>
                </c:pt>
                <c:pt idx="53">
                  <c:v>14102.499520682128</c:v>
                </c:pt>
                <c:pt idx="54">
                  <c:v>24119.575992348135</c:v>
                </c:pt>
                <c:pt idx="55">
                  <c:v>17186.474589250865</c:v>
                </c:pt>
                <c:pt idx="56">
                  <c:v>21121.290941121049</c:v>
                </c:pt>
                <c:pt idx="57">
                  <c:v>22403.178978322932</c:v>
                </c:pt>
                <c:pt idx="58">
                  <c:v>18990.292732079164</c:v>
                </c:pt>
                <c:pt idx="59">
                  <c:v>19172.059435531155</c:v>
                </c:pt>
                <c:pt idx="60">
                  <c:v>18772.172687936782</c:v>
                </c:pt>
                <c:pt idx="61">
                  <c:v>19823.822900766143</c:v>
                </c:pt>
                <c:pt idx="62">
                  <c:v>18678.692669018616</c:v>
                </c:pt>
                <c:pt idx="63">
                  <c:v>22314.026738058383</c:v>
                </c:pt>
                <c:pt idx="64">
                  <c:v>21061.567595701112</c:v>
                </c:pt>
                <c:pt idx="65">
                  <c:v>22408.372312707274</c:v>
                </c:pt>
                <c:pt idx="66">
                  <c:v>23168.330244282726</c:v>
                </c:pt>
                <c:pt idx="67">
                  <c:v>23772.488144327908</c:v>
                </c:pt>
                <c:pt idx="68">
                  <c:v>16935.463427340979</c:v>
                </c:pt>
                <c:pt idx="69">
                  <c:v>12893.318164861041</c:v>
                </c:pt>
                <c:pt idx="70">
                  <c:v>11506.69788424159</c:v>
                </c:pt>
                <c:pt idx="71">
                  <c:v>15507.296471646781</c:v>
                </c:pt>
                <c:pt idx="72">
                  <c:v>15724.550960058443</c:v>
                </c:pt>
                <c:pt idx="73">
                  <c:v>17633.101346304316</c:v>
                </c:pt>
                <c:pt idx="74">
                  <c:v>16935.463427340979</c:v>
                </c:pt>
                <c:pt idx="75">
                  <c:v>16344.288863256648</c:v>
                </c:pt>
                <c:pt idx="76">
                  <c:v>14713.581866573099</c:v>
                </c:pt>
                <c:pt idx="77">
                  <c:v>17733.505811068277</c:v>
                </c:pt>
                <c:pt idx="78">
                  <c:v>19246.497228373399</c:v>
                </c:pt>
                <c:pt idx="79">
                  <c:v>19108.873867188329</c:v>
                </c:pt>
                <c:pt idx="80">
                  <c:v>17712.732473530905</c:v>
                </c:pt>
                <c:pt idx="81">
                  <c:v>19155.613876647403</c:v>
                </c:pt>
                <c:pt idx="82">
                  <c:v>12919.284836782757</c:v>
                </c:pt>
                <c:pt idx="83">
                  <c:v>13324.364918761474</c:v>
                </c:pt>
                <c:pt idx="84">
                  <c:v>14086.053961798376</c:v>
                </c:pt>
                <c:pt idx="85">
                  <c:v>16513.937786478506</c:v>
                </c:pt>
                <c:pt idx="86">
                  <c:v>18322.083707960428</c:v>
                </c:pt>
                <c:pt idx="87">
                  <c:v>18309.9659277303</c:v>
                </c:pt>
                <c:pt idx="88">
                  <c:v>17059.237896834471</c:v>
                </c:pt>
                <c:pt idx="89">
                  <c:v>16590.106690782195</c:v>
                </c:pt>
                <c:pt idx="90">
                  <c:v>20654.756402260948</c:v>
                </c:pt>
                <c:pt idx="91">
                  <c:v>20751.698644102009</c:v>
                </c:pt>
                <c:pt idx="92">
                  <c:v>15696.853176675284</c:v>
                </c:pt>
                <c:pt idx="93">
                  <c:v>15200.024187239847</c:v>
                </c:pt>
                <c:pt idx="94">
                  <c:v>16548.560015707455</c:v>
                </c:pt>
                <c:pt idx="95">
                  <c:v>18982.502730502656</c:v>
                </c:pt>
                <c:pt idx="96">
                  <c:v>18550.5904208715</c:v>
                </c:pt>
                <c:pt idx="97">
                  <c:v>12631.054778451748</c:v>
                </c:pt>
                <c:pt idx="98">
                  <c:v>17016.82566602901</c:v>
                </c:pt>
                <c:pt idx="99">
                  <c:v>14877.17189967989</c:v>
                </c:pt>
                <c:pt idx="100">
                  <c:v>16573.661131898443</c:v>
                </c:pt>
                <c:pt idx="101">
                  <c:v>17512.789099733716</c:v>
                </c:pt>
                <c:pt idx="102">
                  <c:v>19062.133857729241</c:v>
                </c:pt>
                <c:pt idx="103">
                  <c:v>8922.1484723004596</c:v>
                </c:pt>
                <c:pt idx="104">
                  <c:v>15111.737502706024</c:v>
                </c:pt>
                <c:pt idx="105">
                  <c:v>12385.236950926201</c:v>
                </c:pt>
                <c:pt idx="106">
                  <c:v>14605.38740023263</c:v>
                </c:pt>
                <c:pt idx="107">
                  <c:v>16782.260063002872</c:v>
                </c:pt>
                <c:pt idx="108">
                  <c:v>13057.773753698559</c:v>
                </c:pt>
                <c:pt idx="109">
                  <c:v>13674.049433973869</c:v>
                </c:pt>
                <c:pt idx="110">
                  <c:v>12311.66471381468</c:v>
                </c:pt>
                <c:pt idx="111">
                  <c:v>17933.449184865465</c:v>
                </c:pt>
                <c:pt idx="112">
                  <c:v>18216.485908812134</c:v>
                </c:pt>
                <c:pt idx="113">
                  <c:v>18567.035979755252</c:v>
                </c:pt>
                <c:pt idx="114">
                  <c:v>20435.770802387837</c:v>
                </c:pt>
                <c:pt idx="115">
                  <c:v>16936.3289830717</c:v>
                </c:pt>
                <c:pt idx="116">
                  <c:v>20349.215229315461</c:v>
                </c:pt>
                <c:pt idx="117">
                  <c:v>20994.919804435387</c:v>
                </c:pt>
                <c:pt idx="118">
                  <c:v>17394.207964624566</c:v>
                </c:pt>
                <c:pt idx="119">
                  <c:v>19497.508390283288</c:v>
                </c:pt>
                <c:pt idx="120">
                  <c:v>18975.578284656865</c:v>
                </c:pt>
                <c:pt idx="121">
                  <c:v>19682.737316658175</c:v>
                </c:pt>
                <c:pt idx="122">
                  <c:v>17080.011234371843</c:v>
                </c:pt>
                <c:pt idx="123">
                  <c:v>19462.886161054335</c:v>
                </c:pt>
                <c:pt idx="124">
                  <c:v>18742.74379309217</c:v>
                </c:pt>
                <c:pt idx="125">
                  <c:v>20209.860756668942</c:v>
                </c:pt>
                <c:pt idx="126">
                  <c:v>20088.682954367614</c:v>
                </c:pt>
                <c:pt idx="127">
                  <c:v>16288.027740759608</c:v>
                </c:pt>
                <c:pt idx="128">
                  <c:v>13736.369446585981</c:v>
                </c:pt>
                <c:pt idx="129">
                  <c:v>19115.798313034113</c:v>
                </c:pt>
                <c:pt idx="130">
                  <c:v>16205.799946340851</c:v>
                </c:pt>
                <c:pt idx="131">
                  <c:v>18987.696064886997</c:v>
                </c:pt>
                <c:pt idx="132">
                  <c:v>22157.361150797384</c:v>
                </c:pt>
                <c:pt idx="133">
                  <c:v>14253.106217828063</c:v>
                </c:pt>
                <c:pt idx="134">
                  <c:v>13017.958190085265</c:v>
                </c:pt>
                <c:pt idx="135">
                  <c:v>16477.58444578811</c:v>
                </c:pt>
                <c:pt idx="136">
                  <c:v>18387.000387764707</c:v>
                </c:pt>
                <c:pt idx="137">
                  <c:v>14479.016263546964</c:v>
                </c:pt>
                <c:pt idx="138">
                  <c:v>15575.675374373959</c:v>
                </c:pt>
                <c:pt idx="139">
                  <c:v>14100.768409220682</c:v>
                </c:pt>
                <c:pt idx="140">
                  <c:v>15740.130963211472</c:v>
                </c:pt>
                <c:pt idx="141">
                  <c:v>16520.8622323243</c:v>
                </c:pt>
                <c:pt idx="142">
                  <c:v>18007.886977707709</c:v>
                </c:pt>
                <c:pt idx="143">
                  <c:v>23365.676950887744</c:v>
                </c:pt>
                <c:pt idx="144">
                  <c:v>15211.276411739258</c:v>
                </c:pt>
                <c:pt idx="145">
                  <c:v>14593.269620002497</c:v>
                </c:pt>
                <c:pt idx="146">
                  <c:v>15641.457609908963</c:v>
                </c:pt>
                <c:pt idx="147">
                  <c:v>18147.241450354228</c:v>
                </c:pt>
                <c:pt idx="148">
                  <c:v>17245.332378940082</c:v>
                </c:pt>
                <c:pt idx="149">
                  <c:v>18764.38268636027</c:v>
                </c:pt>
                <c:pt idx="150">
                  <c:v>11883.214627106423</c:v>
                </c:pt>
                <c:pt idx="151">
                  <c:v>14241.853993328652</c:v>
                </c:pt>
                <c:pt idx="152">
                  <c:v>10876.573312274695</c:v>
                </c:pt>
                <c:pt idx="153">
                  <c:v>7442.9137284935623</c:v>
                </c:pt>
                <c:pt idx="154">
                  <c:v>13101.051540234746</c:v>
                </c:pt>
                <c:pt idx="155">
                  <c:v>9000.0484880655968</c:v>
                </c:pt>
                <c:pt idx="156">
                  <c:v>6502.9202049275655</c:v>
                </c:pt>
                <c:pt idx="157">
                  <c:v>12474.389191190745</c:v>
                </c:pt>
                <c:pt idx="158">
                  <c:v>13382.357152719964</c:v>
                </c:pt>
                <c:pt idx="159">
                  <c:v>13093.261538658229</c:v>
                </c:pt>
                <c:pt idx="160">
                  <c:v>15534.128699299217</c:v>
                </c:pt>
                <c:pt idx="161">
                  <c:v>14327.544010670303</c:v>
                </c:pt>
                <c:pt idx="162">
                  <c:v>4892.986545781383</c:v>
                </c:pt>
                <c:pt idx="163">
                  <c:v>21872.593315389273</c:v>
                </c:pt>
                <c:pt idx="164">
                  <c:v>18834.492700548893</c:v>
                </c:pt>
                <c:pt idx="165">
                  <c:v>11007.272227613983</c:v>
                </c:pt>
                <c:pt idx="166">
                  <c:v>10732.891060974553</c:v>
                </c:pt>
                <c:pt idx="167">
                  <c:v>8532.6483934747685</c:v>
                </c:pt>
                <c:pt idx="168">
                  <c:v>13217.901563882451</c:v>
                </c:pt>
                <c:pt idx="169">
                  <c:v>4489.6375752641134</c:v>
                </c:pt>
                <c:pt idx="170">
                  <c:v>4106.196386553489</c:v>
                </c:pt>
                <c:pt idx="171">
                  <c:v>15354.093107308679</c:v>
                </c:pt>
                <c:pt idx="172">
                  <c:v>12319.454715391195</c:v>
                </c:pt>
                <c:pt idx="173">
                  <c:v>19131.378316187147</c:v>
                </c:pt>
                <c:pt idx="174">
                  <c:v>14748.204095802052</c:v>
                </c:pt>
                <c:pt idx="175">
                  <c:v>13833.311688427042</c:v>
                </c:pt>
                <c:pt idx="176">
                  <c:v>23059.270222211537</c:v>
                </c:pt>
                <c:pt idx="177">
                  <c:v>18330.739265267668</c:v>
                </c:pt>
                <c:pt idx="178">
                  <c:v>18104.829219548767</c:v>
                </c:pt>
                <c:pt idx="179">
                  <c:v>20330.173003239539</c:v>
                </c:pt>
                <c:pt idx="180">
                  <c:v>15766.097635133183</c:v>
                </c:pt>
                <c:pt idx="181">
                  <c:v>12498.62475165101</c:v>
                </c:pt>
                <c:pt idx="182">
                  <c:v>13721.654999163673</c:v>
                </c:pt>
                <c:pt idx="183">
                  <c:v>19978.757376565696</c:v>
                </c:pt>
                <c:pt idx="184">
                  <c:v>19403.162815634401</c:v>
                </c:pt>
                <c:pt idx="185">
                  <c:v>12966.02484624184</c:v>
                </c:pt>
                <c:pt idx="186">
                  <c:v>13541.619407173135</c:v>
                </c:pt>
                <c:pt idx="187">
                  <c:v>16375.448869562706</c:v>
                </c:pt>
                <c:pt idx="188">
                  <c:v>15734.072073096406</c:v>
                </c:pt>
                <c:pt idx="189">
                  <c:v>14190.786205215953</c:v>
                </c:pt>
                <c:pt idx="190">
                  <c:v>12575.659211685426</c:v>
                </c:pt>
                <c:pt idx="191">
                  <c:v>15635.398719793897</c:v>
                </c:pt>
                <c:pt idx="192">
                  <c:v>11750.784600305687</c:v>
                </c:pt>
                <c:pt idx="193">
                  <c:v>17582.033558191622</c:v>
                </c:pt>
                <c:pt idx="194">
                  <c:v>15940.074337008657</c:v>
                </c:pt>
                <c:pt idx="195">
                  <c:v>19699.182875541923</c:v>
                </c:pt>
                <c:pt idx="196">
                  <c:v>10791.748850663767</c:v>
                </c:pt>
                <c:pt idx="197">
                  <c:v>16049.134359079855</c:v>
                </c:pt>
                <c:pt idx="198">
                  <c:v>14990.559700404698</c:v>
                </c:pt>
                <c:pt idx="199">
                  <c:v>12725.400353100636</c:v>
                </c:pt>
                <c:pt idx="200">
                  <c:v>15680.407617791532</c:v>
                </c:pt>
                <c:pt idx="201">
                  <c:v>12840.519265286895</c:v>
                </c:pt>
                <c:pt idx="202">
                  <c:v>8934.2662525305914</c:v>
                </c:pt>
                <c:pt idx="203">
                  <c:v>5611.3978022820984</c:v>
                </c:pt>
                <c:pt idx="204">
                  <c:v>12200.008024551316</c:v>
                </c:pt>
                <c:pt idx="205">
                  <c:v>12691.643679602408</c:v>
                </c:pt>
                <c:pt idx="206">
                  <c:v>11684.136809039959</c:v>
                </c:pt>
                <c:pt idx="207">
                  <c:v>14610.580734616971</c:v>
                </c:pt>
                <c:pt idx="208">
                  <c:v>12444.094740615416</c:v>
                </c:pt>
                <c:pt idx="209">
                  <c:v>11318.00673494381</c:v>
                </c:pt>
                <c:pt idx="210">
                  <c:v>14383.805133167347</c:v>
                </c:pt>
                <c:pt idx="211">
                  <c:v>12203.470247474212</c:v>
                </c:pt>
                <c:pt idx="212">
                  <c:v>7683.5382216347662</c:v>
                </c:pt>
                <c:pt idx="213">
                  <c:v>7507.8304082978439</c:v>
                </c:pt>
                <c:pt idx="214">
                  <c:v>9048.5196089861274</c:v>
                </c:pt>
                <c:pt idx="215">
                  <c:v>11168.2655935286</c:v>
                </c:pt>
                <c:pt idx="216">
                  <c:v>10864.455532044563</c:v>
                </c:pt>
                <c:pt idx="217">
                  <c:v>13671.4527667817</c:v>
                </c:pt>
                <c:pt idx="218">
                  <c:v>18940.090499697188</c:v>
                </c:pt>
                <c:pt idx="219">
                  <c:v>14901.407460140155</c:v>
                </c:pt>
                <c:pt idx="220">
                  <c:v>9430.2296862353014</c:v>
                </c:pt>
                <c:pt idx="221">
                  <c:v>4447.2253444586495</c:v>
                </c:pt>
                <c:pt idx="222">
                  <c:v>8553.4217310121421</c:v>
                </c:pt>
                <c:pt idx="223">
                  <c:v>16743.310055120302</c:v>
                </c:pt>
                <c:pt idx="224">
                  <c:v>14006.422834571789</c:v>
                </c:pt>
                <c:pt idx="225">
                  <c:v>14983.635254558907</c:v>
                </c:pt>
                <c:pt idx="226">
                  <c:v>12420.724735885873</c:v>
                </c:pt>
                <c:pt idx="227">
                  <c:v>6706.3258016476475</c:v>
                </c:pt>
                <c:pt idx="228">
                  <c:v>15053.745268747536</c:v>
                </c:pt>
                <c:pt idx="229">
                  <c:v>7252.4914677343359</c:v>
                </c:pt>
                <c:pt idx="230">
                  <c:v>1391.8136150037967</c:v>
                </c:pt>
                <c:pt idx="231">
                  <c:v>7107.0781049727457</c:v>
                </c:pt>
                <c:pt idx="232">
                  <c:v>14477.285152085513</c:v>
                </c:pt>
                <c:pt idx="233">
                  <c:v>18016.542535014945</c:v>
                </c:pt>
                <c:pt idx="234">
                  <c:v>8787.1217783075535</c:v>
                </c:pt>
                <c:pt idx="235">
                  <c:v>10036.984253472654</c:v>
                </c:pt>
                <c:pt idx="236">
                  <c:v>11767.230159189439</c:v>
                </c:pt>
                <c:pt idx="237">
                  <c:v>11488.521213896391</c:v>
                </c:pt>
                <c:pt idx="238">
                  <c:v>14276.476222557603</c:v>
                </c:pt>
                <c:pt idx="239">
                  <c:v>10457.644338604397</c:v>
                </c:pt>
                <c:pt idx="240">
                  <c:v>9418.1119060051697</c:v>
                </c:pt>
                <c:pt idx="241">
                  <c:v>23893.665946629237</c:v>
                </c:pt>
                <c:pt idx="242">
                  <c:v>16373.71775810126</c:v>
                </c:pt>
                <c:pt idx="243">
                  <c:v>9462.2552482720803</c:v>
                </c:pt>
                <c:pt idx="244">
                  <c:v>12677.794787910829</c:v>
                </c:pt>
                <c:pt idx="245">
                  <c:v>11450.436761744544</c:v>
                </c:pt>
                <c:pt idx="246">
                  <c:v>12986.79818377921</c:v>
                </c:pt>
                <c:pt idx="247">
                  <c:v>14302.442894479314</c:v>
                </c:pt>
                <c:pt idx="248">
                  <c:v>10561.511026291249</c:v>
                </c:pt>
                <c:pt idx="249">
                  <c:v>8965.4262588366455</c:v>
                </c:pt>
                <c:pt idx="250">
                  <c:v>12643.172558681877</c:v>
                </c:pt>
                <c:pt idx="251">
                  <c:v>11421.873422630661</c:v>
                </c:pt>
                <c:pt idx="252">
                  <c:v>6904.5380639833875</c:v>
                </c:pt>
                <c:pt idx="253">
                  <c:v>7404.8292763417185</c:v>
                </c:pt>
                <c:pt idx="254">
                  <c:v>16629.922254395493</c:v>
                </c:pt>
                <c:pt idx="255">
                  <c:v>6568.7024404625708</c:v>
                </c:pt>
                <c:pt idx="256">
                  <c:v>7120.0614409336013</c:v>
                </c:pt>
                <c:pt idx="257">
                  <c:v>10697.403276014877</c:v>
                </c:pt>
                <c:pt idx="258">
                  <c:v>2819.1150149672681</c:v>
                </c:pt>
                <c:pt idx="259">
                  <c:v>3026.8483903409688</c:v>
                </c:pt>
                <c:pt idx="260">
                  <c:v>6067.5456723735178</c:v>
                </c:pt>
                <c:pt idx="261">
                  <c:v>11218.467825910579</c:v>
                </c:pt>
                <c:pt idx="262">
                  <c:v>11808.776834264178</c:v>
                </c:pt>
                <c:pt idx="263">
                  <c:v>9059.7718334855363</c:v>
                </c:pt>
                <c:pt idx="264">
                  <c:v>10549.393246061118</c:v>
                </c:pt>
                <c:pt idx="265">
                  <c:v>7928.4904934295901</c:v>
                </c:pt>
                <c:pt idx="266">
                  <c:v>9919.2686740942245</c:v>
                </c:pt>
                <c:pt idx="267">
                  <c:v>13917.270594307245</c:v>
                </c:pt>
                <c:pt idx="268">
                  <c:v>15383.522002153284</c:v>
                </c:pt>
                <c:pt idx="269">
                  <c:v>12211.260249050727</c:v>
                </c:pt>
                <c:pt idx="270">
                  <c:v>7094.0947690118901</c:v>
                </c:pt>
                <c:pt idx="271">
                  <c:v>6978.1103010949073</c:v>
                </c:pt>
                <c:pt idx="272">
                  <c:v>10444.661002643545</c:v>
                </c:pt>
                <c:pt idx="273">
                  <c:v>6023.4023301066063</c:v>
                </c:pt>
                <c:pt idx="274">
                  <c:v>10873.1110893518</c:v>
                </c:pt>
                <c:pt idx="275">
                  <c:v>17060.103452565199</c:v>
                </c:pt>
                <c:pt idx="276">
                  <c:v>12129.032454631968</c:v>
                </c:pt>
                <c:pt idx="277">
                  <c:v>8528.3206148211502</c:v>
                </c:pt>
                <c:pt idx="278">
                  <c:v>17035.867892104932</c:v>
                </c:pt>
                <c:pt idx="279">
                  <c:v>15217.335301854324</c:v>
                </c:pt>
                <c:pt idx="280">
                  <c:v>13362.449370913318</c:v>
                </c:pt>
                <c:pt idx="281">
                  <c:v>7831.5482515885278</c:v>
                </c:pt>
                <c:pt idx="282">
                  <c:v>13757.142784123351</c:v>
                </c:pt>
                <c:pt idx="283">
                  <c:v>11732.607929960488</c:v>
                </c:pt>
                <c:pt idx="284">
                  <c:v>7561.4948636027166</c:v>
                </c:pt>
                <c:pt idx="285">
                  <c:v>19866.235131571608</c:v>
                </c:pt>
                <c:pt idx="286">
                  <c:v>24166.316001807219</c:v>
                </c:pt>
                <c:pt idx="287">
                  <c:v>22815.183506147441</c:v>
                </c:pt>
                <c:pt idx="288">
                  <c:v>15366.210887538811</c:v>
                </c:pt>
                <c:pt idx="289">
                  <c:v>20514.536373883697</c:v>
                </c:pt>
                <c:pt idx="290">
                  <c:v>21799.886634008471</c:v>
                </c:pt>
                <c:pt idx="291">
                  <c:v>16745.041166581748</c:v>
                </c:pt>
                <c:pt idx="292">
                  <c:v>20002.992937025967</c:v>
                </c:pt>
                <c:pt idx="293">
                  <c:v>21448.471007334632</c:v>
                </c:pt>
                <c:pt idx="294">
                  <c:v>21818.928860084401</c:v>
                </c:pt>
                <c:pt idx="295">
                  <c:v>24715.07833508608</c:v>
                </c:pt>
                <c:pt idx="296">
                  <c:v>24458.008283061121</c:v>
                </c:pt>
                <c:pt idx="297">
                  <c:v>18766.979353552437</c:v>
                </c:pt>
                <c:pt idx="298">
                  <c:v>19617.820636853892</c:v>
                </c:pt>
                <c:pt idx="299">
                  <c:v>20852.103108865966</c:v>
                </c:pt>
                <c:pt idx="300">
                  <c:v>21767.861071971696</c:v>
                </c:pt>
                <c:pt idx="301">
                  <c:v>23479.930307343286</c:v>
                </c:pt>
                <c:pt idx="302">
                  <c:v>24763.549456006604</c:v>
                </c:pt>
                <c:pt idx="303">
                  <c:v>24496.092735212973</c:v>
                </c:pt>
                <c:pt idx="304">
                  <c:v>20975.877578359465</c:v>
                </c:pt>
                <c:pt idx="305">
                  <c:v>21404.327665067718</c:v>
                </c:pt>
                <c:pt idx="306">
                  <c:v>21337.679873801993</c:v>
                </c:pt>
                <c:pt idx="307">
                  <c:v>24189.686006536758</c:v>
                </c:pt>
                <c:pt idx="308">
                  <c:v>23740.462582291129</c:v>
                </c:pt>
                <c:pt idx="309">
                  <c:v>24085.81931884991</c:v>
                </c:pt>
                <c:pt idx="310">
                  <c:v>18739.281570169278</c:v>
                </c:pt>
                <c:pt idx="311">
                  <c:v>18723.701567016251</c:v>
                </c:pt>
                <c:pt idx="312">
                  <c:v>21964.342222845986</c:v>
                </c:pt>
                <c:pt idx="313">
                  <c:v>24719.406113739697</c:v>
                </c:pt>
                <c:pt idx="314">
                  <c:v>24538.50496601843</c:v>
                </c:pt>
                <c:pt idx="315">
                  <c:v>22973.580204869886</c:v>
                </c:pt>
                <c:pt idx="316">
                  <c:v>21235.544297576587</c:v>
                </c:pt>
                <c:pt idx="317">
                  <c:v>24256.33379780249</c:v>
                </c:pt>
                <c:pt idx="318">
                  <c:v>22726.031265882895</c:v>
                </c:pt>
                <c:pt idx="319">
                  <c:v>22242.185612408313</c:v>
                </c:pt>
                <c:pt idx="320">
                  <c:v>22640.341248541241</c:v>
                </c:pt>
                <c:pt idx="321">
                  <c:v>24462.336061714741</c:v>
                </c:pt>
                <c:pt idx="322">
                  <c:v>24284.89713691637</c:v>
                </c:pt>
                <c:pt idx="323">
                  <c:v>20032.421831870568</c:v>
                </c:pt>
                <c:pt idx="324">
                  <c:v>15408.623118344274</c:v>
                </c:pt>
                <c:pt idx="325">
                  <c:v>15457.094239264803</c:v>
                </c:pt>
                <c:pt idx="326">
                  <c:v>23168.330244282726</c:v>
                </c:pt>
                <c:pt idx="327">
                  <c:v>23180.448024512862</c:v>
                </c:pt>
                <c:pt idx="328">
                  <c:v>22160.823373720279</c:v>
                </c:pt>
                <c:pt idx="329">
                  <c:v>24561.874970747976</c:v>
                </c:pt>
                <c:pt idx="330">
                  <c:v>20235.827428590648</c:v>
                </c:pt>
                <c:pt idx="331">
                  <c:v>18499.522632758799</c:v>
                </c:pt>
                <c:pt idx="332">
                  <c:v>24225.17379149644</c:v>
                </c:pt>
                <c:pt idx="333">
                  <c:v>20627.924174608514</c:v>
                </c:pt>
                <c:pt idx="334">
                  <c:v>22260.362282753511</c:v>
                </c:pt>
                <c:pt idx="335">
                  <c:v>24800.768352427727</c:v>
                </c:pt>
                <c:pt idx="336">
                  <c:v>25193.730654176314</c:v>
                </c:pt>
                <c:pt idx="337">
                  <c:v>23231.515812625563</c:v>
                </c:pt>
                <c:pt idx="338">
                  <c:v>15488.254245570857</c:v>
                </c:pt>
                <c:pt idx="339">
                  <c:v>21421.638779682195</c:v>
                </c:pt>
                <c:pt idx="340">
                  <c:v>22121.007810106985</c:v>
                </c:pt>
                <c:pt idx="341">
                  <c:v>9235.4796468224595</c:v>
                </c:pt>
                <c:pt idx="342">
                  <c:v>6948.6814062502999</c:v>
                </c:pt>
                <c:pt idx="343">
                  <c:v>18446.723733184648</c:v>
                </c:pt>
                <c:pt idx="344">
                  <c:v>14926.508576331144</c:v>
                </c:pt>
                <c:pt idx="345">
                  <c:v>12151.536903630784</c:v>
                </c:pt>
                <c:pt idx="346">
                  <c:v>10783.958849087254</c:v>
                </c:pt>
                <c:pt idx="347">
                  <c:v>19807.377341882395</c:v>
                </c:pt>
                <c:pt idx="348">
                  <c:v>23516.283648033677</c:v>
                </c:pt>
                <c:pt idx="349">
                  <c:v>24291.821582762164</c:v>
                </c:pt>
                <c:pt idx="350">
                  <c:v>24737.582784084902</c:v>
                </c:pt>
                <c:pt idx="351">
                  <c:v>19319.203909754197</c:v>
                </c:pt>
                <c:pt idx="352">
                  <c:v>13430.828273640496</c:v>
                </c:pt>
                <c:pt idx="353">
                  <c:v>19717.35954588712</c:v>
                </c:pt>
                <c:pt idx="354">
                  <c:v>24271.913800955514</c:v>
                </c:pt>
                <c:pt idx="355">
                  <c:v>24844.046138963917</c:v>
                </c:pt>
                <c:pt idx="356">
                  <c:v>24837.987248848851</c:v>
                </c:pt>
                <c:pt idx="357">
                  <c:v>24501.28606959731</c:v>
                </c:pt>
                <c:pt idx="358">
                  <c:v>17316.307948859427</c:v>
                </c:pt>
                <c:pt idx="359">
                  <c:v>20893.649783940702</c:v>
                </c:pt>
                <c:pt idx="360">
                  <c:v>14851.205227758175</c:v>
                </c:pt>
                <c:pt idx="361">
                  <c:v>17612.328008766952</c:v>
                </c:pt>
                <c:pt idx="362">
                  <c:v>13247.330458727058</c:v>
                </c:pt>
                <c:pt idx="363">
                  <c:v>10600.461034173817</c:v>
                </c:pt>
                <c:pt idx="364">
                  <c:v>11324.065625058876</c:v>
                </c:pt>
                <c:pt idx="365">
                  <c:v>8656.4228629682657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2-4F3A-ABC0-81AE7D26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96064"/>
        <c:axId val="82697600"/>
      </c:lineChart>
      <c:dateAx>
        <c:axId val="82696064"/>
        <c:scaling>
          <c:orientation val="minMax"/>
          <c:max val="42735"/>
          <c:min val="42644"/>
        </c:scaling>
        <c:delete val="0"/>
        <c:axPos val="b"/>
        <c:majorGridlines/>
        <c:numFmt formatCode="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9760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2697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Volumen Biogas </a:t>
                </a:r>
              </a:p>
              <a:p>
                <a:pPr algn="l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e-CH" sz="800" b="0" i="0" u="none" strike="noStrike" baseline="0">
                    <a:solidFill>
                      <a:srgbClr val="000000"/>
                    </a:solidFill>
                    <a:latin typeface="Calibri"/>
                  </a:rPr>
                  <a:t>trocken [Nm³]</a:t>
                </a:r>
              </a:p>
            </c:rich>
          </c:tx>
          <c:layout>
            <c:manualLayout>
              <c:xMode val="edge"/>
              <c:yMode val="edge"/>
              <c:x val="0"/>
              <c:y val="1.1087502951020011E-3"/>
            </c:manualLayout>
          </c:layout>
          <c:overlay val="0"/>
          <c:spPr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6960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3969835110324653"/>
          <c:y val="2.6663333749948012E-3"/>
          <c:w val="0.32060346523670824"/>
          <c:h val="0.18594453471094138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Header>&amp;L&amp;"Calibrie,Fett"&amp;14Gasbilanz 2015
Vergleich Produktion und Konsum von Biogas
</c:oddHeader>
      <c:oddFooter>&amp;L&amp;8&amp;P&amp;N&amp;RA. Fasel A. Schiller</c:oddFooter>
    </c:headerFooter>
    <c:pageMargins b="0.78740157480314954" l="0.98425196850393659" r="0.47244094488188981" t="0.78740157480314954" header="0.39370078740157488" footer="0.39370078740157488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Rohgas auf BGAA in Bm³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Jahresbilanz!$A$5:$A$16</c:f>
              <c:numCache>
                <c:formatCode>mmmm\ yyyy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Jahresbilanz!$C$5:$C$16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D60-40B3-8CA7-24576D70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5027400"/>
        <c:axId val="965027728"/>
      </c:barChart>
      <c:dateAx>
        <c:axId val="965027400"/>
        <c:scaling>
          <c:orientation val="minMax"/>
        </c:scaling>
        <c:delete val="0"/>
        <c:axPos val="b"/>
        <c:numFmt formatCode="m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27728"/>
        <c:crosses val="autoZero"/>
        <c:auto val="1"/>
        <c:lblOffset val="100"/>
        <c:baseTimeUnit val="months"/>
      </c:dateAx>
      <c:valAx>
        <c:axId val="9650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27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Jahr!$A$2:$A$367</c:f>
              <c:numCache>
                <c:formatCode>dd/mm/yy;@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Jahr!$C$2:$C$367</c:f>
              <c:numCache>
                <c:formatCode>#,##0</c:formatCode>
                <c:ptCount val="366"/>
                <c:pt idx="0">
                  <c:v>12034</c:v>
                </c:pt>
                <c:pt idx="1">
                  <c:v>9952</c:v>
                </c:pt>
                <c:pt idx="2">
                  <c:v>5262</c:v>
                </c:pt>
                <c:pt idx="3">
                  <c:v>17019</c:v>
                </c:pt>
                <c:pt idx="4">
                  <c:v>21993</c:v>
                </c:pt>
                <c:pt idx="5">
                  <c:v>18981</c:v>
                </c:pt>
                <c:pt idx="6">
                  <c:v>22151</c:v>
                </c:pt>
                <c:pt idx="7">
                  <c:v>20334</c:v>
                </c:pt>
                <c:pt idx="8">
                  <c:v>26584</c:v>
                </c:pt>
                <c:pt idx="9">
                  <c:v>13873</c:v>
                </c:pt>
                <c:pt idx="10">
                  <c:v>21617</c:v>
                </c:pt>
                <c:pt idx="11">
                  <c:v>27010</c:v>
                </c:pt>
                <c:pt idx="12">
                  <c:v>28202</c:v>
                </c:pt>
                <c:pt idx="13">
                  <c:v>21909</c:v>
                </c:pt>
                <c:pt idx="14">
                  <c:v>23030</c:v>
                </c:pt>
                <c:pt idx="15">
                  <c:v>12105</c:v>
                </c:pt>
                <c:pt idx="16">
                  <c:v>8121</c:v>
                </c:pt>
                <c:pt idx="17">
                  <c:v>9941</c:v>
                </c:pt>
                <c:pt idx="18">
                  <c:v>13391</c:v>
                </c:pt>
                <c:pt idx="19">
                  <c:v>19167</c:v>
                </c:pt>
                <c:pt idx="20">
                  <c:v>24135</c:v>
                </c:pt>
                <c:pt idx="21">
                  <c:v>18379</c:v>
                </c:pt>
                <c:pt idx="22">
                  <c:v>9703</c:v>
                </c:pt>
                <c:pt idx="23">
                  <c:v>7314</c:v>
                </c:pt>
                <c:pt idx="24">
                  <c:v>4950</c:v>
                </c:pt>
                <c:pt idx="25">
                  <c:v>11616</c:v>
                </c:pt>
                <c:pt idx="26">
                  <c:v>5033</c:v>
                </c:pt>
                <c:pt idx="27">
                  <c:v>8701</c:v>
                </c:pt>
                <c:pt idx="28">
                  <c:v>19379</c:v>
                </c:pt>
                <c:pt idx="29">
                  <c:v>20137</c:v>
                </c:pt>
                <c:pt idx="30">
                  <c:v>18087</c:v>
                </c:pt>
                <c:pt idx="31">
                  <c:v>13131</c:v>
                </c:pt>
                <c:pt idx="32">
                  <c:v>22247</c:v>
                </c:pt>
                <c:pt idx="33">
                  <c:v>16324</c:v>
                </c:pt>
                <c:pt idx="34">
                  <c:v>14374</c:v>
                </c:pt>
                <c:pt idx="35">
                  <c:v>17561</c:v>
                </c:pt>
                <c:pt idx="36">
                  <c:v>26970</c:v>
                </c:pt>
                <c:pt idx="37">
                  <c:v>25732</c:v>
                </c:pt>
                <c:pt idx="38">
                  <c:v>23881</c:v>
                </c:pt>
                <c:pt idx="39">
                  <c:v>22295</c:v>
                </c:pt>
                <c:pt idx="40">
                  <c:v>22880</c:v>
                </c:pt>
                <c:pt idx="41">
                  <c:v>14186</c:v>
                </c:pt>
                <c:pt idx="43">
                  <c:v>13979</c:v>
                </c:pt>
                <c:pt idx="44">
                  <c:v>23802</c:v>
                </c:pt>
                <c:pt idx="45">
                  <c:v>25108</c:v>
                </c:pt>
                <c:pt idx="46">
                  <c:v>17527</c:v>
                </c:pt>
                <c:pt idx="47">
                  <c:v>25188</c:v>
                </c:pt>
                <c:pt idx="48">
                  <c:v>13726</c:v>
                </c:pt>
                <c:pt idx="49">
                  <c:v>22497</c:v>
                </c:pt>
                <c:pt idx="50">
                  <c:v>24913</c:v>
                </c:pt>
                <c:pt idx="51">
                  <c:v>21424</c:v>
                </c:pt>
                <c:pt idx="52">
                  <c:v>21071</c:v>
                </c:pt>
                <c:pt idx="53">
                  <c:v>16293</c:v>
                </c:pt>
                <c:pt idx="54">
                  <c:v>27866</c:v>
                </c:pt>
                <c:pt idx="55">
                  <c:v>19856</c:v>
                </c:pt>
                <c:pt idx="56">
                  <c:v>24402</c:v>
                </c:pt>
                <c:pt idx="57">
                  <c:v>25883</c:v>
                </c:pt>
                <c:pt idx="58">
                  <c:v>21940</c:v>
                </c:pt>
                <c:pt idx="59">
                  <c:v>22150</c:v>
                </c:pt>
                <c:pt idx="60">
                  <c:v>21552</c:v>
                </c:pt>
                <c:pt idx="61">
                  <c:v>22783</c:v>
                </c:pt>
                <c:pt idx="62">
                  <c:v>21580</c:v>
                </c:pt>
                <c:pt idx="63">
                  <c:v>24504</c:v>
                </c:pt>
                <c:pt idx="64">
                  <c:v>24333</c:v>
                </c:pt>
                <c:pt idx="65">
                  <c:v>25849</c:v>
                </c:pt>
                <c:pt idx="66">
                  <c:v>26767</c:v>
                </c:pt>
                <c:pt idx="67">
                  <c:v>25999</c:v>
                </c:pt>
                <c:pt idx="68">
                  <c:v>15067</c:v>
                </c:pt>
                <c:pt idx="69">
                  <c:v>14466</c:v>
                </c:pt>
                <c:pt idx="70">
                  <c:v>13294</c:v>
                </c:pt>
                <c:pt idx="71">
                  <c:v>17916</c:v>
                </c:pt>
                <c:pt idx="72">
                  <c:v>18167</c:v>
                </c:pt>
                <c:pt idx="73">
                  <c:v>20372</c:v>
                </c:pt>
                <c:pt idx="74">
                  <c:v>19566</c:v>
                </c:pt>
                <c:pt idx="75">
                  <c:v>18883</c:v>
                </c:pt>
                <c:pt idx="76">
                  <c:v>16999</c:v>
                </c:pt>
                <c:pt idx="77">
                  <c:v>17370</c:v>
                </c:pt>
                <c:pt idx="78">
                  <c:v>22236</c:v>
                </c:pt>
                <c:pt idx="79">
                  <c:v>22077</c:v>
                </c:pt>
                <c:pt idx="80">
                  <c:v>20464</c:v>
                </c:pt>
                <c:pt idx="81">
                  <c:v>13960</c:v>
                </c:pt>
                <c:pt idx="82">
                  <c:v>14424</c:v>
                </c:pt>
                <c:pt idx="83">
                  <c:v>15394</c:v>
                </c:pt>
                <c:pt idx="84">
                  <c:v>16274</c:v>
                </c:pt>
                <c:pt idx="85">
                  <c:v>19079</c:v>
                </c:pt>
                <c:pt idx="86">
                  <c:v>21168</c:v>
                </c:pt>
                <c:pt idx="87">
                  <c:v>21154</c:v>
                </c:pt>
                <c:pt idx="88">
                  <c:v>19709</c:v>
                </c:pt>
                <c:pt idx="89">
                  <c:v>19167</c:v>
                </c:pt>
                <c:pt idx="90">
                  <c:v>21024</c:v>
                </c:pt>
                <c:pt idx="91">
                  <c:v>21968</c:v>
                </c:pt>
                <c:pt idx="92">
                  <c:v>18020</c:v>
                </c:pt>
                <c:pt idx="93">
                  <c:v>17556</c:v>
                </c:pt>
                <c:pt idx="94">
                  <c:v>18702</c:v>
                </c:pt>
                <c:pt idx="95">
                  <c:v>15776</c:v>
                </c:pt>
                <c:pt idx="96">
                  <c:v>19431</c:v>
                </c:pt>
                <c:pt idx="97">
                  <c:v>14593</c:v>
                </c:pt>
                <c:pt idx="98">
                  <c:v>15003</c:v>
                </c:pt>
                <c:pt idx="99">
                  <c:v>17188</c:v>
                </c:pt>
                <c:pt idx="100">
                  <c:v>19148</c:v>
                </c:pt>
                <c:pt idx="101">
                  <c:v>20233</c:v>
                </c:pt>
                <c:pt idx="102">
                  <c:v>22023</c:v>
                </c:pt>
                <c:pt idx="103">
                  <c:v>10308</c:v>
                </c:pt>
                <c:pt idx="104">
                  <c:v>17336</c:v>
                </c:pt>
                <c:pt idx="105">
                  <c:v>14309</c:v>
                </c:pt>
                <c:pt idx="106">
                  <c:v>16874</c:v>
                </c:pt>
                <c:pt idx="107">
                  <c:v>19389</c:v>
                </c:pt>
                <c:pt idx="108">
                  <c:v>15085</c:v>
                </c:pt>
                <c:pt idx="109">
                  <c:v>15780</c:v>
                </c:pt>
                <c:pt idx="110">
                  <c:v>12915</c:v>
                </c:pt>
                <c:pt idx="111">
                  <c:v>20719</c:v>
                </c:pt>
                <c:pt idx="112">
                  <c:v>21046</c:v>
                </c:pt>
                <c:pt idx="113">
                  <c:v>21451</c:v>
                </c:pt>
                <c:pt idx="114">
                  <c:v>23606</c:v>
                </c:pt>
                <c:pt idx="115">
                  <c:v>19567</c:v>
                </c:pt>
                <c:pt idx="116">
                  <c:v>23507</c:v>
                </c:pt>
                <c:pt idx="117">
                  <c:v>24256</c:v>
                </c:pt>
                <c:pt idx="118">
                  <c:v>20095</c:v>
                </c:pt>
                <c:pt idx="119">
                  <c:v>22526</c:v>
                </c:pt>
                <c:pt idx="120">
                  <c:v>21923</c:v>
                </c:pt>
                <c:pt idx="121">
                  <c:v>22740</c:v>
                </c:pt>
                <c:pt idx="122">
                  <c:v>19733</c:v>
                </c:pt>
                <c:pt idx="123">
                  <c:v>22486</c:v>
                </c:pt>
                <c:pt idx="124">
                  <c:v>21653</c:v>
                </c:pt>
                <c:pt idx="125">
                  <c:v>23347</c:v>
                </c:pt>
                <c:pt idx="126">
                  <c:v>23209</c:v>
                </c:pt>
                <c:pt idx="127">
                  <c:v>18818</c:v>
                </c:pt>
                <c:pt idx="128">
                  <c:v>15870</c:v>
                </c:pt>
                <c:pt idx="129">
                  <c:v>22085</c:v>
                </c:pt>
                <c:pt idx="130">
                  <c:v>18722</c:v>
                </c:pt>
                <c:pt idx="131">
                  <c:v>21937</c:v>
                </c:pt>
                <c:pt idx="132">
                  <c:v>25599</c:v>
                </c:pt>
                <c:pt idx="133">
                  <c:v>16467</c:v>
                </c:pt>
                <c:pt idx="134">
                  <c:v>15039</c:v>
                </c:pt>
                <c:pt idx="135">
                  <c:v>19037</c:v>
                </c:pt>
                <c:pt idx="136">
                  <c:v>21243</c:v>
                </c:pt>
                <c:pt idx="137">
                  <c:v>16726</c:v>
                </c:pt>
                <c:pt idx="138">
                  <c:v>17994</c:v>
                </c:pt>
                <c:pt idx="139">
                  <c:v>16291</c:v>
                </c:pt>
                <c:pt idx="140">
                  <c:v>18185</c:v>
                </c:pt>
                <c:pt idx="141">
                  <c:v>19087</c:v>
                </c:pt>
                <c:pt idx="142">
                  <c:v>20803</c:v>
                </c:pt>
                <c:pt idx="143">
                  <c:v>26995</c:v>
                </c:pt>
                <c:pt idx="144">
                  <c:v>17573</c:v>
                </c:pt>
                <c:pt idx="145">
                  <c:v>16859</c:v>
                </c:pt>
                <c:pt idx="146">
                  <c:v>18071</c:v>
                </c:pt>
                <c:pt idx="147">
                  <c:v>20964</c:v>
                </c:pt>
                <c:pt idx="148">
                  <c:v>19912</c:v>
                </c:pt>
                <c:pt idx="149">
                  <c:v>21679</c:v>
                </c:pt>
                <c:pt idx="150">
                  <c:v>13727</c:v>
                </c:pt>
                <c:pt idx="151">
                  <c:v>16452</c:v>
                </c:pt>
                <c:pt idx="152">
                  <c:v>12564</c:v>
                </c:pt>
                <c:pt idx="153">
                  <c:v>8590</c:v>
                </c:pt>
                <c:pt idx="154">
                  <c:v>15126</c:v>
                </c:pt>
                <c:pt idx="155">
                  <c:v>10395</c:v>
                </c:pt>
                <c:pt idx="156">
                  <c:v>7505</c:v>
                </c:pt>
                <c:pt idx="157">
                  <c:v>14411</c:v>
                </c:pt>
                <c:pt idx="158">
                  <c:v>15458</c:v>
                </c:pt>
                <c:pt idx="159">
                  <c:v>15123</c:v>
                </c:pt>
                <c:pt idx="160">
                  <c:v>17945</c:v>
                </c:pt>
                <c:pt idx="161">
                  <c:v>16550</c:v>
                </c:pt>
                <c:pt idx="162">
                  <c:v>5652</c:v>
                </c:pt>
                <c:pt idx="163">
                  <c:v>25268</c:v>
                </c:pt>
                <c:pt idx="164">
                  <c:v>21759</c:v>
                </c:pt>
                <c:pt idx="165">
                  <c:v>11754</c:v>
                </c:pt>
                <c:pt idx="166">
                  <c:v>12394</c:v>
                </c:pt>
                <c:pt idx="167">
                  <c:v>9855</c:v>
                </c:pt>
                <c:pt idx="168">
                  <c:v>15267</c:v>
                </c:pt>
                <c:pt idx="169">
                  <c:v>5185</c:v>
                </c:pt>
                <c:pt idx="170">
                  <c:v>4743</c:v>
                </c:pt>
                <c:pt idx="171">
                  <c:v>17738</c:v>
                </c:pt>
                <c:pt idx="172">
                  <c:v>14226</c:v>
                </c:pt>
                <c:pt idx="173">
                  <c:v>22096</c:v>
                </c:pt>
                <c:pt idx="174">
                  <c:v>17036</c:v>
                </c:pt>
                <c:pt idx="175">
                  <c:v>15755</c:v>
                </c:pt>
                <c:pt idx="176">
                  <c:v>26632</c:v>
                </c:pt>
                <c:pt idx="177">
                  <c:v>21155</c:v>
                </c:pt>
                <c:pt idx="178">
                  <c:v>20913</c:v>
                </c:pt>
                <c:pt idx="179">
                  <c:v>23484</c:v>
                </c:pt>
                <c:pt idx="180">
                  <c:v>18212</c:v>
                </c:pt>
                <c:pt idx="181">
                  <c:v>14436</c:v>
                </c:pt>
                <c:pt idx="182">
                  <c:v>15852</c:v>
                </c:pt>
                <c:pt idx="183">
                  <c:v>23074</c:v>
                </c:pt>
                <c:pt idx="184">
                  <c:v>22413</c:v>
                </c:pt>
                <c:pt idx="185">
                  <c:v>14980</c:v>
                </c:pt>
                <c:pt idx="186">
                  <c:v>15265</c:v>
                </c:pt>
                <c:pt idx="187">
                  <c:v>18902</c:v>
                </c:pt>
                <c:pt idx="188">
                  <c:v>18156</c:v>
                </c:pt>
                <c:pt idx="189">
                  <c:v>16384</c:v>
                </c:pt>
                <c:pt idx="190">
                  <c:v>14487</c:v>
                </c:pt>
                <c:pt idx="191">
                  <c:v>18044</c:v>
                </c:pt>
                <c:pt idx="192">
                  <c:v>13548</c:v>
                </c:pt>
                <c:pt idx="193">
                  <c:v>20313</c:v>
                </c:pt>
                <c:pt idx="194">
                  <c:v>18416</c:v>
                </c:pt>
                <c:pt idx="195">
                  <c:v>22756</c:v>
                </c:pt>
                <c:pt idx="196">
                  <c:v>12468</c:v>
                </c:pt>
                <c:pt idx="197">
                  <c:v>16966</c:v>
                </c:pt>
                <c:pt idx="198">
                  <c:v>17281</c:v>
                </c:pt>
                <c:pt idx="199">
                  <c:v>14693</c:v>
                </c:pt>
                <c:pt idx="200">
                  <c:v>18109</c:v>
                </c:pt>
                <c:pt idx="201">
                  <c:v>14818</c:v>
                </c:pt>
                <c:pt idx="202">
                  <c:v>9759</c:v>
                </c:pt>
                <c:pt idx="203">
                  <c:v>6470</c:v>
                </c:pt>
                <c:pt idx="204">
                  <c:v>14064</c:v>
                </c:pt>
                <c:pt idx="205">
                  <c:v>14640</c:v>
                </c:pt>
                <c:pt idx="206">
                  <c:v>13477</c:v>
                </c:pt>
                <c:pt idx="207">
                  <c:v>16879</c:v>
                </c:pt>
                <c:pt idx="208">
                  <c:v>14374</c:v>
                </c:pt>
                <c:pt idx="209">
                  <c:v>13072</c:v>
                </c:pt>
                <c:pt idx="210">
                  <c:v>16608</c:v>
                </c:pt>
                <c:pt idx="211">
                  <c:v>14070</c:v>
                </c:pt>
                <c:pt idx="212">
                  <c:v>8861</c:v>
                </c:pt>
                <c:pt idx="213">
                  <c:v>8665</c:v>
                </c:pt>
                <c:pt idx="214">
                  <c:v>10436</c:v>
                </c:pt>
                <c:pt idx="215">
                  <c:v>12893</c:v>
                </c:pt>
                <c:pt idx="216">
                  <c:v>12521</c:v>
                </c:pt>
                <c:pt idx="217">
                  <c:v>15792</c:v>
                </c:pt>
                <c:pt idx="218">
                  <c:v>21860</c:v>
                </c:pt>
                <c:pt idx="219">
                  <c:v>17209</c:v>
                </c:pt>
                <c:pt idx="220">
                  <c:v>10894</c:v>
                </c:pt>
                <c:pt idx="221">
                  <c:v>5135</c:v>
                </c:pt>
                <c:pt idx="222">
                  <c:v>9871</c:v>
                </c:pt>
                <c:pt idx="223">
                  <c:v>19343</c:v>
                </c:pt>
                <c:pt idx="224">
                  <c:v>16163</c:v>
                </c:pt>
                <c:pt idx="225">
                  <c:v>17270</c:v>
                </c:pt>
                <c:pt idx="226">
                  <c:v>14343</c:v>
                </c:pt>
                <c:pt idx="227">
                  <c:v>7736</c:v>
                </c:pt>
                <c:pt idx="228">
                  <c:v>17387</c:v>
                </c:pt>
                <c:pt idx="229">
                  <c:v>8378</c:v>
                </c:pt>
                <c:pt idx="230">
                  <c:v>1601</c:v>
                </c:pt>
                <c:pt idx="231">
                  <c:v>7704</c:v>
                </c:pt>
                <c:pt idx="232">
                  <c:v>16719</c:v>
                </c:pt>
                <c:pt idx="233">
                  <c:v>20794</c:v>
                </c:pt>
                <c:pt idx="234">
                  <c:v>10142</c:v>
                </c:pt>
                <c:pt idx="235">
                  <c:v>11583</c:v>
                </c:pt>
                <c:pt idx="236">
                  <c:v>13581</c:v>
                </c:pt>
                <c:pt idx="237">
                  <c:v>13269</c:v>
                </c:pt>
                <c:pt idx="238">
                  <c:v>16486</c:v>
                </c:pt>
                <c:pt idx="239">
                  <c:v>12060</c:v>
                </c:pt>
                <c:pt idx="240">
                  <c:v>10155</c:v>
                </c:pt>
                <c:pt idx="241">
                  <c:v>4811</c:v>
                </c:pt>
                <c:pt idx="242">
                  <c:v>3845</c:v>
                </c:pt>
                <c:pt idx="243">
                  <c:v>4718</c:v>
                </c:pt>
                <c:pt idx="244">
                  <c:v>14436</c:v>
                </c:pt>
                <c:pt idx="245">
                  <c:v>13214</c:v>
                </c:pt>
                <c:pt idx="246">
                  <c:v>14963</c:v>
                </c:pt>
                <c:pt idx="247">
                  <c:v>16509</c:v>
                </c:pt>
                <c:pt idx="248">
                  <c:v>12172</c:v>
                </c:pt>
                <c:pt idx="249">
                  <c:v>10344</c:v>
                </c:pt>
                <c:pt idx="250">
                  <c:v>14605</c:v>
                </c:pt>
                <c:pt idx="251">
                  <c:v>13180</c:v>
                </c:pt>
                <c:pt idx="252">
                  <c:v>7948</c:v>
                </c:pt>
                <c:pt idx="253">
                  <c:v>8543</c:v>
                </c:pt>
                <c:pt idx="254">
                  <c:v>19196</c:v>
                </c:pt>
                <c:pt idx="255">
                  <c:v>7582</c:v>
                </c:pt>
                <c:pt idx="256">
                  <c:v>8216</c:v>
                </c:pt>
                <c:pt idx="257">
                  <c:v>12354</c:v>
                </c:pt>
                <c:pt idx="258">
                  <c:v>3250</c:v>
                </c:pt>
                <c:pt idx="259">
                  <c:v>3472</c:v>
                </c:pt>
                <c:pt idx="260">
                  <c:v>6985</c:v>
                </c:pt>
                <c:pt idx="261">
                  <c:v>12949</c:v>
                </c:pt>
                <c:pt idx="262">
                  <c:v>13631</c:v>
                </c:pt>
                <c:pt idx="263">
                  <c:v>10463</c:v>
                </c:pt>
                <c:pt idx="264">
                  <c:v>12187</c:v>
                </c:pt>
                <c:pt idx="265">
                  <c:v>9155</c:v>
                </c:pt>
                <c:pt idx="266">
                  <c:v>11450</c:v>
                </c:pt>
                <c:pt idx="267">
                  <c:v>16052</c:v>
                </c:pt>
                <c:pt idx="268">
                  <c:v>17757</c:v>
                </c:pt>
                <c:pt idx="269">
                  <c:v>14097</c:v>
                </c:pt>
                <c:pt idx="270">
                  <c:v>8196</c:v>
                </c:pt>
                <c:pt idx="271">
                  <c:v>8062</c:v>
                </c:pt>
                <c:pt idx="272">
                  <c:v>12056</c:v>
                </c:pt>
                <c:pt idx="273">
                  <c:v>6952</c:v>
                </c:pt>
                <c:pt idx="274">
                  <c:v>12545</c:v>
                </c:pt>
                <c:pt idx="275">
                  <c:v>19697</c:v>
                </c:pt>
                <c:pt idx="276">
                  <c:v>14011</c:v>
                </c:pt>
                <c:pt idx="277">
                  <c:v>9735</c:v>
                </c:pt>
                <c:pt idx="278">
                  <c:v>19673</c:v>
                </c:pt>
                <c:pt idx="279">
                  <c:v>17580</c:v>
                </c:pt>
                <c:pt idx="280">
                  <c:v>15435</c:v>
                </c:pt>
                <c:pt idx="281">
                  <c:v>9034</c:v>
                </c:pt>
                <c:pt idx="282">
                  <c:v>15888</c:v>
                </c:pt>
                <c:pt idx="283">
                  <c:v>13554</c:v>
                </c:pt>
                <c:pt idx="284">
                  <c:v>8729</c:v>
                </c:pt>
                <c:pt idx="285">
                  <c:v>16607</c:v>
                </c:pt>
                <c:pt idx="286">
                  <c:v>27912</c:v>
                </c:pt>
                <c:pt idx="287">
                  <c:v>26344</c:v>
                </c:pt>
                <c:pt idx="288">
                  <c:v>17747</c:v>
                </c:pt>
                <c:pt idx="289">
                  <c:v>23701</c:v>
                </c:pt>
                <c:pt idx="290">
                  <c:v>25185</c:v>
                </c:pt>
                <c:pt idx="291">
                  <c:v>19340</c:v>
                </c:pt>
                <c:pt idx="292">
                  <c:v>23102</c:v>
                </c:pt>
                <c:pt idx="293">
                  <c:v>24759</c:v>
                </c:pt>
                <c:pt idx="294">
                  <c:v>25197</c:v>
                </c:pt>
                <c:pt idx="295">
                  <c:v>28545</c:v>
                </c:pt>
                <c:pt idx="296">
                  <c:v>28249</c:v>
                </c:pt>
                <c:pt idx="297">
                  <c:v>21680</c:v>
                </c:pt>
                <c:pt idx="298">
                  <c:v>22663</c:v>
                </c:pt>
                <c:pt idx="299">
                  <c:v>24091</c:v>
                </c:pt>
                <c:pt idx="300">
                  <c:v>25149</c:v>
                </c:pt>
                <c:pt idx="301">
                  <c:v>27126</c:v>
                </c:pt>
                <c:pt idx="302">
                  <c:v>28607</c:v>
                </c:pt>
                <c:pt idx="303">
                  <c:v>28301</c:v>
                </c:pt>
                <c:pt idx="304">
                  <c:v>24230</c:v>
                </c:pt>
                <c:pt idx="305">
                  <c:v>24720</c:v>
                </c:pt>
                <c:pt idx="306">
                  <c:v>24650</c:v>
                </c:pt>
                <c:pt idx="307">
                  <c:v>27939</c:v>
                </c:pt>
                <c:pt idx="308">
                  <c:v>27418</c:v>
                </c:pt>
                <c:pt idx="309">
                  <c:v>27821</c:v>
                </c:pt>
                <c:pt idx="310">
                  <c:v>21642</c:v>
                </c:pt>
                <c:pt idx="311">
                  <c:v>21623</c:v>
                </c:pt>
                <c:pt idx="312">
                  <c:v>25348</c:v>
                </c:pt>
                <c:pt idx="313">
                  <c:v>28559</c:v>
                </c:pt>
                <c:pt idx="314">
                  <c:v>28347</c:v>
                </c:pt>
                <c:pt idx="315">
                  <c:v>26536</c:v>
                </c:pt>
                <c:pt idx="316">
                  <c:v>24533</c:v>
                </c:pt>
                <c:pt idx="317">
                  <c:v>28023</c:v>
                </c:pt>
                <c:pt idx="318">
                  <c:v>26255</c:v>
                </c:pt>
                <c:pt idx="319">
                  <c:v>25693</c:v>
                </c:pt>
                <c:pt idx="320">
                  <c:v>26152</c:v>
                </c:pt>
                <c:pt idx="321">
                  <c:v>28258</c:v>
                </c:pt>
                <c:pt idx="322">
                  <c:v>28056</c:v>
                </c:pt>
                <c:pt idx="323">
                  <c:v>23140</c:v>
                </c:pt>
                <c:pt idx="324">
                  <c:v>17798</c:v>
                </c:pt>
                <c:pt idx="325">
                  <c:v>17852</c:v>
                </c:pt>
                <c:pt idx="326">
                  <c:v>26752</c:v>
                </c:pt>
                <c:pt idx="327">
                  <c:v>26771</c:v>
                </c:pt>
                <c:pt idx="328">
                  <c:v>25588</c:v>
                </c:pt>
                <c:pt idx="329">
                  <c:v>28371</c:v>
                </c:pt>
                <c:pt idx="330">
                  <c:v>23371</c:v>
                </c:pt>
                <c:pt idx="331">
                  <c:v>21359</c:v>
                </c:pt>
                <c:pt idx="332">
                  <c:v>27979</c:v>
                </c:pt>
                <c:pt idx="333">
                  <c:v>23492</c:v>
                </c:pt>
                <c:pt idx="334">
                  <c:v>25718</c:v>
                </c:pt>
                <c:pt idx="335">
                  <c:v>28635</c:v>
                </c:pt>
                <c:pt idx="336">
                  <c:v>29102</c:v>
                </c:pt>
                <c:pt idx="337">
                  <c:v>26833</c:v>
                </c:pt>
                <c:pt idx="338">
                  <c:v>17571</c:v>
                </c:pt>
                <c:pt idx="339">
                  <c:v>24749</c:v>
                </c:pt>
                <c:pt idx="340">
                  <c:v>24897</c:v>
                </c:pt>
                <c:pt idx="341">
                  <c:v>7810</c:v>
                </c:pt>
                <c:pt idx="342">
                  <c:v>6870</c:v>
                </c:pt>
                <c:pt idx="343">
                  <c:v>21312</c:v>
                </c:pt>
                <c:pt idx="344">
                  <c:v>17242</c:v>
                </c:pt>
                <c:pt idx="345">
                  <c:v>14039</c:v>
                </c:pt>
                <c:pt idx="346">
                  <c:v>11509</c:v>
                </c:pt>
                <c:pt idx="347">
                  <c:v>22263</c:v>
                </c:pt>
                <c:pt idx="348">
                  <c:v>27169</c:v>
                </c:pt>
                <c:pt idx="349">
                  <c:v>28065</c:v>
                </c:pt>
                <c:pt idx="350">
                  <c:v>28579</c:v>
                </c:pt>
                <c:pt idx="351">
                  <c:v>22320</c:v>
                </c:pt>
                <c:pt idx="352">
                  <c:v>15516</c:v>
                </c:pt>
                <c:pt idx="353">
                  <c:v>22780</c:v>
                </c:pt>
                <c:pt idx="354">
                  <c:v>28042</c:v>
                </c:pt>
                <c:pt idx="355">
                  <c:v>28702</c:v>
                </c:pt>
                <c:pt idx="356">
                  <c:v>28696</c:v>
                </c:pt>
                <c:pt idx="357">
                  <c:v>28307</c:v>
                </c:pt>
                <c:pt idx="358">
                  <c:v>20002</c:v>
                </c:pt>
                <c:pt idx="359">
                  <c:v>24137</c:v>
                </c:pt>
                <c:pt idx="360">
                  <c:v>17157</c:v>
                </c:pt>
                <c:pt idx="361">
                  <c:v>20345</c:v>
                </c:pt>
                <c:pt idx="362">
                  <c:v>15304</c:v>
                </c:pt>
                <c:pt idx="363">
                  <c:v>12246</c:v>
                </c:pt>
                <c:pt idx="364">
                  <c:v>13083</c:v>
                </c:pt>
                <c:pt idx="365">
                  <c:v>10000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Jahr!#REF!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F9-4790-A491-4414B4BE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886952"/>
        <c:axId val="477887280"/>
      </c:lineChart>
      <c:dateAx>
        <c:axId val="47788695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7280"/>
        <c:crosses val="autoZero"/>
        <c:auto val="1"/>
        <c:lblOffset val="100"/>
        <c:baseTimeUnit val="days"/>
      </c:dateAx>
      <c:valAx>
        <c:axId val="4778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8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bg1">
              <a:lumMod val="50000"/>
            </a:schemeClr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104775</xdr:rowOff>
    </xdr:from>
    <xdr:to>
      <xdr:col>3</xdr:col>
      <xdr:colOff>704850</xdr:colOff>
      <xdr:row>6</xdr:row>
      <xdr:rowOff>104775</xdr:rowOff>
    </xdr:to>
    <xdr:sp macro="" textlink="">
      <xdr:nvSpPr>
        <xdr:cNvPr id="9443" name="Line 1">
          <a:extLst>
            <a:ext uri="{FF2B5EF4-FFF2-40B4-BE49-F238E27FC236}">
              <a16:creationId xmlns:a16="http://schemas.microsoft.com/office/drawing/2014/main" id="{00000000-0008-0000-0000-0000E3240000}"/>
            </a:ext>
          </a:extLst>
        </xdr:cNvPr>
        <xdr:cNvSpPr>
          <a:spLocks noChangeShapeType="1"/>
        </xdr:cNvSpPr>
      </xdr:nvSpPr>
      <xdr:spPr bwMode="auto">
        <a:xfrm flipV="1">
          <a:off x="2857500" y="2124075"/>
          <a:ext cx="2228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17</xdr:col>
      <xdr:colOff>304800</xdr:colOff>
      <xdr:row>7</xdr:row>
      <xdr:rowOff>38100</xdr:rowOff>
    </xdr:to>
    <xdr:graphicFrame macro="">
      <xdr:nvGraphicFramePr>
        <xdr:cNvPr id="2068524" name="Diagramm 1">
          <a:extLst>
            <a:ext uri="{FF2B5EF4-FFF2-40B4-BE49-F238E27FC236}">
              <a16:creationId xmlns:a16="http://schemas.microsoft.com/office/drawing/2014/main" id="{00000000-0008-0000-0400-00002C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17</xdr:col>
      <xdr:colOff>304800</xdr:colOff>
      <xdr:row>13</xdr:row>
      <xdr:rowOff>38100</xdr:rowOff>
    </xdr:to>
    <xdr:graphicFrame macro="">
      <xdr:nvGraphicFramePr>
        <xdr:cNvPr id="2068525" name="Diagramm 1">
          <a:extLst>
            <a:ext uri="{FF2B5EF4-FFF2-40B4-BE49-F238E27FC236}">
              <a16:creationId xmlns:a16="http://schemas.microsoft.com/office/drawing/2014/main" id="{00000000-0008-0000-0400-00002D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17</xdr:col>
      <xdr:colOff>304800</xdr:colOff>
      <xdr:row>19</xdr:row>
      <xdr:rowOff>38100</xdr:rowOff>
    </xdr:to>
    <xdr:graphicFrame macro="">
      <xdr:nvGraphicFramePr>
        <xdr:cNvPr id="2068526" name="Diagramm 1">
          <a:extLst>
            <a:ext uri="{FF2B5EF4-FFF2-40B4-BE49-F238E27FC236}">
              <a16:creationId xmlns:a16="http://schemas.microsoft.com/office/drawing/2014/main" id="{00000000-0008-0000-0400-00002E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304800</xdr:colOff>
      <xdr:row>25</xdr:row>
      <xdr:rowOff>38100</xdr:rowOff>
    </xdr:to>
    <xdr:graphicFrame macro="">
      <xdr:nvGraphicFramePr>
        <xdr:cNvPr id="2068527" name="Diagramm 1">
          <a:extLst>
            <a:ext uri="{FF2B5EF4-FFF2-40B4-BE49-F238E27FC236}">
              <a16:creationId xmlns:a16="http://schemas.microsoft.com/office/drawing/2014/main" id="{00000000-0008-0000-0400-00002F901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342900</xdr:rowOff>
    </xdr:from>
    <xdr:to>
      <xdr:col>17</xdr:col>
      <xdr:colOff>219075</xdr:colOff>
      <xdr:row>12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17</xdr:col>
      <xdr:colOff>209549</xdr:colOff>
      <xdr:row>21</xdr:row>
      <xdr:rowOff>276225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40"/>
  <sheetViews>
    <sheetView zoomScale="85" zoomScaleNormal="85" workbookViewId="0">
      <selection activeCell="B30" sqref="B30"/>
    </sheetView>
  </sheetViews>
  <sheetFormatPr baseColWidth="10" defaultColWidth="11.3984375" defaultRowHeight="18" customHeight="1" x14ac:dyDescent="0.35"/>
  <cols>
    <col min="1" max="1" width="32" style="134" customWidth="1"/>
    <col min="2" max="2" width="8.1328125" style="134" customWidth="1"/>
    <col min="3" max="3" width="9.73046875" style="134" customWidth="1"/>
    <col min="4" max="4" width="9.73046875" style="144" customWidth="1"/>
    <col min="5" max="22" width="9.73046875" style="134" customWidth="1"/>
    <col min="23" max="16384" width="11.3984375" style="134"/>
  </cols>
  <sheetData>
    <row r="1" spans="1:7" ht="18" customHeight="1" x14ac:dyDescent="0.35">
      <c r="A1" s="131" t="s">
        <v>32</v>
      </c>
      <c r="B1" s="132"/>
      <c r="C1" s="133"/>
      <c r="D1" s="142"/>
    </row>
    <row r="2" spans="1:7" ht="18" customHeight="1" x14ac:dyDescent="0.35">
      <c r="A2" s="167" t="s">
        <v>5</v>
      </c>
      <c r="B2" s="167" t="s">
        <v>94</v>
      </c>
      <c r="C2" s="168" t="s">
        <v>6</v>
      </c>
      <c r="D2" s="167" t="s">
        <v>7</v>
      </c>
    </row>
    <row r="3" spans="1:7" ht="18" customHeight="1" x14ac:dyDescent="0.35">
      <c r="A3" s="157" t="s">
        <v>4</v>
      </c>
      <c r="B3" s="157" t="s">
        <v>79</v>
      </c>
      <c r="C3" s="157" t="s">
        <v>15</v>
      </c>
      <c r="D3" s="158">
        <v>273.14999999999998</v>
      </c>
    </row>
    <row r="4" spans="1:7" ht="18" customHeight="1" x14ac:dyDescent="0.35">
      <c r="A4" s="159" t="s">
        <v>2</v>
      </c>
      <c r="B4" s="160" t="s">
        <v>3</v>
      </c>
      <c r="C4" s="159" t="s">
        <v>13</v>
      </c>
      <c r="D4" s="161">
        <v>1.01325</v>
      </c>
    </row>
    <row r="5" spans="1:7" ht="18" customHeight="1" x14ac:dyDescent="0.35">
      <c r="A5" s="139"/>
      <c r="B5" s="139"/>
      <c r="C5" s="140"/>
      <c r="D5" s="143"/>
    </row>
    <row r="6" spans="1:7" ht="18" customHeight="1" x14ac:dyDescent="0.35">
      <c r="A6" s="132"/>
      <c r="B6" s="137" t="s">
        <v>80</v>
      </c>
      <c r="C6" s="139"/>
      <c r="D6" s="143"/>
    </row>
    <row r="7" spans="1:7" ht="18" customHeight="1" x14ac:dyDescent="0.35">
      <c r="A7" s="137" t="s">
        <v>81</v>
      </c>
      <c r="B7" s="132"/>
      <c r="C7" s="132"/>
      <c r="D7" s="143"/>
    </row>
    <row r="8" spans="1:7" ht="18" customHeight="1" x14ac:dyDescent="0.35">
      <c r="A8" s="132"/>
      <c r="B8" s="137" t="s">
        <v>82</v>
      </c>
      <c r="C8" s="137"/>
      <c r="D8" s="143"/>
    </row>
    <row r="10" spans="1:7" ht="18" customHeight="1" x14ac:dyDescent="0.35">
      <c r="A10" s="131" t="s">
        <v>75</v>
      </c>
      <c r="D10" s="145"/>
    </row>
    <row r="11" spans="1:7" ht="18" customHeight="1" x14ac:dyDescent="0.35">
      <c r="A11" s="167" t="s">
        <v>5</v>
      </c>
      <c r="B11" s="167" t="s">
        <v>94</v>
      </c>
      <c r="C11" s="168" t="s">
        <v>6</v>
      </c>
      <c r="D11" s="167" t="s">
        <v>7</v>
      </c>
    </row>
    <row r="12" spans="1:7" ht="18" customHeight="1" x14ac:dyDescent="0.35">
      <c r="A12" s="146" t="s">
        <v>2</v>
      </c>
      <c r="B12" s="147" t="s">
        <v>83</v>
      </c>
      <c r="C12" s="146" t="s">
        <v>13</v>
      </c>
      <c r="D12" s="148">
        <f>D4</f>
        <v>1.01325</v>
      </c>
      <c r="E12" s="149"/>
      <c r="F12" s="147"/>
      <c r="G12" s="147"/>
    </row>
    <row r="13" spans="1:7" ht="18" customHeight="1" x14ac:dyDescent="0.35">
      <c r="A13" s="146" t="s">
        <v>22</v>
      </c>
      <c r="B13" s="147" t="s">
        <v>23</v>
      </c>
      <c r="C13" s="146" t="s">
        <v>34</v>
      </c>
      <c r="D13" s="150">
        <v>497.80799999999999</v>
      </c>
      <c r="E13" s="146" t="s">
        <v>24</v>
      </c>
      <c r="F13" s="146" t="s">
        <v>25</v>
      </c>
      <c r="G13" s="147"/>
    </row>
    <row r="14" spans="1:7" ht="18" customHeight="1" x14ac:dyDescent="0.35">
      <c r="A14" s="147" t="s">
        <v>84</v>
      </c>
      <c r="B14" s="147" t="s">
        <v>85</v>
      </c>
      <c r="C14" s="146" t="s">
        <v>13</v>
      </c>
      <c r="D14" s="151">
        <f>D12*EXP(-D13/8432)</f>
        <v>0.95516138415169949</v>
      </c>
      <c r="E14" s="146"/>
      <c r="F14" s="147"/>
      <c r="G14" s="147"/>
    </row>
    <row r="15" spans="1:7" ht="18" customHeight="1" x14ac:dyDescent="0.35">
      <c r="A15" s="147"/>
      <c r="B15" s="147" t="s">
        <v>85</v>
      </c>
      <c r="C15" s="146" t="s">
        <v>35</v>
      </c>
      <c r="D15" s="152">
        <f>D14*1000</f>
        <v>955.16138415169951</v>
      </c>
      <c r="E15" s="153" t="s">
        <v>26</v>
      </c>
      <c r="F15" s="147"/>
      <c r="G15" s="147"/>
    </row>
    <row r="16" spans="1:7" ht="18" customHeight="1" x14ac:dyDescent="0.35">
      <c r="A16" s="146" t="s">
        <v>27</v>
      </c>
      <c r="B16" s="147" t="s">
        <v>86</v>
      </c>
      <c r="C16" s="146" t="s">
        <v>13</v>
      </c>
      <c r="D16" s="150">
        <v>3.1809999999999998E-2</v>
      </c>
      <c r="E16" s="146" t="s">
        <v>24</v>
      </c>
      <c r="F16" s="147"/>
      <c r="G16" s="147"/>
    </row>
    <row r="17" spans="1:7" ht="18" customHeight="1" x14ac:dyDescent="0.35">
      <c r="A17" s="146" t="s">
        <v>87</v>
      </c>
      <c r="B17" s="147" t="s">
        <v>88</v>
      </c>
      <c r="C17" s="146" t="s">
        <v>13</v>
      </c>
      <c r="D17" s="151">
        <f>D14+D16</f>
        <v>0.98697138415169949</v>
      </c>
      <c r="E17" s="146"/>
      <c r="F17" s="147"/>
      <c r="G17" s="147"/>
    </row>
    <row r="18" spans="1:7" ht="18" customHeight="1" x14ac:dyDescent="0.35">
      <c r="A18" s="146" t="s">
        <v>89</v>
      </c>
      <c r="B18" s="147" t="s">
        <v>90</v>
      </c>
      <c r="C18" s="146" t="s">
        <v>36</v>
      </c>
      <c r="D18" s="150">
        <v>37.08</v>
      </c>
      <c r="E18" s="146" t="s">
        <v>24</v>
      </c>
      <c r="F18" s="147"/>
      <c r="G18" s="147"/>
    </row>
    <row r="19" spans="1:7" ht="18" customHeight="1" x14ac:dyDescent="0.35">
      <c r="A19" s="146" t="s">
        <v>91</v>
      </c>
      <c r="B19" s="147" t="s">
        <v>92</v>
      </c>
      <c r="C19" s="146" t="s">
        <v>15</v>
      </c>
      <c r="D19" s="154">
        <f>D3+D18</f>
        <v>310.22999999999996</v>
      </c>
      <c r="E19" s="146"/>
      <c r="F19" s="147"/>
      <c r="G19" s="147"/>
    </row>
    <row r="20" spans="1:7" ht="18" customHeight="1" x14ac:dyDescent="0.35">
      <c r="A20" s="146" t="s">
        <v>28</v>
      </c>
      <c r="B20" s="147" t="s">
        <v>29</v>
      </c>
      <c r="C20" s="146" t="s">
        <v>37</v>
      </c>
      <c r="D20" s="155">
        <v>6.2E-2</v>
      </c>
      <c r="E20" s="146" t="s">
        <v>21</v>
      </c>
      <c r="F20" s="147"/>
      <c r="G20" s="147"/>
    </row>
    <row r="21" spans="1:7" ht="18" customHeight="1" x14ac:dyDescent="0.35">
      <c r="A21" s="146" t="s">
        <v>93</v>
      </c>
      <c r="B21" s="147" t="s">
        <v>30</v>
      </c>
      <c r="C21" s="146" t="s">
        <v>38</v>
      </c>
      <c r="D21" s="156">
        <f>D17/D12*D3/D19*(1-D20)</f>
        <v>0.80446693597176622</v>
      </c>
      <c r="E21" s="146" t="s">
        <v>31</v>
      </c>
      <c r="F21" s="147"/>
      <c r="G21" s="147"/>
    </row>
    <row r="23" spans="1:7" ht="18" customHeight="1" x14ac:dyDescent="0.35">
      <c r="A23" s="131" t="s">
        <v>45</v>
      </c>
    </row>
    <row r="24" spans="1:7" ht="18" customHeight="1" x14ac:dyDescent="0.35">
      <c r="A24" s="167" t="s">
        <v>5</v>
      </c>
      <c r="B24" s="167" t="s">
        <v>94</v>
      </c>
      <c r="C24" s="168" t="s">
        <v>6</v>
      </c>
      <c r="D24" s="167" t="s">
        <v>7</v>
      </c>
    </row>
    <row r="25" spans="1:7" ht="18" customHeight="1" x14ac:dyDescent="0.35">
      <c r="A25" s="147" t="s">
        <v>33</v>
      </c>
      <c r="B25" s="147"/>
      <c r="C25" s="147" t="s">
        <v>18</v>
      </c>
      <c r="D25" s="162">
        <v>6.58</v>
      </c>
      <c r="E25" s="134" t="s">
        <v>39</v>
      </c>
    </row>
    <row r="26" spans="1:7" ht="18" customHeight="1" x14ac:dyDescent="0.35">
      <c r="A26" s="147" t="s">
        <v>41</v>
      </c>
      <c r="B26" s="147"/>
      <c r="C26" s="147" t="s">
        <v>18</v>
      </c>
      <c r="D26" s="162">
        <v>11.038</v>
      </c>
    </row>
    <row r="27" spans="1:7" ht="18" customHeight="1" x14ac:dyDescent="0.35">
      <c r="A27" s="147" t="s">
        <v>40</v>
      </c>
      <c r="B27" s="147"/>
      <c r="C27" s="147" t="s">
        <v>42</v>
      </c>
      <c r="D27" s="162">
        <v>0.73899999999999999</v>
      </c>
    </row>
    <row r="28" spans="1:7" ht="18" customHeight="1" x14ac:dyDescent="0.35">
      <c r="A28" s="147" t="s">
        <v>43</v>
      </c>
      <c r="B28" s="147"/>
      <c r="C28" s="147" t="s">
        <v>18</v>
      </c>
      <c r="D28" s="162">
        <v>18.568000000000001</v>
      </c>
    </row>
    <row r="30" spans="1:7" ht="18" customHeight="1" x14ac:dyDescent="0.35">
      <c r="A30" s="131" t="s">
        <v>46</v>
      </c>
      <c r="B30" s="131"/>
    </row>
    <row r="31" spans="1:7" ht="18" customHeight="1" x14ac:dyDescent="0.35">
      <c r="A31" s="167" t="s">
        <v>5</v>
      </c>
      <c r="B31" s="167" t="s">
        <v>94</v>
      </c>
      <c r="C31" s="168" t="s">
        <v>6</v>
      </c>
      <c r="D31" s="169" t="s">
        <v>0</v>
      </c>
      <c r="E31" s="169" t="s">
        <v>9</v>
      </c>
      <c r="F31" s="169" t="s">
        <v>1</v>
      </c>
      <c r="G31" s="169" t="s">
        <v>74</v>
      </c>
    </row>
    <row r="32" spans="1:7" ht="18" customHeight="1" x14ac:dyDescent="0.35">
      <c r="A32" s="163" t="s">
        <v>12</v>
      </c>
      <c r="B32" s="163"/>
      <c r="C32" s="163" t="s">
        <v>13</v>
      </c>
      <c r="D32" s="164">
        <v>0.97499999999999998</v>
      </c>
      <c r="E32" s="164">
        <v>1.0049999999999999</v>
      </c>
      <c r="F32" s="164">
        <v>1.0049999999999999</v>
      </c>
      <c r="G32" s="164">
        <v>1.0049999999999999</v>
      </c>
    </row>
    <row r="33" spans="1:7" ht="18" customHeight="1" x14ac:dyDescent="0.35">
      <c r="A33" s="163" t="s">
        <v>14</v>
      </c>
      <c r="B33" s="163"/>
      <c r="C33" s="163" t="s">
        <v>15</v>
      </c>
      <c r="D33" s="165">
        <v>308</v>
      </c>
      <c r="E33" s="165">
        <v>308</v>
      </c>
      <c r="F33" s="165">
        <v>288</v>
      </c>
      <c r="G33" s="165">
        <v>308</v>
      </c>
    </row>
    <row r="34" spans="1:7" ht="18" customHeight="1" x14ac:dyDescent="0.35">
      <c r="A34" s="163" t="s">
        <v>8</v>
      </c>
      <c r="B34" s="163"/>
      <c r="C34" s="163" t="s">
        <v>16</v>
      </c>
      <c r="D34" s="166">
        <v>6.2E-2</v>
      </c>
      <c r="E34" s="166">
        <v>1.6E-2</v>
      </c>
      <c r="F34" s="166">
        <v>1.6E-2</v>
      </c>
      <c r="G34" s="166">
        <v>1.6E-2</v>
      </c>
    </row>
    <row r="35" spans="1:7" ht="18" customHeight="1" x14ac:dyDescent="0.35">
      <c r="A35" s="163" t="s">
        <v>17</v>
      </c>
      <c r="B35" s="163"/>
      <c r="C35" s="163" t="s">
        <v>18</v>
      </c>
      <c r="D35" s="158">
        <f>Grundlagen!$D$25</f>
        <v>6.58</v>
      </c>
      <c r="E35" s="158">
        <f>Grundlagen!$D$25</f>
        <v>6.58</v>
      </c>
      <c r="F35" s="158">
        <f>Grundlagen!$D$25</f>
        <v>6.58</v>
      </c>
      <c r="G35" s="158">
        <f>Grundlagen!$D$25</f>
        <v>6.58</v>
      </c>
    </row>
    <row r="36" spans="1:7" ht="18" customHeight="1" x14ac:dyDescent="0.35">
      <c r="A36" s="139"/>
      <c r="B36" s="139"/>
      <c r="C36" s="139"/>
      <c r="D36" s="143"/>
      <c r="E36" s="139"/>
      <c r="F36" s="139"/>
    </row>
    <row r="37" spans="1:7" ht="18" customHeight="1" x14ac:dyDescent="0.35">
      <c r="A37" s="135" t="s">
        <v>44</v>
      </c>
    </row>
    <row r="38" spans="1:7" ht="18" customHeight="1" x14ac:dyDescent="0.35">
      <c r="A38" s="136" t="s">
        <v>76</v>
      </c>
      <c r="B38" s="136"/>
      <c r="C38" s="136"/>
      <c r="D38" s="136"/>
    </row>
    <row r="39" spans="1:7" ht="18" customHeight="1" x14ac:dyDescent="0.35">
      <c r="A39" s="138" t="s">
        <v>77</v>
      </c>
      <c r="B39" s="138"/>
      <c r="C39" s="138"/>
      <c r="D39" s="138"/>
    </row>
    <row r="40" spans="1:7" ht="18" customHeight="1" x14ac:dyDescent="0.35">
      <c r="A40" s="141" t="s">
        <v>78</v>
      </c>
      <c r="B40" s="141"/>
      <c r="C40" s="141"/>
      <c r="D40" s="141"/>
    </row>
  </sheetData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&amp;L&amp;"Calibrie,Fett"&amp;14Jahresbilanz Gas 2016&amp;R&amp;G</oddHeader>
    <oddFooter xml:space="preserve">&amp;L&amp;"Calibri,Standard"&amp;7PIMOS: &amp;Z&amp;F\&amp;A&amp;R&amp;"Calibri,Standard"&amp;7
© adrian.fasel@arabern.ch, tanja.vdheijden@arabern.ch
&amp;D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278"/>
  <sheetViews>
    <sheetView showGridLines="0" zoomScaleNormal="100" workbookViewId="0">
      <selection activeCell="J15" sqref="J15"/>
    </sheetView>
  </sheetViews>
  <sheetFormatPr baseColWidth="10" defaultColWidth="11.3984375" defaultRowHeight="17.45" customHeight="1" x14ac:dyDescent="0.35"/>
  <cols>
    <col min="1" max="1" width="17.1328125" style="73" bestFit="1" customWidth="1"/>
    <col min="2" max="7" width="10.265625" style="73" customWidth="1"/>
    <col min="8" max="16384" width="11.3984375" style="73"/>
  </cols>
  <sheetData>
    <row r="1" spans="1:7" ht="21" customHeight="1" x14ac:dyDescent="0.35">
      <c r="A1" s="175" t="s">
        <v>105</v>
      </c>
    </row>
    <row r="2" spans="1:7" ht="17.45" customHeight="1" x14ac:dyDescent="0.35">
      <c r="A2" s="72"/>
      <c r="B2" s="184" t="s">
        <v>62</v>
      </c>
      <c r="C2" s="185"/>
      <c r="D2" s="185"/>
      <c r="E2" s="186"/>
      <c r="F2" s="184" t="s">
        <v>63</v>
      </c>
      <c r="G2" s="186"/>
    </row>
    <row r="3" spans="1:7" s="77" customFormat="1" ht="31.5" x14ac:dyDescent="0.35">
      <c r="A3" s="73"/>
      <c r="B3" s="74" t="s">
        <v>106</v>
      </c>
      <c r="C3" s="75" t="s">
        <v>102</v>
      </c>
      <c r="D3" s="75" t="s">
        <v>103</v>
      </c>
      <c r="E3" s="76" t="s">
        <v>104</v>
      </c>
      <c r="F3" s="187" t="s">
        <v>56</v>
      </c>
      <c r="G3" s="188"/>
    </row>
    <row r="4" spans="1:7" s="78" customFormat="1" ht="17.45" customHeight="1" x14ac:dyDescent="0.35">
      <c r="A4" s="78" t="s">
        <v>96</v>
      </c>
      <c r="B4" s="177" t="s">
        <v>54</v>
      </c>
      <c r="C4" s="79" t="s">
        <v>53</v>
      </c>
      <c r="D4" s="79" t="s">
        <v>54</v>
      </c>
      <c r="E4" s="80" t="s">
        <v>53</v>
      </c>
      <c r="F4" s="81" t="s">
        <v>95</v>
      </c>
      <c r="G4" s="82" t="s">
        <v>55</v>
      </c>
    </row>
    <row r="5" spans="1:7" ht="17.45" customHeight="1" x14ac:dyDescent="0.35">
      <c r="A5" s="172">
        <v>42370</v>
      </c>
      <c r="B5" s="83">
        <v>927209</v>
      </c>
      <c r="C5" s="84"/>
      <c r="D5" s="84">
        <v>2039</v>
      </c>
      <c r="E5" s="85"/>
      <c r="F5" s="83">
        <v>395704</v>
      </c>
      <c r="G5" s="85">
        <v>4367781</v>
      </c>
    </row>
    <row r="6" spans="1:7" ht="17.45" customHeight="1" x14ac:dyDescent="0.35">
      <c r="A6" s="173">
        <v>42401</v>
      </c>
      <c r="B6" s="86">
        <v>937105</v>
      </c>
      <c r="C6" s="87"/>
      <c r="D6" s="87">
        <v>34945</v>
      </c>
      <c r="E6" s="88"/>
      <c r="F6" s="86">
        <v>399880</v>
      </c>
      <c r="G6" s="88">
        <v>4413875</v>
      </c>
    </row>
    <row r="7" spans="1:7" ht="17.45" customHeight="1" x14ac:dyDescent="0.35">
      <c r="A7" s="173">
        <v>42430</v>
      </c>
      <c r="B7" s="86">
        <v>984477</v>
      </c>
      <c r="C7" s="87"/>
      <c r="D7" s="87">
        <v>22597</v>
      </c>
      <c r="E7" s="88"/>
      <c r="F7" s="86">
        <v>395437</v>
      </c>
      <c r="G7" s="88">
        <v>4364834</v>
      </c>
    </row>
    <row r="8" spans="1:7" ht="17.45" customHeight="1" x14ac:dyDescent="0.35">
      <c r="A8" s="173">
        <v>42461</v>
      </c>
      <c r="B8" s="86">
        <v>962620</v>
      </c>
      <c r="C8" s="87"/>
      <c r="D8" s="87">
        <v>16816</v>
      </c>
      <c r="E8" s="88"/>
      <c r="F8" s="86">
        <v>477153</v>
      </c>
      <c r="G8" s="88">
        <v>5266815</v>
      </c>
    </row>
    <row r="9" spans="1:7" ht="17.45" customHeight="1" x14ac:dyDescent="0.35">
      <c r="A9" s="173">
        <v>42491</v>
      </c>
      <c r="B9" s="86">
        <v>901275</v>
      </c>
      <c r="C9" s="87"/>
      <c r="D9" s="87">
        <v>30</v>
      </c>
      <c r="E9" s="88"/>
      <c r="F9" s="86">
        <v>404135</v>
      </c>
      <c r="G9" s="88">
        <v>4460842</v>
      </c>
    </row>
    <row r="10" spans="1:7" ht="17.45" customHeight="1" x14ac:dyDescent="0.35">
      <c r="A10" s="173">
        <v>42522</v>
      </c>
      <c r="B10" s="86">
        <v>866390</v>
      </c>
      <c r="C10" s="87"/>
      <c r="D10" s="87">
        <v>1320</v>
      </c>
      <c r="E10" s="88"/>
      <c r="F10" s="86">
        <v>417980</v>
      </c>
      <c r="G10" s="88">
        <v>4613663</v>
      </c>
    </row>
    <row r="11" spans="1:7" ht="17.45" customHeight="1" x14ac:dyDescent="0.35">
      <c r="A11" s="173">
        <v>42552</v>
      </c>
      <c r="B11" s="86">
        <v>844852</v>
      </c>
      <c r="C11" s="87"/>
      <c r="D11" s="87">
        <v>2898</v>
      </c>
      <c r="E11" s="88"/>
      <c r="F11" s="86">
        <v>397691</v>
      </c>
      <c r="G11" s="88">
        <v>4389713</v>
      </c>
    </row>
    <row r="12" spans="1:7" ht="17.45" customHeight="1" x14ac:dyDescent="0.35">
      <c r="A12" s="173">
        <v>42583</v>
      </c>
      <c r="B12" s="86">
        <v>896573</v>
      </c>
      <c r="C12" s="87"/>
      <c r="D12" s="87">
        <v>45620</v>
      </c>
      <c r="E12" s="88"/>
      <c r="F12" s="86">
        <v>383253</v>
      </c>
      <c r="G12" s="88">
        <v>4230347</v>
      </c>
    </row>
    <row r="13" spans="1:7" ht="17.45" customHeight="1" x14ac:dyDescent="0.35">
      <c r="A13" s="173">
        <v>42614</v>
      </c>
      <c r="B13" s="86">
        <v>860987</v>
      </c>
      <c r="C13" s="87"/>
      <c r="D13" s="87">
        <v>597</v>
      </c>
      <c r="E13" s="88"/>
      <c r="F13" s="86">
        <v>416032</v>
      </c>
      <c r="G13" s="88">
        <v>4592161</v>
      </c>
    </row>
    <row r="14" spans="1:7" ht="17.45" customHeight="1" x14ac:dyDescent="0.35">
      <c r="A14" s="173">
        <v>42644</v>
      </c>
      <c r="B14" s="86">
        <v>913764</v>
      </c>
      <c r="C14" s="87"/>
      <c r="D14" s="87">
        <v>6641</v>
      </c>
      <c r="E14" s="88"/>
      <c r="F14" s="86">
        <v>423080</v>
      </c>
      <c r="G14" s="88">
        <v>4669957</v>
      </c>
    </row>
    <row r="15" spans="1:7" ht="17.45" customHeight="1" x14ac:dyDescent="0.35">
      <c r="A15" s="173">
        <v>42675</v>
      </c>
      <c r="B15" s="86">
        <v>910060</v>
      </c>
      <c r="C15" s="87"/>
      <c r="D15" s="87">
        <v>537</v>
      </c>
      <c r="E15" s="88"/>
      <c r="F15" s="86">
        <v>397017</v>
      </c>
      <c r="G15" s="88">
        <v>4382274</v>
      </c>
    </row>
    <row r="16" spans="1:7" ht="17.45" customHeight="1" x14ac:dyDescent="0.35">
      <c r="A16" s="174">
        <v>42705</v>
      </c>
      <c r="B16" s="89">
        <v>979906</v>
      </c>
      <c r="C16" s="90"/>
      <c r="D16" s="90">
        <v>6621</v>
      </c>
      <c r="E16" s="91"/>
      <c r="F16" s="89">
        <v>409831</v>
      </c>
      <c r="G16" s="91">
        <v>4523715</v>
      </c>
    </row>
    <row r="17" spans="1:9" ht="8.25" customHeight="1" x14ac:dyDescent="0.35">
      <c r="B17" s="92"/>
      <c r="C17" s="92"/>
      <c r="D17" s="92"/>
      <c r="E17" s="92"/>
      <c r="F17" s="92"/>
      <c r="G17" s="92"/>
    </row>
    <row r="18" spans="1:9" ht="17.45" customHeight="1" x14ac:dyDescent="0.35">
      <c r="A18" s="93" t="s">
        <v>64</v>
      </c>
      <c r="B18" s="94"/>
    </row>
    <row r="19" spans="1:9" ht="17.45" customHeight="1" x14ac:dyDescent="0.35">
      <c r="A19" s="129" t="s">
        <v>65</v>
      </c>
      <c r="B19" s="84">
        <f>SUM(B5:B16)</f>
        <v>10985218</v>
      </c>
      <c r="C19" s="84"/>
      <c r="D19" s="84">
        <f>SUM(D5:D16)</f>
        <v>140661</v>
      </c>
      <c r="E19" s="109"/>
      <c r="F19" s="96"/>
      <c r="G19" s="97"/>
    </row>
    <row r="20" spans="1:9" ht="17.45" customHeight="1" x14ac:dyDescent="0.35">
      <c r="A20" s="125" t="s">
        <v>66</v>
      </c>
      <c r="B20" s="110">
        <f>Grundlagen!D32</f>
        <v>0.97499999999999998</v>
      </c>
      <c r="C20" s="110"/>
      <c r="D20" s="110">
        <f>Grundlagen!F32</f>
        <v>1.0049999999999999</v>
      </c>
      <c r="E20" s="111"/>
      <c r="F20" s="98"/>
      <c r="G20" s="179"/>
    </row>
    <row r="21" spans="1:9" ht="17.45" customHeight="1" x14ac:dyDescent="0.35">
      <c r="A21" s="125" t="s">
        <v>67</v>
      </c>
      <c r="B21" s="112">
        <f>Grundlagen!D33</f>
        <v>308</v>
      </c>
      <c r="C21" s="112"/>
      <c r="D21" s="112">
        <f>Grundlagen!F33</f>
        <v>288</v>
      </c>
      <c r="E21" s="113"/>
      <c r="F21" s="100"/>
      <c r="G21" s="180"/>
    </row>
    <row r="22" spans="1:9" ht="17.45" customHeight="1" x14ac:dyDescent="0.35">
      <c r="A22" s="128" t="s">
        <v>68</v>
      </c>
      <c r="B22" s="87">
        <f>B19*B20/B21*Grundlagen!$D$3/Grundlagen!$D$4</f>
        <v>9374479.6680429112</v>
      </c>
      <c r="C22" s="87"/>
      <c r="D22" s="87">
        <f>D19*D20/D21*Grundlagen!$D$3/Grundlagen!$D$4</f>
        <v>132321.9422881199</v>
      </c>
      <c r="E22" s="114"/>
      <c r="F22" s="101">
        <f>SUM(F5:F16)</f>
        <v>4917193</v>
      </c>
      <c r="G22" s="99"/>
    </row>
    <row r="23" spans="1:9" ht="17.45" customHeight="1" x14ac:dyDescent="0.35">
      <c r="A23" s="127" t="s">
        <v>69</v>
      </c>
      <c r="B23" s="115">
        <f>Grundlagen!D35</f>
        <v>6.58</v>
      </c>
      <c r="C23" s="115"/>
      <c r="D23" s="115">
        <f>Grundlagen!F35</f>
        <v>6.58</v>
      </c>
      <c r="E23" s="116"/>
      <c r="F23" s="122">
        <f>Grundlagen!D26</f>
        <v>11.038</v>
      </c>
      <c r="G23" s="96"/>
      <c r="I23" s="178"/>
    </row>
    <row r="24" spans="1:9" ht="17.45" customHeight="1" x14ac:dyDescent="0.35">
      <c r="A24" s="125" t="s">
        <v>70</v>
      </c>
      <c r="B24" s="117">
        <f>Grundlagen!D34</f>
        <v>6.2E-2</v>
      </c>
      <c r="C24" s="117"/>
      <c r="D24" s="117">
        <f>Grundlagen!F34</f>
        <v>1.6E-2</v>
      </c>
      <c r="E24" s="118"/>
      <c r="F24" s="123">
        <v>0</v>
      </c>
      <c r="G24" s="100"/>
    </row>
    <row r="25" spans="1:9" ht="17.45" customHeight="1" x14ac:dyDescent="0.35">
      <c r="A25" s="128" t="s">
        <v>71</v>
      </c>
      <c r="B25" s="87">
        <f>B23*(1-B24)*B22</f>
        <v>57859663.490347572</v>
      </c>
      <c r="C25" s="87"/>
      <c r="D25" s="87">
        <f>D23*(1-D24)*D22</f>
        <v>856747.5261717356</v>
      </c>
      <c r="E25" s="91"/>
      <c r="F25" s="86">
        <f>F23*(1-F24)*F22</f>
        <v>54275976.333999999</v>
      </c>
      <c r="G25" s="102">
        <f>SUM(G5:G16)</f>
        <v>54275977</v>
      </c>
    </row>
    <row r="26" spans="1:9" ht="17.45" customHeight="1" x14ac:dyDescent="0.35">
      <c r="A26" s="126" t="s">
        <v>72</v>
      </c>
      <c r="B26" s="119">
        <f>B25/F25</f>
        <v>1.0660271338887486</v>
      </c>
      <c r="C26" s="119"/>
      <c r="D26" s="120">
        <f>D25/G25</f>
        <v>1.5785022647712737E-2</v>
      </c>
      <c r="E26" s="121"/>
      <c r="F26" s="124">
        <f>F25/G25</f>
        <v>0.99999998772937793</v>
      </c>
      <c r="G26" s="103">
        <v>1</v>
      </c>
    </row>
    <row r="27" spans="1:9" ht="17.45" customHeight="1" x14ac:dyDescent="0.35">
      <c r="A27" s="95"/>
      <c r="B27" s="92"/>
      <c r="F27" s="95"/>
      <c r="G27" s="95"/>
    </row>
    <row r="28" spans="1:9" s="77" customFormat="1" ht="17.45" customHeight="1" x14ac:dyDescent="0.35">
      <c r="A28" s="130" t="s">
        <v>47</v>
      </c>
      <c r="B28" s="2" t="s">
        <v>48</v>
      </c>
      <c r="C28" s="3" t="s">
        <v>49</v>
      </c>
      <c r="D28" s="4" t="s">
        <v>50</v>
      </c>
      <c r="E28" s="6" t="s">
        <v>52</v>
      </c>
      <c r="F28" s="7" t="s">
        <v>73</v>
      </c>
      <c r="G28" s="5" t="s">
        <v>51</v>
      </c>
    </row>
    <row r="29" spans="1:9" ht="17.45" customHeight="1" x14ac:dyDescent="0.35">
      <c r="B29" s="94"/>
    </row>
    <row r="30" spans="1:9" ht="17.45" customHeight="1" x14ac:dyDescent="0.35">
      <c r="B30" s="94"/>
    </row>
    <row r="31" spans="1:9" ht="17.45" customHeight="1" x14ac:dyDescent="0.35">
      <c r="B31" s="94"/>
    </row>
    <row r="32" spans="1:9" ht="17.45" customHeight="1" x14ac:dyDescent="0.35">
      <c r="B32" s="94"/>
    </row>
    <row r="33" spans="2:2" ht="17.45" customHeight="1" x14ac:dyDescent="0.35">
      <c r="B33" s="94"/>
    </row>
    <row r="34" spans="2:2" ht="17.45" customHeight="1" x14ac:dyDescent="0.35">
      <c r="B34" s="94"/>
    </row>
    <row r="35" spans="2:2" ht="17.45" customHeight="1" x14ac:dyDescent="0.35">
      <c r="B35" s="94"/>
    </row>
    <row r="36" spans="2:2" ht="17.45" customHeight="1" x14ac:dyDescent="0.35">
      <c r="B36" s="94"/>
    </row>
    <row r="37" spans="2:2" ht="17.45" customHeight="1" x14ac:dyDescent="0.35">
      <c r="B37" s="94"/>
    </row>
    <row r="38" spans="2:2" ht="17.45" customHeight="1" x14ac:dyDescent="0.35">
      <c r="B38" s="94"/>
    </row>
    <row r="39" spans="2:2" ht="17.45" customHeight="1" x14ac:dyDescent="0.35">
      <c r="B39" s="94"/>
    </row>
    <row r="40" spans="2:2" ht="17.45" customHeight="1" x14ac:dyDescent="0.35">
      <c r="B40" s="94"/>
    </row>
    <row r="41" spans="2:2" ht="17.45" customHeight="1" x14ac:dyDescent="0.35">
      <c r="B41" s="94"/>
    </row>
    <row r="42" spans="2:2" ht="17.45" customHeight="1" x14ac:dyDescent="0.35">
      <c r="B42" s="94"/>
    </row>
    <row r="43" spans="2:2" ht="17.45" customHeight="1" x14ac:dyDescent="0.35">
      <c r="B43" s="94"/>
    </row>
    <row r="44" spans="2:2" ht="17.45" customHeight="1" x14ac:dyDescent="0.35">
      <c r="B44" s="94"/>
    </row>
    <row r="45" spans="2:2" ht="17.45" customHeight="1" x14ac:dyDescent="0.35">
      <c r="B45" s="94"/>
    </row>
    <row r="46" spans="2:2" ht="17.45" customHeight="1" x14ac:dyDescent="0.35">
      <c r="B46" s="94"/>
    </row>
    <row r="47" spans="2:2" ht="17.45" customHeight="1" x14ac:dyDescent="0.35">
      <c r="B47" s="94"/>
    </row>
    <row r="48" spans="2:2" ht="17.45" customHeight="1" x14ac:dyDescent="0.35">
      <c r="B48" s="94"/>
    </row>
    <row r="49" spans="2:2" ht="17.45" customHeight="1" x14ac:dyDescent="0.35">
      <c r="B49" s="94"/>
    </row>
    <row r="50" spans="2:2" ht="17.45" customHeight="1" x14ac:dyDescent="0.35">
      <c r="B50" s="94"/>
    </row>
    <row r="51" spans="2:2" ht="17.45" customHeight="1" x14ac:dyDescent="0.35">
      <c r="B51" s="94"/>
    </row>
    <row r="52" spans="2:2" ht="17.45" customHeight="1" x14ac:dyDescent="0.35">
      <c r="B52" s="94"/>
    </row>
    <row r="53" spans="2:2" ht="17.45" customHeight="1" x14ac:dyDescent="0.35">
      <c r="B53" s="94"/>
    </row>
    <row r="54" spans="2:2" ht="17.45" customHeight="1" x14ac:dyDescent="0.35">
      <c r="B54" s="94"/>
    </row>
    <row r="55" spans="2:2" ht="17.45" customHeight="1" x14ac:dyDescent="0.35">
      <c r="B55" s="94"/>
    </row>
    <row r="56" spans="2:2" ht="17.45" customHeight="1" x14ac:dyDescent="0.35">
      <c r="B56" s="94"/>
    </row>
    <row r="57" spans="2:2" ht="17.45" customHeight="1" x14ac:dyDescent="0.35">
      <c r="B57" s="94"/>
    </row>
    <row r="58" spans="2:2" ht="17.45" customHeight="1" x14ac:dyDescent="0.35">
      <c r="B58" s="94"/>
    </row>
    <row r="59" spans="2:2" ht="17.45" customHeight="1" x14ac:dyDescent="0.35">
      <c r="B59" s="94"/>
    </row>
    <row r="60" spans="2:2" ht="17.45" customHeight="1" x14ac:dyDescent="0.35">
      <c r="B60" s="94"/>
    </row>
    <row r="61" spans="2:2" ht="17.45" customHeight="1" x14ac:dyDescent="0.35">
      <c r="B61" s="94"/>
    </row>
    <row r="62" spans="2:2" ht="17.45" customHeight="1" x14ac:dyDescent="0.35">
      <c r="B62" s="94"/>
    </row>
    <row r="63" spans="2:2" ht="17.45" customHeight="1" x14ac:dyDescent="0.35">
      <c r="B63" s="94"/>
    </row>
    <row r="64" spans="2:2" ht="17.45" customHeight="1" x14ac:dyDescent="0.35">
      <c r="B64" s="94"/>
    </row>
    <row r="65" spans="2:2" ht="17.45" customHeight="1" x14ac:dyDescent="0.35">
      <c r="B65" s="94"/>
    </row>
    <row r="66" spans="2:2" ht="17.45" customHeight="1" x14ac:dyDescent="0.35">
      <c r="B66" s="94"/>
    </row>
    <row r="67" spans="2:2" ht="17.45" customHeight="1" x14ac:dyDescent="0.35">
      <c r="B67" s="94"/>
    </row>
    <row r="68" spans="2:2" ht="17.45" customHeight="1" x14ac:dyDescent="0.35">
      <c r="B68" s="94"/>
    </row>
    <row r="69" spans="2:2" ht="17.45" customHeight="1" x14ac:dyDescent="0.35">
      <c r="B69" s="94"/>
    </row>
    <row r="70" spans="2:2" ht="17.45" customHeight="1" x14ac:dyDescent="0.35">
      <c r="B70" s="94"/>
    </row>
    <row r="71" spans="2:2" ht="17.45" customHeight="1" x14ac:dyDescent="0.35">
      <c r="B71" s="94"/>
    </row>
    <row r="72" spans="2:2" ht="17.45" customHeight="1" x14ac:dyDescent="0.35">
      <c r="B72" s="94"/>
    </row>
    <row r="73" spans="2:2" ht="17.45" customHeight="1" x14ac:dyDescent="0.35">
      <c r="B73" s="94"/>
    </row>
    <row r="74" spans="2:2" ht="17.45" customHeight="1" x14ac:dyDescent="0.35">
      <c r="B74" s="94"/>
    </row>
    <row r="75" spans="2:2" ht="17.45" customHeight="1" x14ac:dyDescent="0.35">
      <c r="B75" s="94"/>
    </row>
    <row r="76" spans="2:2" ht="17.45" customHeight="1" x14ac:dyDescent="0.35">
      <c r="B76" s="94"/>
    </row>
    <row r="77" spans="2:2" ht="17.45" customHeight="1" x14ac:dyDescent="0.35">
      <c r="B77" s="94"/>
    </row>
    <row r="78" spans="2:2" ht="17.45" customHeight="1" x14ac:dyDescent="0.35">
      <c r="B78" s="94"/>
    </row>
    <row r="79" spans="2:2" ht="17.45" customHeight="1" x14ac:dyDescent="0.35">
      <c r="B79" s="94"/>
    </row>
    <row r="80" spans="2:2" ht="17.45" customHeight="1" x14ac:dyDescent="0.35">
      <c r="B80" s="94"/>
    </row>
    <row r="81" spans="2:2" ht="17.45" customHeight="1" x14ac:dyDescent="0.35">
      <c r="B81" s="94"/>
    </row>
    <row r="82" spans="2:2" ht="17.45" customHeight="1" x14ac:dyDescent="0.35">
      <c r="B82" s="94"/>
    </row>
    <row r="83" spans="2:2" ht="17.45" customHeight="1" x14ac:dyDescent="0.35">
      <c r="B83" s="94"/>
    </row>
    <row r="84" spans="2:2" ht="17.45" customHeight="1" x14ac:dyDescent="0.35">
      <c r="B84" s="94"/>
    </row>
    <row r="85" spans="2:2" ht="17.45" customHeight="1" x14ac:dyDescent="0.35">
      <c r="B85" s="94"/>
    </row>
    <row r="86" spans="2:2" ht="17.45" customHeight="1" x14ac:dyDescent="0.35">
      <c r="B86" s="94"/>
    </row>
    <row r="87" spans="2:2" ht="17.45" customHeight="1" x14ac:dyDescent="0.35">
      <c r="B87" s="94"/>
    </row>
    <row r="88" spans="2:2" ht="17.45" customHeight="1" x14ac:dyDescent="0.35">
      <c r="B88" s="94"/>
    </row>
    <row r="89" spans="2:2" ht="17.45" customHeight="1" x14ac:dyDescent="0.35">
      <c r="B89" s="94"/>
    </row>
    <row r="90" spans="2:2" ht="17.45" customHeight="1" x14ac:dyDescent="0.35">
      <c r="B90" s="94"/>
    </row>
    <row r="91" spans="2:2" ht="17.45" customHeight="1" x14ac:dyDescent="0.35">
      <c r="B91" s="94"/>
    </row>
    <row r="92" spans="2:2" ht="17.45" customHeight="1" x14ac:dyDescent="0.35">
      <c r="B92" s="94"/>
    </row>
    <row r="93" spans="2:2" ht="17.45" customHeight="1" x14ac:dyDescent="0.35">
      <c r="B93" s="94"/>
    </row>
    <row r="94" spans="2:2" ht="17.45" customHeight="1" x14ac:dyDescent="0.35">
      <c r="B94" s="94"/>
    </row>
    <row r="95" spans="2:2" ht="17.45" customHeight="1" x14ac:dyDescent="0.35">
      <c r="B95" s="94"/>
    </row>
    <row r="96" spans="2:2" ht="17.45" customHeight="1" x14ac:dyDescent="0.35">
      <c r="B96" s="94"/>
    </row>
    <row r="97" spans="2:2" ht="17.45" customHeight="1" x14ac:dyDescent="0.35">
      <c r="B97" s="94"/>
    </row>
    <row r="98" spans="2:2" ht="17.45" customHeight="1" x14ac:dyDescent="0.35">
      <c r="B98" s="94"/>
    </row>
    <row r="99" spans="2:2" ht="17.45" customHeight="1" x14ac:dyDescent="0.35">
      <c r="B99" s="94"/>
    </row>
    <row r="100" spans="2:2" ht="17.45" customHeight="1" x14ac:dyDescent="0.35">
      <c r="B100" s="94"/>
    </row>
    <row r="101" spans="2:2" ht="17.45" customHeight="1" x14ac:dyDescent="0.35">
      <c r="B101" s="94"/>
    </row>
    <row r="102" spans="2:2" ht="17.45" customHeight="1" x14ac:dyDescent="0.35">
      <c r="B102" s="94"/>
    </row>
    <row r="103" spans="2:2" ht="17.45" customHeight="1" x14ac:dyDescent="0.35">
      <c r="B103" s="94"/>
    </row>
    <row r="104" spans="2:2" ht="17.45" customHeight="1" x14ac:dyDescent="0.35">
      <c r="B104" s="94"/>
    </row>
    <row r="105" spans="2:2" ht="17.45" customHeight="1" x14ac:dyDescent="0.35">
      <c r="B105" s="94"/>
    </row>
    <row r="106" spans="2:2" ht="17.45" customHeight="1" x14ac:dyDescent="0.35">
      <c r="B106" s="94"/>
    </row>
    <row r="107" spans="2:2" ht="17.45" customHeight="1" x14ac:dyDescent="0.35">
      <c r="B107" s="94"/>
    </row>
    <row r="108" spans="2:2" ht="17.45" customHeight="1" x14ac:dyDescent="0.35">
      <c r="B108" s="94"/>
    </row>
    <row r="109" spans="2:2" ht="17.45" customHeight="1" x14ac:dyDescent="0.35">
      <c r="B109" s="94"/>
    </row>
    <row r="110" spans="2:2" ht="17.45" customHeight="1" x14ac:dyDescent="0.35">
      <c r="B110" s="94"/>
    </row>
    <row r="111" spans="2:2" ht="17.45" customHeight="1" x14ac:dyDescent="0.35">
      <c r="B111" s="94"/>
    </row>
    <row r="112" spans="2:2" ht="17.45" customHeight="1" x14ac:dyDescent="0.35">
      <c r="B112" s="94"/>
    </row>
    <row r="113" spans="2:2" ht="17.45" customHeight="1" x14ac:dyDescent="0.35">
      <c r="B113" s="94"/>
    </row>
    <row r="114" spans="2:2" ht="17.45" customHeight="1" x14ac:dyDescent="0.35">
      <c r="B114" s="94"/>
    </row>
    <row r="115" spans="2:2" ht="17.45" customHeight="1" x14ac:dyDescent="0.35">
      <c r="B115" s="94"/>
    </row>
    <row r="116" spans="2:2" ht="17.45" customHeight="1" x14ac:dyDescent="0.35">
      <c r="B116" s="94"/>
    </row>
    <row r="117" spans="2:2" ht="17.45" customHeight="1" x14ac:dyDescent="0.35">
      <c r="B117" s="94"/>
    </row>
    <row r="118" spans="2:2" ht="17.45" customHeight="1" x14ac:dyDescent="0.35">
      <c r="B118" s="94"/>
    </row>
    <row r="119" spans="2:2" ht="17.45" customHeight="1" x14ac:dyDescent="0.35">
      <c r="B119" s="94"/>
    </row>
    <row r="120" spans="2:2" ht="17.45" customHeight="1" x14ac:dyDescent="0.35">
      <c r="B120" s="94"/>
    </row>
    <row r="121" spans="2:2" ht="17.45" customHeight="1" x14ac:dyDescent="0.35">
      <c r="B121" s="94"/>
    </row>
    <row r="122" spans="2:2" ht="17.45" customHeight="1" x14ac:dyDescent="0.35">
      <c r="B122" s="94"/>
    </row>
    <row r="123" spans="2:2" ht="17.45" customHeight="1" x14ac:dyDescent="0.35">
      <c r="B123" s="94"/>
    </row>
    <row r="124" spans="2:2" ht="17.45" customHeight="1" x14ac:dyDescent="0.35">
      <c r="B124" s="94"/>
    </row>
    <row r="125" spans="2:2" ht="17.45" customHeight="1" x14ac:dyDescent="0.35">
      <c r="B125" s="94"/>
    </row>
    <row r="126" spans="2:2" ht="17.45" customHeight="1" x14ac:dyDescent="0.35">
      <c r="B126" s="94"/>
    </row>
    <row r="127" spans="2:2" ht="17.45" customHeight="1" x14ac:dyDescent="0.35">
      <c r="B127" s="94"/>
    </row>
    <row r="128" spans="2:2" ht="17.45" customHeight="1" x14ac:dyDescent="0.35">
      <c r="B128" s="94"/>
    </row>
    <row r="129" spans="2:2" ht="17.45" customHeight="1" x14ac:dyDescent="0.35">
      <c r="B129" s="94"/>
    </row>
    <row r="130" spans="2:2" ht="17.45" customHeight="1" x14ac:dyDescent="0.35">
      <c r="B130" s="94"/>
    </row>
    <row r="131" spans="2:2" ht="17.45" customHeight="1" x14ac:dyDescent="0.35">
      <c r="B131" s="94"/>
    </row>
    <row r="132" spans="2:2" ht="17.45" customHeight="1" x14ac:dyDescent="0.35">
      <c r="B132" s="94"/>
    </row>
    <row r="133" spans="2:2" ht="17.45" customHeight="1" x14ac:dyDescent="0.35">
      <c r="B133" s="94"/>
    </row>
    <row r="134" spans="2:2" ht="17.45" customHeight="1" x14ac:dyDescent="0.35">
      <c r="B134" s="94"/>
    </row>
    <row r="135" spans="2:2" ht="17.45" customHeight="1" x14ac:dyDescent="0.35">
      <c r="B135" s="94"/>
    </row>
    <row r="136" spans="2:2" ht="17.45" customHeight="1" x14ac:dyDescent="0.35">
      <c r="B136" s="94"/>
    </row>
    <row r="137" spans="2:2" ht="17.45" customHeight="1" x14ac:dyDescent="0.35">
      <c r="B137" s="94"/>
    </row>
    <row r="138" spans="2:2" ht="17.45" customHeight="1" x14ac:dyDescent="0.35">
      <c r="B138" s="94"/>
    </row>
    <row r="139" spans="2:2" ht="17.45" customHeight="1" x14ac:dyDescent="0.35">
      <c r="B139" s="94"/>
    </row>
    <row r="140" spans="2:2" ht="17.45" customHeight="1" x14ac:dyDescent="0.35">
      <c r="B140" s="94"/>
    </row>
    <row r="141" spans="2:2" ht="17.45" customHeight="1" x14ac:dyDescent="0.35">
      <c r="B141" s="94"/>
    </row>
    <row r="142" spans="2:2" ht="17.45" customHeight="1" x14ac:dyDescent="0.35">
      <c r="B142" s="94"/>
    </row>
    <row r="143" spans="2:2" ht="17.45" customHeight="1" x14ac:dyDescent="0.35">
      <c r="B143" s="94"/>
    </row>
    <row r="144" spans="2:2" ht="17.45" customHeight="1" x14ac:dyDescent="0.35">
      <c r="B144" s="94"/>
    </row>
    <row r="145" spans="2:2" ht="17.45" customHeight="1" x14ac:dyDescent="0.35">
      <c r="B145" s="94"/>
    </row>
    <row r="146" spans="2:2" ht="17.45" customHeight="1" x14ac:dyDescent="0.35">
      <c r="B146" s="94"/>
    </row>
    <row r="147" spans="2:2" ht="17.45" customHeight="1" x14ac:dyDescent="0.35">
      <c r="B147" s="94"/>
    </row>
    <row r="148" spans="2:2" ht="17.45" customHeight="1" x14ac:dyDescent="0.35">
      <c r="B148" s="94"/>
    </row>
    <row r="149" spans="2:2" ht="17.45" customHeight="1" x14ac:dyDescent="0.35">
      <c r="B149" s="94"/>
    </row>
    <row r="150" spans="2:2" ht="17.45" customHeight="1" x14ac:dyDescent="0.35">
      <c r="B150" s="94"/>
    </row>
    <row r="151" spans="2:2" ht="17.45" customHeight="1" x14ac:dyDescent="0.35">
      <c r="B151" s="94"/>
    </row>
    <row r="152" spans="2:2" ht="17.45" customHeight="1" x14ac:dyDescent="0.35">
      <c r="B152" s="94"/>
    </row>
    <row r="153" spans="2:2" ht="17.45" customHeight="1" x14ac:dyDescent="0.35">
      <c r="B153" s="94"/>
    </row>
    <row r="154" spans="2:2" ht="17.45" customHeight="1" x14ac:dyDescent="0.35">
      <c r="B154" s="94"/>
    </row>
    <row r="155" spans="2:2" ht="17.45" customHeight="1" x14ac:dyDescent="0.35">
      <c r="B155" s="94"/>
    </row>
    <row r="156" spans="2:2" ht="17.45" customHeight="1" x14ac:dyDescent="0.35">
      <c r="B156" s="94"/>
    </row>
    <row r="157" spans="2:2" ht="17.45" customHeight="1" x14ac:dyDescent="0.35">
      <c r="B157" s="94"/>
    </row>
    <row r="158" spans="2:2" ht="17.45" customHeight="1" x14ac:dyDescent="0.35">
      <c r="B158" s="94"/>
    </row>
    <row r="159" spans="2:2" ht="17.45" customHeight="1" x14ac:dyDescent="0.35">
      <c r="B159" s="94"/>
    </row>
    <row r="160" spans="2:2" ht="17.45" customHeight="1" x14ac:dyDescent="0.35">
      <c r="B160" s="94"/>
    </row>
    <row r="161" spans="2:2" ht="17.45" customHeight="1" x14ac:dyDescent="0.35">
      <c r="B161" s="94"/>
    </row>
    <row r="162" spans="2:2" ht="17.45" customHeight="1" x14ac:dyDescent="0.35">
      <c r="B162" s="94"/>
    </row>
    <row r="163" spans="2:2" ht="17.45" customHeight="1" x14ac:dyDescent="0.35">
      <c r="B163" s="94"/>
    </row>
    <row r="164" spans="2:2" ht="17.45" customHeight="1" x14ac:dyDescent="0.35">
      <c r="B164" s="94"/>
    </row>
    <row r="165" spans="2:2" ht="17.45" customHeight="1" x14ac:dyDescent="0.35">
      <c r="B165" s="94"/>
    </row>
    <row r="166" spans="2:2" ht="17.45" customHeight="1" x14ac:dyDescent="0.35">
      <c r="B166" s="94"/>
    </row>
    <row r="167" spans="2:2" ht="17.45" customHeight="1" x14ac:dyDescent="0.35">
      <c r="B167" s="94"/>
    </row>
    <row r="168" spans="2:2" ht="17.45" customHeight="1" x14ac:dyDescent="0.35">
      <c r="B168" s="94"/>
    </row>
    <row r="169" spans="2:2" ht="17.45" customHeight="1" x14ac:dyDescent="0.35">
      <c r="B169" s="94"/>
    </row>
    <row r="170" spans="2:2" ht="17.45" customHeight="1" x14ac:dyDescent="0.35">
      <c r="B170" s="94"/>
    </row>
    <row r="171" spans="2:2" ht="17.45" customHeight="1" x14ac:dyDescent="0.35">
      <c r="B171" s="94"/>
    </row>
    <row r="172" spans="2:2" ht="17.45" customHeight="1" x14ac:dyDescent="0.35">
      <c r="B172" s="94"/>
    </row>
    <row r="173" spans="2:2" ht="17.45" customHeight="1" x14ac:dyDescent="0.35">
      <c r="B173" s="94"/>
    </row>
    <row r="174" spans="2:2" ht="17.45" customHeight="1" x14ac:dyDescent="0.35">
      <c r="B174" s="94"/>
    </row>
    <row r="175" spans="2:2" ht="17.45" customHeight="1" x14ac:dyDescent="0.35">
      <c r="B175" s="94"/>
    </row>
    <row r="176" spans="2:2" ht="17.45" customHeight="1" x14ac:dyDescent="0.35">
      <c r="B176" s="94"/>
    </row>
    <row r="177" spans="2:2" ht="17.45" customHeight="1" x14ac:dyDescent="0.35">
      <c r="B177" s="94"/>
    </row>
    <row r="178" spans="2:2" ht="17.45" customHeight="1" x14ac:dyDescent="0.35">
      <c r="B178" s="94"/>
    </row>
    <row r="179" spans="2:2" ht="17.45" customHeight="1" x14ac:dyDescent="0.35">
      <c r="B179" s="94"/>
    </row>
    <row r="180" spans="2:2" ht="17.45" customHeight="1" x14ac:dyDescent="0.35">
      <c r="B180" s="94"/>
    </row>
    <row r="181" spans="2:2" ht="17.45" customHeight="1" x14ac:dyDescent="0.35">
      <c r="B181" s="94"/>
    </row>
    <row r="182" spans="2:2" ht="17.45" customHeight="1" x14ac:dyDescent="0.35">
      <c r="B182" s="94"/>
    </row>
    <row r="183" spans="2:2" ht="17.45" customHeight="1" x14ac:dyDescent="0.35">
      <c r="B183" s="94"/>
    </row>
    <row r="184" spans="2:2" ht="17.45" customHeight="1" x14ac:dyDescent="0.35">
      <c r="B184" s="94"/>
    </row>
    <row r="185" spans="2:2" ht="17.45" customHeight="1" x14ac:dyDescent="0.35">
      <c r="B185" s="94"/>
    </row>
    <row r="186" spans="2:2" ht="17.45" customHeight="1" x14ac:dyDescent="0.35">
      <c r="B186" s="94"/>
    </row>
    <row r="187" spans="2:2" ht="17.45" customHeight="1" x14ac:dyDescent="0.35">
      <c r="B187" s="94"/>
    </row>
    <row r="188" spans="2:2" ht="17.45" customHeight="1" x14ac:dyDescent="0.35">
      <c r="B188" s="94"/>
    </row>
    <row r="189" spans="2:2" ht="17.45" customHeight="1" x14ac:dyDescent="0.35">
      <c r="B189" s="94"/>
    </row>
    <row r="190" spans="2:2" ht="17.45" customHeight="1" x14ac:dyDescent="0.35">
      <c r="B190" s="94"/>
    </row>
    <row r="191" spans="2:2" ht="17.45" customHeight="1" x14ac:dyDescent="0.35">
      <c r="B191" s="94"/>
    </row>
    <row r="192" spans="2:2" ht="17.45" customHeight="1" x14ac:dyDescent="0.35">
      <c r="B192" s="94"/>
    </row>
    <row r="193" spans="2:2" ht="17.45" customHeight="1" x14ac:dyDescent="0.35">
      <c r="B193" s="94"/>
    </row>
    <row r="194" spans="2:2" ht="17.45" customHeight="1" x14ac:dyDescent="0.35">
      <c r="B194" s="94"/>
    </row>
    <row r="195" spans="2:2" ht="17.45" customHeight="1" x14ac:dyDescent="0.35">
      <c r="B195" s="94"/>
    </row>
    <row r="196" spans="2:2" ht="17.45" customHeight="1" x14ac:dyDescent="0.35">
      <c r="B196" s="94"/>
    </row>
    <row r="197" spans="2:2" ht="17.45" customHeight="1" x14ac:dyDescent="0.35">
      <c r="B197" s="94"/>
    </row>
    <row r="198" spans="2:2" ht="17.45" customHeight="1" x14ac:dyDescent="0.35">
      <c r="B198" s="94"/>
    </row>
    <row r="199" spans="2:2" ht="17.45" customHeight="1" x14ac:dyDescent="0.35">
      <c r="B199" s="94"/>
    </row>
    <row r="200" spans="2:2" ht="17.45" customHeight="1" x14ac:dyDescent="0.35">
      <c r="B200" s="94"/>
    </row>
    <row r="201" spans="2:2" ht="17.45" customHeight="1" x14ac:dyDescent="0.35">
      <c r="B201" s="94"/>
    </row>
    <row r="202" spans="2:2" ht="17.45" customHeight="1" x14ac:dyDescent="0.35">
      <c r="B202" s="94"/>
    </row>
    <row r="203" spans="2:2" ht="17.45" customHeight="1" x14ac:dyDescent="0.35">
      <c r="B203" s="94"/>
    </row>
    <row r="204" spans="2:2" ht="17.45" customHeight="1" x14ac:dyDescent="0.35">
      <c r="B204" s="94"/>
    </row>
    <row r="205" spans="2:2" ht="17.45" customHeight="1" x14ac:dyDescent="0.35">
      <c r="B205" s="94"/>
    </row>
    <row r="206" spans="2:2" ht="17.45" customHeight="1" x14ac:dyDescent="0.35">
      <c r="B206" s="94"/>
    </row>
    <row r="207" spans="2:2" ht="17.45" customHeight="1" x14ac:dyDescent="0.35">
      <c r="B207" s="94"/>
    </row>
    <row r="208" spans="2:2" ht="17.45" customHeight="1" x14ac:dyDescent="0.35">
      <c r="B208" s="94"/>
    </row>
    <row r="209" spans="2:2" ht="17.45" customHeight="1" x14ac:dyDescent="0.35">
      <c r="B209" s="94"/>
    </row>
    <row r="210" spans="2:2" ht="17.45" customHeight="1" x14ac:dyDescent="0.35">
      <c r="B210" s="94"/>
    </row>
    <row r="211" spans="2:2" ht="17.45" customHeight="1" x14ac:dyDescent="0.35">
      <c r="B211" s="94"/>
    </row>
    <row r="212" spans="2:2" ht="17.45" customHeight="1" x14ac:dyDescent="0.35">
      <c r="B212" s="94"/>
    </row>
    <row r="213" spans="2:2" ht="17.45" customHeight="1" x14ac:dyDescent="0.35">
      <c r="B213" s="94"/>
    </row>
    <row r="214" spans="2:2" ht="17.45" customHeight="1" x14ac:dyDescent="0.35">
      <c r="B214" s="94"/>
    </row>
    <row r="215" spans="2:2" ht="17.45" customHeight="1" x14ac:dyDescent="0.35">
      <c r="B215" s="94"/>
    </row>
    <row r="216" spans="2:2" ht="17.45" customHeight="1" x14ac:dyDescent="0.35">
      <c r="B216" s="94"/>
    </row>
    <row r="217" spans="2:2" ht="17.45" customHeight="1" x14ac:dyDescent="0.35">
      <c r="B217" s="94"/>
    </row>
    <row r="218" spans="2:2" ht="17.45" customHeight="1" x14ac:dyDescent="0.35">
      <c r="B218" s="94"/>
    </row>
    <row r="219" spans="2:2" ht="17.45" customHeight="1" x14ac:dyDescent="0.35">
      <c r="B219" s="94"/>
    </row>
    <row r="220" spans="2:2" ht="17.45" customHeight="1" x14ac:dyDescent="0.35">
      <c r="B220" s="94"/>
    </row>
    <row r="221" spans="2:2" ht="17.45" customHeight="1" x14ac:dyDescent="0.35">
      <c r="B221" s="94"/>
    </row>
    <row r="222" spans="2:2" ht="17.45" customHeight="1" x14ac:dyDescent="0.35">
      <c r="B222" s="94"/>
    </row>
    <row r="223" spans="2:2" ht="17.45" customHeight="1" x14ac:dyDescent="0.35">
      <c r="B223" s="94"/>
    </row>
    <row r="224" spans="2:2" ht="17.45" customHeight="1" x14ac:dyDescent="0.35">
      <c r="B224" s="94"/>
    </row>
    <row r="225" spans="2:2" ht="17.45" customHeight="1" x14ac:dyDescent="0.35">
      <c r="B225" s="94"/>
    </row>
    <row r="226" spans="2:2" ht="17.45" customHeight="1" x14ac:dyDescent="0.35">
      <c r="B226" s="94"/>
    </row>
    <row r="227" spans="2:2" ht="17.45" customHeight="1" x14ac:dyDescent="0.35">
      <c r="B227" s="94"/>
    </row>
    <row r="228" spans="2:2" ht="17.45" customHeight="1" x14ac:dyDescent="0.35">
      <c r="B228" s="94"/>
    </row>
    <row r="229" spans="2:2" ht="17.45" customHeight="1" x14ac:dyDescent="0.35">
      <c r="B229" s="94"/>
    </row>
    <row r="230" spans="2:2" ht="17.45" customHeight="1" x14ac:dyDescent="0.35">
      <c r="B230" s="94"/>
    </row>
    <row r="231" spans="2:2" ht="17.45" customHeight="1" x14ac:dyDescent="0.35">
      <c r="B231" s="94"/>
    </row>
    <row r="232" spans="2:2" ht="17.45" customHeight="1" x14ac:dyDescent="0.35">
      <c r="B232" s="94"/>
    </row>
    <row r="233" spans="2:2" ht="17.45" customHeight="1" x14ac:dyDescent="0.35">
      <c r="B233" s="94"/>
    </row>
    <row r="234" spans="2:2" ht="17.45" customHeight="1" x14ac:dyDescent="0.35">
      <c r="B234" s="94"/>
    </row>
    <row r="235" spans="2:2" ht="17.45" customHeight="1" x14ac:dyDescent="0.35">
      <c r="B235" s="94"/>
    </row>
    <row r="236" spans="2:2" ht="17.45" customHeight="1" x14ac:dyDescent="0.35">
      <c r="B236" s="94"/>
    </row>
    <row r="237" spans="2:2" ht="17.45" customHeight="1" x14ac:dyDescent="0.35">
      <c r="B237" s="94"/>
    </row>
    <row r="238" spans="2:2" ht="17.45" customHeight="1" x14ac:dyDescent="0.35">
      <c r="B238" s="94"/>
    </row>
    <row r="239" spans="2:2" ht="17.45" customHeight="1" x14ac:dyDescent="0.35">
      <c r="B239" s="94"/>
    </row>
    <row r="240" spans="2:2" ht="17.45" customHeight="1" x14ac:dyDescent="0.35">
      <c r="B240" s="94"/>
    </row>
    <row r="241" spans="2:2" ht="17.45" customHeight="1" x14ac:dyDescent="0.35">
      <c r="B241" s="94"/>
    </row>
    <row r="242" spans="2:2" ht="17.45" customHeight="1" x14ac:dyDescent="0.35">
      <c r="B242" s="94"/>
    </row>
    <row r="243" spans="2:2" ht="17.45" customHeight="1" x14ac:dyDescent="0.35">
      <c r="B243" s="94"/>
    </row>
    <row r="244" spans="2:2" ht="17.45" customHeight="1" x14ac:dyDescent="0.35">
      <c r="B244" s="94"/>
    </row>
    <row r="245" spans="2:2" ht="17.45" customHeight="1" x14ac:dyDescent="0.35">
      <c r="B245" s="94"/>
    </row>
    <row r="246" spans="2:2" ht="17.45" customHeight="1" x14ac:dyDescent="0.35">
      <c r="B246" s="94"/>
    </row>
    <row r="247" spans="2:2" ht="17.45" customHeight="1" x14ac:dyDescent="0.35">
      <c r="B247" s="94"/>
    </row>
    <row r="248" spans="2:2" ht="17.45" customHeight="1" x14ac:dyDescent="0.35">
      <c r="B248" s="94"/>
    </row>
    <row r="249" spans="2:2" ht="17.45" customHeight="1" x14ac:dyDescent="0.35">
      <c r="B249" s="94"/>
    </row>
    <row r="250" spans="2:2" ht="17.45" customHeight="1" x14ac:dyDescent="0.35">
      <c r="B250" s="94"/>
    </row>
    <row r="251" spans="2:2" ht="17.45" customHeight="1" x14ac:dyDescent="0.35">
      <c r="B251" s="94"/>
    </row>
    <row r="252" spans="2:2" ht="17.45" customHeight="1" x14ac:dyDescent="0.35">
      <c r="B252" s="94"/>
    </row>
    <row r="253" spans="2:2" ht="17.45" customHeight="1" x14ac:dyDescent="0.35">
      <c r="B253" s="94"/>
    </row>
    <row r="254" spans="2:2" ht="17.45" customHeight="1" x14ac:dyDescent="0.35">
      <c r="B254" s="94"/>
    </row>
    <row r="255" spans="2:2" ht="17.45" customHeight="1" x14ac:dyDescent="0.35">
      <c r="B255" s="94"/>
    </row>
    <row r="256" spans="2:2" ht="17.45" customHeight="1" x14ac:dyDescent="0.35">
      <c r="B256" s="94"/>
    </row>
    <row r="257" spans="2:2" ht="17.45" customHeight="1" x14ac:dyDescent="0.35">
      <c r="B257" s="94"/>
    </row>
    <row r="258" spans="2:2" ht="17.45" customHeight="1" x14ac:dyDescent="0.35">
      <c r="B258" s="94"/>
    </row>
    <row r="259" spans="2:2" ht="17.45" customHeight="1" x14ac:dyDescent="0.35">
      <c r="B259" s="94"/>
    </row>
    <row r="260" spans="2:2" ht="17.45" customHeight="1" x14ac:dyDescent="0.35">
      <c r="B260" s="94"/>
    </row>
    <row r="261" spans="2:2" ht="17.45" customHeight="1" x14ac:dyDescent="0.35">
      <c r="B261" s="94"/>
    </row>
    <row r="262" spans="2:2" ht="17.45" customHeight="1" x14ac:dyDescent="0.35">
      <c r="B262" s="94"/>
    </row>
    <row r="263" spans="2:2" ht="17.45" customHeight="1" x14ac:dyDescent="0.35">
      <c r="B263" s="94"/>
    </row>
    <row r="264" spans="2:2" ht="17.45" customHeight="1" x14ac:dyDescent="0.35">
      <c r="B264" s="94"/>
    </row>
    <row r="265" spans="2:2" ht="17.45" customHeight="1" x14ac:dyDescent="0.35">
      <c r="B265" s="94"/>
    </row>
    <row r="266" spans="2:2" ht="17.45" customHeight="1" x14ac:dyDescent="0.35">
      <c r="B266" s="94"/>
    </row>
    <row r="267" spans="2:2" ht="17.45" customHeight="1" x14ac:dyDescent="0.35">
      <c r="B267" s="94"/>
    </row>
    <row r="268" spans="2:2" ht="17.45" customHeight="1" x14ac:dyDescent="0.35">
      <c r="B268" s="94"/>
    </row>
    <row r="269" spans="2:2" ht="17.45" customHeight="1" x14ac:dyDescent="0.35">
      <c r="B269" s="94"/>
    </row>
    <row r="270" spans="2:2" ht="17.45" customHeight="1" x14ac:dyDescent="0.35">
      <c r="B270" s="94"/>
    </row>
    <row r="271" spans="2:2" ht="17.45" customHeight="1" x14ac:dyDescent="0.35">
      <c r="B271" s="94"/>
    </row>
    <row r="272" spans="2:2" ht="17.45" customHeight="1" x14ac:dyDescent="0.35">
      <c r="B272" s="94"/>
    </row>
    <row r="273" spans="2:2" ht="17.45" customHeight="1" x14ac:dyDescent="0.35">
      <c r="B273" s="94"/>
    </row>
    <row r="274" spans="2:2" ht="17.45" customHeight="1" x14ac:dyDescent="0.35">
      <c r="B274" s="94"/>
    </row>
    <row r="275" spans="2:2" ht="17.45" customHeight="1" x14ac:dyDescent="0.35">
      <c r="B275" s="94"/>
    </row>
    <row r="276" spans="2:2" ht="17.45" customHeight="1" x14ac:dyDescent="0.35">
      <c r="B276" s="94"/>
    </row>
    <row r="277" spans="2:2" ht="17.45" customHeight="1" x14ac:dyDescent="0.35">
      <c r="B277" s="94"/>
    </row>
    <row r="278" spans="2:2" ht="17.45" customHeight="1" x14ac:dyDescent="0.35">
      <c r="B278" s="94"/>
    </row>
  </sheetData>
  <mergeCells count="3">
    <mergeCell ref="B2:E2"/>
    <mergeCell ref="F2:G2"/>
    <mergeCell ref="F3:G3"/>
  </mergeCells>
  <pageMargins left="0.74803149606299213" right="0.23622047244094491" top="0.74803149606299213" bottom="0.62992125984251968" header="0.31496062992125984" footer="0.31496062992125984"/>
  <pageSetup paperSize="9" orientation="landscape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I367"/>
  <sheetViews>
    <sheetView tabSelected="1" workbookViewId="0">
      <pane ySplit="1" topLeftCell="A2" activePane="bottomLeft" state="frozen"/>
      <selection pane="bottomLeft" activeCell="J15" sqref="J15"/>
    </sheetView>
  </sheetViews>
  <sheetFormatPr baseColWidth="10" defaultColWidth="11.3984375" defaultRowHeight="13.15" x14ac:dyDescent="0.35"/>
  <cols>
    <col min="1" max="1" width="7.86328125" style="1" bestFit="1" customWidth="1"/>
    <col min="2" max="9" width="9.73046875" style="1" customWidth="1"/>
    <col min="10" max="16384" width="11.3984375" style="1"/>
  </cols>
  <sheetData>
    <row r="1" spans="1:9" s="192" customFormat="1" ht="21" x14ac:dyDescent="0.35">
      <c r="B1" s="183" t="s">
        <v>109</v>
      </c>
      <c r="C1" s="181" t="s">
        <v>110</v>
      </c>
      <c r="D1" s="181" t="s">
        <v>111</v>
      </c>
      <c r="E1" s="182" t="s">
        <v>112</v>
      </c>
      <c r="F1" s="193" t="s">
        <v>113</v>
      </c>
      <c r="G1" s="194" t="s">
        <v>114</v>
      </c>
      <c r="H1" s="183" t="s">
        <v>115</v>
      </c>
      <c r="I1" s="182" t="s">
        <v>116</v>
      </c>
    </row>
    <row r="2" spans="1:9" ht="12.75" customHeight="1" x14ac:dyDescent="0.4">
      <c r="A2" s="71">
        <v>42370</v>
      </c>
      <c r="B2" s="104">
        <v>37782</v>
      </c>
      <c r="C2" s="105">
        <v>12034</v>
      </c>
      <c r="D2" s="105"/>
      <c r="E2" s="106">
        <f t="shared" ref="E2:E66" si="0">C2+D2</f>
        <v>12034</v>
      </c>
      <c r="F2" s="107"/>
      <c r="G2" s="106"/>
      <c r="H2" s="108">
        <f>B2*Grundlagen!$D$32/Grundlagen!$D$4/Grundlagen!$D$33*Grundlagen!$D$3*(1-Grundlagen!$D$34)</f>
        <v>30243.097787161019</v>
      </c>
      <c r="I2" s="106">
        <f>E2*Grundlagen!$G$32/Grundlagen!$D$4/Grundlagen!$G$33*Grundlagen!$D$3*(1-Grundlagen!$G$34)</f>
        <v>10416.097663529657</v>
      </c>
    </row>
    <row r="3" spans="1:9" ht="12.75" customHeight="1" x14ac:dyDescent="0.4">
      <c r="A3" s="71">
        <v>42371</v>
      </c>
      <c r="B3" s="104">
        <v>29923</v>
      </c>
      <c r="C3" s="105">
        <v>9952</v>
      </c>
      <c r="D3" s="105"/>
      <c r="E3" s="106">
        <f t="shared" si="0"/>
        <v>9952</v>
      </c>
      <c r="F3" s="107"/>
      <c r="G3" s="106"/>
      <c r="H3" s="108">
        <f>B3*Grundlagen!$D$32/Grundlagen!$D$4/Grundlagen!$D$33*Grundlagen!$D$3*(1-Grundlagen!$D$34)</f>
        <v>23952.258088116545</v>
      </c>
      <c r="I3" s="106">
        <f>E3*Grundlagen!$G$32/Grundlagen!$D$4/Grundlagen!$G$33*Grundlagen!$D$3*(1-Grundlagen!$G$34)</f>
        <v>8614.0106321628009</v>
      </c>
    </row>
    <row r="4" spans="1:9" ht="12.75" customHeight="1" x14ac:dyDescent="0.4">
      <c r="A4" s="71">
        <v>42372</v>
      </c>
      <c r="B4" s="9">
        <v>24750</v>
      </c>
      <c r="C4" s="10">
        <v>5262</v>
      </c>
      <c r="D4" s="10"/>
      <c r="E4" s="8">
        <f t="shared" si="0"/>
        <v>5262</v>
      </c>
      <c r="F4" s="11"/>
      <c r="G4" s="8"/>
      <c r="H4" s="14">
        <f>B4*Grundlagen!$D$32/Grundlagen!$D$4/Grundlagen!$D$33*Grundlagen!$D$3*(1-Grundlagen!$D$34)</f>
        <v>19811.462342709103</v>
      </c>
      <c r="I4" s="8">
        <f>E4*Grundlagen!$G$32/Grundlagen!$D$4/Grundlagen!$G$33*Grundlagen!$D$3*(1-Grundlagen!$G$34)</f>
        <v>4554.5542550683958</v>
      </c>
    </row>
    <row r="5" spans="1:9" ht="12.75" customHeight="1" x14ac:dyDescent="0.4">
      <c r="A5" s="71">
        <v>42373</v>
      </c>
      <c r="B5" s="9">
        <v>24942</v>
      </c>
      <c r="C5" s="10">
        <v>17019</v>
      </c>
      <c r="D5" s="10"/>
      <c r="E5" s="8">
        <f t="shared" si="0"/>
        <v>17019</v>
      </c>
      <c r="F5" s="11"/>
      <c r="G5" s="8"/>
      <c r="H5" s="14">
        <f>B5*Grundlagen!$D$32/Grundlagen!$D$4/Grundlagen!$D$33*Grundlagen!$D$3*(1-Grundlagen!$D$34)</f>
        <v>19965.151262701023</v>
      </c>
      <c r="I5" s="8">
        <f>E5*Grundlagen!$G$32/Grundlagen!$D$4/Grundlagen!$G$33*Grundlagen!$D$3*(1-Grundlagen!$G$34)</f>
        <v>14730.892981187575</v>
      </c>
    </row>
    <row r="6" spans="1:9" ht="12.75" customHeight="1" x14ac:dyDescent="0.4">
      <c r="A6" s="71">
        <v>42374</v>
      </c>
      <c r="B6" s="9">
        <v>39591</v>
      </c>
      <c r="C6" s="10">
        <v>21993</v>
      </c>
      <c r="D6" s="10"/>
      <c r="E6" s="8">
        <f t="shared" si="0"/>
        <v>21993</v>
      </c>
      <c r="F6" s="11"/>
      <c r="G6" s="8"/>
      <c r="H6" s="14">
        <f>B6*Grundlagen!$D$32/Grundlagen!$D$4/Grundlagen!$D$33*Grundlagen!$D$3*(1-Grundlagen!$D$34)</f>
        <v>31691.135580209939</v>
      </c>
      <c r="I6" s="8">
        <f>E6*Grundlagen!$G$32/Grundlagen!$D$4/Grundlagen!$G$33*Grundlagen!$D$3*(1-Grundlagen!$G$34)</f>
        <v>19036.167185807528</v>
      </c>
    </row>
    <row r="7" spans="1:9" ht="12.75" customHeight="1" x14ac:dyDescent="0.4">
      <c r="A7" s="71">
        <v>42375</v>
      </c>
      <c r="B7" s="9">
        <v>33208</v>
      </c>
      <c r="C7" s="10">
        <v>18981</v>
      </c>
      <c r="D7" s="10"/>
      <c r="E7" s="8">
        <f t="shared" si="0"/>
        <v>18981</v>
      </c>
      <c r="F7" s="11"/>
      <c r="G7" s="8"/>
      <c r="H7" s="14">
        <f>B7*Grundlagen!$D$32/Grundlagen!$D$4/Grundlagen!$D$33*Grundlagen!$D$3*(1-Grundlagen!$D$34)</f>
        <v>26581.779453603383</v>
      </c>
      <c r="I7" s="8">
        <f>E7*Grundlagen!$G$32/Grundlagen!$D$4/Grundlagen!$G$33*Grundlagen!$D$3*(1-Grundlagen!$G$34)</f>
        <v>16429.11332486758</v>
      </c>
    </row>
    <row r="8" spans="1:9" ht="12.75" customHeight="1" x14ac:dyDescent="0.4">
      <c r="A8" s="71">
        <v>42376</v>
      </c>
      <c r="B8" s="9">
        <v>29248</v>
      </c>
      <c r="C8" s="10">
        <v>22151</v>
      </c>
      <c r="D8" s="10">
        <v>2</v>
      </c>
      <c r="E8" s="8">
        <f t="shared" si="0"/>
        <v>22153</v>
      </c>
      <c r="F8" s="11"/>
      <c r="G8" s="8"/>
      <c r="H8" s="14">
        <f>B8*Grundlagen!$D$32/Grundlagen!$D$4/Grundlagen!$D$33*Grundlagen!$D$3*(1-Grundlagen!$D$34)</f>
        <v>23411.945478769932</v>
      </c>
      <c r="I8" s="8">
        <f>E8*Grundlagen!$G$32/Grundlagen!$D$4/Grundlagen!$G$33*Grundlagen!$D$3*(1-Grundlagen!$G$34)</f>
        <v>19174.656102723333</v>
      </c>
    </row>
    <row r="9" spans="1:9" ht="12.75" customHeight="1" x14ac:dyDescent="0.4">
      <c r="A9" s="71">
        <v>42377</v>
      </c>
      <c r="B9" s="9">
        <v>29646</v>
      </c>
      <c r="C9" s="10">
        <v>20334</v>
      </c>
      <c r="D9" s="10"/>
      <c r="E9" s="8">
        <f t="shared" si="0"/>
        <v>20334</v>
      </c>
      <c r="F9" s="11"/>
      <c r="G9" s="8"/>
      <c r="H9" s="14">
        <f>B9*Grundlagen!$D$32/Grundlagen!$D$4/Grundlagen!$D$33*Grundlagen!$D$3*(1-Grundlagen!$D$34)</f>
        <v>23730.529802503195</v>
      </c>
      <c r="I9" s="8">
        <f>E9*Grundlagen!$G$32/Grundlagen!$D$4/Grundlagen!$G$33*Grundlagen!$D$3*(1-Grundlagen!$G$34)</f>
        <v>17600.210228536816</v>
      </c>
    </row>
    <row r="10" spans="1:9" ht="12.75" customHeight="1" x14ac:dyDescent="0.4">
      <c r="A10" s="71">
        <v>42378</v>
      </c>
      <c r="B10" s="9">
        <v>28467</v>
      </c>
      <c r="C10" s="10">
        <v>26584</v>
      </c>
      <c r="D10" s="10"/>
      <c r="E10" s="8">
        <f t="shared" si="0"/>
        <v>26584</v>
      </c>
      <c r="F10" s="11"/>
      <c r="G10" s="8"/>
      <c r="H10" s="14">
        <f>B10*Grundlagen!$D$32/Grundlagen!$D$4/Grundlagen!$D$33*Grundlagen!$D$3*(1-Grundlagen!$D$34)</f>
        <v>22786.783778177774</v>
      </c>
      <c r="I10" s="8">
        <f>E10*Grundlagen!$G$32/Grundlagen!$D$4/Grundlagen!$G$33*Grundlagen!$D$3*(1-Grundlagen!$G$34)</f>
        <v>23009.933545560281</v>
      </c>
    </row>
    <row r="11" spans="1:9" ht="12.75" customHeight="1" x14ac:dyDescent="0.4">
      <c r="A11" s="71">
        <v>42379</v>
      </c>
      <c r="B11" s="9">
        <v>30471</v>
      </c>
      <c r="C11" s="10">
        <v>13873</v>
      </c>
      <c r="D11" s="10"/>
      <c r="E11" s="8">
        <f t="shared" si="0"/>
        <v>13873</v>
      </c>
      <c r="F11" s="11"/>
      <c r="G11" s="8"/>
      <c r="H11" s="14">
        <f>B11*Grundlagen!$D$32/Grundlagen!$D$4/Grundlagen!$D$33*Grundlagen!$D$3*(1-Grundlagen!$D$34)</f>
        <v>24390.9118805935</v>
      </c>
      <c r="I11" s="8">
        <f>E11*Grundlagen!$G$32/Grundlagen!$D$4/Grundlagen!$G$33*Grundlagen!$D$3*(1-Grundlagen!$G$34)</f>
        <v>12007.854652330641</v>
      </c>
    </row>
    <row r="12" spans="1:9" ht="12.75" customHeight="1" x14ac:dyDescent="0.4">
      <c r="A12" s="71">
        <v>42380</v>
      </c>
      <c r="B12" s="9">
        <v>28912</v>
      </c>
      <c r="C12" s="10">
        <v>21617</v>
      </c>
      <c r="D12" s="10"/>
      <c r="E12" s="8">
        <f t="shared" si="0"/>
        <v>21617</v>
      </c>
      <c r="F12" s="11"/>
      <c r="G12" s="8"/>
      <c r="H12" s="14">
        <f>B12*Grundlagen!$D$32/Grundlagen!$D$4/Grundlagen!$D$33*Grundlagen!$D$3*(1-Grundlagen!$D$34)</f>
        <v>23142.989868784065</v>
      </c>
      <c r="I12" s="8">
        <f>E12*Grundlagen!$G$32/Grundlagen!$D$4/Grundlagen!$G$33*Grundlagen!$D$3*(1-Grundlagen!$G$34)</f>
        <v>18710.718231055394</v>
      </c>
    </row>
    <row r="13" spans="1:9" ht="12.75" customHeight="1" x14ac:dyDescent="0.4">
      <c r="A13" s="71">
        <v>42381</v>
      </c>
      <c r="B13" s="9">
        <v>32621</v>
      </c>
      <c r="C13" s="10">
        <v>27010</v>
      </c>
      <c r="D13" s="10"/>
      <c r="E13" s="8">
        <f t="shared" si="0"/>
        <v>27010</v>
      </c>
      <c r="F13" s="11"/>
      <c r="G13" s="8"/>
      <c r="H13" s="14">
        <f>B13*Grundlagen!$D$32/Grundlagen!$D$4/Grundlagen!$D$33*Grundlagen!$D$3*(1-Grundlagen!$D$34)</f>
        <v>26111.907599253074</v>
      </c>
      <c r="I13" s="8">
        <f>E13*Grundlagen!$G$32/Grundlagen!$D$4/Grundlagen!$G$33*Grundlagen!$D$3*(1-Grundlagen!$G$34)</f>
        <v>23378.660286848601</v>
      </c>
    </row>
    <row r="14" spans="1:9" ht="12.75" customHeight="1" x14ac:dyDescent="0.4">
      <c r="A14" s="71">
        <v>42382</v>
      </c>
      <c r="B14" s="9">
        <v>33853</v>
      </c>
      <c r="C14" s="10">
        <v>28202</v>
      </c>
      <c r="D14" s="10"/>
      <c r="E14" s="8">
        <f t="shared" si="0"/>
        <v>28202</v>
      </c>
      <c r="F14" s="11"/>
      <c r="G14" s="8"/>
      <c r="H14" s="14">
        <f>B14*Grundlagen!$D$32/Grundlagen!$D$4/Grundlagen!$D$33*Grundlagen!$D$3*(1-Grundlagen!$D$34)</f>
        <v>27098.078169201261</v>
      </c>
      <c r="I14" s="8">
        <f>E14*Grundlagen!$G$32/Grundlagen!$D$4/Grundlagen!$G$33*Grundlagen!$D$3*(1-Grundlagen!$G$34)</f>
        <v>24410.402717871319</v>
      </c>
    </row>
    <row r="15" spans="1:9" ht="12.75" customHeight="1" x14ac:dyDescent="0.4">
      <c r="A15" s="71">
        <v>42383</v>
      </c>
      <c r="B15" s="9">
        <v>33316</v>
      </c>
      <c r="C15" s="10">
        <v>21909</v>
      </c>
      <c r="D15" s="10"/>
      <c r="E15" s="8">
        <f t="shared" si="0"/>
        <v>21909</v>
      </c>
      <c r="F15" s="11"/>
      <c r="G15" s="8"/>
      <c r="H15" s="14">
        <f>B15*Grundlagen!$D$32/Grundlagen!$D$4/Grundlagen!$D$33*Grundlagen!$D$3*(1-Grundlagen!$D$34)</f>
        <v>26668.229471098843</v>
      </c>
      <c r="I15" s="8">
        <f>E15*Grundlagen!$G$32/Grundlagen!$D$4/Grundlagen!$G$33*Grundlagen!$D$3*(1-Grundlagen!$G$34)</f>
        <v>18963.46050442673</v>
      </c>
    </row>
    <row r="16" spans="1:9" ht="12.75" customHeight="1" x14ac:dyDescent="0.4">
      <c r="A16" s="71">
        <v>42384</v>
      </c>
      <c r="B16" s="9">
        <v>30836</v>
      </c>
      <c r="C16" s="10">
        <v>23030</v>
      </c>
      <c r="D16" s="10"/>
      <c r="E16" s="8">
        <f t="shared" si="0"/>
        <v>23030</v>
      </c>
      <c r="F16" s="11"/>
      <c r="G16" s="8"/>
      <c r="H16" s="14">
        <f>B16*Grundlagen!$D$32/Grundlagen!$D$4/Grundlagen!$D$33*Grundlagen!$D$3*(1-Grundlagen!$D$34)</f>
        <v>24683.080921203145</v>
      </c>
      <c r="I16" s="8">
        <f>E16*Grundlagen!$G$32/Grundlagen!$D$4/Grundlagen!$G$33*Grundlagen!$D$3*(1-Grundlagen!$G$34)</f>
        <v>19933.748478568061</v>
      </c>
    </row>
    <row r="17" spans="1:9" ht="12.75" customHeight="1" x14ac:dyDescent="0.4">
      <c r="A17" s="71">
        <v>42385</v>
      </c>
      <c r="B17" s="9">
        <v>27842</v>
      </c>
      <c r="C17" s="10">
        <v>12105</v>
      </c>
      <c r="D17" s="10"/>
      <c r="E17" s="8">
        <f t="shared" si="0"/>
        <v>12105</v>
      </c>
      <c r="F17" s="11"/>
      <c r="G17" s="8"/>
      <c r="H17" s="14">
        <f>B17*Grundlagen!$D$32/Grundlagen!$D$4/Grundlagen!$D$33*Grundlagen!$D$3*(1-Grundlagen!$D$34)</f>
        <v>22286.494325079064</v>
      </c>
      <c r="I17" s="8">
        <f>E17*Grundlagen!$G$32/Grundlagen!$D$4/Grundlagen!$G$33*Grundlagen!$D$3*(1-Grundlagen!$G$34)</f>
        <v>10477.552120411043</v>
      </c>
    </row>
    <row r="18" spans="1:9" ht="12.75" customHeight="1" x14ac:dyDescent="0.4">
      <c r="A18" s="71">
        <v>42386</v>
      </c>
      <c r="B18" s="9">
        <v>18679</v>
      </c>
      <c r="C18" s="10">
        <v>8121</v>
      </c>
      <c r="D18" s="10"/>
      <c r="E18" s="8">
        <f t="shared" si="0"/>
        <v>8121</v>
      </c>
      <c r="F18" s="11"/>
      <c r="G18" s="8"/>
      <c r="H18" s="14">
        <f>B18*Grundlagen!$D$32/Grundlagen!$D$4/Grundlagen!$D$33*Grundlagen!$D$3*(1-Grundlagen!$D$34)</f>
        <v>14951.850711089428</v>
      </c>
      <c r="I18" s="8">
        <f>E18*Grundlagen!$G$32/Grundlagen!$D$4/Grundlagen!$G$33*Grundlagen!$D$3*(1-Grundlagen!$G$34)</f>
        <v>7029.1780892076085</v>
      </c>
    </row>
    <row r="19" spans="1:9" ht="12.75" customHeight="1" x14ac:dyDescent="0.4">
      <c r="A19" s="71">
        <v>42387</v>
      </c>
      <c r="B19" s="9">
        <v>22864</v>
      </c>
      <c r="C19" s="10">
        <v>9941</v>
      </c>
      <c r="D19" s="10"/>
      <c r="E19" s="8">
        <f t="shared" si="0"/>
        <v>9941</v>
      </c>
      <c r="F19" s="11"/>
      <c r="G19" s="8"/>
      <c r="H19" s="14">
        <f>B19*Grundlagen!$D$32/Grundlagen!$D$4/Grundlagen!$D$33*Grundlagen!$D$3*(1-Grundlagen!$D$34)</f>
        <v>18301.788889038417</v>
      </c>
      <c r="I19" s="8">
        <f>E19*Grundlagen!$G$32/Grundlagen!$D$4/Grundlagen!$G$33*Grundlagen!$D$3*(1-Grundlagen!$G$34)</f>
        <v>8604.4895191248397</v>
      </c>
    </row>
    <row r="20" spans="1:9" ht="12.75" customHeight="1" x14ac:dyDescent="0.4">
      <c r="A20" s="71">
        <v>42388</v>
      </c>
      <c r="B20" s="9">
        <v>30800</v>
      </c>
      <c r="C20" s="10">
        <v>13391</v>
      </c>
      <c r="D20" s="10"/>
      <c r="E20" s="8">
        <f t="shared" si="0"/>
        <v>13391</v>
      </c>
      <c r="F20" s="11"/>
      <c r="G20" s="8"/>
      <c r="H20" s="14">
        <f>B20*Grundlagen!$D$32/Grundlagen!$D$4/Grundlagen!$D$33*Grundlagen!$D$3*(1-Grundlagen!$D$34)</f>
        <v>24654.264248704658</v>
      </c>
      <c r="I20" s="8">
        <f>E20*Grundlagen!$G$32/Grundlagen!$D$4/Grundlagen!$G$33*Grundlagen!$D$3*(1-Grundlagen!$G$34)</f>
        <v>11590.656790121791</v>
      </c>
    </row>
    <row r="21" spans="1:9" ht="12.75" customHeight="1" x14ac:dyDescent="0.4">
      <c r="A21" s="71">
        <v>42389</v>
      </c>
      <c r="B21" s="9">
        <v>31192</v>
      </c>
      <c r="C21" s="10">
        <v>19167</v>
      </c>
      <c r="D21" s="10"/>
      <c r="E21" s="8">
        <f t="shared" si="0"/>
        <v>19167</v>
      </c>
      <c r="F21" s="11"/>
      <c r="G21" s="8"/>
      <c r="H21" s="14">
        <f>B21*Grundlagen!$D$32/Grundlagen!$D$4/Grundlagen!$D$33*Grundlagen!$D$3*(1-Grundlagen!$D$34)</f>
        <v>24968.045793688176</v>
      </c>
      <c r="I21" s="8">
        <f>E21*Grundlagen!$G$32/Grundlagen!$D$4/Grundlagen!$G$33*Grundlagen!$D$3*(1-Grundlagen!$G$34)</f>
        <v>16590.106690782195</v>
      </c>
    </row>
    <row r="22" spans="1:9" ht="12.75" customHeight="1" x14ac:dyDescent="0.4">
      <c r="A22" s="71">
        <v>42390</v>
      </c>
      <c r="B22" s="9">
        <v>37998</v>
      </c>
      <c r="C22" s="10">
        <v>24135</v>
      </c>
      <c r="D22" s="10">
        <v>100</v>
      </c>
      <c r="E22" s="8">
        <f t="shared" si="0"/>
        <v>24235</v>
      </c>
      <c r="F22" s="11"/>
      <c r="G22" s="8"/>
      <c r="H22" s="14">
        <f>B22*Grundlagen!$D$32/Grundlagen!$D$4/Grundlagen!$D$33*Grundlagen!$D$3*(1-Grundlagen!$D$34)</f>
        <v>30415.99782215193</v>
      </c>
      <c r="I22" s="8">
        <f>E22*Grundlagen!$G$32/Grundlagen!$D$4/Grundlagen!$G$33*Grundlagen!$D$3*(1-Grundlagen!$G$34)</f>
        <v>20976.743134090186</v>
      </c>
    </row>
    <row r="23" spans="1:9" ht="12.75" customHeight="1" x14ac:dyDescent="0.4">
      <c r="A23" s="71">
        <v>42391</v>
      </c>
      <c r="B23" s="9">
        <v>32734</v>
      </c>
      <c r="C23" s="10">
        <v>18379</v>
      </c>
      <c r="D23" s="10"/>
      <c r="E23" s="8">
        <f t="shared" si="0"/>
        <v>18379</v>
      </c>
      <c r="F23" s="11"/>
      <c r="G23" s="8"/>
      <c r="H23" s="14">
        <f>B23*Grundlagen!$D$32/Grundlagen!$D$4/Grundlagen!$D$33*Grundlagen!$D$3*(1-Grundlagen!$D$34)</f>
        <v>26202.359932373321</v>
      </c>
      <c r="I23" s="8">
        <f>E23*Grundlagen!$G$32/Grundlagen!$D$4/Grundlagen!$G$33*Grundlagen!$D$3*(1-Grundlagen!$G$34)</f>
        <v>15908.048774971878</v>
      </c>
    </row>
    <row r="24" spans="1:9" ht="12.75" customHeight="1" x14ac:dyDescent="0.4">
      <c r="A24" s="71">
        <v>42392</v>
      </c>
      <c r="B24" s="9">
        <v>26953</v>
      </c>
      <c r="C24" s="10">
        <v>9703</v>
      </c>
      <c r="D24" s="10"/>
      <c r="E24" s="8">
        <f t="shared" si="0"/>
        <v>9703</v>
      </c>
      <c r="F24" s="11"/>
      <c r="G24" s="8"/>
      <c r="H24" s="14">
        <f>B24*Grundlagen!$D$32/Grundlagen!$D$4/Grundlagen!$D$33*Grundlagen!$D$3*(1-Grundlagen!$D$34)</f>
        <v>21574.88260699145</v>
      </c>
      <c r="I24" s="8">
        <f>E24*Grundlagen!$G$32/Grundlagen!$D$4/Grundlagen!$G$33*Grundlagen!$D$3*(1-Grundlagen!$G$34)</f>
        <v>8398.4872552125889</v>
      </c>
    </row>
    <row r="25" spans="1:9" ht="12.75" customHeight="1" x14ac:dyDescent="0.4">
      <c r="A25" s="71">
        <v>42393</v>
      </c>
      <c r="B25" s="9">
        <v>25537</v>
      </c>
      <c r="C25" s="10">
        <v>7314</v>
      </c>
      <c r="D25" s="10"/>
      <c r="E25" s="8">
        <f t="shared" si="0"/>
        <v>7314</v>
      </c>
      <c r="F25" s="11"/>
      <c r="G25" s="8"/>
      <c r="H25" s="14">
        <f>B25*Grundlagen!$D$32/Grundlagen!$D$4/Grundlagen!$D$33*Grundlagen!$D$3*(1-Grundlagen!$D$34)</f>
        <v>20441.426822051002</v>
      </c>
      <c r="I25" s="8">
        <f>E25*Grundlagen!$G$32/Grundlagen!$D$4/Grundlagen!$G$33*Grundlagen!$D$3*(1-Grundlagen!$G$34)</f>
        <v>6330.6746145135385</v>
      </c>
    </row>
    <row r="26" spans="1:9" ht="12.75" customHeight="1" x14ac:dyDescent="0.4">
      <c r="A26" s="71">
        <v>42394</v>
      </c>
      <c r="B26" s="9">
        <v>29048</v>
      </c>
      <c r="C26" s="10">
        <v>4950</v>
      </c>
      <c r="D26" s="10"/>
      <c r="E26" s="8">
        <f t="shared" si="0"/>
        <v>4950</v>
      </c>
      <c r="F26" s="11"/>
      <c r="G26" s="8"/>
      <c r="H26" s="14">
        <f>B26*Grundlagen!$D$32/Grundlagen!$D$4/Grundlagen!$D$33*Grundlagen!$D$3*(1-Grundlagen!$D$34)</f>
        <v>23251.852853778342</v>
      </c>
      <c r="I26" s="8">
        <f>E26*Grundlagen!$G$32/Grundlagen!$D$4/Grundlagen!$G$33*Grundlagen!$D$3*(1-Grundlagen!$G$34)</f>
        <v>4284.5008670825837</v>
      </c>
    </row>
    <row r="27" spans="1:9" ht="12.75" customHeight="1" x14ac:dyDescent="0.4">
      <c r="A27" s="71">
        <v>42395</v>
      </c>
      <c r="B27" s="9">
        <v>30237</v>
      </c>
      <c r="C27" s="10">
        <v>11616</v>
      </c>
      <c r="D27" s="10"/>
      <c r="E27" s="8">
        <f t="shared" si="0"/>
        <v>11616</v>
      </c>
      <c r="F27" s="11"/>
      <c r="G27" s="8"/>
      <c r="H27" s="14">
        <f>B27*Grundlagen!$D$32/Grundlagen!$D$4/Grundlagen!$D$33*Grundlagen!$D$3*(1-Grundlagen!$D$34)</f>
        <v>24203.603509353339</v>
      </c>
      <c r="I27" s="8">
        <f>E27*Grundlagen!$G$32/Grundlagen!$D$4/Grundlagen!$G$33*Grundlagen!$D$3*(1-Grundlagen!$G$34)</f>
        <v>10054.295368087129</v>
      </c>
    </row>
    <row r="28" spans="1:9" ht="12.75" customHeight="1" x14ac:dyDescent="0.4">
      <c r="A28" s="71">
        <v>42396</v>
      </c>
      <c r="B28" s="9">
        <v>22374</v>
      </c>
      <c r="C28" s="10">
        <v>5033</v>
      </c>
      <c r="D28" s="10"/>
      <c r="E28" s="8">
        <f t="shared" si="0"/>
        <v>5033</v>
      </c>
      <c r="F28" s="11"/>
      <c r="G28" s="8"/>
      <c r="H28" s="14">
        <f>B28*Grundlagen!$D$32/Grundlagen!$D$4/Grundlagen!$D$33*Grundlagen!$D$3*(1-Grundlagen!$D$34)</f>
        <v>17909.561957809026</v>
      </c>
      <c r="I28" s="8">
        <f>E28*Grundlagen!$G$32/Grundlagen!$D$4/Grundlagen!$G$33*Grundlagen!$D$3*(1-Grundlagen!$G$34)</f>
        <v>4356.3419927326549</v>
      </c>
    </row>
    <row r="29" spans="1:9" ht="12.75" customHeight="1" x14ac:dyDescent="0.4">
      <c r="A29" s="71">
        <v>42397</v>
      </c>
      <c r="B29" s="9">
        <v>37340</v>
      </c>
      <c r="C29" s="10">
        <v>8701</v>
      </c>
      <c r="D29" s="10">
        <v>1937</v>
      </c>
      <c r="E29" s="8">
        <f t="shared" si="0"/>
        <v>10638</v>
      </c>
      <c r="F29" s="11"/>
      <c r="G29" s="8"/>
      <c r="H29" s="14">
        <f>B29*Grundlagen!$D$32/Grundlagen!$D$4/Grundlagen!$D$33*Grundlagen!$D$3*(1-Grundlagen!$D$34)</f>
        <v>29889.293085929614</v>
      </c>
      <c r="I29" s="8">
        <f>E29*Grundlagen!$G$32/Grundlagen!$D$4/Grundlagen!$G$33*Grundlagen!$D$3*(1-Grundlagen!$G$34)</f>
        <v>9207.7818634392988</v>
      </c>
    </row>
    <row r="30" spans="1:9" ht="12.75" customHeight="1" x14ac:dyDescent="0.4">
      <c r="A30" s="71">
        <v>42398</v>
      </c>
      <c r="B30" s="9">
        <v>29983</v>
      </c>
      <c r="C30" s="10">
        <v>19379</v>
      </c>
      <c r="D30" s="10"/>
      <c r="E30" s="8">
        <f t="shared" si="0"/>
        <v>19379</v>
      </c>
      <c r="F30" s="11"/>
      <c r="G30" s="8"/>
      <c r="H30" s="14">
        <f>B30*Grundlagen!$D$32/Grundlagen!$D$4/Grundlagen!$D$33*Grundlagen!$D$3*(1-Grundlagen!$D$34)</f>
        <v>24000.285875614019</v>
      </c>
      <c r="I30" s="8">
        <f>E30*Grundlagen!$G$32/Grundlagen!$D$4/Grundlagen!$G$33*Grundlagen!$D$3*(1-Grundlagen!$G$34)</f>
        <v>16773.604505695632</v>
      </c>
    </row>
    <row r="31" spans="1:9" ht="12.75" customHeight="1" x14ac:dyDescent="0.4">
      <c r="A31" s="71">
        <v>42399</v>
      </c>
      <c r="B31" s="9">
        <v>27619</v>
      </c>
      <c r="C31" s="10">
        <v>20137</v>
      </c>
      <c r="D31" s="10"/>
      <c r="E31" s="8">
        <f t="shared" si="0"/>
        <v>20137</v>
      </c>
      <c r="F31" s="11"/>
      <c r="G31" s="8"/>
      <c r="H31" s="14">
        <f>B31*Grundlagen!$D$32/Grundlagen!$D$4/Grundlagen!$D$33*Grundlagen!$D$3*(1-Grundlagen!$D$34)</f>
        <v>22107.991048213444</v>
      </c>
      <c r="I31" s="8">
        <f>E31*Grundlagen!$G$32/Grundlagen!$D$4/Grundlagen!$G$33*Grundlagen!$D$3*(1-Grundlagen!$G$34)</f>
        <v>17429.69574958424</v>
      </c>
    </row>
    <row r="32" spans="1:9" ht="12.75" customHeight="1" x14ac:dyDescent="0.4">
      <c r="A32" s="71">
        <v>42400</v>
      </c>
      <c r="B32" s="9">
        <v>28443</v>
      </c>
      <c r="C32" s="10">
        <v>18087</v>
      </c>
      <c r="D32" s="10"/>
      <c r="E32" s="8">
        <f t="shared" si="0"/>
        <v>18087</v>
      </c>
      <c r="F32" s="14">
        <v>395704</v>
      </c>
      <c r="G32" s="8">
        <v>4367781</v>
      </c>
      <c r="H32" s="14">
        <f>B32*Grundlagen!$D$32/Grundlagen!$D$4/Grundlagen!$D$33*Grundlagen!$D$3*(1-Grundlagen!$D$34)</f>
        <v>22767.572663178787</v>
      </c>
      <c r="I32" s="8">
        <f>E32*Grundlagen!$G$32/Grundlagen!$D$4/Grundlagen!$G$33*Grundlagen!$D$3*(1-Grundlagen!$G$34)</f>
        <v>15655.306501600544</v>
      </c>
    </row>
    <row r="33" spans="1:9" x14ac:dyDescent="0.35">
      <c r="A33" s="71">
        <v>42401</v>
      </c>
      <c r="B33" s="14">
        <v>26756</v>
      </c>
      <c r="C33" s="58">
        <v>13131</v>
      </c>
      <c r="D33" s="12"/>
      <c r="E33" s="8">
        <f t="shared" si="0"/>
        <v>13131</v>
      </c>
      <c r="F33" s="11"/>
      <c r="G33" s="8"/>
      <c r="H33" s="14">
        <f>B33*Grundlagen!$D$32/Grundlagen!$D$4/Grundlagen!$D$33*Grundlagen!$D$3*(1-Grundlagen!$D$34)</f>
        <v>21417.191371374734</v>
      </c>
      <c r="I33" s="8">
        <f>E33*Grundlagen!$G$32/Grundlagen!$D$4/Grundlagen!$G$33*Grundlagen!$D$3*(1-Grundlagen!$G$34)</f>
        <v>11365.612300133616</v>
      </c>
    </row>
    <row r="34" spans="1:9" x14ac:dyDescent="0.35">
      <c r="A34" s="71">
        <v>42402</v>
      </c>
      <c r="B34" s="14">
        <v>33146</v>
      </c>
      <c r="C34" s="58">
        <v>22247</v>
      </c>
      <c r="D34" s="12"/>
      <c r="E34" s="8">
        <f t="shared" si="0"/>
        <v>22247</v>
      </c>
      <c r="F34" s="11"/>
      <c r="G34" s="8"/>
      <c r="H34" s="14">
        <f>B34*Grundlagen!$D$32/Grundlagen!$D$4/Grundlagen!$D$33*Grundlagen!$D$3*(1-Grundlagen!$D$34)</f>
        <v>26532.150739855995</v>
      </c>
      <c r="I34" s="8">
        <f>E34*Grundlagen!$G$32/Grundlagen!$D$4/Grundlagen!$G$33*Grundlagen!$D$3*(1-Grundlagen!$G$34)</f>
        <v>19256.018341411364</v>
      </c>
    </row>
    <row r="35" spans="1:9" x14ac:dyDescent="0.35">
      <c r="A35" s="71">
        <v>42403</v>
      </c>
      <c r="B35" s="14">
        <v>34106</v>
      </c>
      <c r="C35" s="58">
        <v>16324</v>
      </c>
      <c r="D35" s="12"/>
      <c r="E35" s="8">
        <f t="shared" si="0"/>
        <v>16324</v>
      </c>
      <c r="F35" s="11"/>
      <c r="G35" s="8"/>
      <c r="H35" s="14">
        <f>B35*Grundlagen!$D$32/Grundlagen!$D$4/Grundlagen!$D$33*Grundlagen!$D$3*(1-Grundlagen!$D$34)</f>
        <v>27300.59533981562</v>
      </c>
      <c r="I35" s="8">
        <f>E35*Grundlagen!$G$32/Grundlagen!$D$4/Grundlagen!$G$33*Grundlagen!$D$3*(1-Grundlagen!$G$34)</f>
        <v>14129.331748334565</v>
      </c>
    </row>
    <row r="36" spans="1:9" x14ac:dyDescent="0.35">
      <c r="A36" s="71">
        <v>42404</v>
      </c>
      <c r="B36" s="14">
        <v>36413</v>
      </c>
      <c r="C36" s="58">
        <v>14374</v>
      </c>
      <c r="D36" s="12"/>
      <c r="E36" s="8">
        <f t="shared" si="0"/>
        <v>14374</v>
      </c>
      <c r="F36" s="11"/>
      <c r="G36" s="8"/>
      <c r="H36" s="14">
        <f>B36*Grundlagen!$D$32/Grundlagen!$D$4/Grundlagen!$D$33*Grundlagen!$D$3*(1-Grundlagen!$D$34)</f>
        <v>29147.263769093592</v>
      </c>
      <c r="I36" s="8">
        <f>E36*Grundlagen!$G$32/Grundlagen!$D$4/Grundlagen!$G$33*Grundlagen!$D$3*(1-Grundlagen!$G$34)</f>
        <v>12441.498073423243</v>
      </c>
    </row>
    <row r="37" spans="1:9" x14ac:dyDescent="0.35">
      <c r="A37" s="71">
        <v>42405</v>
      </c>
      <c r="B37" s="14">
        <v>33992</v>
      </c>
      <c r="C37" s="58">
        <v>17561</v>
      </c>
      <c r="D37" s="12"/>
      <c r="E37" s="8">
        <f t="shared" si="0"/>
        <v>17561</v>
      </c>
      <c r="F37" s="11"/>
      <c r="G37" s="8"/>
      <c r="H37" s="14">
        <f>B37*Grundlagen!$D$32/Grundlagen!$D$4/Grundlagen!$D$33*Grundlagen!$D$3*(1-Grundlagen!$D$34)</f>
        <v>27209.342543570412</v>
      </c>
      <c r="I37" s="8">
        <f>E37*Grundlagen!$G$32/Grundlagen!$D$4/Grundlagen!$G$33*Grundlagen!$D$3*(1-Grundlagen!$G$34)</f>
        <v>15200.024187239847</v>
      </c>
    </row>
    <row r="38" spans="1:9" x14ac:dyDescent="0.35">
      <c r="A38" s="71">
        <v>42406</v>
      </c>
      <c r="B38" s="14">
        <v>37067</v>
      </c>
      <c r="C38" s="58">
        <v>26970</v>
      </c>
      <c r="D38" s="12"/>
      <c r="E38" s="8">
        <f t="shared" si="0"/>
        <v>26970</v>
      </c>
      <c r="F38" s="11"/>
      <c r="G38" s="8"/>
      <c r="H38" s="14">
        <f>B38*Grundlagen!$D$32/Grundlagen!$D$4/Grundlagen!$D$33*Grundlagen!$D$3*(1-Grundlagen!$D$34)</f>
        <v>29670.766652816088</v>
      </c>
      <c r="I38" s="8">
        <f>E38*Grundlagen!$G$32/Grundlagen!$D$4/Grundlagen!$G$33*Grundlagen!$D$3*(1-Grundlagen!$G$34)</f>
        <v>23344.038057619655</v>
      </c>
    </row>
    <row r="39" spans="1:9" x14ac:dyDescent="0.35">
      <c r="A39" s="71">
        <v>42407</v>
      </c>
      <c r="B39" s="14">
        <v>30182</v>
      </c>
      <c r="C39" s="58">
        <v>25732</v>
      </c>
      <c r="D39" s="12"/>
      <c r="E39" s="8">
        <f t="shared" si="0"/>
        <v>25732</v>
      </c>
      <c r="F39" s="11"/>
      <c r="G39" s="8"/>
      <c r="H39" s="14">
        <f>B39*Grundlagen!$D$32/Grundlagen!$D$4/Grundlagen!$D$33*Grundlagen!$D$3*(1-Grundlagen!$D$34)</f>
        <v>24159.578037480653</v>
      </c>
      <c r="I39" s="8">
        <f>E39*Grundlagen!$G$32/Grundlagen!$D$4/Grundlagen!$G$33*Grundlagen!$D$3*(1-Grundlagen!$G$34)</f>
        <v>22272.480062983643</v>
      </c>
    </row>
    <row r="40" spans="1:9" x14ac:dyDescent="0.35">
      <c r="A40" s="71">
        <v>42408</v>
      </c>
      <c r="B40" s="14">
        <v>28011</v>
      </c>
      <c r="C40" s="58">
        <v>23881</v>
      </c>
      <c r="D40" s="12"/>
      <c r="E40" s="8">
        <f t="shared" si="0"/>
        <v>23881</v>
      </c>
      <c r="F40" s="11"/>
      <c r="G40" s="8"/>
      <c r="H40" s="14">
        <f>B40*Grundlagen!$D$32/Grundlagen!$D$4/Grundlagen!$D$33*Grundlagen!$D$3*(1-Grundlagen!$D$34)</f>
        <v>22421.772593196954</v>
      </c>
      <c r="I40" s="8">
        <f>E40*Grundlagen!$G$32/Grundlagen!$D$4/Grundlagen!$G$33*Grundlagen!$D$3*(1-Grundlagen!$G$34)</f>
        <v>20670.336405413978</v>
      </c>
    </row>
    <row r="41" spans="1:9" x14ac:dyDescent="0.35">
      <c r="A41" s="71">
        <v>42409</v>
      </c>
      <c r="B41" s="14">
        <v>34207</v>
      </c>
      <c r="C41" s="58">
        <v>22295</v>
      </c>
      <c r="D41" s="12"/>
      <c r="E41" s="8">
        <f t="shared" si="0"/>
        <v>22295</v>
      </c>
      <c r="F41" s="11"/>
      <c r="G41" s="8"/>
      <c r="H41" s="14">
        <f>B41*Grundlagen!$D$32/Grundlagen!$D$4/Grundlagen!$D$33*Grundlagen!$D$3*(1-Grundlagen!$D$34)</f>
        <v>27381.44211543637</v>
      </c>
      <c r="I41" s="8">
        <f>E41*Grundlagen!$G$32/Grundlagen!$D$4/Grundlagen!$G$33*Grundlagen!$D$3*(1-Grundlagen!$G$34)</f>
        <v>19297.5650164861</v>
      </c>
    </row>
    <row r="42" spans="1:9" x14ac:dyDescent="0.35">
      <c r="A42" s="71">
        <v>42410</v>
      </c>
      <c r="B42" s="14">
        <v>37184</v>
      </c>
      <c r="C42" s="58">
        <v>22880</v>
      </c>
      <c r="D42" s="12"/>
      <c r="E42" s="8">
        <f t="shared" si="0"/>
        <v>22880</v>
      </c>
      <c r="F42" s="11"/>
      <c r="G42" s="8"/>
      <c r="H42" s="14">
        <f>B42*Grundlagen!$D$32/Grundlagen!$D$4/Grundlagen!$D$33*Grundlagen!$D$3*(1-Grundlagen!$D$34)</f>
        <v>29764.420838436174</v>
      </c>
      <c r="I42" s="8">
        <f>E42*Grundlagen!$G$32/Grundlagen!$D$4/Grundlagen!$G$33*Grundlagen!$D$3*(1-Grundlagen!$G$34)</f>
        <v>19803.915118959496</v>
      </c>
    </row>
    <row r="43" spans="1:9" x14ac:dyDescent="0.35">
      <c r="A43" s="71">
        <v>42411</v>
      </c>
      <c r="B43" s="14">
        <v>43146</v>
      </c>
      <c r="C43" s="58">
        <v>14186</v>
      </c>
      <c r="D43" s="58">
        <v>9527</v>
      </c>
      <c r="E43" s="8">
        <f t="shared" si="0"/>
        <v>23713</v>
      </c>
      <c r="F43" s="11"/>
      <c r="G43" s="8"/>
      <c r="H43" s="14">
        <f>B43*Grundlagen!$D$32/Grundlagen!$D$4/Grundlagen!$D$33*Grundlagen!$D$3*(1-Grundlagen!$D$34)</f>
        <v>34536.781989435425</v>
      </c>
      <c r="I43" s="8">
        <f>E43*Grundlagen!$G$32/Grundlagen!$D$4/Grundlagen!$G$33*Grundlagen!$D$3*(1-Grundlagen!$G$34)</f>
        <v>20524.923042652386</v>
      </c>
    </row>
    <row r="44" spans="1:9" x14ac:dyDescent="0.35">
      <c r="A44" s="71">
        <v>42412</v>
      </c>
      <c r="B44" s="14">
        <v>53556</v>
      </c>
      <c r="C44" s="58"/>
      <c r="D44" s="58">
        <v>22514</v>
      </c>
      <c r="E44" s="8">
        <f t="shared" si="0"/>
        <v>22514</v>
      </c>
      <c r="F44" s="11"/>
      <c r="G44" s="8"/>
      <c r="H44" s="14">
        <f>B44*Grundlagen!$D$32/Grundlagen!$D$4/Grundlagen!$D$33*Grundlagen!$D$3*(1-Grundlagen!$D$34)</f>
        <v>42869.603120247615</v>
      </c>
      <c r="I44" s="8">
        <f>E44*Grundlagen!$G$32/Grundlagen!$D$4/Grundlagen!$G$33*Grundlagen!$D$3*(1-Grundlagen!$G$34)</f>
        <v>19487.121721514603</v>
      </c>
    </row>
    <row r="45" spans="1:9" x14ac:dyDescent="0.35">
      <c r="A45" s="71">
        <v>42413</v>
      </c>
      <c r="B45" s="14">
        <v>32557</v>
      </c>
      <c r="C45" s="58">
        <v>13979</v>
      </c>
      <c r="D45" s="58">
        <v>2904</v>
      </c>
      <c r="E45" s="8">
        <f t="shared" si="0"/>
        <v>16883</v>
      </c>
      <c r="F45" s="11"/>
      <c r="G45" s="8"/>
      <c r="H45" s="14">
        <f>B45*Grundlagen!$D$32/Grundlagen!$D$4/Grundlagen!$D$33*Grundlagen!$D$3*(1-Grundlagen!$D$34)</f>
        <v>26060.677959255769</v>
      </c>
      <c r="I45" s="8">
        <f>E45*Grundlagen!$G$32/Grundlagen!$D$4/Grundlagen!$G$33*Grundlagen!$D$3*(1-Grundlagen!$G$34)</f>
        <v>14613.177401809144</v>
      </c>
    </row>
    <row r="46" spans="1:9" x14ac:dyDescent="0.35">
      <c r="A46" s="71">
        <v>42414</v>
      </c>
      <c r="B46" s="14">
        <v>31776</v>
      </c>
      <c r="C46" s="58">
        <v>23802</v>
      </c>
      <c r="D46" s="12"/>
      <c r="E46" s="8">
        <f t="shared" si="0"/>
        <v>23802</v>
      </c>
      <c r="F46" s="11"/>
      <c r="G46" s="8"/>
      <c r="H46" s="14">
        <f>B46*Grundlagen!$D$32/Grundlagen!$D$4/Grundlagen!$D$33*Grundlagen!$D$3*(1-Grundlagen!$D$34)</f>
        <v>25435.516258663614</v>
      </c>
      <c r="I46" s="8">
        <f>E46*Grundlagen!$G$32/Grundlagen!$D$4/Grundlagen!$G$33*Grundlagen!$D$3*(1-Grundlagen!$G$34)</f>
        <v>20601.957502686801</v>
      </c>
    </row>
    <row r="47" spans="1:9" x14ac:dyDescent="0.35">
      <c r="A47" s="71">
        <v>42415</v>
      </c>
      <c r="B47" s="14">
        <v>31068</v>
      </c>
      <c r="C47" s="58">
        <v>25108</v>
      </c>
      <c r="D47" s="12"/>
      <c r="E47" s="8">
        <f t="shared" si="0"/>
        <v>25108</v>
      </c>
      <c r="F47" s="11"/>
      <c r="G47" s="8"/>
      <c r="H47" s="14">
        <f>B47*Grundlagen!$D$32/Grundlagen!$D$4/Grundlagen!$D$33*Grundlagen!$D$3*(1-Grundlagen!$D$34)</f>
        <v>24868.788366193385</v>
      </c>
      <c r="I47" s="8">
        <f>E47*Grundlagen!$G$32/Grundlagen!$D$4/Grundlagen!$G$33*Grundlagen!$D$3*(1-Grundlagen!$G$34)</f>
        <v>21732.373287012026</v>
      </c>
    </row>
    <row r="48" spans="1:9" x14ac:dyDescent="0.35">
      <c r="A48" s="71">
        <v>42416</v>
      </c>
      <c r="B48" s="14">
        <v>32399</v>
      </c>
      <c r="C48" s="58">
        <v>17527</v>
      </c>
      <c r="D48" s="12"/>
      <c r="E48" s="8">
        <f t="shared" si="0"/>
        <v>17527</v>
      </c>
      <c r="F48" s="11"/>
      <c r="G48" s="8"/>
      <c r="H48" s="14">
        <f>B48*Grundlagen!$D$32/Grundlagen!$D$4/Grundlagen!$D$33*Grundlagen!$D$3*(1-Grundlagen!$D$34)</f>
        <v>25934.204785512411</v>
      </c>
      <c r="I48" s="8">
        <f>E48*Grundlagen!$G$32/Grundlagen!$D$4/Grundlagen!$G$33*Grundlagen!$D$3*(1-Grundlagen!$G$34)</f>
        <v>15170.595292395241</v>
      </c>
    </row>
    <row r="49" spans="1:9" x14ac:dyDescent="0.35">
      <c r="A49" s="71">
        <v>42417</v>
      </c>
      <c r="B49" s="14">
        <v>33814</v>
      </c>
      <c r="C49" s="58">
        <v>25188</v>
      </c>
      <c r="D49" s="12"/>
      <c r="E49" s="8">
        <f t="shared" si="0"/>
        <v>25188</v>
      </c>
      <c r="F49" s="11"/>
      <c r="G49" s="8"/>
      <c r="H49" s="14">
        <f>B49*Grundlagen!$D$32/Grundlagen!$D$4/Grundlagen!$D$33*Grundlagen!$D$3*(1-Grundlagen!$D$34)</f>
        <v>27066.860107327902</v>
      </c>
      <c r="I49" s="8">
        <f>E49*Grundlagen!$G$32/Grundlagen!$D$4/Grundlagen!$G$33*Grundlagen!$D$3*(1-Grundlagen!$G$34)</f>
        <v>21801.617745469921</v>
      </c>
    </row>
    <row r="50" spans="1:9" x14ac:dyDescent="0.35">
      <c r="A50" s="71">
        <v>42418</v>
      </c>
      <c r="B50" s="14">
        <v>31193</v>
      </c>
      <c r="C50" s="58">
        <v>13726</v>
      </c>
      <c r="D50" s="12"/>
      <c r="E50" s="8">
        <f t="shared" si="0"/>
        <v>13726</v>
      </c>
      <c r="F50" s="11"/>
      <c r="G50" s="8"/>
      <c r="H50" s="14">
        <f>B50*Grundlagen!$D$32/Grundlagen!$D$4/Grundlagen!$D$33*Grundlagen!$D$3*(1-Grundlagen!$D$34)</f>
        <v>24968.846256813133</v>
      </c>
      <c r="I50" s="8">
        <f>E50*Grundlagen!$G$32/Grundlagen!$D$4/Grundlagen!$G$33*Grundlagen!$D$3*(1-Grundlagen!$G$34)</f>
        <v>11880.617959914252</v>
      </c>
    </row>
    <row r="51" spans="1:9" x14ac:dyDescent="0.35">
      <c r="A51" s="71">
        <v>42419</v>
      </c>
      <c r="B51" s="14">
        <v>28051</v>
      </c>
      <c r="C51" s="58">
        <v>22497</v>
      </c>
      <c r="D51" s="12"/>
      <c r="E51" s="8">
        <f t="shared" si="0"/>
        <v>22497</v>
      </c>
      <c r="F51" s="11"/>
      <c r="G51" s="8"/>
      <c r="H51" s="14">
        <f>B51*Grundlagen!$D$32/Grundlagen!$D$4/Grundlagen!$D$33*Grundlagen!$D$3*(1-Grundlagen!$D$34)</f>
        <v>22453.791118195273</v>
      </c>
      <c r="I51" s="8">
        <f>E51*Grundlagen!$G$32/Grundlagen!$D$4/Grundlagen!$G$33*Grundlagen!$D$3*(1-Grundlagen!$G$34)</f>
        <v>19472.407274092297</v>
      </c>
    </row>
    <row r="52" spans="1:9" x14ac:dyDescent="0.35">
      <c r="A52" s="71">
        <v>42420</v>
      </c>
      <c r="B52" s="14">
        <v>23548</v>
      </c>
      <c r="C52" s="58">
        <v>24913</v>
      </c>
      <c r="D52" s="12"/>
      <c r="E52" s="8">
        <f t="shared" si="0"/>
        <v>24913</v>
      </c>
      <c r="F52" s="11"/>
      <c r="G52" s="8"/>
      <c r="H52" s="14">
        <f>B52*Grundlagen!$D$32/Grundlagen!$D$4/Grundlagen!$D$33*Grundlagen!$D$3*(1-Grundlagen!$D$34)</f>
        <v>18849.305666509652</v>
      </c>
      <c r="I52" s="8">
        <f>E52*Grundlagen!$G$32/Grundlagen!$D$4/Grundlagen!$G$33*Grundlagen!$D$3*(1-Grundlagen!$G$34)</f>
        <v>21563.589919520891</v>
      </c>
    </row>
    <row r="53" spans="1:9" x14ac:dyDescent="0.35">
      <c r="A53" s="71">
        <v>42421</v>
      </c>
      <c r="B53" s="14">
        <v>23824</v>
      </c>
      <c r="C53" s="58">
        <v>21424</v>
      </c>
      <c r="D53" s="12"/>
      <c r="E53" s="8">
        <f t="shared" si="0"/>
        <v>21424</v>
      </c>
      <c r="F53" s="11"/>
      <c r="G53" s="8"/>
      <c r="H53" s="14">
        <f>B53*Grundlagen!$D$32/Grundlagen!$D$4/Grundlagen!$D$33*Grundlagen!$D$3*(1-Grundlagen!$D$34)</f>
        <v>19070.233488998048</v>
      </c>
      <c r="I53" s="8">
        <f>E53*Grundlagen!$G$32/Grundlagen!$D$4/Grundlagen!$G$33*Grundlagen!$D$3*(1-Grundlagen!$G$34)</f>
        <v>18543.665975025713</v>
      </c>
    </row>
    <row r="54" spans="1:9" x14ac:dyDescent="0.35">
      <c r="A54" s="71">
        <v>42422</v>
      </c>
      <c r="B54" s="14">
        <v>26811</v>
      </c>
      <c r="C54" s="58">
        <v>21071</v>
      </c>
      <c r="D54" s="12"/>
      <c r="E54" s="8">
        <f t="shared" si="0"/>
        <v>21071</v>
      </c>
      <c r="F54" s="11"/>
      <c r="G54" s="8"/>
      <c r="H54" s="14">
        <f>B54*Grundlagen!$D$32/Grundlagen!$D$4/Grundlagen!$D$33*Grundlagen!$D$3*(1-Grundlagen!$D$34)</f>
        <v>21461.216843247425</v>
      </c>
      <c r="I54" s="8">
        <f>E54*Grundlagen!$G$32/Grundlagen!$D$4/Grundlagen!$G$33*Grundlagen!$D$3*(1-Grundlagen!$G$34)</f>
        <v>18238.124802080227</v>
      </c>
    </row>
    <row r="55" spans="1:9" x14ac:dyDescent="0.35">
      <c r="A55" s="71">
        <v>42423</v>
      </c>
      <c r="B55" s="14">
        <v>30622</v>
      </c>
      <c r="C55" s="58">
        <v>16293</v>
      </c>
      <c r="D55" s="12"/>
      <c r="E55" s="8">
        <f t="shared" si="0"/>
        <v>16293</v>
      </c>
      <c r="F55" s="11"/>
      <c r="G55" s="8"/>
      <c r="H55" s="14">
        <f>B55*Grundlagen!$D$32/Grundlagen!$D$4/Grundlagen!$D$33*Grundlagen!$D$3*(1-Grundlagen!$D$34)</f>
        <v>24511.781812462144</v>
      </c>
      <c r="I55" s="8">
        <f>E55*Grundlagen!$G$32/Grundlagen!$D$4/Grundlagen!$G$33*Grundlagen!$D$3*(1-Grundlagen!$G$34)</f>
        <v>14102.499520682128</v>
      </c>
    </row>
    <row r="56" spans="1:9" x14ac:dyDescent="0.35">
      <c r="A56" s="71">
        <v>42424</v>
      </c>
      <c r="B56" s="14">
        <v>34506</v>
      </c>
      <c r="C56" s="58">
        <v>27866</v>
      </c>
      <c r="D56" s="12"/>
      <c r="E56" s="8">
        <f t="shared" si="0"/>
        <v>27866</v>
      </c>
      <c r="F56" s="11"/>
      <c r="G56" s="8"/>
      <c r="H56" s="14">
        <f>B56*Grundlagen!$D$32/Grundlagen!$D$4/Grundlagen!$D$33*Grundlagen!$D$3*(1-Grundlagen!$D$34)</f>
        <v>27620.780589798793</v>
      </c>
      <c r="I56" s="8">
        <f>E56*Grundlagen!$G$32/Grundlagen!$D$4/Grundlagen!$G$33*Grundlagen!$D$3*(1-Grundlagen!$G$34)</f>
        <v>24119.575992348135</v>
      </c>
    </row>
    <row r="57" spans="1:9" x14ac:dyDescent="0.35">
      <c r="A57" s="71">
        <v>42425</v>
      </c>
      <c r="B57" s="14">
        <v>31664</v>
      </c>
      <c r="C57" s="58">
        <v>19856</v>
      </c>
      <c r="D57" s="12"/>
      <c r="E57" s="8">
        <f t="shared" si="0"/>
        <v>19856</v>
      </c>
      <c r="F57" s="11"/>
      <c r="G57" s="8"/>
      <c r="H57" s="14">
        <f>B57*Grundlagen!$D$32/Grundlagen!$D$4/Grundlagen!$D$33*Grundlagen!$D$3*(1-Grundlagen!$D$34)</f>
        <v>25345.86438866832</v>
      </c>
      <c r="I57" s="8">
        <f>E57*Grundlagen!$G$32/Grundlagen!$D$4/Grundlagen!$G$33*Grundlagen!$D$3*(1-Grundlagen!$G$34)</f>
        <v>17186.474589250865</v>
      </c>
    </row>
    <row r="58" spans="1:9" x14ac:dyDescent="0.35">
      <c r="A58" s="71">
        <v>42426</v>
      </c>
      <c r="B58" s="14">
        <v>32094</v>
      </c>
      <c r="C58" s="58">
        <v>24402</v>
      </c>
      <c r="D58" s="12"/>
      <c r="E58" s="8">
        <f t="shared" si="0"/>
        <v>24402</v>
      </c>
      <c r="F58" s="11"/>
      <c r="G58" s="8"/>
      <c r="H58" s="14">
        <f>B58*Grundlagen!$D$32/Grundlagen!$D$4/Grundlagen!$D$33*Grundlagen!$D$3*(1-Grundlagen!$D$34)</f>
        <v>25690.063532400236</v>
      </c>
      <c r="I58" s="8">
        <f>E58*Grundlagen!$G$32/Grundlagen!$D$4/Grundlagen!$G$33*Grundlagen!$D$3*(1-Grundlagen!$G$34)</f>
        <v>21121.290941121049</v>
      </c>
    </row>
    <row r="59" spans="1:9" x14ac:dyDescent="0.35">
      <c r="A59" s="71">
        <v>42427</v>
      </c>
      <c r="B59" s="14">
        <v>37447</v>
      </c>
      <c r="C59" s="58">
        <v>25883</v>
      </c>
      <c r="D59" s="12"/>
      <c r="E59" s="8">
        <f t="shared" si="0"/>
        <v>25883</v>
      </c>
      <c r="F59" s="11"/>
      <c r="G59" s="8"/>
      <c r="H59" s="14">
        <f>B59*Grundlagen!$D$32/Grundlagen!$D$4/Grundlagen!$D$33*Grundlagen!$D$3*(1-Grundlagen!$D$34)</f>
        <v>29974.942640300105</v>
      </c>
      <c r="I59" s="8">
        <f>E59*Grundlagen!$G$32/Grundlagen!$D$4/Grundlagen!$G$33*Grundlagen!$D$3*(1-Grundlagen!$G$34)</f>
        <v>22403.178978322932</v>
      </c>
    </row>
    <row r="60" spans="1:9" x14ac:dyDescent="0.35">
      <c r="A60" s="71">
        <v>42428</v>
      </c>
      <c r="B60" s="14">
        <v>23393</v>
      </c>
      <c r="C60" s="58">
        <v>21940</v>
      </c>
      <c r="D60" s="12"/>
      <c r="E60" s="8">
        <f t="shared" si="0"/>
        <v>21940</v>
      </c>
      <c r="F60" s="14"/>
      <c r="G60" s="8"/>
      <c r="H60" s="14">
        <f>B60*Grundlagen!$D$32/Grundlagen!$D$4/Grundlagen!$D$33*Grundlagen!$D$3*(1-Grundlagen!$D$34)</f>
        <v>18725.233882141176</v>
      </c>
      <c r="I60" s="8">
        <f>E60*Grundlagen!$G$32/Grundlagen!$D$4/Grundlagen!$G$33*Grundlagen!$D$3*(1-Grundlagen!$G$34)</f>
        <v>18990.292732079164</v>
      </c>
    </row>
    <row r="61" spans="1:9" x14ac:dyDescent="0.35">
      <c r="A61" s="71">
        <v>42429</v>
      </c>
      <c r="B61" s="14">
        <v>24572</v>
      </c>
      <c r="C61" s="58">
        <v>22150</v>
      </c>
      <c r="D61" s="12"/>
      <c r="E61" s="8">
        <f t="shared" si="0"/>
        <v>22150</v>
      </c>
      <c r="F61" s="14">
        <v>399880</v>
      </c>
      <c r="G61" s="8">
        <v>4413875</v>
      </c>
      <c r="H61" s="14">
        <f>B61*Grundlagen!$D$32/Grundlagen!$D$4/Grundlagen!$D$33*Grundlagen!$D$3*(1-Grundlagen!$D$34)</f>
        <v>19668.979906466589</v>
      </c>
      <c r="I61" s="8">
        <f>E61*Grundlagen!$G$32/Grundlagen!$D$4/Grundlagen!$G$33*Grundlagen!$D$3*(1-Grundlagen!$G$34)</f>
        <v>19172.059435531155</v>
      </c>
    </row>
    <row r="62" spans="1:9" x14ac:dyDescent="0.35">
      <c r="A62" s="71">
        <v>42430</v>
      </c>
      <c r="B62" s="14">
        <v>30787</v>
      </c>
      <c r="C62" s="58">
        <v>21552</v>
      </c>
      <c r="D62" s="12">
        <v>136</v>
      </c>
      <c r="E62" s="8">
        <f t="shared" si="0"/>
        <v>21688</v>
      </c>
      <c r="F62" s="11"/>
      <c r="G62" s="8"/>
      <c r="H62" s="14">
        <f>B62*Grundlagen!$D$32/Grundlagen!$D$4/Grundlagen!$D$33*Grundlagen!$D$3*(1-Grundlagen!$D$34)</f>
        <v>24643.858228080207</v>
      </c>
      <c r="I62" s="8">
        <f>E62*Grundlagen!$G$32/Grundlagen!$D$4/Grundlagen!$G$33*Grundlagen!$D$3*(1-Grundlagen!$G$34)</f>
        <v>18772.172687936782</v>
      </c>
    </row>
    <row r="63" spans="1:9" x14ac:dyDescent="0.35">
      <c r="A63" s="71">
        <v>42431</v>
      </c>
      <c r="B63" s="14">
        <v>36336</v>
      </c>
      <c r="C63" s="58">
        <v>22783</v>
      </c>
      <c r="D63" s="12">
        <v>120</v>
      </c>
      <c r="E63" s="8">
        <f t="shared" si="0"/>
        <v>22903</v>
      </c>
      <c r="F63" s="11"/>
      <c r="G63" s="8"/>
      <c r="H63" s="14">
        <f>B63*Grundlagen!$D$32/Grundlagen!$D$4/Grundlagen!$D$33*Grundlagen!$D$3*(1-Grundlagen!$D$34)</f>
        <v>29085.628108471832</v>
      </c>
      <c r="I63" s="8">
        <f>E63*Grundlagen!$G$32/Grundlagen!$D$4/Grundlagen!$G$33*Grundlagen!$D$3*(1-Grundlagen!$G$34)</f>
        <v>19823.822900766143</v>
      </c>
    </row>
    <row r="64" spans="1:9" x14ac:dyDescent="0.35">
      <c r="A64" s="71">
        <v>42432</v>
      </c>
      <c r="B64" s="14">
        <v>36548</v>
      </c>
      <c r="C64" s="58">
        <v>21580</v>
      </c>
      <c r="D64" s="12"/>
      <c r="E64" s="8">
        <f t="shared" si="0"/>
        <v>21580</v>
      </c>
      <c r="F64" s="11"/>
      <c r="G64" s="8"/>
      <c r="H64" s="14">
        <f>B64*Grundlagen!$D$32/Grundlagen!$D$4/Grundlagen!$D$33*Grundlagen!$D$3*(1-Grundlagen!$D$34)</f>
        <v>29255.326290962916</v>
      </c>
      <c r="I64" s="8">
        <f>E64*Grundlagen!$G$32/Grundlagen!$D$4/Grundlagen!$G$33*Grundlagen!$D$3*(1-Grundlagen!$G$34)</f>
        <v>18678.692669018616</v>
      </c>
    </row>
    <row r="65" spans="1:9" x14ac:dyDescent="0.35">
      <c r="A65" s="71">
        <v>42433</v>
      </c>
      <c r="B65" s="14">
        <v>31176</v>
      </c>
      <c r="C65" s="58">
        <v>24504</v>
      </c>
      <c r="D65" s="58">
        <v>1276</v>
      </c>
      <c r="E65" s="8">
        <f t="shared" si="0"/>
        <v>25780</v>
      </c>
      <c r="F65" s="11"/>
      <c r="G65" s="8"/>
      <c r="H65" s="14">
        <f>B65*Grundlagen!$D$32/Grundlagen!$D$4/Grundlagen!$D$33*Grundlagen!$D$3*(1-Grundlagen!$D$34)</f>
        <v>24955.238383688848</v>
      </c>
      <c r="I65" s="8">
        <f>E65*Grundlagen!$G$32/Grundlagen!$D$4/Grundlagen!$G$33*Grundlagen!$D$3*(1-Grundlagen!$G$34)</f>
        <v>22314.026738058383</v>
      </c>
    </row>
    <row r="66" spans="1:9" x14ac:dyDescent="0.35">
      <c r="A66" s="71">
        <v>42434</v>
      </c>
      <c r="B66" s="14">
        <v>27365</v>
      </c>
      <c r="C66" s="58">
        <v>24333</v>
      </c>
      <c r="D66" s="12"/>
      <c r="E66" s="8">
        <f t="shared" si="0"/>
        <v>24333</v>
      </c>
      <c r="F66" s="11"/>
      <c r="G66" s="8"/>
      <c r="H66" s="14">
        <f>B66*Grundlagen!$D$32/Grundlagen!$D$4/Grundlagen!$D$33*Grundlagen!$D$3*(1-Grundlagen!$D$34)</f>
        <v>21904.673414474124</v>
      </c>
      <c r="I66" s="8">
        <f>E66*Grundlagen!$G$32/Grundlagen!$D$4/Grundlagen!$G$33*Grundlagen!$D$3*(1-Grundlagen!$G$34)</f>
        <v>21061.567595701112</v>
      </c>
    </row>
    <row r="67" spans="1:9" x14ac:dyDescent="0.35">
      <c r="A67" s="71">
        <v>42435</v>
      </c>
      <c r="B67" s="14">
        <v>39801</v>
      </c>
      <c r="C67" s="58">
        <v>25849</v>
      </c>
      <c r="D67" s="12">
        <v>40</v>
      </c>
      <c r="E67" s="8">
        <f t="shared" ref="E67:E130" si="1">C67+D67</f>
        <v>25889</v>
      </c>
      <c r="F67" s="11"/>
      <c r="G67" s="8"/>
      <c r="H67" s="14">
        <f>B67*Grundlagen!$D$32/Grundlagen!$D$4/Grundlagen!$D$33*Grundlagen!$D$3*(1-Grundlagen!$D$34)</f>
        <v>31859.232836451109</v>
      </c>
      <c r="I67" s="8">
        <f>E67*Grundlagen!$G$32/Grundlagen!$D$4/Grundlagen!$G$33*Grundlagen!$D$3*(1-Grundlagen!$G$34)</f>
        <v>22408.372312707274</v>
      </c>
    </row>
    <row r="68" spans="1:9" x14ac:dyDescent="0.35">
      <c r="A68" s="71">
        <v>42436</v>
      </c>
      <c r="B68" s="14">
        <v>30513</v>
      </c>
      <c r="C68" s="58">
        <v>26767</v>
      </c>
      <c r="D68" s="12"/>
      <c r="E68" s="8">
        <f t="shared" si="1"/>
        <v>26767</v>
      </c>
      <c r="F68" s="11"/>
      <c r="G68" s="8"/>
      <c r="H68" s="14">
        <f>B68*Grundlagen!$D$32/Grundlagen!$D$4/Grundlagen!$D$33*Grundlagen!$D$3*(1-Grundlagen!$D$34)</f>
        <v>24424.531331841728</v>
      </c>
      <c r="I68" s="8">
        <f>E68*Grundlagen!$G$32/Grundlagen!$D$4/Grundlagen!$G$33*Grundlagen!$D$3*(1-Grundlagen!$G$34)</f>
        <v>23168.330244282726</v>
      </c>
    </row>
    <row r="69" spans="1:9" x14ac:dyDescent="0.35">
      <c r="A69" s="71">
        <v>42437</v>
      </c>
      <c r="B69" s="14">
        <v>31173</v>
      </c>
      <c r="C69" s="58">
        <v>25999</v>
      </c>
      <c r="D69" s="58">
        <v>1466</v>
      </c>
      <c r="E69" s="8">
        <f t="shared" si="1"/>
        <v>27465</v>
      </c>
      <c r="F69" s="11"/>
      <c r="G69" s="8"/>
      <c r="H69" s="14">
        <f>B69*Grundlagen!$D$32/Grundlagen!$D$4/Grundlagen!$D$33*Grundlagen!$D$3*(1-Grundlagen!$D$34)</f>
        <v>24952.83699431397</v>
      </c>
      <c r="I69" s="8">
        <f>E69*Grundlagen!$G$32/Grundlagen!$D$4/Grundlagen!$G$33*Grundlagen!$D$3*(1-Grundlagen!$G$34)</f>
        <v>23772.488144327908</v>
      </c>
    </row>
    <row r="70" spans="1:9" x14ac:dyDescent="0.35">
      <c r="A70" s="71">
        <v>42438</v>
      </c>
      <c r="B70" s="14">
        <v>42697</v>
      </c>
      <c r="C70" s="58">
        <v>15067</v>
      </c>
      <c r="D70" s="58">
        <v>4499</v>
      </c>
      <c r="E70" s="8">
        <f t="shared" si="1"/>
        <v>19566</v>
      </c>
      <c r="F70" s="11"/>
      <c r="G70" s="8"/>
      <c r="H70" s="14">
        <f>B70*Grundlagen!$D$32/Grundlagen!$D$4/Grundlagen!$D$33*Grundlagen!$D$3*(1-Grundlagen!$D$34)</f>
        <v>34177.374046329314</v>
      </c>
      <c r="I70" s="8">
        <f>E70*Grundlagen!$G$32/Grundlagen!$D$4/Grundlagen!$G$33*Grundlagen!$D$3*(1-Grundlagen!$G$34)</f>
        <v>16935.463427340979</v>
      </c>
    </row>
    <row r="71" spans="1:9" x14ac:dyDescent="0.35">
      <c r="A71" s="71">
        <v>42439</v>
      </c>
      <c r="B71" s="14">
        <v>35287</v>
      </c>
      <c r="C71" s="58">
        <v>14466</v>
      </c>
      <c r="D71" s="12">
        <v>430</v>
      </c>
      <c r="E71" s="8">
        <f t="shared" si="1"/>
        <v>14896</v>
      </c>
      <c r="F71" s="11"/>
      <c r="G71" s="8"/>
      <c r="H71" s="14">
        <f>B71*Grundlagen!$D$32/Grundlagen!$D$4/Grundlagen!$D$33*Grundlagen!$D$3*(1-Grundlagen!$D$34)</f>
        <v>28245.942290390951</v>
      </c>
      <c r="I71" s="8">
        <f>E71*Grundlagen!$G$32/Grundlagen!$D$4/Grundlagen!$G$33*Grundlagen!$D$3*(1-Grundlagen!$G$34)</f>
        <v>12893.318164861041</v>
      </c>
    </row>
    <row r="72" spans="1:9" x14ac:dyDescent="0.35">
      <c r="A72" s="71">
        <v>42440</v>
      </c>
      <c r="B72" s="14">
        <v>34596</v>
      </c>
      <c r="C72" s="58">
        <v>13294</v>
      </c>
      <c r="D72" s="12"/>
      <c r="E72" s="8">
        <f t="shared" si="1"/>
        <v>13294</v>
      </c>
      <c r="F72" s="11"/>
      <c r="G72" s="8"/>
      <c r="H72" s="14">
        <f>B72*Grundlagen!$D$32/Grundlagen!$D$4/Grundlagen!$D$33*Grundlagen!$D$3*(1-Grundlagen!$D$34)</f>
        <v>27692.822271045014</v>
      </c>
      <c r="I72" s="8">
        <f>E72*Grundlagen!$G$32/Grundlagen!$D$4/Grundlagen!$G$33*Grundlagen!$D$3*(1-Grundlagen!$G$34)</f>
        <v>11506.69788424159</v>
      </c>
    </row>
    <row r="73" spans="1:9" x14ac:dyDescent="0.35">
      <c r="A73" s="71">
        <v>42441</v>
      </c>
      <c r="B73" s="14">
        <v>37855</v>
      </c>
      <c r="C73" s="58">
        <v>17916</v>
      </c>
      <c r="D73" s="12"/>
      <c r="E73" s="8">
        <f t="shared" si="1"/>
        <v>17916</v>
      </c>
      <c r="F73" s="11"/>
      <c r="G73" s="8"/>
      <c r="H73" s="14">
        <f>B73*Grundlagen!$D$32/Grundlagen!$D$4/Grundlagen!$D$33*Grundlagen!$D$3*(1-Grundlagen!$D$34)</f>
        <v>30301.531595282951</v>
      </c>
      <c r="I73" s="8">
        <f>E73*Grundlagen!$G$32/Grundlagen!$D$4/Grundlagen!$G$33*Grundlagen!$D$3*(1-Grundlagen!$G$34)</f>
        <v>15507.296471646781</v>
      </c>
    </row>
    <row r="74" spans="1:9" x14ac:dyDescent="0.35">
      <c r="A74" s="71">
        <v>42442</v>
      </c>
      <c r="B74" s="14">
        <v>25168</v>
      </c>
      <c r="C74" s="58">
        <v>18167</v>
      </c>
      <c r="D74" s="12"/>
      <c r="E74" s="8">
        <f t="shared" si="1"/>
        <v>18167</v>
      </c>
      <c r="F74" s="11"/>
      <c r="G74" s="8"/>
      <c r="H74" s="14">
        <f>B74*Grundlagen!$D$32/Grundlagen!$D$4/Grundlagen!$D$33*Grundlagen!$D$3*(1-Grundlagen!$D$34)</f>
        <v>20146.055928941525</v>
      </c>
      <c r="I74" s="8">
        <f>E74*Grundlagen!$G$32/Grundlagen!$D$4/Grundlagen!$G$33*Grundlagen!$D$3*(1-Grundlagen!$G$34)</f>
        <v>15724.550960058443</v>
      </c>
    </row>
    <row r="75" spans="1:9" x14ac:dyDescent="0.35">
      <c r="A75" s="71">
        <v>42443</v>
      </c>
      <c r="B75" s="14">
        <v>32379</v>
      </c>
      <c r="C75" s="58">
        <v>20372</v>
      </c>
      <c r="D75" s="12"/>
      <c r="E75" s="8">
        <f t="shared" si="1"/>
        <v>20372</v>
      </c>
      <c r="F75" s="11"/>
      <c r="G75" s="8"/>
      <c r="H75" s="14">
        <f>B75*Grundlagen!$D$32/Grundlagen!$D$4/Grundlagen!$D$33*Grundlagen!$D$3*(1-Grundlagen!$D$34)</f>
        <v>25918.195523013252</v>
      </c>
      <c r="I75" s="8">
        <f>E75*Grundlagen!$G$32/Grundlagen!$D$4/Grundlagen!$G$33*Grundlagen!$D$3*(1-Grundlagen!$G$34)</f>
        <v>17633.101346304316</v>
      </c>
    </row>
    <row r="76" spans="1:9" x14ac:dyDescent="0.35">
      <c r="A76" s="71">
        <v>42444</v>
      </c>
      <c r="B76" s="14">
        <v>37816</v>
      </c>
      <c r="C76" s="58">
        <v>19566</v>
      </c>
      <c r="D76" s="12"/>
      <c r="E76" s="8">
        <f t="shared" si="1"/>
        <v>19566</v>
      </c>
      <c r="F76" s="11"/>
      <c r="G76" s="8"/>
      <c r="H76" s="14">
        <f>B76*Grundlagen!$D$32/Grundlagen!$D$4/Grundlagen!$D$33*Grundlagen!$D$3*(1-Grundlagen!$D$34)</f>
        <v>30270.313533409593</v>
      </c>
      <c r="I76" s="8">
        <f>E76*Grundlagen!$G$32/Grundlagen!$D$4/Grundlagen!$G$33*Grundlagen!$D$3*(1-Grundlagen!$G$34)</f>
        <v>16935.463427340979</v>
      </c>
    </row>
    <row r="77" spans="1:9" x14ac:dyDescent="0.35">
      <c r="A77" s="71">
        <v>42445</v>
      </c>
      <c r="B77" s="14">
        <v>34353</v>
      </c>
      <c r="C77" s="58">
        <v>18883</v>
      </c>
      <c r="D77" s="12"/>
      <c r="E77" s="8">
        <f t="shared" si="1"/>
        <v>18883</v>
      </c>
      <c r="F77" s="11"/>
      <c r="G77" s="8"/>
      <c r="H77" s="14">
        <f>B77*Grundlagen!$D$32/Grundlagen!$D$4/Grundlagen!$D$33*Grundlagen!$D$3*(1-Grundlagen!$D$34)</f>
        <v>27498.30973168023</v>
      </c>
      <c r="I77" s="8">
        <f>E77*Grundlagen!$G$32/Grundlagen!$D$4/Grundlagen!$G$33*Grundlagen!$D$3*(1-Grundlagen!$G$34)</f>
        <v>16344.288863256648</v>
      </c>
    </row>
    <row r="78" spans="1:9" x14ac:dyDescent="0.35">
      <c r="A78" s="71">
        <v>42446</v>
      </c>
      <c r="B78" s="14">
        <v>34070</v>
      </c>
      <c r="C78" s="58">
        <v>16999</v>
      </c>
      <c r="D78" s="12"/>
      <c r="E78" s="8">
        <f t="shared" si="1"/>
        <v>16999</v>
      </c>
      <c r="F78" s="11"/>
      <c r="G78" s="8"/>
      <c r="H78" s="14">
        <f>B78*Grundlagen!$D$32/Grundlagen!$D$4/Grundlagen!$D$33*Grundlagen!$D$3*(1-Grundlagen!$D$34)</f>
        <v>27271.778667317132</v>
      </c>
      <c r="I78" s="8">
        <f>E78*Grundlagen!$G$32/Grundlagen!$D$4/Grundlagen!$G$33*Grundlagen!$D$3*(1-Grundlagen!$G$34)</f>
        <v>14713.581866573099</v>
      </c>
    </row>
    <row r="79" spans="1:9" x14ac:dyDescent="0.35">
      <c r="A79" s="71">
        <v>42447</v>
      </c>
      <c r="B79" s="14">
        <v>32288</v>
      </c>
      <c r="C79" s="58">
        <v>17370</v>
      </c>
      <c r="D79" s="58">
        <v>3118</v>
      </c>
      <c r="E79" s="8">
        <f t="shared" si="1"/>
        <v>20488</v>
      </c>
      <c r="F79" s="11"/>
      <c r="G79" s="8"/>
      <c r="H79" s="14">
        <f>B79*Grundlagen!$D$32/Grundlagen!$D$4/Grundlagen!$D$33*Grundlagen!$D$3*(1-Grundlagen!$D$34)</f>
        <v>25845.353378642078</v>
      </c>
      <c r="I79" s="8">
        <f>E79*Grundlagen!$G$32/Grundlagen!$D$4/Grundlagen!$G$33*Grundlagen!$D$3*(1-Grundlagen!$G$34)</f>
        <v>17733.505811068277</v>
      </c>
    </row>
    <row r="80" spans="1:9" x14ac:dyDescent="0.35">
      <c r="A80" s="71">
        <v>42448</v>
      </c>
      <c r="B80" s="14">
        <v>25907</v>
      </c>
      <c r="C80" s="58">
        <v>22236</v>
      </c>
      <c r="D80" s="58"/>
      <c r="E80" s="8">
        <f t="shared" si="1"/>
        <v>22236</v>
      </c>
      <c r="F80" s="11"/>
      <c r="G80" s="8"/>
      <c r="H80" s="14">
        <f>B80*Grundlagen!$D$32/Grundlagen!$D$4/Grundlagen!$D$33*Grundlagen!$D$3*(1-Grundlagen!$D$34)</f>
        <v>20737.59817828544</v>
      </c>
      <c r="I80" s="8">
        <f>E80*Grundlagen!$G$32/Grundlagen!$D$4/Grundlagen!$G$33*Grundlagen!$D$3*(1-Grundlagen!$G$34)</f>
        <v>19246.497228373399</v>
      </c>
    </row>
    <row r="81" spans="1:9" x14ac:dyDescent="0.35">
      <c r="A81" s="71">
        <v>42449</v>
      </c>
      <c r="B81" s="14">
        <v>23881</v>
      </c>
      <c r="C81" s="58">
        <v>22077</v>
      </c>
      <c r="D81" s="12"/>
      <c r="E81" s="8">
        <f t="shared" si="1"/>
        <v>22077</v>
      </c>
      <c r="F81" s="11"/>
      <c r="G81" s="8"/>
      <c r="H81" s="14">
        <f>B81*Grundlagen!$D$32/Grundlagen!$D$4/Grundlagen!$D$33*Grundlagen!$D$3*(1-Grundlagen!$D$34)</f>
        <v>19115.859887120649</v>
      </c>
      <c r="I81" s="8">
        <f>E81*Grundlagen!$G$32/Grundlagen!$D$4/Grundlagen!$G$33*Grundlagen!$D$3*(1-Grundlagen!$G$34)</f>
        <v>19108.873867188329</v>
      </c>
    </row>
    <row r="82" spans="1:9" x14ac:dyDescent="0.35">
      <c r="A82" s="71">
        <v>42450</v>
      </c>
      <c r="B82" s="14">
        <v>23024</v>
      </c>
      <c r="C82" s="58">
        <v>20464</v>
      </c>
      <c r="D82" s="12"/>
      <c r="E82" s="8">
        <f t="shared" si="1"/>
        <v>20464</v>
      </c>
      <c r="F82" s="11"/>
      <c r="G82" s="8"/>
      <c r="H82" s="14">
        <f>B82*Grundlagen!$D$32/Grundlagen!$D$4/Grundlagen!$D$33*Grundlagen!$D$3*(1-Grundlagen!$D$34)</f>
        <v>18429.862989031688</v>
      </c>
      <c r="I82" s="8">
        <f>E82*Grundlagen!$G$32/Grundlagen!$D$4/Grundlagen!$G$33*Grundlagen!$D$3*(1-Grundlagen!$G$34)</f>
        <v>17712.732473530905</v>
      </c>
    </row>
    <row r="83" spans="1:9" x14ac:dyDescent="0.35">
      <c r="A83" s="71">
        <v>42451</v>
      </c>
      <c r="B83" s="14">
        <v>39842</v>
      </c>
      <c r="C83" s="58">
        <v>13960</v>
      </c>
      <c r="D83" s="58">
        <v>8171</v>
      </c>
      <c r="E83" s="8">
        <f t="shared" si="1"/>
        <v>22131</v>
      </c>
      <c r="F83" s="11"/>
      <c r="G83" s="8"/>
      <c r="H83" s="14">
        <f>B83*Grundlagen!$D$32/Grundlagen!$D$4/Grundlagen!$D$33*Grundlagen!$D$3*(1-Grundlagen!$D$34)</f>
        <v>31892.051824574381</v>
      </c>
      <c r="I83" s="8">
        <f>E83*Grundlagen!$G$32/Grundlagen!$D$4/Grundlagen!$G$33*Grundlagen!$D$3*(1-Grundlagen!$G$34)</f>
        <v>19155.613876647403</v>
      </c>
    </row>
    <row r="84" spans="1:9" x14ac:dyDescent="0.35">
      <c r="A84" s="71">
        <v>42452</v>
      </c>
      <c r="B84" s="14">
        <v>36750</v>
      </c>
      <c r="C84" s="58">
        <v>14424</v>
      </c>
      <c r="D84" s="12">
        <v>502</v>
      </c>
      <c r="E84" s="8">
        <f t="shared" si="1"/>
        <v>14926</v>
      </c>
      <c r="F84" s="11"/>
      <c r="G84" s="8"/>
      <c r="H84" s="14">
        <f>B84*Grundlagen!$D$32/Grundlagen!$D$4/Grundlagen!$D$33*Grundlagen!$D$3*(1-Grundlagen!$D$34)</f>
        <v>29417.019842204427</v>
      </c>
      <c r="I84" s="8">
        <f>E84*Grundlagen!$G$32/Grundlagen!$D$4/Grundlagen!$G$33*Grundlagen!$D$3*(1-Grundlagen!$G$34)</f>
        <v>12919.284836782757</v>
      </c>
    </row>
    <row r="85" spans="1:9" x14ac:dyDescent="0.35">
      <c r="A85" s="71">
        <v>42453</v>
      </c>
      <c r="B85" s="14">
        <v>29446</v>
      </c>
      <c r="C85" s="58">
        <v>15394</v>
      </c>
      <c r="D85" s="12"/>
      <c r="E85" s="8">
        <f t="shared" si="1"/>
        <v>15394</v>
      </c>
      <c r="F85" s="11"/>
      <c r="G85" s="8"/>
      <c r="H85" s="14">
        <f>B85*Grundlagen!$D$32/Grundlagen!$D$4/Grundlagen!$D$33*Grundlagen!$D$3*(1-Grundlagen!$D$34)</f>
        <v>23570.437177511605</v>
      </c>
      <c r="I85" s="8">
        <f>E85*Grundlagen!$G$32/Grundlagen!$D$4/Grundlagen!$G$33*Grundlagen!$D$3*(1-Grundlagen!$G$34)</f>
        <v>13324.364918761474</v>
      </c>
    </row>
    <row r="86" spans="1:9" x14ac:dyDescent="0.35">
      <c r="A86" s="71">
        <v>42454</v>
      </c>
      <c r="B86" s="14">
        <v>26319</v>
      </c>
      <c r="C86" s="58">
        <v>16274</v>
      </c>
      <c r="D86" s="12"/>
      <c r="E86" s="8">
        <f t="shared" si="1"/>
        <v>16274</v>
      </c>
      <c r="F86" s="11"/>
      <c r="G86" s="8"/>
      <c r="H86" s="14">
        <f>B86*Grundlagen!$D$32/Grundlagen!$D$4/Grundlagen!$D$33*Grundlagen!$D$3*(1-Grundlagen!$D$34)</f>
        <v>21067.388985768113</v>
      </c>
      <c r="I86" s="8">
        <f>E86*Grundlagen!$G$32/Grundlagen!$D$4/Grundlagen!$G$33*Grundlagen!$D$3*(1-Grundlagen!$G$34)</f>
        <v>14086.053961798376</v>
      </c>
    </row>
    <row r="87" spans="1:9" x14ac:dyDescent="0.35">
      <c r="A87" s="71">
        <v>42455</v>
      </c>
      <c r="B87" s="14">
        <v>27503</v>
      </c>
      <c r="C87" s="58">
        <v>19079</v>
      </c>
      <c r="D87" s="12"/>
      <c r="E87" s="8">
        <f t="shared" si="1"/>
        <v>19079</v>
      </c>
      <c r="F87" s="11"/>
      <c r="G87" s="8"/>
      <c r="H87" s="14">
        <f>B87*Grundlagen!$D$32/Grundlagen!$D$4/Grundlagen!$D$33*Grundlagen!$D$3*(1-Grundlagen!$D$34)</f>
        <v>22015.137325718322</v>
      </c>
      <c r="I87" s="8">
        <f>E87*Grundlagen!$G$32/Grundlagen!$D$4/Grundlagen!$G$33*Grundlagen!$D$3*(1-Grundlagen!$G$34)</f>
        <v>16513.937786478506</v>
      </c>
    </row>
    <row r="88" spans="1:9" x14ac:dyDescent="0.35">
      <c r="A88" s="71">
        <v>42456</v>
      </c>
      <c r="B88" s="14">
        <v>24198</v>
      </c>
      <c r="C88" s="58">
        <v>21168</v>
      </c>
      <c r="D88" s="12"/>
      <c r="E88" s="8">
        <f t="shared" si="1"/>
        <v>21168</v>
      </c>
      <c r="F88" s="11"/>
      <c r="G88" s="8"/>
      <c r="H88" s="14">
        <f>B88*Grundlagen!$D$32/Grundlagen!$D$4/Grundlagen!$D$33*Grundlagen!$D$3*(1-Grundlagen!$D$34)</f>
        <v>19369.606697732317</v>
      </c>
      <c r="I88" s="8">
        <f>E88*Grundlagen!$G$32/Grundlagen!$D$4/Grundlagen!$G$33*Grundlagen!$D$3*(1-Grundlagen!$G$34)</f>
        <v>18322.083707960428</v>
      </c>
    </row>
    <row r="89" spans="1:9" x14ac:dyDescent="0.35">
      <c r="A89" s="71">
        <v>42457</v>
      </c>
      <c r="B89" s="14">
        <v>25285</v>
      </c>
      <c r="C89" s="58">
        <v>21154</v>
      </c>
      <c r="D89" s="12"/>
      <c r="E89" s="8">
        <f t="shared" si="1"/>
        <v>21154</v>
      </c>
      <c r="F89" s="11"/>
      <c r="G89" s="8"/>
      <c r="H89" s="14">
        <f>B89*Grundlagen!$D$32/Grundlagen!$D$4/Grundlagen!$D$33*Grundlagen!$D$3*(1-Grundlagen!$D$34)</f>
        <v>20239.710114561603</v>
      </c>
      <c r="I89" s="8">
        <f>E89*Grundlagen!$G$32/Grundlagen!$D$4/Grundlagen!$G$33*Grundlagen!$D$3*(1-Grundlagen!$G$34)</f>
        <v>18309.9659277303</v>
      </c>
    </row>
    <row r="90" spans="1:9" x14ac:dyDescent="0.35">
      <c r="A90" s="71">
        <v>42458</v>
      </c>
      <c r="B90" s="14">
        <v>25116</v>
      </c>
      <c r="C90" s="58">
        <v>19709</v>
      </c>
      <c r="D90" s="12"/>
      <c r="E90" s="8">
        <f t="shared" si="1"/>
        <v>19709</v>
      </c>
      <c r="F90" s="11"/>
      <c r="G90" s="8"/>
      <c r="H90" s="14">
        <f>B90*Grundlagen!$D$32/Grundlagen!$D$4/Grundlagen!$D$33*Grundlagen!$D$3*(1-Grundlagen!$D$34)</f>
        <v>20104.431846443706</v>
      </c>
      <c r="I90" s="8">
        <f>E90*Grundlagen!$G$32/Grundlagen!$D$4/Grundlagen!$G$33*Grundlagen!$D$3*(1-Grundlagen!$G$34)</f>
        <v>17059.237896834471</v>
      </c>
    </row>
    <row r="91" spans="1:9" x14ac:dyDescent="0.35">
      <c r="A91" s="71">
        <v>42459</v>
      </c>
      <c r="B91" s="14">
        <v>28533</v>
      </c>
      <c r="C91" s="58">
        <v>19167</v>
      </c>
      <c r="D91" s="12"/>
      <c r="E91" s="8">
        <f t="shared" si="1"/>
        <v>19167</v>
      </c>
      <c r="F91" s="14"/>
      <c r="G91" s="8"/>
      <c r="H91" s="14">
        <f>B91*Grundlagen!$D$32/Grundlagen!$D$4/Grundlagen!$D$33*Grundlagen!$D$3*(1-Grundlagen!$D$34)</f>
        <v>22839.614344425005</v>
      </c>
      <c r="I91" s="8">
        <f>E91*Grundlagen!$G$32/Grundlagen!$D$4/Grundlagen!$G$33*Grundlagen!$D$3*(1-Grundlagen!$G$34)</f>
        <v>16590.106690782195</v>
      </c>
    </row>
    <row r="92" spans="1:9" x14ac:dyDescent="0.35">
      <c r="A92" s="71">
        <v>42460</v>
      </c>
      <c r="B92" s="14">
        <v>38465</v>
      </c>
      <c r="C92" s="58">
        <v>21024</v>
      </c>
      <c r="D92" s="58">
        <v>2839</v>
      </c>
      <c r="E92" s="8">
        <f t="shared" si="1"/>
        <v>23863</v>
      </c>
      <c r="F92" s="14">
        <v>395437</v>
      </c>
      <c r="G92" s="8">
        <v>4364834</v>
      </c>
      <c r="H92" s="14">
        <f>B92*Grundlagen!$D$32/Grundlagen!$D$4/Grundlagen!$D$33*Grundlagen!$D$3*(1-Grundlagen!$D$34)</f>
        <v>30789.814101507298</v>
      </c>
      <c r="I92" s="8">
        <f>E92*Grundlagen!$G$32/Grundlagen!$D$4/Grundlagen!$G$33*Grundlagen!$D$3*(1-Grundlagen!$G$34)</f>
        <v>20654.756402260948</v>
      </c>
    </row>
    <row r="93" spans="1:9" x14ac:dyDescent="0.35">
      <c r="A93" s="71">
        <v>42461</v>
      </c>
      <c r="B93" s="14">
        <v>36952</v>
      </c>
      <c r="C93" s="58">
        <v>21968</v>
      </c>
      <c r="D93" s="58">
        <v>2007</v>
      </c>
      <c r="E93" s="8">
        <f t="shared" si="1"/>
        <v>23975</v>
      </c>
      <c r="F93" s="11"/>
      <c r="G93" s="8"/>
      <c r="H93" s="14">
        <f>B93*Grundlagen!$D$32/Grundlagen!$D$4/Grundlagen!$D$33*Grundlagen!$D$3*(1-Grundlagen!$D$34)</f>
        <v>29578.713393445927</v>
      </c>
      <c r="I93" s="8">
        <f>E93*Grundlagen!$G$32/Grundlagen!$D$4/Grundlagen!$G$33*Grundlagen!$D$3*(1-Grundlagen!$G$34)</f>
        <v>20751.698644102009</v>
      </c>
    </row>
    <row r="94" spans="1:9" x14ac:dyDescent="0.35">
      <c r="A94" s="71">
        <v>42462</v>
      </c>
      <c r="B94" s="14">
        <v>30858</v>
      </c>
      <c r="C94" s="58">
        <v>18020</v>
      </c>
      <c r="D94" s="12">
        <v>115</v>
      </c>
      <c r="E94" s="8">
        <f t="shared" si="1"/>
        <v>18135</v>
      </c>
      <c r="F94" s="11"/>
      <c r="G94" s="8"/>
      <c r="H94" s="14">
        <f>B94*Grundlagen!$D$32/Grundlagen!$D$4/Grundlagen!$D$33*Grundlagen!$D$3*(1-Grundlagen!$D$34)</f>
        <v>24700.691109952219</v>
      </c>
      <c r="I94" s="8">
        <f>E94*Grundlagen!$G$32/Grundlagen!$D$4/Grundlagen!$G$33*Grundlagen!$D$3*(1-Grundlagen!$G$34)</f>
        <v>15696.853176675284</v>
      </c>
    </row>
    <row r="95" spans="1:9" x14ac:dyDescent="0.35">
      <c r="A95" s="71">
        <v>42463</v>
      </c>
      <c r="B95" s="14">
        <v>24688</v>
      </c>
      <c r="C95" s="58">
        <v>17556</v>
      </c>
      <c r="D95" s="12">
        <v>5</v>
      </c>
      <c r="E95" s="8">
        <f t="shared" si="1"/>
        <v>17561</v>
      </c>
      <c r="F95" s="11"/>
      <c r="G95" s="8"/>
      <c r="H95" s="14">
        <f>B95*Grundlagen!$D$32/Grundlagen!$D$4/Grundlagen!$D$33*Grundlagen!$D$3*(1-Grundlagen!$D$34)</f>
        <v>19761.833628961711</v>
      </c>
      <c r="I95" s="8">
        <f>E95*Grundlagen!$G$32/Grundlagen!$D$4/Grundlagen!$G$33*Grundlagen!$D$3*(1-Grundlagen!$G$34)</f>
        <v>15200.024187239847</v>
      </c>
    </row>
    <row r="96" spans="1:9" x14ac:dyDescent="0.35">
      <c r="A96" s="71">
        <v>42464</v>
      </c>
      <c r="B96" s="14">
        <v>25948</v>
      </c>
      <c r="C96" s="58">
        <v>18702</v>
      </c>
      <c r="D96" s="12">
        <v>417</v>
      </c>
      <c r="E96" s="8">
        <f t="shared" si="1"/>
        <v>19119</v>
      </c>
      <c r="F96" s="11"/>
      <c r="G96" s="8"/>
      <c r="H96" s="14">
        <f>B96*Grundlagen!$D$32/Grundlagen!$D$4/Grundlagen!$D$33*Grundlagen!$D$3*(1-Grundlagen!$D$34)</f>
        <v>20770.417166408719</v>
      </c>
      <c r="I96" s="8">
        <f>E96*Grundlagen!$G$32/Grundlagen!$D$4/Grundlagen!$G$33*Grundlagen!$D$3*(1-Grundlagen!$G$34)</f>
        <v>16548.560015707455</v>
      </c>
    </row>
    <row r="97" spans="1:9" x14ac:dyDescent="0.35">
      <c r="A97" s="71">
        <v>42465</v>
      </c>
      <c r="B97" s="14">
        <v>38606</v>
      </c>
      <c r="C97" s="58">
        <v>15776</v>
      </c>
      <c r="D97" s="58">
        <v>6155</v>
      </c>
      <c r="E97" s="8">
        <f t="shared" si="1"/>
        <v>21931</v>
      </c>
      <c r="F97" s="11"/>
      <c r="G97" s="8"/>
      <c r="H97" s="14">
        <f>B97*Grundlagen!$D$32/Grundlagen!$D$4/Grundlagen!$D$33*Grundlagen!$D$3*(1-Grundlagen!$D$34)</f>
        <v>30902.679402126363</v>
      </c>
      <c r="I97" s="8">
        <f>E97*Grundlagen!$G$32/Grundlagen!$D$4/Grundlagen!$G$33*Grundlagen!$D$3*(1-Grundlagen!$G$34)</f>
        <v>18982.502730502656</v>
      </c>
    </row>
    <row r="98" spans="1:9" x14ac:dyDescent="0.35">
      <c r="A98" s="71">
        <v>42466</v>
      </c>
      <c r="B98" s="14">
        <v>40136</v>
      </c>
      <c r="C98" s="58">
        <v>19431</v>
      </c>
      <c r="D98" s="58">
        <v>2001</v>
      </c>
      <c r="E98" s="8">
        <f t="shared" si="1"/>
        <v>21432</v>
      </c>
      <c r="F98" s="11"/>
      <c r="G98" s="8"/>
      <c r="H98" s="14">
        <f>B98*Grundlagen!$D$32/Grundlagen!$D$4/Grundlagen!$D$33*Grundlagen!$D$3*(1-Grundlagen!$D$34)</f>
        <v>32127.387983312019</v>
      </c>
      <c r="I98" s="8">
        <f>E98*Grundlagen!$G$32/Grundlagen!$D$4/Grundlagen!$G$33*Grundlagen!$D$3*(1-Grundlagen!$G$34)</f>
        <v>18550.5904208715</v>
      </c>
    </row>
    <row r="99" spans="1:9" x14ac:dyDescent="0.35">
      <c r="A99" s="71">
        <v>42467</v>
      </c>
      <c r="B99" s="14">
        <v>39384</v>
      </c>
      <c r="C99" s="58">
        <v>14593</v>
      </c>
      <c r="D99" s="58"/>
      <c r="E99" s="8">
        <f t="shared" si="1"/>
        <v>14593</v>
      </c>
      <c r="F99" s="11"/>
      <c r="G99" s="8"/>
      <c r="H99" s="14">
        <f>B99*Grundlagen!$D$32/Grundlagen!$D$4/Grundlagen!$D$33*Grundlagen!$D$3*(1-Grundlagen!$D$34)</f>
        <v>31525.439713343651</v>
      </c>
      <c r="I99" s="8">
        <f>E99*Grundlagen!$G$32/Grundlagen!$D$4/Grundlagen!$G$33*Grundlagen!$D$3*(1-Grundlagen!$G$34)</f>
        <v>12631.054778451748</v>
      </c>
    </row>
    <row r="100" spans="1:9" x14ac:dyDescent="0.35">
      <c r="A100" s="71">
        <v>42468</v>
      </c>
      <c r="B100" s="14">
        <v>41336</v>
      </c>
      <c r="C100" s="58">
        <v>15003</v>
      </c>
      <c r="D100" s="58">
        <v>4657</v>
      </c>
      <c r="E100" s="8">
        <f t="shared" si="1"/>
        <v>19660</v>
      </c>
      <c r="F100" s="11"/>
      <c r="G100" s="8"/>
      <c r="H100" s="14">
        <f>B100*Grundlagen!$D$32/Grundlagen!$D$4/Grundlagen!$D$33*Grundlagen!$D$3*(1-Grundlagen!$D$34)</f>
        <v>33087.943733261556</v>
      </c>
      <c r="I100" s="8">
        <f>E100*Grundlagen!$G$32/Grundlagen!$D$4/Grundlagen!$G$33*Grundlagen!$D$3*(1-Grundlagen!$G$34)</f>
        <v>17016.82566602901</v>
      </c>
    </row>
    <row r="101" spans="1:9" x14ac:dyDescent="0.35">
      <c r="A101" s="71">
        <v>42469</v>
      </c>
      <c r="B101" s="14">
        <v>37324</v>
      </c>
      <c r="C101" s="58">
        <v>17188</v>
      </c>
      <c r="D101" s="58"/>
      <c r="E101" s="8">
        <f t="shared" si="1"/>
        <v>17188</v>
      </c>
      <c r="F101" s="11"/>
      <c r="G101" s="13"/>
      <c r="H101" s="14">
        <f>B101*Grundlagen!$D$32/Grundlagen!$D$4/Grundlagen!$D$33*Grundlagen!$D$3*(1-Grundlagen!$D$34)</f>
        <v>29876.485675930286</v>
      </c>
      <c r="I101" s="8">
        <f>E101*Grundlagen!$G$32/Grundlagen!$D$4/Grundlagen!$G$33*Grundlagen!$D$3*(1-Grundlagen!$G$34)</f>
        <v>14877.17189967989</v>
      </c>
    </row>
    <row r="102" spans="1:9" x14ac:dyDescent="0.35">
      <c r="A102" s="71">
        <v>42470</v>
      </c>
      <c r="B102" s="14">
        <v>33623</v>
      </c>
      <c r="C102" s="58">
        <v>19148</v>
      </c>
      <c r="D102" s="58"/>
      <c r="E102" s="8">
        <f t="shared" si="1"/>
        <v>19148</v>
      </c>
      <c r="F102" s="11"/>
      <c r="G102" s="13"/>
      <c r="H102" s="14">
        <f>B102*Grundlagen!$D$32/Grundlagen!$D$4/Grundlagen!$D$33*Grundlagen!$D$3*(1-Grundlagen!$D$34)</f>
        <v>26913.971650460931</v>
      </c>
      <c r="I102" s="8">
        <f>E102*Grundlagen!$G$32/Grundlagen!$D$4/Grundlagen!$G$33*Grundlagen!$D$3*(1-Grundlagen!$G$34)</f>
        <v>16573.661131898443</v>
      </c>
    </row>
    <row r="103" spans="1:9" x14ac:dyDescent="0.35">
      <c r="A103" s="71">
        <v>42471</v>
      </c>
      <c r="B103" s="14">
        <v>28585</v>
      </c>
      <c r="C103" s="58">
        <v>20233</v>
      </c>
      <c r="D103" s="58"/>
      <c r="E103" s="8">
        <f t="shared" si="1"/>
        <v>20233</v>
      </c>
      <c r="F103" s="11"/>
      <c r="G103" s="8"/>
      <c r="H103" s="14">
        <f>B103*Grundlagen!$D$32/Grundlagen!$D$4/Grundlagen!$D$33*Grundlagen!$D$3*(1-Grundlagen!$D$34)</f>
        <v>22881.238426922817</v>
      </c>
      <c r="I103" s="8">
        <f>E103*Grundlagen!$G$32/Grundlagen!$D$4/Grundlagen!$G$33*Grundlagen!$D$3*(1-Grundlagen!$G$34)</f>
        <v>17512.789099733716</v>
      </c>
    </row>
    <row r="104" spans="1:9" x14ac:dyDescent="0.35">
      <c r="A104" s="71">
        <v>42472</v>
      </c>
      <c r="B104" s="14">
        <v>32709</v>
      </c>
      <c r="C104" s="58">
        <v>22023</v>
      </c>
      <c r="D104" s="12"/>
      <c r="E104" s="8">
        <f t="shared" si="1"/>
        <v>22023</v>
      </c>
      <c r="F104" s="11"/>
      <c r="G104" s="8"/>
      <c r="H104" s="14">
        <f>B104*Grundlagen!$D$32/Grundlagen!$D$4/Grundlagen!$D$33*Grundlagen!$D$3*(1-Grundlagen!$D$34)</f>
        <v>26182.348354249374</v>
      </c>
      <c r="I104" s="8">
        <f>E104*Grundlagen!$G$32/Grundlagen!$D$4/Grundlagen!$G$33*Grundlagen!$D$3*(1-Grundlagen!$G$34)</f>
        <v>19062.133857729241</v>
      </c>
    </row>
    <row r="105" spans="1:9" x14ac:dyDescent="0.35">
      <c r="A105" s="71">
        <v>42473</v>
      </c>
      <c r="B105" s="14">
        <v>39029</v>
      </c>
      <c r="C105" s="58">
        <v>10308</v>
      </c>
      <c r="D105" s="12"/>
      <c r="E105" s="8">
        <f t="shared" si="1"/>
        <v>10308</v>
      </c>
      <c r="F105" s="11"/>
      <c r="G105" s="8"/>
      <c r="H105" s="14">
        <f>B105*Grundlagen!$D$32/Grundlagen!$D$4/Grundlagen!$D$33*Grundlagen!$D$3*(1-Grundlagen!$D$34)</f>
        <v>31241.275303983577</v>
      </c>
      <c r="I105" s="8">
        <f>E105*Grundlagen!$G$32/Grundlagen!$D$4/Grundlagen!$G$33*Grundlagen!$D$3*(1-Grundlagen!$G$34)</f>
        <v>8922.1484723004596</v>
      </c>
    </row>
    <row r="106" spans="1:9" x14ac:dyDescent="0.35">
      <c r="A106" s="71">
        <v>42474</v>
      </c>
      <c r="B106" s="14">
        <v>21009</v>
      </c>
      <c r="C106" s="58">
        <v>17336</v>
      </c>
      <c r="D106" s="58">
        <v>123</v>
      </c>
      <c r="E106" s="8">
        <f t="shared" si="1"/>
        <v>17459</v>
      </c>
      <c r="F106" s="11"/>
      <c r="G106" s="8"/>
      <c r="H106" s="14">
        <f>B106*Grundlagen!$D$32/Grundlagen!$D$4/Grundlagen!$D$33*Grundlagen!$D$3*(1-Grundlagen!$D$34)</f>
        <v>16816.929792241433</v>
      </c>
      <c r="I106" s="8">
        <f>E106*Grundlagen!$G$32/Grundlagen!$D$4/Grundlagen!$G$33*Grundlagen!$D$3*(1-Grundlagen!$G$34)</f>
        <v>15111.737502706024</v>
      </c>
    </row>
    <row r="107" spans="1:9" x14ac:dyDescent="0.35">
      <c r="A107" s="71">
        <v>42475</v>
      </c>
      <c r="B107" s="14">
        <v>29404</v>
      </c>
      <c r="C107" s="58">
        <v>14309</v>
      </c>
      <c r="D107" s="58"/>
      <c r="E107" s="8">
        <f t="shared" si="1"/>
        <v>14309</v>
      </c>
      <c r="F107" s="11"/>
      <c r="G107" s="8"/>
      <c r="H107" s="14">
        <f>B107*Grundlagen!$D$32/Grundlagen!$D$4/Grundlagen!$D$33*Grundlagen!$D$3*(1-Grundlagen!$D$34)</f>
        <v>23536.817726263369</v>
      </c>
      <c r="I107" s="8">
        <f>E107*Grundlagen!$G$32/Grundlagen!$D$4/Grundlagen!$G$33*Grundlagen!$D$3*(1-Grundlagen!$G$34)</f>
        <v>12385.236950926201</v>
      </c>
    </row>
    <row r="108" spans="1:9" x14ac:dyDescent="0.35">
      <c r="A108" s="71">
        <v>42476</v>
      </c>
      <c r="B108" s="14">
        <v>29176</v>
      </c>
      <c r="C108" s="58">
        <v>16874</v>
      </c>
      <c r="D108" s="12"/>
      <c r="E108" s="8">
        <f t="shared" si="1"/>
        <v>16874</v>
      </c>
      <c r="F108" s="11"/>
      <c r="G108" s="8"/>
      <c r="H108" s="14">
        <f>B108*Grundlagen!$D$32/Grundlagen!$D$4/Grundlagen!$D$33*Grundlagen!$D$3*(1-Grundlagen!$D$34)</f>
        <v>23354.312133772961</v>
      </c>
      <c r="I108" s="8">
        <f>E108*Grundlagen!$G$32/Grundlagen!$D$4/Grundlagen!$G$33*Grundlagen!$D$3*(1-Grundlagen!$G$34)</f>
        <v>14605.38740023263</v>
      </c>
    </row>
    <row r="109" spans="1:9" x14ac:dyDescent="0.35">
      <c r="A109" s="71">
        <v>42477</v>
      </c>
      <c r="B109" s="14">
        <v>26151</v>
      </c>
      <c r="C109" s="58">
        <v>19389</v>
      </c>
      <c r="D109" s="12"/>
      <c r="E109" s="8">
        <f t="shared" si="1"/>
        <v>19389</v>
      </c>
      <c r="F109" s="11"/>
      <c r="G109" s="8"/>
      <c r="H109" s="14">
        <f>B109*Grundlagen!$D$32/Grundlagen!$D$4/Grundlagen!$D$33*Grundlagen!$D$3*(1-Grundlagen!$D$34)</f>
        <v>20932.91118077518</v>
      </c>
      <c r="I109" s="8">
        <f>E109*Grundlagen!$G$32/Grundlagen!$D$4/Grundlagen!$G$33*Grundlagen!$D$3*(1-Grundlagen!$G$34)</f>
        <v>16782.260063002872</v>
      </c>
    </row>
    <row r="110" spans="1:9" x14ac:dyDescent="0.35">
      <c r="A110" s="71">
        <v>42478</v>
      </c>
      <c r="B110" s="14">
        <v>26628</v>
      </c>
      <c r="C110" s="58">
        <v>15085</v>
      </c>
      <c r="D110" s="58">
        <v>1</v>
      </c>
      <c r="E110" s="8">
        <f t="shared" si="1"/>
        <v>15086</v>
      </c>
      <c r="F110" s="11"/>
      <c r="G110" s="8"/>
      <c r="H110" s="14">
        <f>B110*Grundlagen!$D$32/Grundlagen!$D$4/Grundlagen!$D$33*Grundlagen!$D$3*(1-Grundlagen!$D$34)</f>
        <v>21314.73209138012</v>
      </c>
      <c r="I110" s="8">
        <f>E110*Grundlagen!$G$32/Grundlagen!$D$4/Grundlagen!$G$33*Grundlagen!$D$3*(1-Grundlagen!$G$34)</f>
        <v>13057.773753698559</v>
      </c>
    </row>
    <row r="111" spans="1:9" x14ac:dyDescent="0.35">
      <c r="A111" s="71">
        <v>42479</v>
      </c>
      <c r="B111" s="14">
        <v>31893</v>
      </c>
      <c r="C111" s="58">
        <v>15780</v>
      </c>
      <c r="D111" s="12">
        <v>18</v>
      </c>
      <c r="E111" s="8">
        <f t="shared" si="1"/>
        <v>15798</v>
      </c>
      <c r="F111" s="11"/>
      <c r="G111" s="8"/>
      <c r="H111" s="14">
        <f>B111*Grundlagen!$D$32/Grundlagen!$D$4/Grundlagen!$D$33*Grundlagen!$D$3*(1-Grundlagen!$D$34)</f>
        <v>25529.170444283689</v>
      </c>
      <c r="I111" s="8">
        <f>E111*Grundlagen!$G$32/Grundlagen!$D$4/Grundlagen!$G$33*Grundlagen!$D$3*(1-Grundlagen!$G$34)</f>
        <v>13674.049433973869</v>
      </c>
    </row>
    <row r="112" spans="1:9" x14ac:dyDescent="0.35">
      <c r="A112" s="71">
        <v>42480</v>
      </c>
      <c r="B112" s="14">
        <v>33311</v>
      </c>
      <c r="C112" s="58">
        <v>12915</v>
      </c>
      <c r="D112" s="58">
        <v>1309</v>
      </c>
      <c r="E112" s="8">
        <f t="shared" si="1"/>
        <v>14224</v>
      </c>
      <c r="F112" s="11"/>
      <c r="G112" s="8"/>
      <c r="H112" s="14">
        <f>B112*Grundlagen!$D$32/Grundlagen!$D$4/Grundlagen!$D$33*Grundlagen!$D$3*(1-Grundlagen!$D$34)</f>
        <v>26664.227155474055</v>
      </c>
      <c r="I112" s="8">
        <f>E112*Grundlagen!$G$32/Grundlagen!$D$4/Grundlagen!$G$33*Grundlagen!$D$3*(1-Grundlagen!$G$34)</f>
        <v>12311.66471381468</v>
      </c>
    </row>
    <row r="113" spans="1:9" x14ac:dyDescent="0.35">
      <c r="A113" s="71">
        <v>42481</v>
      </c>
      <c r="B113" s="14">
        <v>32348</v>
      </c>
      <c r="C113" s="58">
        <v>20719</v>
      </c>
      <c r="D113" s="12"/>
      <c r="E113" s="8">
        <f t="shared" si="1"/>
        <v>20719</v>
      </c>
      <c r="F113" s="11"/>
      <c r="G113" s="8"/>
      <c r="H113" s="14">
        <f>B113*Grundlagen!$D$32/Grundlagen!$D$4/Grundlagen!$D$33*Grundlagen!$D$3*(1-Grundlagen!$D$34)</f>
        <v>25893.381166139559</v>
      </c>
      <c r="I113" s="8">
        <f>E113*Grundlagen!$G$32/Grundlagen!$D$4/Grundlagen!$G$33*Grundlagen!$D$3*(1-Grundlagen!$G$34)</f>
        <v>17933.449184865465</v>
      </c>
    </row>
    <row r="114" spans="1:9" x14ac:dyDescent="0.35">
      <c r="A114" s="71">
        <v>42482</v>
      </c>
      <c r="B114" s="14">
        <v>31993</v>
      </c>
      <c r="C114" s="58">
        <v>21046</v>
      </c>
      <c r="D114" s="12"/>
      <c r="E114" s="8">
        <f t="shared" si="1"/>
        <v>21046</v>
      </c>
      <c r="F114" s="11"/>
      <c r="G114" s="8"/>
      <c r="H114" s="14">
        <f>B114*Grundlagen!$D$32/Grundlagen!$D$4/Grundlagen!$D$33*Grundlagen!$D$3*(1-Grundlagen!$D$34)</f>
        <v>25609.216756779486</v>
      </c>
      <c r="I114" s="8">
        <f>E114*Grundlagen!$G$32/Grundlagen!$D$4/Grundlagen!$G$33*Grundlagen!$D$3*(1-Grundlagen!$G$34)</f>
        <v>18216.485908812134</v>
      </c>
    </row>
    <row r="115" spans="1:9" x14ac:dyDescent="0.35">
      <c r="A115" s="71">
        <v>42483</v>
      </c>
      <c r="B115" s="14">
        <v>25819</v>
      </c>
      <c r="C115" s="58">
        <v>21451</v>
      </c>
      <c r="D115" s="12"/>
      <c r="E115" s="8">
        <f t="shared" si="1"/>
        <v>21451</v>
      </c>
      <c r="F115" s="11"/>
      <c r="G115" s="8"/>
      <c r="H115" s="14">
        <f>B115*Grundlagen!$D$32/Grundlagen!$D$4/Grundlagen!$D$33*Grundlagen!$D$3*(1-Grundlagen!$D$34)</f>
        <v>20667.157423289143</v>
      </c>
      <c r="I115" s="8">
        <f>E115*Grundlagen!$G$32/Grundlagen!$D$4/Grundlagen!$G$33*Grundlagen!$D$3*(1-Grundlagen!$G$34)</f>
        <v>18567.035979755252</v>
      </c>
    </row>
    <row r="116" spans="1:9" x14ac:dyDescent="0.35">
      <c r="A116" s="71">
        <v>42484</v>
      </c>
      <c r="B116" s="14">
        <v>24122</v>
      </c>
      <c r="C116" s="58">
        <v>23606</v>
      </c>
      <c r="D116" s="12">
        <v>4</v>
      </c>
      <c r="E116" s="8">
        <f t="shared" si="1"/>
        <v>23610</v>
      </c>
      <c r="F116" s="11"/>
      <c r="G116" s="8"/>
      <c r="H116" s="14">
        <f>B116*Grundlagen!$D$32/Grundlagen!$D$4/Grundlagen!$D$33*Grundlagen!$D$3*(1-Grundlagen!$D$34)</f>
        <v>19308.771500235514</v>
      </c>
      <c r="I116" s="8">
        <f>E116*Grundlagen!$G$32/Grundlagen!$D$4/Grundlagen!$G$33*Grundlagen!$D$3*(1-Grundlagen!$G$34)</f>
        <v>20435.770802387837</v>
      </c>
    </row>
    <row r="117" spans="1:9" x14ac:dyDescent="0.35">
      <c r="A117" s="71">
        <v>42485</v>
      </c>
      <c r="B117" s="14">
        <v>27687</v>
      </c>
      <c r="C117" s="58">
        <v>19567</v>
      </c>
      <c r="D117" s="12"/>
      <c r="E117" s="8">
        <f t="shared" si="1"/>
        <v>19567</v>
      </c>
      <c r="F117" s="11"/>
      <c r="G117" s="8"/>
      <c r="H117" s="14">
        <f>B117*Grundlagen!$D$32/Grundlagen!$D$4/Grundlagen!$D$33*Grundlagen!$D$3*(1-Grundlagen!$D$34)</f>
        <v>22162.422540710584</v>
      </c>
      <c r="I117" s="8">
        <f>E117*Grundlagen!$G$32/Grundlagen!$D$4/Grundlagen!$G$33*Grundlagen!$D$3*(1-Grundlagen!$G$34)</f>
        <v>16936.3289830717</v>
      </c>
    </row>
    <row r="118" spans="1:9" x14ac:dyDescent="0.35">
      <c r="A118" s="71">
        <v>42486</v>
      </c>
      <c r="B118" s="14">
        <v>32410</v>
      </c>
      <c r="C118" s="58">
        <v>23507</v>
      </c>
      <c r="D118" s="12">
        <v>3</v>
      </c>
      <c r="E118" s="8">
        <f t="shared" si="1"/>
        <v>23510</v>
      </c>
      <c r="F118" s="11"/>
      <c r="G118" s="8"/>
      <c r="H118" s="14">
        <f>B118*Grundlagen!$D$32/Grundlagen!$D$4/Grundlagen!$D$33*Grundlagen!$D$3*(1-Grundlagen!$D$34)</f>
        <v>25943.009879886948</v>
      </c>
      <c r="I118" s="8">
        <f>E118*Grundlagen!$G$32/Grundlagen!$D$4/Grundlagen!$G$33*Grundlagen!$D$3*(1-Grundlagen!$G$34)</f>
        <v>20349.215229315461</v>
      </c>
    </row>
    <row r="119" spans="1:9" x14ac:dyDescent="0.35">
      <c r="A119" s="71">
        <v>42487</v>
      </c>
      <c r="B119" s="14">
        <v>33171</v>
      </c>
      <c r="C119" s="58">
        <v>24256</v>
      </c>
      <c r="D119" s="12"/>
      <c r="E119" s="8">
        <f t="shared" si="1"/>
        <v>24256</v>
      </c>
      <c r="F119" s="11"/>
      <c r="G119" s="8"/>
      <c r="H119" s="14">
        <f>B119*Grundlagen!$D$32/Grundlagen!$D$4/Grundlagen!$D$33*Grundlagen!$D$3*(1-Grundlagen!$D$34)</f>
        <v>26552.162317979946</v>
      </c>
      <c r="I119" s="8">
        <f>E119*Grundlagen!$G$32/Grundlagen!$D$4/Grundlagen!$G$33*Grundlagen!$D$3*(1-Grundlagen!$G$34)</f>
        <v>20994.919804435387</v>
      </c>
    </row>
    <row r="120" spans="1:9" x14ac:dyDescent="0.35">
      <c r="A120" s="71">
        <v>42488</v>
      </c>
      <c r="B120" s="14">
        <v>36883</v>
      </c>
      <c r="C120" s="58">
        <v>20095</v>
      </c>
      <c r="D120" s="12">
        <v>1</v>
      </c>
      <c r="E120" s="8">
        <f t="shared" si="1"/>
        <v>20096</v>
      </c>
      <c r="F120" s="11"/>
      <c r="G120" s="8"/>
      <c r="H120" s="14">
        <f>B120*Grundlagen!$D$32/Grundlagen!$D$4/Grundlagen!$D$33*Grundlagen!$D$3*(1-Grundlagen!$D$34)</f>
        <v>29523.481437823822</v>
      </c>
      <c r="I120" s="8">
        <f>E120*Grundlagen!$G$32/Grundlagen!$D$4/Grundlagen!$G$33*Grundlagen!$D$3*(1-Grundlagen!$G$34)</f>
        <v>17394.207964624566</v>
      </c>
    </row>
    <row r="121" spans="1:9" x14ac:dyDescent="0.35">
      <c r="A121" s="71">
        <v>42489</v>
      </c>
      <c r="B121" s="14">
        <v>38496</v>
      </c>
      <c r="C121" s="58">
        <v>22526</v>
      </c>
      <c r="D121" s="12"/>
      <c r="E121" s="8">
        <f t="shared" si="1"/>
        <v>22526</v>
      </c>
      <c r="F121" s="14"/>
      <c r="G121" s="8"/>
      <c r="H121" s="14">
        <f>B121*Grundlagen!$D$32/Grundlagen!$D$4/Grundlagen!$D$33*Grundlagen!$D$3*(1-Grundlagen!$D$34)</f>
        <v>30814.62845838099</v>
      </c>
      <c r="I121" s="8">
        <f>E121*Grundlagen!$G$32/Grundlagen!$D$4/Grundlagen!$G$33*Grundlagen!$D$3*(1-Grundlagen!$G$34)</f>
        <v>19497.508390283288</v>
      </c>
    </row>
    <row r="122" spans="1:9" x14ac:dyDescent="0.35">
      <c r="A122" s="71">
        <v>42490</v>
      </c>
      <c r="B122" s="14">
        <v>32941</v>
      </c>
      <c r="C122" s="58">
        <v>21923</v>
      </c>
      <c r="D122" s="12"/>
      <c r="E122" s="8">
        <f t="shared" si="1"/>
        <v>21923</v>
      </c>
      <c r="F122" s="14">
        <v>477153</v>
      </c>
      <c r="G122" s="8">
        <v>5266815</v>
      </c>
      <c r="H122" s="14">
        <f>B122*Grundlagen!$D$32/Grundlagen!$D$4/Grundlagen!$D$33*Grundlagen!$D$3*(1-Grundlagen!$D$34)</f>
        <v>26368.055799239617</v>
      </c>
      <c r="I122" s="8">
        <f>E122*Grundlagen!$G$32/Grundlagen!$D$4/Grundlagen!$G$33*Grundlagen!$D$3*(1-Grundlagen!$G$34)</f>
        <v>18975.578284656865</v>
      </c>
    </row>
    <row r="123" spans="1:9" x14ac:dyDescent="0.35">
      <c r="A123" s="71">
        <v>42491</v>
      </c>
      <c r="B123" s="14">
        <v>23045</v>
      </c>
      <c r="C123" s="58">
        <v>22740</v>
      </c>
      <c r="D123" s="12"/>
      <c r="E123" s="8">
        <f t="shared" si="1"/>
        <v>22740</v>
      </c>
      <c r="F123" s="11"/>
      <c r="G123" s="8"/>
      <c r="H123" s="14">
        <f>B123*Grundlagen!$D$32/Grundlagen!$D$4/Grundlagen!$D$33*Grundlagen!$D$3*(1-Grundlagen!$D$34)</f>
        <v>18446.672714655808</v>
      </c>
      <c r="I123" s="8">
        <f>E123*Grundlagen!$G$32/Grundlagen!$D$4/Grundlagen!$G$33*Grundlagen!$D$3*(1-Grundlagen!$G$34)</f>
        <v>19682.737316658175</v>
      </c>
    </row>
    <row r="124" spans="1:9" x14ac:dyDescent="0.35">
      <c r="A124" s="71">
        <v>42492</v>
      </c>
      <c r="B124" s="14">
        <v>29007</v>
      </c>
      <c r="C124" s="58">
        <v>19733</v>
      </c>
      <c r="D124" s="12"/>
      <c r="E124" s="8">
        <f t="shared" si="1"/>
        <v>19733</v>
      </c>
      <c r="F124" s="11"/>
      <c r="G124" s="8"/>
      <c r="H124" s="14">
        <f>B124*Grundlagen!$D$32/Grundlagen!$D$4/Grundlagen!$D$33*Grundlagen!$D$3*(1-Grundlagen!$D$34)</f>
        <v>23219.033865655067</v>
      </c>
      <c r="I124" s="8">
        <f>E124*Grundlagen!$G$32/Grundlagen!$D$4/Grundlagen!$G$33*Grundlagen!$D$3*(1-Grundlagen!$G$34)</f>
        <v>17080.011234371843</v>
      </c>
    </row>
    <row r="125" spans="1:9" x14ac:dyDescent="0.35">
      <c r="A125" s="71">
        <v>42493</v>
      </c>
      <c r="B125" s="14">
        <v>32742</v>
      </c>
      <c r="C125" s="58">
        <v>22486</v>
      </c>
      <c r="D125" s="12"/>
      <c r="E125" s="8">
        <f t="shared" si="1"/>
        <v>22486</v>
      </c>
      <c r="F125" s="11"/>
      <c r="G125" s="8"/>
      <c r="H125" s="14">
        <f>B125*Grundlagen!$D$32/Grundlagen!$D$4/Grundlagen!$D$33*Grundlagen!$D$3*(1-Grundlagen!$D$34)</f>
        <v>26208.763637372987</v>
      </c>
      <c r="I125" s="8">
        <f>E125*Grundlagen!$G$32/Grundlagen!$D$4/Grundlagen!$G$33*Grundlagen!$D$3*(1-Grundlagen!$G$34)</f>
        <v>19462.886161054335</v>
      </c>
    </row>
    <row r="126" spans="1:9" x14ac:dyDescent="0.35">
      <c r="A126" s="71">
        <v>42494</v>
      </c>
      <c r="B126" s="14">
        <v>28634</v>
      </c>
      <c r="C126" s="58">
        <v>21653</v>
      </c>
      <c r="D126" s="12">
        <v>1</v>
      </c>
      <c r="E126" s="8">
        <f t="shared" si="1"/>
        <v>21654</v>
      </c>
      <c r="F126" s="11"/>
      <c r="G126" s="8"/>
      <c r="H126" s="14">
        <f>B126*Grundlagen!$D$32/Grundlagen!$D$4/Grundlagen!$D$33*Grundlagen!$D$3*(1-Grundlagen!$D$34)</f>
        <v>22920.461120045751</v>
      </c>
      <c r="I126" s="8">
        <f>E126*Grundlagen!$G$32/Grundlagen!$D$4/Grundlagen!$G$33*Grundlagen!$D$3*(1-Grundlagen!$G$34)</f>
        <v>18742.74379309217</v>
      </c>
    </row>
    <row r="127" spans="1:9" x14ac:dyDescent="0.35">
      <c r="A127" s="71">
        <v>42495</v>
      </c>
      <c r="B127" s="14">
        <v>24030</v>
      </c>
      <c r="C127" s="58">
        <v>23347</v>
      </c>
      <c r="D127" s="12">
        <v>2</v>
      </c>
      <c r="E127" s="8">
        <f t="shared" si="1"/>
        <v>23349</v>
      </c>
      <c r="F127" s="11"/>
      <c r="G127" s="8"/>
      <c r="H127" s="14">
        <f>B127*Grundlagen!$D$32/Grundlagen!$D$4/Grundlagen!$D$33*Grundlagen!$D$3*(1-Grundlagen!$D$34)</f>
        <v>19235.128892739383</v>
      </c>
      <c r="I127" s="8">
        <f>E127*Grundlagen!$G$32/Grundlagen!$D$4/Grundlagen!$G$33*Grundlagen!$D$3*(1-Grundlagen!$G$34)</f>
        <v>20209.860756668942</v>
      </c>
    </row>
    <row r="128" spans="1:9" x14ac:dyDescent="0.35">
      <c r="A128" s="71">
        <v>42496</v>
      </c>
      <c r="B128" s="14">
        <v>27733</v>
      </c>
      <c r="C128" s="58">
        <v>23209</v>
      </c>
      <c r="D128" s="12"/>
      <c r="E128" s="8">
        <f t="shared" si="1"/>
        <v>23209</v>
      </c>
      <c r="F128" s="11"/>
      <c r="G128" s="8"/>
      <c r="H128" s="14">
        <f>B128*Grundlagen!$D$32/Grundlagen!$D$4/Grundlagen!$D$33*Grundlagen!$D$3*(1-Grundlagen!$D$34)</f>
        <v>22199.243844458644</v>
      </c>
      <c r="I128" s="8">
        <f>E128*Grundlagen!$G$32/Grundlagen!$D$4/Grundlagen!$G$33*Grundlagen!$D$3*(1-Grundlagen!$G$34)</f>
        <v>20088.682954367614</v>
      </c>
    </row>
    <row r="129" spans="1:9" x14ac:dyDescent="0.35">
      <c r="A129" s="71">
        <v>42497</v>
      </c>
      <c r="B129" s="14">
        <v>22383</v>
      </c>
      <c r="C129" s="58">
        <v>18818</v>
      </c>
      <c r="D129" s="12"/>
      <c r="E129" s="8">
        <f t="shared" si="1"/>
        <v>18818</v>
      </c>
      <c r="F129" s="11"/>
      <c r="G129" s="8"/>
      <c r="H129" s="14">
        <f>B129*Grundlagen!$D$32/Grundlagen!$D$4/Grundlagen!$D$33*Grundlagen!$D$3*(1-Grundlagen!$D$34)</f>
        <v>17916.766125933649</v>
      </c>
      <c r="I129" s="8">
        <f>E129*Grundlagen!$G$32/Grundlagen!$D$4/Grundlagen!$G$33*Grundlagen!$D$3*(1-Grundlagen!$G$34)</f>
        <v>16288.027740759608</v>
      </c>
    </row>
    <row r="130" spans="1:9" x14ac:dyDescent="0.35">
      <c r="A130" s="71">
        <v>42498</v>
      </c>
      <c r="B130" s="14">
        <v>25270</v>
      </c>
      <c r="C130" s="58">
        <v>15870</v>
      </c>
      <c r="D130" s="12"/>
      <c r="E130" s="8">
        <f t="shared" si="1"/>
        <v>15870</v>
      </c>
      <c r="F130" s="11"/>
      <c r="G130" s="8"/>
      <c r="H130" s="14">
        <f>B130*Grundlagen!$D$32/Grundlagen!$D$4/Grundlagen!$D$33*Grundlagen!$D$3*(1-Grundlagen!$D$34)</f>
        <v>20227.703167687232</v>
      </c>
      <c r="I130" s="8">
        <f>E130*Grundlagen!$G$32/Grundlagen!$D$4/Grundlagen!$G$33*Grundlagen!$D$3*(1-Grundlagen!$G$34)</f>
        <v>13736.369446585981</v>
      </c>
    </row>
    <row r="131" spans="1:9" x14ac:dyDescent="0.35">
      <c r="A131" s="71">
        <v>42499</v>
      </c>
      <c r="B131" s="14">
        <v>29452</v>
      </c>
      <c r="C131" s="58">
        <v>22085</v>
      </c>
      <c r="D131" s="12"/>
      <c r="E131" s="8">
        <f t="shared" ref="E131:E194" si="2">C131+D131</f>
        <v>22085</v>
      </c>
      <c r="F131" s="11"/>
      <c r="G131" s="8"/>
      <c r="H131" s="14">
        <f>B131*Grundlagen!$D$32/Grundlagen!$D$4/Grundlagen!$D$33*Grundlagen!$D$3*(1-Grundlagen!$D$34)</f>
        <v>23575.239956261354</v>
      </c>
      <c r="I131" s="8">
        <f>E131*Grundlagen!$G$32/Grundlagen!$D$4/Grundlagen!$G$33*Grundlagen!$D$3*(1-Grundlagen!$G$34)</f>
        <v>19115.798313034113</v>
      </c>
    </row>
    <row r="132" spans="1:9" x14ac:dyDescent="0.35">
      <c r="A132" s="71">
        <v>42500</v>
      </c>
      <c r="B132" s="14">
        <v>35088</v>
      </c>
      <c r="C132" s="58">
        <v>18722</v>
      </c>
      <c r="D132" s="12">
        <v>1</v>
      </c>
      <c r="E132" s="8">
        <f t="shared" si="2"/>
        <v>18723</v>
      </c>
      <c r="F132" s="11"/>
      <c r="G132" s="8"/>
      <c r="H132" s="14">
        <f>B132*Grundlagen!$D$32/Grundlagen!$D$4/Grundlagen!$D$33*Grundlagen!$D$3*(1-Grundlagen!$D$34)</f>
        <v>28086.650128524321</v>
      </c>
      <c r="I132" s="8">
        <f>E132*Grundlagen!$G$32/Grundlagen!$D$4/Grundlagen!$G$33*Grundlagen!$D$3*(1-Grundlagen!$G$34)</f>
        <v>16205.799946340851</v>
      </c>
    </row>
    <row r="133" spans="1:9" x14ac:dyDescent="0.35">
      <c r="A133" s="71">
        <v>42501</v>
      </c>
      <c r="B133" s="14">
        <v>34308</v>
      </c>
      <c r="C133" s="58">
        <v>21937</v>
      </c>
      <c r="D133" s="12"/>
      <c r="E133" s="8">
        <f t="shared" si="2"/>
        <v>21937</v>
      </c>
      <c r="F133" s="11"/>
      <c r="G133" s="8"/>
      <c r="H133" s="14">
        <f>B133*Grundlagen!$D$32/Grundlagen!$D$4/Grundlagen!$D$33*Grundlagen!$D$3*(1-Grundlagen!$D$34)</f>
        <v>27462.28889105712</v>
      </c>
      <c r="I133" s="8">
        <f>E133*Grundlagen!$G$32/Grundlagen!$D$4/Grundlagen!$G$33*Grundlagen!$D$3*(1-Grundlagen!$G$34)</f>
        <v>18987.696064886997</v>
      </c>
    </row>
    <row r="134" spans="1:9" x14ac:dyDescent="0.35">
      <c r="A134" s="71">
        <v>42502</v>
      </c>
      <c r="B134" s="14">
        <v>35682</v>
      </c>
      <c r="C134" s="58">
        <v>25599</v>
      </c>
      <c r="D134" s="12"/>
      <c r="E134" s="8">
        <f t="shared" si="2"/>
        <v>25599</v>
      </c>
      <c r="F134" s="11"/>
      <c r="G134" s="8"/>
      <c r="H134" s="14">
        <f>B134*Grundlagen!$D$32/Grundlagen!$D$4/Grundlagen!$D$33*Grundlagen!$D$3*(1-Grundlagen!$D$34)</f>
        <v>28562.125224749336</v>
      </c>
      <c r="I134" s="8">
        <f>E134*Grundlagen!$G$32/Grundlagen!$D$4/Grundlagen!$G$33*Grundlagen!$D$3*(1-Grundlagen!$G$34)</f>
        <v>22157.361150797384</v>
      </c>
    </row>
    <row r="135" spans="1:9" x14ac:dyDescent="0.35">
      <c r="A135" s="71">
        <v>42503</v>
      </c>
      <c r="B135" s="14">
        <v>34377</v>
      </c>
      <c r="C135" s="58">
        <v>16467</v>
      </c>
      <c r="D135" s="12"/>
      <c r="E135" s="8">
        <f t="shared" si="2"/>
        <v>16467</v>
      </c>
      <c r="F135" s="11"/>
      <c r="G135" s="8"/>
      <c r="H135" s="14">
        <f>B135*Grundlagen!$D$32/Grundlagen!$D$4/Grundlagen!$D$33*Grundlagen!$D$3*(1-Grundlagen!$D$34)</f>
        <v>27517.520846679225</v>
      </c>
      <c r="I135" s="8">
        <f>E135*Grundlagen!$G$32/Grundlagen!$D$4/Grundlagen!$G$33*Grundlagen!$D$3*(1-Grundlagen!$G$34)</f>
        <v>14253.106217828063</v>
      </c>
    </row>
    <row r="136" spans="1:9" x14ac:dyDescent="0.35">
      <c r="A136" s="71">
        <v>42504</v>
      </c>
      <c r="B136" s="14">
        <v>39698</v>
      </c>
      <c r="C136" s="58">
        <v>15039</v>
      </c>
      <c r="D136" s="12">
        <v>1</v>
      </c>
      <c r="E136" s="8">
        <f t="shared" si="2"/>
        <v>15040</v>
      </c>
      <c r="F136" s="11"/>
      <c r="G136" s="8"/>
      <c r="H136" s="14">
        <f>B136*Grundlagen!$D$32/Grundlagen!$D$4/Grundlagen!$D$33*Grundlagen!$D$3*(1-Grundlagen!$D$34)</f>
        <v>31776.785134580441</v>
      </c>
      <c r="I136" s="8">
        <f>E136*Grundlagen!$G$32/Grundlagen!$D$4/Grundlagen!$G$33*Grundlagen!$D$3*(1-Grundlagen!$G$34)</f>
        <v>13017.958190085265</v>
      </c>
    </row>
    <row r="137" spans="1:9" x14ac:dyDescent="0.35">
      <c r="A137" s="71">
        <v>42505</v>
      </c>
      <c r="B137" s="14">
        <v>25819</v>
      </c>
      <c r="C137" s="58">
        <v>19037</v>
      </c>
      <c r="D137" s="58"/>
      <c r="E137" s="8">
        <f t="shared" si="2"/>
        <v>19037</v>
      </c>
      <c r="F137" s="11"/>
      <c r="G137" s="8"/>
      <c r="H137" s="14">
        <f>B137*Grundlagen!$D$32/Grundlagen!$D$4/Grundlagen!$D$33*Grundlagen!$D$3*(1-Grundlagen!$D$34)</f>
        <v>20667.157423289143</v>
      </c>
      <c r="I137" s="8">
        <f>E137*Grundlagen!$G$32/Grundlagen!$D$4/Grundlagen!$G$33*Grundlagen!$D$3*(1-Grundlagen!$G$34)</f>
        <v>16477.58444578811</v>
      </c>
    </row>
    <row r="138" spans="1:9" x14ac:dyDescent="0.35">
      <c r="A138" s="71">
        <v>42506</v>
      </c>
      <c r="B138" s="14">
        <v>26399</v>
      </c>
      <c r="C138" s="58">
        <v>21243</v>
      </c>
      <c r="D138" s="58"/>
      <c r="E138" s="8">
        <f t="shared" si="2"/>
        <v>21243</v>
      </c>
      <c r="F138" s="11"/>
      <c r="G138" s="8"/>
      <c r="H138" s="14">
        <f>B138*Grundlagen!$D$32/Grundlagen!$D$4/Grundlagen!$D$33*Grundlagen!$D$3*(1-Grundlagen!$D$34)</f>
        <v>21131.426035764751</v>
      </c>
      <c r="I138" s="8">
        <f>E138*Grundlagen!$G$32/Grundlagen!$D$4/Grundlagen!$G$33*Grundlagen!$D$3*(1-Grundlagen!$G$34)</f>
        <v>18387.000387764707</v>
      </c>
    </row>
    <row r="139" spans="1:9" x14ac:dyDescent="0.35">
      <c r="A139" s="71">
        <v>42507</v>
      </c>
      <c r="B139" s="14">
        <v>27237</v>
      </c>
      <c r="C139" s="58">
        <v>16726</v>
      </c>
      <c r="D139" s="12">
        <v>2</v>
      </c>
      <c r="E139" s="8">
        <f t="shared" si="2"/>
        <v>16728</v>
      </c>
      <c r="F139" s="11"/>
      <c r="G139" s="8"/>
      <c r="H139" s="14">
        <f>B139*Grundlagen!$D$32/Grundlagen!$D$4/Grundlagen!$D$33*Grundlagen!$D$3*(1-Grundlagen!$D$34)</f>
        <v>21802.214134479509</v>
      </c>
      <c r="I139" s="8">
        <f>E139*Grundlagen!$G$32/Grundlagen!$D$4/Grundlagen!$G$33*Grundlagen!$D$3*(1-Grundlagen!$G$34)</f>
        <v>14479.016263546964</v>
      </c>
    </row>
    <row r="140" spans="1:9" x14ac:dyDescent="0.35">
      <c r="A140" s="71">
        <v>42508</v>
      </c>
      <c r="B140" s="14">
        <v>38413</v>
      </c>
      <c r="C140" s="58">
        <v>17994</v>
      </c>
      <c r="D140" s="12">
        <v>1</v>
      </c>
      <c r="E140" s="8">
        <f t="shared" si="2"/>
        <v>17995</v>
      </c>
      <c r="F140" s="11"/>
      <c r="G140" s="8"/>
      <c r="H140" s="14">
        <f>B140*Grundlagen!$D$32/Grundlagen!$D$4/Grundlagen!$D$33*Grundlagen!$D$3*(1-Grundlagen!$D$34)</f>
        <v>30748.190019009482</v>
      </c>
      <c r="I140" s="8">
        <f>E140*Grundlagen!$G$32/Grundlagen!$D$4/Grundlagen!$G$33*Grundlagen!$D$3*(1-Grundlagen!$G$34)</f>
        <v>15575.675374373959</v>
      </c>
    </row>
    <row r="141" spans="1:9" x14ac:dyDescent="0.35">
      <c r="A141" s="71">
        <v>42509</v>
      </c>
      <c r="B141" s="14">
        <v>31972</v>
      </c>
      <c r="C141" s="58">
        <v>16291</v>
      </c>
      <c r="D141" s="12"/>
      <c r="E141" s="8">
        <f t="shared" si="2"/>
        <v>16291</v>
      </c>
      <c r="F141" s="11"/>
      <c r="G141" s="8"/>
      <c r="H141" s="14">
        <f>B141*Grundlagen!$D$32/Grundlagen!$D$4/Grundlagen!$D$33*Grundlagen!$D$3*(1-Grundlagen!$D$34)</f>
        <v>25592.40703115537</v>
      </c>
      <c r="I141" s="8">
        <f>E141*Grundlagen!$G$32/Grundlagen!$D$4/Grundlagen!$G$33*Grundlagen!$D$3*(1-Grundlagen!$G$34)</f>
        <v>14100.768409220682</v>
      </c>
    </row>
    <row r="142" spans="1:9" x14ac:dyDescent="0.35">
      <c r="A142" s="71">
        <v>42510</v>
      </c>
      <c r="B142" s="14">
        <v>27815</v>
      </c>
      <c r="C142" s="58">
        <v>18185</v>
      </c>
      <c r="D142" s="12"/>
      <c r="E142" s="8">
        <f t="shared" si="2"/>
        <v>18185</v>
      </c>
      <c r="F142" s="11"/>
      <c r="G142" s="8"/>
      <c r="H142" s="14">
        <f>B142*Grundlagen!$D$32/Grundlagen!$D$4/Grundlagen!$D$33*Grundlagen!$D$3*(1-Grundlagen!$D$34)</f>
        <v>22264.881820705195</v>
      </c>
      <c r="I142" s="8">
        <f>E142*Grundlagen!$G$32/Grundlagen!$D$4/Grundlagen!$G$33*Grundlagen!$D$3*(1-Grundlagen!$G$34)</f>
        <v>15740.130963211472</v>
      </c>
    </row>
    <row r="143" spans="1:9" x14ac:dyDescent="0.35">
      <c r="A143" s="71">
        <v>42511</v>
      </c>
      <c r="B143" s="14">
        <v>23606</v>
      </c>
      <c r="C143" s="58">
        <v>19087</v>
      </c>
      <c r="D143" s="12"/>
      <c r="E143" s="8">
        <f t="shared" si="2"/>
        <v>19087</v>
      </c>
      <c r="F143" s="11"/>
      <c r="G143" s="8"/>
      <c r="H143" s="14">
        <f>B143*Grundlagen!$D$32/Grundlagen!$D$4/Grundlagen!$D$33*Grundlagen!$D$3*(1-Grundlagen!$D$34)</f>
        <v>18895.732527757216</v>
      </c>
      <c r="I143" s="8">
        <f>E143*Grundlagen!$G$32/Grundlagen!$D$4/Grundlagen!$G$33*Grundlagen!$D$3*(1-Grundlagen!$G$34)</f>
        <v>16520.8622323243</v>
      </c>
    </row>
    <row r="144" spans="1:9" x14ac:dyDescent="0.35">
      <c r="A144" s="71">
        <v>42512</v>
      </c>
      <c r="B144" s="14">
        <v>25376</v>
      </c>
      <c r="C144" s="58">
        <v>20803</v>
      </c>
      <c r="D144" s="12">
        <v>2</v>
      </c>
      <c r="E144" s="8">
        <f t="shared" si="2"/>
        <v>20805</v>
      </c>
      <c r="F144" s="11"/>
      <c r="G144" s="8"/>
      <c r="H144" s="14">
        <f>B144*Grundlagen!$D$32/Grundlagen!$D$4/Grundlagen!$D$33*Grundlagen!$D$3*(1-Grundlagen!$D$34)</f>
        <v>20312.552258932774</v>
      </c>
      <c r="I144" s="8">
        <f>E144*Grundlagen!$G$32/Grundlagen!$D$4/Grundlagen!$G$33*Grundlagen!$D$3*(1-Grundlagen!$G$34)</f>
        <v>18007.886977707709</v>
      </c>
    </row>
    <row r="145" spans="1:9" x14ac:dyDescent="0.35">
      <c r="A145" s="71">
        <v>42513</v>
      </c>
      <c r="B145" s="14">
        <v>28486</v>
      </c>
      <c r="C145" s="58">
        <v>26995</v>
      </c>
      <c r="D145" s="12"/>
      <c r="E145" s="8">
        <f t="shared" si="2"/>
        <v>26995</v>
      </c>
      <c r="F145" s="11"/>
      <c r="G145" s="8"/>
      <c r="H145" s="14">
        <f>B145*Grundlagen!$D$32/Grundlagen!$D$4/Grundlagen!$D$33*Grundlagen!$D$3*(1-Grundlagen!$D$34)</f>
        <v>22801.992577551973</v>
      </c>
      <c r="I145" s="8">
        <f>E145*Grundlagen!$G$32/Grundlagen!$D$4/Grundlagen!$G$33*Grundlagen!$D$3*(1-Grundlagen!$G$34)</f>
        <v>23365.676950887744</v>
      </c>
    </row>
    <row r="146" spans="1:9" x14ac:dyDescent="0.35">
      <c r="A146" s="71">
        <v>42514</v>
      </c>
      <c r="B146" s="14">
        <v>27407</v>
      </c>
      <c r="C146" s="58">
        <v>17573</v>
      </c>
      <c r="D146" s="12">
        <v>1</v>
      </c>
      <c r="E146" s="8">
        <f t="shared" si="2"/>
        <v>17574</v>
      </c>
      <c r="F146" s="11"/>
      <c r="G146" s="8"/>
      <c r="H146" s="14">
        <f>B146*Grundlagen!$D$32/Grundlagen!$D$4/Grundlagen!$D$33*Grundlagen!$D$3*(1-Grundlagen!$D$34)</f>
        <v>21938.29286572236</v>
      </c>
      <c r="I146" s="8">
        <f>E146*Grundlagen!$G$32/Grundlagen!$D$4/Grundlagen!$G$33*Grundlagen!$D$3*(1-Grundlagen!$G$34)</f>
        <v>15211.276411739258</v>
      </c>
    </row>
    <row r="147" spans="1:9" x14ac:dyDescent="0.35">
      <c r="A147" s="71">
        <v>42515</v>
      </c>
      <c r="B147" s="14">
        <v>29056</v>
      </c>
      <c r="C147" s="58">
        <v>16859</v>
      </c>
      <c r="D147" s="12">
        <v>1</v>
      </c>
      <c r="E147" s="8">
        <f t="shared" si="2"/>
        <v>16860</v>
      </c>
      <c r="F147" s="11"/>
      <c r="G147" s="8"/>
      <c r="H147" s="14">
        <f>B147*Grundlagen!$D$32/Grundlagen!$D$4/Grundlagen!$D$33*Grundlagen!$D$3*(1-Grundlagen!$D$34)</f>
        <v>23258.256558778001</v>
      </c>
      <c r="I147" s="8">
        <f>E147*Grundlagen!$G$32/Grundlagen!$D$4/Grundlagen!$G$33*Grundlagen!$D$3*(1-Grundlagen!$G$34)</f>
        <v>14593.269620002497</v>
      </c>
    </row>
    <row r="148" spans="1:9" x14ac:dyDescent="0.35">
      <c r="A148" s="71">
        <v>42516</v>
      </c>
      <c r="B148" s="14">
        <v>32366</v>
      </c>
      <c r="C148" s="58">
        <v>18071</v>
      </c>
      <c r="D148" s="12"/>
      <c r="E148" s="8">
        <f t="shared" si="2"/>
        <v>18071</v>
      </c>
      <c r="F148" s="11"/>
      <c r="G148" s="8"/>
      <c r="H148" s="14">
        <f>B148*Grundlagen!$D$32/Grundlagen!$D$4/Grundlagen!$D$33*Grundlagen!$D$3*(1-Grundlagen!$D$34)</f>
        <v>25907.789502388801</v>
      </c>
      <c r="I148" s="8">
        <f>E148*Grundlagen!$G$32/Grundlagen!$D$4/Grundlagen!$G$33*Grundlagen!$D$3*(1-Grundlagen!$G$34)</f>
        <v>15641.457609908963</v>
      </c>
    </row>
    <row r="149" spans="1:9" x14ac:dyDescent="0.35">
      <c r="A149" s="71">
        <v>42517</v>
      </c>
      <c r="B149" s="14">
        <v>28046</v>
      </c>
      <c r="C149" s="58">
        <v>20964</v>
      </c>
      <c r="D149" s="12">
        <v>2</v>
      </c>
      <c r="E149" s="8">
        <f t="shared" si="2"/>
        <v>20966</v>
      </c>
      <c r="F149" s="11"/>
      <c r="G149" s="8"/>
      <c r="H149" s="14">
        <f>B149*Grundlagen!$D$32/Grundlagen!$D$4/Grundlagen!$D$33*Grundlagen!$D$3*(1-Grundlagen!$D$34)</f>
        <v>22449.788802570485</v>
      </c>
      <c r="I149" s="8">
        <f>E149*Grundlagen!$G$32/Grundlagen!$D$4/Grundlagen!$G$33*Grundlagen!$D$3*(1-Grundlagen!$G$34)</f>
        <v>18147.241450354228</v>
      </c>
    </row>
    <row r="150" spans="1:9" x14ac:dyDescent="0.35">
      <c r="A150" s="71">
        <v>42518</v>
      </c>
      <c r="B150" s="14">
        <v>25608</v>
      </c>
      <c r="C150" s="58">
        <v>19912</v>
      </c>
      <c r="D150" s="12">
        <v>12</v>
      </c>
      <c r="E150" s="8">
        <f t="shared" si="2"/>
        <v>19924</v>
      </c>
      <c r="F150" s="11"/>
      <c r="G150" s="8"/>
      <c r="H150" s="14">
        <f>B150*Grundlagen!$D$32/Grundlagen!$D$4/Grundlagen!$D$33*Grundlagen!$D$3*(1-Grundlagen!$D$34)</f>
        <v>20498.259703923017</v>
      </c>
      <c r="I150" s="8">
        <f>E150*Grundlagen!$G$32/Grundlagen!$D$4/Grundlagen!$G$33*Grundlagen!$D$3*(1-Grundlagen!$G$34)</f>
        <v>17245.332378940082</v>
      </c>
    </row>
    <row r="151" spans="1:9" x14ac:dyDescent="0.35">
      <c r="A151" s="71">
        <v>42519</v>
      </c>
      <c r="B151" s="14">
        <v>26836</v>
      </c>
      <c r="C151" s="58">
        <v>21679</v>
      </c>
      <c r="D151" s="12"/>
      <c r="E151" s="8">
        <f t="shared" si="2"/>
        <v>21679</v>
      </c>
      <c r="F151" s="11"/>
      <c r="G151" s="8"/>
      <c r="H151" s="14">
        <f>B151*Grundlagen!$D$32/Grundlagen!$D$4/Grundlagen!$D$33*Grundlagen!$D$3*(1-Grundlagen!$D$34)</f>
        <v>21481.228421371372</v>
      </c>
      <c r="I151" s="8">
        <f>E151*Grundlagen!$G$32/Grundlagen!$D$4/Grundlagen!$G$33*Grundlagen!$D$3*(1-Grundlagen!$G$34)</f>
        <v>18764.38268636027</v>
      </c>
    </row>
    <row r="152" spans="1:9" x14ac:dyDescent="0.35">
      <c r="A152" s="71">
        <v>42520</v>
      </c>
      <c r="B152" s="14">
        <v>25050</v>
      </c>
      <c r="C152" s="58">
        <v>13727</v>
      </c>
      <c r="D152" s="12">
        <v>2</v>
      </c>
      <c r="E152" s="8">
        <f t="shared" si="2"/>
        <v>13729</v>
      </c>
      <c r="F152" s="14"/>
      <c r="G152" s="8"/>
      <c r="H152" s="14">
        <f>B152*Grundlagen!$D$32/Grundlagen!$D$4/Grundlagen!$D$33*Grundlagen!$D$3*(1-Grundlagen!$D$34)</f>
        <v>20051.601280196483</v>
      </c>
      <c r="I152" s="8">
        <f>E152*Grundlagen!$G$32/Grundlagen!$D$4/Grundlagen!$G$33*Grundlagen!$D$3*(1-Grundlagen!$G$34)</f>
        <v>11883.214627106423</v>
      </c>
    </row>
    <row r="153" spans="1:9" x14ac:dyDescent="0.35">
      <c r="A153" s="71">
        <v>42521</v>
      </c>
      <c r="B153" s="14">
        <v>30334</v>
      </c>
      <c r="C153" s="58">
        <v>16452</v>
      </c>
      <c r="D153" s="12">
        <v>2</v>
      </c>
      <c r="E153" s="8">
        <f t="shared" si="2"/>
        <v>16454</v>
      </c>
      <c r="F153" s="14">
        <v>404135</v>
      </c>
      <c r="G153" s="8">
        <v>4460842</v>
      </c>
      <c r="H153" s="14">
        <f>B153*Grundlagen!$D$32/Grundlagen!$D$4/Grundlagen!$D$33*Grundlagen!$D$3*(1-Grundlagen!$D$34)</f>
        <v>24281.248432474262</v>
      </c>
      <c r="I153" s="8">
        <f>E153*Grundlagen!$G$32/Grundlagen!$D$4/Grundlagen!$G$33*Grundlagen!$D$3*(1-Grundlagen!$G$34)</f>
        <v>14241.853993328652</v>
      </c>
    </row>
    <row r="154" spans="1:9" x14ac:dyDescent="0.35">
      <c r="A154" s="71">
        <v>42522</v>
      </c>
      <c r="B154" s="14">
        <v>31988</v>
      </c>
      <c r="C154" s="58">
        <v>12564</v>
      </c>
      <c r="D154" s="12">
        <v>2</v>
      </c>
      <c r="E154" s="8">
        <f t="shared" si="2"/>
        <v>12566</v>
      </c>
      <c r="F154" s="11"/>
      <c r="G154" s="8"/>
      <c r="H154" s="14">
        <f>B154*Grundlagen!$D$32/Grundlagen!$D$4/Grundlagen!$D$33*Grundlagen!$D$3*(1-Grundlagen!$D$34)</f>
        <v>25605.214441154698</v>
      </c>
      <c r="I154" s="8">
        <f>E154*Grundlagen!$G$32/Grundlagen!$D$4/Grundlagen!$G$33*Grundlagen!$D$3*(1-Grundlagen!$G$34)</f>
        <v>10876.573312274695</v>
      </c>
    </row>
    <row r="155" spans="1:9" x14ac:dyDescent="0.35">
      <c r="A155" s="71">
        <v>42523</v>
      </c>
      <c r="B155" s="14">
        <v>27912</v>
      </c>
      <c r="C155" s="58">
        <v>8590</v>
      </c>
      <c r="D155" s="12">
        <v>9</v>
      </c>
      <c r="E155" s="8">
        <f t="shared" si="2"/>
        <v>8599</v>
      </c>
      <c r="F155" s="11"/>
      <c r="G155" s="8"/>
      <c r="H155" s="14">
        <f>B155*Grundlagen!$D$32/Grundlagen!$D$4/Grundlagen!$D$33*Grundlagen!$D$3*(1-Grundlagen!$D$34)</f>
        <v>22342.526743826118</v>
      </c>
      <c r="I155" s="8">
        <f>E155*Grundlagen!$G$32/Grundlagen!$D$4/Grundlagen!$G$33*Grundlagen!$D$3*(1-Grundlagen!$G$34)</f>
        <v>7442.9137284935623</v>
      </c>
    </row>
    <row r="156" spans="1:9" x14ac:dyDescent="0.35">
      <c r="A156" s="71">
        <v>42524</v>
      </c>
      <c r="B156" s="14">
        <v>28291</v>
      </c>
      <c r="C156" s="58">
        <v>15126</v>
      </c>
      <c r="D156" s="12">
        <v>10</v>
      </c>
      <c r="E156" s="8">
        <f t="shared" si="2"/>
        <v>15136</v>
      </c>
      <c r="F156" s="11"/>
      <c r="G156" s="8"/>
      <c r="H156" s="14">
        <f>B156*Grundlagen!$D$32/Grundlagen!$D$4/Grundlagen!$D$33*Grundlagen!$D$3*(1-Grundlagen!$D$34)</f>
        <v>22645.902268185182</v>
      </c>
      <c r="I156" s="8">
        <f>E156*Grundlagen!$G$32/Grundlagen!$D$4/Grundlagen!$G$33*Grundlagen!$D$3*(1-Grundlagen!$G$34)</f>
        <v>13101.051540234746</v>
      </c>
    </row>
    <row r="157" spans="1:9" x14ac:dyDescent="0.35">
      <c r="A157" s="71">
        <v>42525</v>
      </c>
      <c r="B157" s="14">
        <v>25341</v>
      </c>
      <c r="C157" s="58">
        <v>10395</v>
      </c>
      <c r="D157" s="12">
        <v>3</v>
      </c>
      <c r="E157" s="8">
        <f t="shared" si="2"/>
        <v>10398</v>
      </c>
      <c r="F157" s="11"/>
      <c r="G157" s="8"/>
      <c r="H157" s="14">
        <f>B157*Grundlagen!$D$32/Grundlagen!$D$4/Grundlagen!$D$33*Grundlagen!$D$3*(1-Grundlagen!$D$34)</f>
        <v>20284.536049559243</v>
      </c>
      <c r="I157" s="8">
        <f>E157*Grundlagen!$G$32/Grundlagen!$D$4/Grundlagen!$G$33*Grundlagen!$D$3*(1-Grundlagen!$G$34)</f>
        <v>9000.0484880655968</v>
      </c>
    </row>
    <row r="158" spans="1:9" x14ac:dyDescent="0.35">
      <c r="A158" s="71">
        <v>42526</v>
      </c>
      <c r="B158" s="14">
        <v>24098</v>
      </c>
      <c r="C158" s="58">
        <v>7505</v>
      </c>
      <c r="D158" s="12">
        <v>8</v>
      </c>
      <c r="E158" s="8">
        <f t="shared" si="2"/>
        <v>7513</v>
      </c>
      <c r="F158" s="11"/>
      <c r="G158" s="8"/>
      <c r="H158" s="14">
        <f>B158*Grundlagen!$D$32/Grundlagen!$D$4/Grundlagen!$D$33*Grundlagen!$D$3*(1-Grundlagen!$D$34)</f>
        <v>19289.56038523652</v>
      </c>
      <c r="I158" s="8">
        <f>E158*Grundlagen!$G$32/Grundlagen!$D$4/Grundlagen!$G$33*Grundlagen!$D$3*(1-Grundlagen!$G$34)</f>
        <v>6502.9202049275655</v>
      </c>
    </row>
    <row r="159" spans="1:9" x14ac:dyDescent="0.35">
      <c r="A159" s="71">
        <v>42527</v>
      </c>
      <c r="B159" s="14">
        <v>30013</v>
      </c>
      <c r="C159" s="58">
        <v>14411</v>
      </c>
      <c r="D159" s="12">
        <v>1</v>
      </c>
      <c r="E159" s="8">
        <f t="shared" si="2"/>
        <v>14412</v>
      </c>
      <c r="F159" s="11"/>
      <c r="G159" s="8"/>
      <c r="H159" s="14">
        <f>B159*Grundlagen!$D$32/Grundlagen!$D$4/Grundlagen!$D$33*Grundlagen!$D$3*(1-Grundlagen!$D$34)</f>
        <v>24024.299769362762</v>
      </c>
      <c r="I159" s="8">
        <f>E159*Grundlagen!$G$32/Grundlagen!$D$4/Grundlagen!$G$33*Grundlagen!$D$3*(1-Grundlagen!$G$34)</f>
        <v>12474.389191190745</v>
      </c>
    </row>
    <row r="160" spans="1:9" x14ac:dyDescent="0.35">
      <c r="A160" s="71">
        <v>42528</v>
      </c>
      <c r="B160" s="14">
        <v>31417</v>
      </c>
      <c r="C160" s="58">
        <v>15458</v>
      </c>
      <c r="D160" s="12">
        <v>3</v>
      </c>
      <c r="E160" s="8">
        <f t="shared" si="2"/>
        <v>15461</v>
      </c>
      <c r="F160" s="11"/>
      <c r="G160" s="8"/>
      <c r="H160" s="14">
        <f>B160*Grundlagen!$D$32/Grundlagen!$D$4/Grundlagen!$D$33*Grundlagen!$D$3*(1-Grundlagen!$D$34)</f>
        <v>25148.149996803713</v>
      </c>
      <c r="I160" s="8">
        <f>E160*Grundlagen!$G$32/Grundlagen!$D$4/Grundlagen!$G$33*Grundlagen!$D$3*(1-Grundlagen!$G$34)</f>
        <v>13382.357152719964</v>
      </c>
    </row>
    <row r="161" spans="1:9" x14ac:dyDescent="0.35">
      <c r="A161" s="71">
        <v>42529</v>
      </c>
      <c r="B161" s="14">
        <v>33310</v>
      </c>
      <c r="C161" s="58">
        <v>15123</v>
      </c>
      <c r="D161" s="12">
        <v>4</v>
      </c>
      <c r="E161" s="8">
        <f t="shared" si="2"/>
        <v>15127</v>
      </c>
      <c r="F161" s="11"/>
      <c r="G161" s="8"/>
      <c r="H161" s="14">
        <f>B161*Grundlagen!$D$32/Grundlagen!$D$4/Grundlagen!$D$33*Grundlagen!$D$3*(1-Grundlagen!$D$34)</f>
        <v>26663.426692349098</v>
      </c>
      <c r="I161" s="8">
        <f>E161*Grundlagen!$G$32/Grundlagen!$D$4/Grundlagen!$G$33*Grundlagen!$D$3*(1-Grundlagen!$G$34)</f>
        <v>13093.261538658229</v>
      </c>
    </row>
    <row r="162" spans="1:9" x14ac:dyDescent="0.35">
      <c r="A162" s="71">
        <v>42530</v>
      </c>
      <c r="B162" s="14">
        <v>26199</v>
      </c>
      <c r="C162" s="58">
        <v>17945</v>
      </c>
      <c r="D162" s="12">
        <v>2</v>
      </c>
      <c r="E162" s="8">
        <f t="shared" si="2"/>
        <v>17947</v>
      </c>
      <c r="F162" s="11"/>
      <c r="G162" s="8"/>
      <c r="H162" s="14">
        <f>B162*Grundlagen!$D$32/Grundlagen!$D$4/Grundlagen!$D$33*Grundlagen!$D$3*(1-Grundlagen!$D$34)</f>
        <v>20971.333410773161</v>
      </c>
      <c r="I162" s="8">
        <f>E162*Grundlagen!$G$32/Grundlagen!$D$4/Grundlagen!$G$33*Grundlagen!$D$3*(1-Grundlagen!$G$34)</f>
        <v>15534.128699299217</v>
      </c>
    </row>
    <row r="163" spans="1:9" x14ac:dyDescent="0.35">
      <c r="A163" s="71">
        <v>42531</v>
      </c>
      <c r="B163" s="14">
        <v>24671</v>
      </c>
      <c r="C163" s="58">
        <v>16550</v>
      </c>
      <c r="D163" s="12">
        <v>3</v>
      </c>
      <c r="E163" s="8">
        <f t="shared" si="2"/>
        <v>16553</v>
      </c>
      <c r="F163" s="11"/>
      <c r="G163" s="8"/>
      <c r="H163" s="14">
        <f>B163*Grundlagen!$D$32/Grundlagen!$D$4/Grundlagen!$D$33*Grundlagen!$D$3*(1-Grundlagen!$D$34)</f>
        <v>19748.225755837422</v>
      </c>
      <c r="I163" s="8">
        <f>E163*Grundlagen!$G$32/Grundlagen!$D$4/Grundlagen!$G$33*Grundlagen!$D$3*(1-Grundlagen!$G$34)</f>
        <v>14327.544010670303</v>
      </c>
    </row>
    <row r="164" spans="1:9" x14ac:dyDescent="0.35">
      <c r="A164" s="71">
        <v>42532</v>
      </c>
      <c r="B164" s="14">
        <v>26576</v>
      </c>
      <c r="C164" s="58">
        <v>5652</v>
      </c>
      <c r="D164" s="12">
        <v>1</v>
      </c>
      <c r="E164" s="8">
        <f t="shared" si="2"/>
        <v>5653</v>
      </c>
      <c r="F164" s="11"/>
      <c r="G164" s="8"/>
      <c r="H164" s="14">
        <f>B164*Grundlagen!$D$32/Grundlagen!$D$4/Grundlagen!$D$33*Grundlagen!$D$3*(1-Grundlagen!$D$34)</f>
        <v>21273.108008882304</v>
      </c>
      <c r="I164" s="8">
        <f>E164*Grundlagen!$G$32/Grundlagen!$D$4/Grundlagen!$G$33*Grundlagen!$D$3*(1-Grundlagen!$G$34)</f>
        <v>4892.986545781383</v>
      </c>
    </row>
    <row r="165" spans="1:9" x14ac:dyDescent="0.35">
      <c r="A165" s="71">
        <v>42533</v>
      </c>
      <c r="B165" s="14">
        <v>20097</v>
      </c>
      <c r="C165" s="58">
        <v>25268</v>
      </c>
      <c r="D165" s="12">
        <v>2</v>
      </c>
      <c r="E165" s="8">
        <f t="shared" si="2"/>
        <v>25270</v>
      </c>
      <c r="F165" s="11"/>
      <c r="G165" s="8"/>
      <c r="H165" s="14">
        <f>B165*Grundlagen!$D$32/Grundlagen!$D$4/Grundlagen!$D$33*Grundlagen!$D$3*(1-Grundlagen!$D$34)</f>
        <v>16086.90742227979</v>
      </c>
      <c r="I165" s="8">
        <f>E165*Grundlagen!$G$32/Grundlagen!$D$4/Grundlagen!$G$33*Grundlagen!$D$3*(1-Grundlagen!$G$34)</f>
        <v>21872.593315389273</v>
      </c>
    </row>
    <row r="166" spans="1:9" x14ac:dyDescent="0.35">
      <c r="A166" s="71">
        <v>42534</v>
      </c>
      <c r="B166" s="14">
        <v>25083</v>
      </c>
      <c r="C166" s="58">
        <v>21759</v>
      </c>
      <c r="D166" s="12">
        <v>1</v>
      </c>
      <c r="E166" s="8">
        <f t="shared" si="2"/>
        <v>21760</v>
      </c>
      <c r="F166" s="11"/>
      <c r="G166" s="8"/>
      <c r="H166" s="14">
        <f>B166*Grundlagen!$D$32/Grundlagen!$D$4/Grundlagen!$D$33*Grundlagen!$D$3*(1-Grundlagen!$D$34)</f>
        <v>20078.016563320096</v>
      </c>
      <c r="I166" s="8">
        <f>E166*Grundlagen!$G$32/Grundlagen!$D$4/Grundlagen!$G$33*Grundlagen!$D$3*(1-Grundlagen!$G$34)</f>
        <v>18834.492700548893</v>
      </c>
    </row>
    <row r="167" spans="1:9" x14ac:dyDescent="0.35">
      <c r="A167" s="71">
        <v>42535</v>
      </c>
      <c r="B167" s="14">
        <v>26904</v>
      </c>
      <c r="C167" s="58">
        <v>11754</v>
      </c>
      <c r="D167" s="12">
        <v>963</v>
      </c>
      <c r="E167" s="8">
        <f t="shared" si="2"/>
        <v>12717</v>
      </c>
      <c r="F167" s="11"/>
      <c r="G167" s="8"/>
      <c r="H167" s="14">
        <f>B167*Grundlagen!$D$32/Grundlagen!$D$4/Grundlagen!$D$33*Grundlagen!$D$3*(1-Grundlagen!$D$34)</f>
        <v>21535.659913868509</v>
      </c>
      <c r="I167" s="8">
        <f>E167*Grundlagen!$G$32/Grundlagen!$D$4/Grundlagen!$G$33*Grundlagen!$D$3*(1-Grundlagen!$G$34)</f>
        <v>11007.272227613983</v>
      </c>
    </row>
    <row r="168" spans="1:9" x14ac:dyDescent="0.35">
      <c r="A168" s="71">
        <v>42536</v>
      </c>
      <c r="B168" s="14">
        <v>34279</v>
      </c>
      <c r="C168" s="58">
        <v>12394</v>
      </c>
      <c r="D168" s="12">
        <v>6</v>
      </c>
      <c r="E168" s="8">
        <f t="shared" si="2"/>
        <v>12400</v>
      </c>
      <c r="F168" s="11"/>
      <c r="G168" s="8"/>
      <c r="H168" s="14">
        <f>B168*Grundlagen!$D$32/Grundlagen!$D$4/Grundlagen!$D$33*Grundlagen!$D$3*(1-Grundlagen!$D$34)</f>
        <v>27439.075460433349</v>
      </c>
      <c r="I168" s="8">
        <f>E168*Grundlagen!$G$32/Grundlagen!$D$4/Grundlagen!$G$33*Grundlagen!$D$3*(1-Grundlagen!$G$34)</f>
        <v>10732.891060974553</v>
      </c>
    </row>
    <row r="169" spans="1:9" x14ac:dyDescent="0.35">
      <c r="A169" s="71">
        <v>42537</v>
      </c>
      <c r="B169" s="14">
        <v>34804</v>
      </c>
      <c r="C169" s="58">
        <v>9855</v>
      </c>
      <c r="D169" s="12">
        <v>3</v>
      </c>
      <c r="E169" s="8">
        <f t="shared" si="2"/>
        <v>9858</v>
      </c>
      <c r="F169" s="11"/>
      <c r="G169" s="8"/>
      <c r="H169" s="14">
        <f>B169*Grundlagen!$D$32/Grundlagen!$D$4/Grundlagen!$D$33*Grundlagen!$D$3*(1-Grundlagen!$D$34)</f>
        <v>27859.318601036266</v>
      </c>
      <c r="I169" s="8">
        <f>E169*Grundlagen!$G$32/Grundlagen!$D$4/Grundlagen!$G$33*Grundlagen!$D$3*(1-Grundlagen!$G$34)</f>
        <v>8532.6483934747685</v>
      </c>
    </row>
    <row r="170" spans="1:9" x14ac:dyDescent="0.35">
      <c r="A170" s="71">
        <v>42538</v>
      </c>
      <c r="B170" s="14">
        <v>27412</v>
      </c>
      <c r="C170" s="58">
        <v>15267</v>
      </c>
      <c r="D170" s="12">
        <v>4</v>
      </c>
      <c r="E170" s="8">
        <f t="shared" si="2"/>
        <v>15271</v>
      </c>
      <c r="F170" s="11"/>
      <c r="G170" s="8"/>
      <c r="H170" s="14">
        <f>B170*Grundlagen!$D$32/Grundlagen!$D$4/Grundlagen!$D$33*Grundlagen!$D$3*(1-Grundlagen!$D$34)</f>
        <v>21942.295181347145</v>
      </c>
      <c r="I170" s="8">
        <f>E170*Grundlagen!$G$32/Grundlagen!$D$4/Grundlagen!$G$33*Grundlagen!$D$3*(1-Grundlagen!$G$34)</f>
        <v>13217.901563882451</v>
      </c>
    </row>
    <row r="171" spans="1:9" x14ac:dyDescent="0.35">
      <c r="A171" s="71">
        <v>42539</v>
      </c>
      <c r="B171" s="14">
        <v>24176</v>
      </c>
      <c r="C171" s="58">
        <v>5185</v>
      </c>
      <c r="D171" s="12">
        <v>2</v>
      </c>
      <c r="E171" s="8">
        <f t="shared" si="2"/>
        <v>5187</v>
      </c>
      <c r="F171" s="11"/>
      <c r="G171" s="8"/>
      <c r="H171" s="14">
        <f>B171*Grundlagen!$D$32/Grundlagen!$D$4/Grundlagen!$D$33*Grundlagen!$D$3*(1-Grundlagen!$D$34)</f>
        <v>19351.99650898324</v>
      </c>
      <c r="I171" s="8">
        <f>E171*Grundlagen!$G$32/Grundlagen!$D$4/Grundlagen!$G$33*Grundlagen!$D$3*(1-Grundlagen!$G$34)</f>
        <v>4489.6375752641134</v>
      </c>
    </row>
    <row r="172" spans="1:9" x14ac:dyDescent="0.35">
      <c r="A172" s="71">
        <v>42540</v>
      </c>
      <c r="B172" s="14">
        <v>29503</v>
      </c>
      <c r="C172" s="58">
        <v>4743</v>
      </c>
      <c r="D172" s="12">
        <v>1</v>
      </c>
      <c r="E172" s="8">
        <f t="shared" si="2"/>
        <v>4744</v>
      </c>
      <c r="F172" s="11"/>
      <c r="G172" s="8"/>
      <c r="H172" s="14">
        <f>B172*Grundlagen!$D$32/Grundlagen!$D$4/Grundlagen!$D$33*Grundlagen!$D$3*(1-Grundlagen!$D$34)</f>
        <v>23616.063575634205</v>
      </c>
      <c r="I172" s="8">
        <f>E172*Grundlagen!$G$32/Grundlagen!$D$4/Grundlagen!$G$33*Grundlagen!$D$3*(1-Grundlagen!$G$34)</f>
        <v>4106.196386553489</v>
      </c>
    </row>
    <row r="173" spans="1:9" x14ac:dyDescent="0.35">
      <c r="A173" s="71">
        <v>42541</v>
      </c>
      <c r="B173" s="14">
        <v>28346</v>
      </c>
      <c r="C173" s="58">
        <v>17738</v>
      </c>
      <c r="D173" s="12">
        <v>1</v>
      </c>
      <c r="E173" s="8">
        <f t="shared" si="2"/>
        <v>17739</v>
      </c>
      <c r="F173" s="11"/>
      <c r="G173" s="8"/>
      <c r="H173" s="14">
        <f>B173*Grundlagen!$D$32/Grundlagen!$D$4/Grundlagen!$D$33*Grundlagen!$D$3*(1-Grundlagen!$D$34)</f>
        <v>22689.927740057865</v>
      </c>
      <c r="I173" s="8">
        <f>E173*Grundlagen!$G$32/Grundlagen!$D$4/Grundlagen!$G$33*Grundlagen!$D$3*(1-Grundlagen!$G$34)</f>
        <v>15354.093107308679</v>
      </c>
    </row>
    <row r="174" spans="1:9" x14ac:dyDescent="0.35">
      <c r="A174" s="71">
        <v>42542</v>
      </c>
      <c r="B174" s="14">
        <v>31251</v>
      </c>
      <c r="C174" s="58">
        <v>14226</v>
      </c>
      <c r="D174" s="12">
        <v>7</v>
      </c>
      <c r="E174" s="8">
        <f t="shared" si="2"/>
        <v>14233</v>
      </c>
      <c r="F174" s="11"/>
      <c r="G174" s="8"/>
      <c r="H174" s="14">
        <f>B174*Grundlagen!$D$32/Grundlagen!$D$4/Grundlagen!$D$33*Grundlagen!$D$3*(1-Grundlagen!$D$34)</f>
        <v>25015.27311806069</v>
      </c>
      <c r="I174" s="8">
        <f>E174*Grundlagen!$G$32/Grundlagen!$D$4/Grundlagen!$G$33*Grundlagen!$D$3*(1-Grundlagen!$G$34)</f>
        <v>12319.454715391195</v>
      </c>
    </row>
    <row r="175" spans="1:9" x14ac:dyDescent="0.35">
      <c r="A175" s="71">
        <v>42543</v>
      </c>
      <c r="B175" s="14">
        <v>32338</v>
      </c>
      <c r="C175" s="58">
        <v>22096</v>
      </c>
      <c r="D175" s="12">
        <v>7</v>
      </c>
      <c r="E175" s="8">
        <f t="shared" si="2"/>
        <v>22103</v>
      </c>
      <c r="F175" s="11"/>
      <c r="G175" s="8"/>
      <c r="H175" s="14">
        <f>B175*Grundlagen!$D$32/Grundlagen!$D$4/Grundlagen!$D$33*Grundlagen!$D$3*(1-Grundlagen!$D$34)</f>
        <v>25885.376534889976</v>
      </c>
      <c r="I175" s="8">
        <f>E175*Grundlagen!$G$32/Grundlagen!$D$4/Grundlagen!$G$33*Grundlagen!$D$3*(1-Grundlagen!$G$34)</f>
        <v>19131.378316187147</v>
      </c>
    </row>
    <row r="176" spans="1:9" x14ac:dyDescent="0.35">
      <c r="A176" s="71">
        <v>42544</v>
      </c>
      <c r="B176" s="14">
        <v>37757</v>
      </c>
      <c r="C176" s="58">
        <v>17036</v>
      </c>
      <c r="D176" s="12">
        <v>3</v>
      </c>
      <c r="E176" s="8">
        <f t="shared" si="2"/>
        <v>17039</v>
      </c>
      <c r="F176" s="11"/>
      <c r="G176" s="8"/>
      <c r="H176" s="14">
        <f>B176*Grundlagen!$D$32/Grundlagen!$D$4/Grundlagen!$D$33*Grundlagen!$D$3*(1-Grundlagen!$D$34)</f>
        <v>30223.086209037072</v>
      </c>
      <c r="I176" s="8">
        <f>E176*Grundlagen!$G$32/Grundlagen!$D$4/Grundlagen!$G$33*Grundlagen!$D$3*(1-Grundlagen!$G$34)</f>
        <v>14748.204095802052</v>
      </c>
    </row>
    <row r="177" spans="1:9" x14ac:dyDescent="0.35">
      <c r="A177" s="71">
        <v>42545</v>
      </c>
      <c r="B177" s="14">
        <v>31382</v>
      </c>
      <c r="C177" s="58">
        <v>15755</v>
      </c>
      <c r="D177" s="12">
        <v>227</v>
      </c>
      <c r="E177" s="8">
        <f t="shared" si="2"/>
        <v>15982</v>
      </c>
      <c r="F177" s="11"/>
      <c r="G177" s="8"/>
      <c r="H177" s="14">
        <f>B177*Grundlagen!$D$32/Grundlagen!$D$4/Grundlagen!$D$33*Grundlagen!$D$3*(1-Grundlagen!$D$34)</f>
        <v>25120.133787430183</v>
      </c>
      <c r="I177" s="8">
        <f>E177*Grundlagen!$G$32/Grundlagen!$D$4/Grundlagen!$G$33*Grundlagen!$D$3*(1-Grundlagen!$G$34)</f>
        <v>13833.311688427042</v>
      </c>
    </row>
    <row r="178" spans="1:9" x14ac:dyDescent="0.35">
      <c r="A178" s="71">
        <v>42546</v>
      </c>
      <c r="B178" s="14">
        <v>25986</v>
      </c>
      <c r="C178" s="58">
        <v>26632</v>
      </c>
      <c r="D178" s="12">
        <v>9</v>
      </c>
      <c r="E178" s="8">
        <f t="shared" si="2"/>
        <v>26641</v>
      </c>
      <c r="F178" s="11"/>
      <c r="G178" s="8"/>
      <c r="H178" s="14">
        <f>B178*Grundlagen!$D$32/Grundlagen!$D$4/Grundlagen!$D$33*Grundlagen!$D$3*(1-Grundlagen!$D$34)</f>
        <v>20800.83476515712</v>
      </c>
      <c r="I178" s="8">
        <f>E178*Grundlagen!$G$32/Grundlagen!$D$4/Grundlagen!$G$33*Grundlagen!$D$3*(1-Grundlagen!$G$34)</f>
        <v>23059.270222211537</v>
      </c>
    </row>
    <row r="179" spans="1:9" x14ac:dyDescent="0.35">
      <c r="A179" s="71">
        <v>42547</v>
      </c>
      <c r="B179" s="14">
        <v>21437</v>
      </c>
      <c r="C179" s="58">
        <v>21155</v>
      </c>
      <c r="D179" s="12">
        <v>23</v>
      </c>
      <c r="E179" s="8">
        <f t="shared" si="2"/>
        <v>21178</v>
      </c>
      <c r="F179" s="11"/>
      <c r="G179" s="8"/>
      <c r="H179" s="14">
        <f>B179*Grundlagen!$D$32/Grundlagen!$D$4/Grundlagen!$D$33*Grundlagen!$D$3*(1-Grundlagen!$D$34)</f>
        <v>17159.528009723435</v>
      </c>
      <c r="I179" s="8">
        <f>E179*Grundlagen!$G$32/Grundlagen!$D$4/Grundlagen!$G$33*Grundlagen!$D$3*(1-Grundlagen!$G$34)</f>
        <v>18330.739265267668</v>
      </c>
    </row>
    <row r="180" spans="1:9" x14ac:dyDescent="0.35">
      <c r="A180" s="71">
        <v>42548</v>
      </c>
      <c r="B180" s="14">
        <v>29793</v>
      </c>
      <c r="C180" s="58">
        <v>20913</v>
      </c>
      <c r="D180" s="12">
        <v>4</v>
      </c>
      <c r="E180" s="8">
        <f t="shared" si="2"/>
        <v>20917</v>
      </c>
      <c r="F180" s="11"/>
      <c r="G180" s="8"/>
      <c r="H180" s="14">
        <f>B180*Grundlagen!$D$32/Grundlagen!$D$4/Grundlagen!$D$33*Grundlagen!$D$3*(1-Grundlagen!$D$34)</f>
        <v>23848.197881872013</v>
      </c>
      <c r="I180" s="8">
        <f>E180*Grundlagen!$G$32/Grundlagen!$D$4/Grundlagen!$G$33*Grundlagen!$D$3*(1-Grundlagen!$G$34)</f>
        <v>18104.829219548767</v>
      </c>
    </row>
    <row r="181" spans="1:9" x14ac:dyDescent="0.35">
      <c r="A181" s="71">
        <v>42549</v>
      </c>
      <c r="B181" s="14">
        <v>32209</v>
      </c>
      <c r="C181" s="58">
        <v>23484</v>
      </c>
      <c r="D181" s="12">
        <v>4</v>
      </c>
      <c r="E181" s="8">
        <f t="shared" si="2"/>
        <v>23488</v>
      </c>
      <c r="F181" s="11"/>
      <c r="G181" s="8"/>
      <c r="H181" s="14">
        <f>B181*Grundlagen!$D$32/Grundlagen!$D$4/Grundlagen!$D$33*Grundlagen!$D$3*(1-Grundlagen!$D$34)</f>
        <v>25782.116791770401</v>
      </c>
      <c r="I181" s="8">
        <f>E181*Grundlagen!$G$32/Grundlagen!$D$4/Grundlagen!$G$33*Grundlagen!$D$3*(1-Grundlagen!$G$34)</f>
        <v>20330.173003239539</v>
      </c>
    </row>
    <row r="182" spans="1:9" x14ac:dyDescent="0.35">
      <c r="A182" s="71">
        <v>42550</v>
      </c>
      <c r="B182" s="14">
        <v>32089</v>
      </c>
      <c r="C182" s="58">
        <v>18212</v>
      </c>
      <c r="D182" s="12">
        <v>3</v>
      </c>
      <c r="E182" s="8">
        <f t="shared" si="2"/>
        <v>18215</v>
      </c>
      <c r="F182" s="14"/>
      <c r="G182" s="8"/>
      <c r="H182" s="14">
        <f>B182*Grundlagen!$D$32/Grundlagen!$D$4/Grundlagen!$D$33*Grundlagen!$D$3*(1-Grundlagen!$D$34)</f>
        <v>25686.061216775448</v>
      </c>
      <c r="I182" s="8">
        <f>E182*Grundlagen!$G$32/Grundlagen!$D$4/Grundlagen!$G$33*Grundlagen!$D$3*(1-Grundlagen!$G$34)</f>
        <v>15766.097635133183</v>
      </c>
    </row>
    <row r="183" spans="1:9" x14ac:dyDescent="0.35">
      <c r="A183" s="71">
        <v>42551</v>
      </c>
      <c r="B183" s="14">
        <v>31728</v>
      </c>
      <c r="C183" s="58">
        <v>14436</v>
      </c>
      <c r="D183" s="12">
        <v>4</v>
      </c>
      <c r="E183" s="8">
        <f t="shared" si="2"/>
        <v>14440</v>
      </c>
      <c r="F183" s="14">
        <v>417980</v>
      </c>
      <c r="G183" s="8">
        <v>4613663</v>
      </c>
      <c r="H183" s="14">
        <f>B183*Grundlagen!$D$32/Grundlagen!$D$4/Grundlagen!$D$33*Grundlagen!$D$3*(1-Grundlagen!$D$34)</f>
        <v>25397.09402866563</v>
      </c>
      <c r="I183" s="8">
        <f>E183*Grundlagen!$G$32/Grundlagen!$D$4/Grundlagen!$G$33*Grundlagen!$D$3*(1-Grundlagen!$G$34)</f>
        <v>12498.62475165101</v>
      </c>
    </row>
    <row r="184" spans="1:9" x14ac:dyDescent="0.35">
      <c r="A184" s="71">
        <v>42552</v>
      </c>
      <c r="B184" s="14">
        <v>35003</v>
      </c>
      <c r="C184" s="58">
        <v>15852</v>
      </c>
      <c r="D184" s="12">
        <v>1</v>
      </c>
      <c r="E184" s="8">
        <f t="shared" si="2"/>
        <v>15853</v>
      </c>
      <c r="F184" s="11"/>
      <c r="G184" s="8"/>
      <c r="H184" s="14">
        <f>B184*Grundlagen!$D$32/Grundlagen!$D$4/Grundlagen!$D$33*Grundlagen!$D$3*(1-Grundlagen!$D$34)</f>
        <v>28018.610762902896</v>
      </c>
      <c r="I184" s="8">
        <f>E184*Grundlagen!$G$32/Grundlagen!$D$4/Grundlagen!$G$33*Grundlagen!$D$3*(1-Grundlagen!$G$34)</f>
        <v>13721.654999163673</v>
      </c>
    </row>
    <row r="185" spans="1:9" x14ac:dyDescent="0.35">
      <c r="A185" s="71">
        <v>42553</v>
      </c>
      <c r="B185" s="14">
        <v>33783</v>
      </c>
      <c r="C185" s="58">
        <v>23074</v>
      </c>
      <c r="D185" s="12">
        <v>8</v>
      </c>
      <c r="E185" s="8">
        <f t="shared" si="2"/>
        <v>23082</v>
      </c>
      <c r="F185" s="11"/>
      <c r="G185" s="8"/>
      <c r="H185" s="14">
        <f>B185*Grundlagen!$D$32/Grundlagen!$D$4/Grundlagen!$D$33*Grundlagen!$D$3*(1-Grundlagen!$D$34)</f>
        <v>27042.045750454203</v>
      </c>
      <c r="I185" s="8">
        <f>E185*Grundlagen!$G$32/Grundlagen!$D$4/Grundlagen!$G$33*Grundlagen!$D$3*(1-Grundlagen!$G$34)</f>
        <v>19978.757376565696</v>
      </c>
    </row>
    <row r="186" spans="1:9" x14ac:dyDescent="0.35">
      <c r="A186" s="71">
        <v>42554</v>
      </c>
      <c r="B186" s="14">
        <v>21643</v>
      </c>
      <c r="C186" s="58">
        <v>22413</v>
      </c>
      <c r="D186" s="12">
        <v>4</v>
      </c>
      <c r="E186" s="8">
        <f t="shared" si="2"/>
        <v>22417</v>
      </c>
      <c r="F186" s="11"/>
      <c r="G186" s="8"/>
      <c r="H186" s="14">
        <f>B186*Grundlagen!$D$32/Grundlagen!$D$4/Grundlagen!$D$33*Grundlagen!$D$3*(1-Grundlagen!$D$34)</f>
        <v>17324.42341346477</v>
      </c>
      <c r="I186" s="8">
        <f>E186*Grundlagen!$G$32/Grundlagen!$D$4/Grundlagen!$G$33*Grundlagen!$D$3*(1-Grundlagen!$G$34)</f>
        <v>19403.162815634401</v>
      </c>
    </row>
    <row r="187" spans="1:9" x14ac:dyDescent="0.35">
      <c r="A187" s="71">
        <v>42555</v>
      </c>
      <c r="B187" s="14">
        <v>16069</v>
      </c>
      <c r="C187" s="58">
        <v>14980</v>
      </c>
      <c r="D187" s="12"/>
      <c r="E187" s="8">
        <f t="shared" si="2"/>
        <v>14980</v>
      </c>
      <c r="F187" s="11"/>
      <c r="G187" s="8"/>
      <c r="H187" s="14">
        <f>B187*Grundlagen!$D$32/Grundlagen!$D$4/Grundlagen!$D$33*Grundlagen!$D$3*(1-Grundlagen!$D$34)</f>
        <v>12862.641954949193</v>
      </c>
      <c r="I187" s="8">
        <f>E187*Grundlagen!$G$32/Grundlagen!$D$4/Grundlagen!$G$33*Grundlagen!$D$3*(1-Grundlagen!$G$34)</f>
        <v>12966.02484624184</v>
      </c>
    </row>
    <row r="188" spans="1:9" x14ac:dyDescent="0.35">
      <c r="A188" s="71">
        <v>42556</v>
      </c>
      <c r="B188" s="14">
        <v>21131</v>
      </c>
      <c r="C188" s="58">
        <v>15265</v>
      </c>
      <c r="D188" s="12">
        <v>380</v>
      </c>
      <c r="E188" s="8">
        <f t="shared" si="2"/>
        <v>15645</v>
      </c>
      <c r="F188" s="11"/>
      <c r="G188" s="8"/>
      <c r="H188" s="14">
        <f>B188*Grundlagen!$D$32/Grundlagen!$D$4/Grundlagen!$D$33*Grundlagen!$D$3*(1-Grundlagen!$D$34)</f>
        <v>16914.586293486303</v>
      </c>
      <c r="I188" s="8">
        <f>E188*Grundlagen!$G$32/Grundlagen!$D$4/Grundlagen!$G$33*Grundlagen!$D$3*(1-Grundlagen!$G$34)</f>
        <v>13541.619407173135</v>
      </c>
    </row>
    <row r="189" spans="1:9" x14ac:dyDescent="0.35">
      <c r="A189" s="71">
        <v>42557</v>
      </c>
      <c r="B189" s="14">
        <v>26201</v>
      </c>
      <c r="C189" s="58">
        <v>18902</v>
      </c>
      <c r="D189" s="12">
        <v>17</v>
      </c>
      <c r="E189" s="8">
        <f t="shared" si="2"/>
        <v>18919</v>
      </c>
      <c r="F189" s="11"/>
      <c r="G189" s="8"/>
      <c r="H189" s="14">
        <f>B189*Grundlagen!$D$32/Grundlagen!$D$4/Grundlagen!$D$33*Grundlagen!$D$3*(1-Grundlagen!$D$34)</f>
        <v>20972.934337023078</v>
      </c>
      <c r="I189" s="8">
        <f>E189*Grundlagen!$G$32/Grundlagen!$D$4/Grundlagen!$G$33*Grundlagen!$D$3*(1-Grundlagen!$G$34)</f>
        <v>16375.448869562706</v>
      </c>
    </row>
    <row r="190" spans="1:9" x14ac:dyDescent="0.35">
      <c r="A190" s="71">
        <v>42558</v>
      </c>
      <c r="B190" s="14">
        <v>28275</v>
      </c>
      <c r="C190" s="58">
        <v>18156</v>
      </c>
      <c r="D190" s="58">
        <v>22</v>
      </c>
      <c r="E190" s="8">
        <f t="shared" si="2"/>
        <v>18178</v>
      </c>
      <c r="F190" s="11"/>
      <c r="G190" s="8"/>
      <c r="H190" s="14">
        <f>B190*Grundlagen!$D$32/Grundlagen!$D$4/Grundlagen!$D$33*Grundlagen!$D$3*(1-Grundlagen!$D$34)</f>
        <v>22633.094858185854</v>
      </c>
      <c r="I190" s="8">
        <f>E190*Grundlagen!$G$32/Grundlagen!$D$4/Grundlagen!$G$33*Grundlagen!$D$3*(1-Grundlagen!$G$34)</f>
        <v>15734.072073096406</v>
      </c>
    </row>
    <row r="191" spans="1:9" x14ac:dyDescent="0.35">
      <c r="A191" s="71">
        <v>42559</v>
      </c>
      <c r="B191" s="14">
        <v>26722</v>
      </c>
      <c r="C191" s="58">
        <v>16384</v>
      </c>
      <c r="D191" s="12">
        <v>11</v>
      </c>
      <c r="E191" s="8">
        <f t="shared" si="2"/>
        <v>16395</v>
      </c>
      <c r="F191" s="11"/>
      <c r="G191" s="8"/>
      <c r="H191" s="14">
        <f>B191*Grundlagen!$D$32/Grundlagen!$D$4/Grundlagen!$D$33*Grundlagen!$D$3*(1-Grundlagen!$D$34)</f>
        <v>21389.975625126164</v>
      </c>
      <c r="I191" s="8">
        <f>E191*Grundlagen!$G$32/Grundlagen!$D$4/Grundlagen!$G$33*Grundlagen!$D$3*(1-Grundlagen!$G$34)</f>
        <v>14190.786205215953</v>
      </c>
    </row>
    <row r="192" spans="1:9" x14ac:dyDescent="0.35">
      <c r="A192" s="71">
        <v>42560</v>
      </c>
      <c r="B192" s="14">
        <v>24561</v>
      </c>
      <c r="C192" s="58">
        <v>14487</v>
      </c>
      <c r="D192" s="12">
        <v>42</v>
      </c>
      <c r="E192" s="8">
        <f t="shared" si="2"/>
        <v>14529</v>
      </c>
      <c r="F192" s="11"/>
      <c r="G192" s="8"/>
      <c r="H192" s="14">
        <f>B192*Grundlagen!$D$32/Grundlagen!$D$4/Grundlagen!$D$33*Grundlagen!$D$3*(1-Grundlagen!$D$34)</f>
        <v>19660.174812092049</v>
      </c>
      <c r="I192" s="8">
        <f>E192*Grundlagen!$G$32/Grundlagen!$D$4/Grundlagen!$G$33*Grundlagen!$D$3*(1-Grundlagen!$G$34)</f>
        <v>12575.659211685426</v>
      </c>
    </row>
    <row r="193" spans="1:9" x14ac:dyDescent="0.35">
      <c r="A193" s="71">
        <v>42561</v>
      </c>
      <c r="B193" s="14">
        <v>25494</v>
      </c>
      <c r="C193" s="58">
        <v>18044</v>
      </c>
      <c r="D193" s="12">
        <v>20</v>
      </c>
      <c r="E193" s="8">
        <f t="shared" si="2"/>
        <v>18064</v>
      </c>
      <c r="F193" s="11"/>
      <c r="G193" s="8"/>
      <c r="H193" s="14">
        <f>B193*Grundlagen!$D$32/Grundlagen!$D$4/Grundlagen!$D$33*Grundlagen!$D$3*(1-Grundlagen!$D$34)</f>
        <v>20407.006907677809</v>
      </c>
      <c r="I193" s="8">
        <f>E193*Grundlagen!$G$32/Grundlagen!$D$4/Grundlagen!$G$33*Grundlagen!$D$3*(1-Grundlagen!$G$34)</f>
        <v>15635.398719793897</v>
      </c>
    </row>
    <row r="194" spans="1:9" x14ac:dyDescent="0.35">
      <c r="A194" s="71">
        <v>42562</v>
      </c>
      <c r="B194" s="14">
        <v>26374</v>
      </c>
      <c r="C194" s="58">
        <v>13548</v>
      </c>
      <c r="D194" s="12">
        <v>28</v>
      </c>
      <c r="E194" s="8">
        <f t="shared" si="2"/>
        <v>13576</v>
      </c>
      <c r="F194" s="11"/>
      <c r="G194" s="8"/>
      <c r="H194" s="14">
        <f>B194*Grundlagen!$D$32/Grundlagen!$D$4/Grundlagen!$D$33*Grundlagen!$D$3*(1-Grundlagen!$D$34)</f>
        <v>21111.4144576408</v>
      </c>
      <c r="I194" s="8">
        <f>E194*Grundlagen!$G$32/Grundlagen!$D$4/Grundlagen!$G$33*Grundlagen!$D$3*(1-Grundlagen!$G$34)</f>
        <v>11750.784600305687</v>
      </c>
    </row>
    <row r="195" spans="1:9" x14ac:dyDescent="0.35">
      <c r="A195" s="71">
        <v>42563</v>
      </c>
      <c r="B195" s="14">
        <v>31830</v>
      </c>
      <c r="C195" s="58">
        <v>20313</v>
      </c>
      <c r="D195" s="12"/>
      <c r="E195" s="8">
        <f t="shared" ref="E195:E258" si="3">C195+D195</f>
        <v>20313</v>
      </c>
      <c r="F195" s="11"/>
      <c r="G195" s="8"/>
      <c r="H195" s="14">
        <f>B195*Grundlagen!$D$32/Grundlagen!$D$4/Grundlagen!$D$33*Grundlagen!$D$3*(1-Grundlagen!$D$34)</f>
        <v>25478.74126741134</v>
      </c>
      <c r="I195" s="8">
        <f>E195*Grundlagen!$G$32/Grundlagen!$D$4/Grundlagen!$G$33*Grundlagen!$D$3*(1-Grundlagen!$G$34)</f>
        <v>17582.033558191622</v>
      </c>
    </row>
    <row r="196" spans="1:9" x14ac:dyDescent="0.35">
      <c r="A196" s="71">
        <v>42564</v>
      </c>
      <c r="B196" s="14">
        <v>30666</v>
      </c>
      <c r="C196" s="58">
        <v>18416</v>
      </c>
      <c r="D196" s="12"/>
      <c r="E196" s="8">
        <f t="shared" si="3"/>
        <v>18416</v>
      </c>
      <c r="F196" s="11"/>
      <c r="G196" s="8"/>
      <c r="H196" s="14">
        <f>B196*Grundlagen!$D$32/Grundlagen!$D$4/Grundlagen!$D$33*Grundlagen!$D$3*(1-Grundlagen!$D$34)</f>
        <v>24547.002189960291</v>
      </c>
      <c r="I196" s="8">
        <f>E196*Grundlagen!$G$32/Grundlagen!$D$4/Grundlagen!$G$33*Grundlagen!$D$3*(1-Grundlagen!$G$34)</f>
        <v>15940.074337008657</v>
      </c>
    </row>
    <row r="197" spans="1:9" x14ac:dyDescent="0.35">
      <c r="A197" s="71">
        <v>42565</v>
      </c>
      <c r="B197" s="14">
        <v>32030</v>
      </c>
      <c r="C197" s="58">
        <v>22756</v>
      </c>
      <c r="D197" s="12">
        <v>3</v>
      </c>
      <c r="E197" s="8">
        <f t="shared" si="3"/>
        <v>22759</v>
      </c>
      <c r="F197" s="11"/>
      <c r="G197" s="8"/>
      <c r="H197" s="14">
        <f>B197*Grundlagen!$D$32/Grundlagen!$D$4/Grundlagen!$D$33*Grundlagen!$D$3*(1-Grundlagen!$D$34)</f>
        <v>25638.833892402927</v>
      </c>
      <c r="I197" s="8">
        <f>E197*Grundlagen!$G$32/Grundlagen!$D$4/Grundlagen!$G$33*Grundlagen!$D$3*(1-Grundlagen!$G$34)</f>
        <v>19699.182875541923</v>
      </c>
    </row>
    <row r="198" spans="1:9" x14ac:dyDescent="0.35">
      <c r="A198" s="71">
        <v>42566</v>
      </c>
      <c r="B198" s="14">
        <v>29786</v>
      </c>
      <c r="C198" s="58">
        <v>12468</v>
      </c>
      <c r="D198" s="12"/>
      <c r="E198" s="8">
        <f t="shared" si="3"/>
        <v>12468</v>
      </c>
      <c r="F198" s="11"/>
      <c r="G198" s="8"/>
      <c r="H198" s="14">
        <f>B198*Grundlagen!$D$32/Grundlagen!$D$4/Grundlagen!$D$33*Grundlagen!$D$3*(1-Grundlagen!$D$34)</f>
        <v>23842.594639997304</v>
      </c>
      <c r="I198" s="8">
        <f>E198*Grundlagen!$G$32/Grundlagen!$D$4/Grundlagen!$G$33*Grundlagen!$D$3*(1-Grundlagen!$G$34)</f>
        <v>10791.748850663767</v>
      </c>
    </row>
    <row r="199" spans="1:9" x14ac:dyDescent="0.35">
      <c r="A199" s="71">
        <v>42567</v>
      </c>
      <c r="B199" s="14">
        <v>28673</v>
      </c>
      <c r="C199" s="58">
        <v>16966</v>
      </c>
      <c r="D199" s="58">
        <v>1576</v>
      </c>
      <c r="E199" s="8">
        <f t="shared" si="3"/>
        <v>18542</v>
      </c>
      <c r="F199" s="11"/>
      <c r="G199" s="8"/>
      <c r="H199" s="14">
        <f>B199*Grundlagen!$D$32/Grundlagen!$D$4/Grundlagen!$D$33*Grundlagen!$D$3*(1-Grundlagen!$D$34)</f>
        <v>22951.679181919109</v>
      </c>
      <c r="I199" s="8">
        <f>E199*Grundlagen!$G$32/Grundlagen!$D$4/Grundlagen!$G$33*Grundlagen!$D$3*(1-Grundlagen!$G$34)</f>
        <v>16049.134359079855</v>
      </c>
    </row>
    <row r="200" spans="1:9" x14ac:dyDescent="0.35">
      <c r="A200" s="71">
        <v>42568</v>
      </c>
      <c r="B200" s="14">
        <v>20063</v>
      </c>
      <c r="C200" s="58">
        <v>17281</v>
      </c>
      <c r="D200" s="12">
        <v>38</v>
      </c>
      <c r="E200" s="8">
        <f t="shared" si="3"/>
        <v>17319</v>
      </c>
      <c r="F200" s="11"/>
      <c r="G200" s="8"/>
      <c r="H200" s="14">
        <f>B200*Grundlagen!$D$32/Grundlagen!$D$4/Grundlagen!$D$33*Grundlagen!$D$3*(1-Grundlagen!$D$34)</f>
        <v>16059.691676031223</v>
      </c>
      <c r="I200" s="8">
        <f>E200*Grundlagen!$G$32/Grundlagen!$D$4/Grundlagen!$G$33*Grundlagen!$D$3*(1-Grundlagen!$G$34)</f>
        <v>14990.559700404698</v>
      </c>
    </row>
    <row r="201" spans="1:9" x14ac:dyDescent="0.35">
      <c r="A201" s="71">
        <v>42569</v>
      </c>
      <c r="B201" s="14">
        <v>22986</v>
      </c>
      <c r="C201" s="58">
        <v>14693</v>
      </c>
      <c r="D201" s="12">
        <v>9</v>
      </c>
      <c r="E201" s="8">
        <f t="shared" si="3"/>
        <v>14702</v>
      </c>
      <c r="F201" s="11"/>
      <c r="G201" s="8"/>
      <c r="H201" s="14">
        <f>B201*Grundlagen!$D$32/Grundlagen!$D$4/Grundlagen!$D$33*Grundlagen!$D$3*(1-Grundlagen!$D$34)</f>
        <v>18399.445390283287</v>
      </c>
      <c r="I201" s="8">
        <f>E201*Grundlagen!$G$32/Grundlagen!$D$4/Grundlagen!$G$33*Grundlagen!$D$3*(1-Grundlagen!$G$34)</f>
        <v>12725.400353100636</v>
      </c>
    </row>
    <row r="202" spans="1:9" x14ac:dyDescent="0.35">
      <c r="A202" s="71">
        <v>42570</v>
      </c>
      <c r="B202" s="14">
        <v>26765</v>
      </c>
      <c r="C202" s="58">
        <v>18109</v>
      </c>
      <c r="D202" s="12">
        <v>7</v>
      </c>
      <c r="E202" s="8">
        <f t="shared" si="3"/>
        <v>18116</v>
      </c>
      <c r="F202" s="11"/>
      <c r="G202" s="8"/>
      <c r="H202" s="14">
        <f>B202*Grundlagen!$D$32/Grundlagen!$D$4/Grundlagen!$D$33*Grundlagen!$D$3*(1-Grundlagen!$D$34)</f>
        <v>21424.395539499357</v>
      </c>
      <c r="I202" s="8">
        <f>E202*Grundlagen!$G$32/Grundlagen!$D$4/Grundlagen!$G$33*Grundlagen!$D$3*(1-Grundlagen!$G$34)</f>
        <v>15680.407617791532</v>
      </c>
    </row>
    <row r="203" spans="1:9" x14ac:dyDescent="0.35">
      <c r="A203" s="71">
        <v>42571</v>
      </c>
      <c r="B203" s="14">
        <v>31124</v>
      </c>
      <c r="C203" s="58">
        <v>14818</v>
      </c>
      <c r="D203" s="12">
        <v>17</v>
      </c>
      <c r="E203" s="8">
        <f t="shared" si="3"/>
        <v>14835</v>
      </c>
      <c r="F203" s="11"/>
      <c r="G203" s="8"/>
      <c r="H203" s="14">
        <f>B203*Grundlagen!$D$32/Grundlagen!$D$4/Grundlagen!$D$33*Grundlagen!$D$3*(1-Grundlagen!$D$34)</f>
        <v>24913.614301191032</v>
      </c>
      <c r="I203" s="8">
        <f>E203*Grundlagen!$G$32/Grundlagen!$D$4/Grundlagen!$G$33*Grundlagen!$D$3*(1-Grundlagen!$G$34)</f>
        <v>12840.519265286895</v>
      </c>
    </row>
    <row r="204" spans="1:9" x14ac:dyDescent="0.35">
      <c r="A204" s="71">
        <v>42572</v>
      </c>
      <c r="B204" s="14">
        <v>36751</v>
      </c>
      <c r="C204" s="58">
        <v>9759</v>
      </c>
      <c r="D204" s="12">
        <v>563</v>
      </c>
      <c r="E204" s="8">
        <f t="shared" si="3"/>
        <v>10322</v>
      </c>
      <c r="F204" s="11"/>
      <c r="G204" s="8"/>
      <c r="H204" s="14">
        <f>B204*Grundlagen!$D$32/Grundlagen!$D$4/Grundlagen!$D$33*Grundlagen!$D$3*(1-Grundlagen!$D$34)</f>
        <v>29417.82030532938</v>
      </c>
      <c r="I204" s="8">
        <f>E204*Grundlagen!$G$32/Grundlagen!$D$4/Grundlagen!$G$33*Grundlagen!$D$3*(1-Grundlagen!$G$34)</f>
        <v>8934.2662525305914</v>
      </c>
    </row>
    <row r="205" spans="1:9" x14ac:dyDescent="0.35">
      <c r="A205" s="71">
        <v>42573</v>
      </c>
      <c r="B205" s="14">
        <v>31216</v>
      </c>
      <c r="C205" s="58">
        <v>6470</v>
      </c>
      <c r="D205" s="12">
        <v>13</v>
      </c>
      <c r="E205" s="8">
        <f t="shared" si="3"/>
        <v>6483</v>
      </c>
      <c r="F205" s="11"/>
      <c r="G205" s="8"/>
      <c r="H205" s="14">
        <f>B205*Grundlagen!$D$32/Grundlagen!$D$4/Grundlagen!$D$33*Grundlagen!$D$3*(1-Grundlagen!$D$34)</f>
        <v>24987.256908687163</v>
      </c>
      <c r="I205" s="8">
        <f>E205*Grundlagen!$G$32/Grundlagen!$D$4/Grundlagen!$G$33*Grundlagen!$D$3*(1-Grundlagen!$G$34)</f>
        <v>5611.3978022820984</v>
      </c>
    </row>
    <row r="206" spans="1:9" x14ac:dyDescent="0.35">
      <c r="A206" s="71">
        <v>42574</v>
      </c>
      <c r="B206" s="14">
        <v>27224</v>
      </c>
      <c r="C206" s="58">
        <v>14064</v>
      </c>
      <c r="D206" s="12">
        <v>31</v>
      </c>
      <c r="E206" s="8">
        <f t="shared" si="3"/>
        <v>14095</v>
      </c>
      <c r="F206" s="11"/>
      <c r="G206" s="8"/>
      <c r="H206" s="14">
        <f>B206*Grundlagen!$D$32/Grundlagen!$D$4/Grundlagen!$D$33*Grundlagen!$D$3*(1-Grundlagen!$D$34)</f>
        <v>21791.808113855051</v>
      </c>
      <c r="I206" s="8">
        <f>E206*Grundlagen!$G$32/Grundlagen!$D$4/Grundlagen!$G$33*Grundlagen!$D$3*(1-Grundlagen!$G$34)</f>
        <v>12200.008024551316</v>
      </c>
    </row>
    <row r="207" spans="1:9" x14ac:dyDescent="0.35">
      <c r="A207" s="71">
        <v>42575</v>
      </c>
      <c r="B207" s="14">
        <v>20372</v>
      </c>
      <c r="C207" s="58">
        <v>14640</v>
      </c>
      <c r="D207" s="12">
        <v>23</v>
      </c>
      <c r="E207" s="8">
        <f t="shared" si="3"/>
        <v>14663</v>
      </c>
      <c r="F207" s="11"/>
      <c r="G207" s="8"/>
      <c r="H207" s="14">
        <f>B207*Grundlagen!$D$32/Grundlagen!$D$4/Grundlagen!$D$33*Grundlagen!$D$3*(1-Grundlagen!$D$34)</f>
        <v>16307.034781643226</v>
      </c>
      <c r="I207" s="8">
        <f>E207*Grundlagen!$G$32/Grundlagen!$D$4/Grundlagen!$G$33*Grundlagen!$D$3*(1-Grundlagen!$G$34)</f>
        <v>12691.643679602408</v>
      </c>
    </row>
    <row r="208" spans="1:9" x14ac:dyDescent="0.35">
      <c r="A208" s="71">
        <v>42576</v>
      </c>
      <c r="B208" s="14">
        <v>27027</v>
      </c>
      <c r="C208" s="58">
        <v>13477</v>
      </c>
      <c r="D208" s="12">
        <v>22</v>
      </c>
      <c r="E208" s="8">
        <f t="shared" si="3"/>
        <v>13499</v>
      </c>
      <c r="F208" s="11"/>
      <c r="G208" s="8"/>
      <c r="H208" s="14">
        <f>B208*Grundlagen!$D$32/Grundlagen!$D$4/Grundlagen!$D$33*Grundlagen!$D$3*(1-Grundlagen!$D$34)</f>
        <v>21634.116878238343</v>
      </c>
      <c r="I208" s="8">
        <f>E208*Grundlagen!$G$32/Grundlagen!$D$4/Grundlagen!$G$33*Grundlagen!$D$3*(1-Grundlagen!$G$34)</f>
        <v>11684.136809039959</v>
      </c>
    </row>
    <row r="209" spans="1:9" x14ac:dyDescent="0.35">
      <c r="A209" s="71">
        <v>42577</v>
      </c>
      <c r="B209" s="14">
        <v>27810</v>
      </c>
      <c r="C209" s="58">
        <v>16879</v>
      </c>
      <c r="D209" s="12">
        <v>1</v>
      </c>
      <c r="E209" s="8">
        <f t="shared" si="3"/>
        <v>16880</v>
      </c>
      <c r="F209" s="11"/>
      <c r="G209" s="8"/>
      <c r="H209" s="14">
        <f>B209*Grundlagen!$D$32/Grundlagen!$D$4/Grundlagen!$D$33*Grundlagen!$D$3*(1-Grundlagen!$D$34)</f>
        <v>22260.879505080411</v>
      </c>
      <c r="I209" s="8">
        <f>E209*Grundlagen!$G$32/Grundlagen!$D$4/Grundlagen!$G$33*Grundlagen!$D$3*(1-Grundlagen!$G$34)</f>
        <v>14610.580734616971</v>
      </c>
    </row>
    <row r="210" spans="1:9" x14ac:dyDescent="0.35">
      <c r="A210" s="71">
        <v>42578</v>
      </c>
      <c r="B210" s="14">
        <v>28741</v>
      </c>
      <c r="C210" s="58">
        <v>14374</v>
      </c>
      <c r="D210" s="12">
        <v>3</v>
      </c>
      <c r="E210" s="8">
        <f t="shared" si="3"/>
        <v>14377</v>
      </c>
      <c r="F210" s="11"/>
      <c r="G210" s="8"/>
      <c r="H210" s="14">
        <f>B210*Grundlagen!$D$32/Grundlagen!$D$4/Grundlagen!$D$33*Grundlagen!$D$3*(1-Grundlagen!$D$34)</f>
        <v>23006.11067441625</v>
      </c>
      <c r="I210" s="8">
        <f>E210*Grundlagen!$G$32/Grundlagen!$D$4/Grundlagen!$G$33*Grundlagen!$D$3*(1-Grundlagen!$G$34)</f>
        <v>12444.094740615416</v>
      </c>
    </row>
    <row r="211" spans="1:9" x14ac:dyDescent="0.35">
      <c r="A211" s="71">
        <v>42579</v>
      </c>
      <c r="B211" s="14">
        <v>25872</v>
      </c>
      <c r="C211" s="58">
        <v>13072</v>
      </c>
      <c r="D211" s="12">
        <v>4</v>
      </c>
      <c r="E211" s="8">
        <f t="shared" si="3"/>
        <v>13076</v>
      </c>
      <c r="F211" s="11"/>
      <c r="G211" s="8"/>
      <c r="H211" s="14">
        <f>B211*Grundlagen!$D$32/Grundlagen!$D$4/Grundlagen!$D$33*Grundlagen!$D$3*(1-Grundlagen!$D$34)</f>
        <v>20709.581968911916</v>
      </c>
      <c r="I211" s="8">
        <f>E211*Grundlagen!$G$32/Grundlagen!$D$4/Grundlagen!$G$33*Grundlagen!$D$3*(1-Grundlagen!$G$34)</f>
        <v>11318.00673494381</v>
      </c>
    </row>
    <row r="212" spans="1:9" x14ac:dyDescent="0.35">
      <c r="A212" s="71">
        <v>42580</v>
      </c>
      <c r="B212" s="14">
        <v>27969</v>
      </c>
      <c r="C212" s="58">
        <v>16608</v>
      </c>
      <c r="D212" s="12">
        <v>10</v>
      </c>
      <c r="E212" s="8">
        <f t="shared" si="3"/>
        <v>16618</v>
      </c>
      <c r="F212" s="11"/>
      <c r="G212" s="8"/>
      <c r="H212" s="14">
        <f>B212*Grundlagen!$D$32/Grundlagen!$D$4/Grundlagen!$D$33*Grundlagen!$D$3*(1-Grundlagen!$D$34)</f>
        <v>22388.153141948718</v>
      </c>
      <c r="I212" s="8">
        <f>E212*Grundlagen!$G$32/Grundlagen!$D$4/Grundlagen!$G$33*Grundlagen!$D$3*(1-Grundlagen!$G$34)</f>
        <v>14383.805133167347</v>
      </c>
    </row>
    <row r="213" spans="1:9" x14ac:dyDescent="0.35">
      <c r="A213" s="71">
        <v>42581</v>
      </c>
      <c r="B213" s="14">
        <v>25144</v>
      </c>
      <c r="C213" s="58">
        <v>14070</v>
      </c>
      <c r="D213" s="12">
        <v>29</v>
      </c>
      <c r="E213" s="8">
        <f t="shared" si="3"/>
        <v>14099</v>
      </c>
      <c r="F213" s="14"/>
      <c r="G213" s="8"/>
      <c r="H213" s="14">
        <f>B213*Grundlagen!$D$32/Grundlagen!$D$4/Grundlagen!$D$33*Grundlagen!$D$3*(1-Grundlagen!$D$34)</f>
        <v>20126.844813942531</v>
      </c>
      <c r="I213" s="8">
        <f>E213*Grundlagen!$G$32/Grundlagen!$D$4/Grundlagen!$G$33*Grundlagen!$D$3*(1-Grundlagen!$G$34)</f>
        <v>12203.470247474212</v>
      </c>
    </row>
    <row r="214" spans="1:9" x14ac:dyDescent="0.35">
      <c r="A214" s="71">
        <v>42582</v>
      </c>
      <c r="B214" s="14">
        <v>27547</v>
      </c>
      <c r="C214" s="58">
        <v>8861</v>
      </c>
      <c r="D214" s="12">
        <v>16</v>
      </c>
      <c r="E214" s="8">
        <f t="shared" si="3"/>
        <v>8877</v>
      </c>
      <c r="F214" s="14">
        <v>397691</v>
      </c>
      <c r="G214" s="8">
        <v>4389713</v>
      </c>
      <c r="H214" s="14">
        <f>B214*Grundlagen!$D$32/Grundlagen!$D$4/Grundlagen!$D$33*Grundlagen!$D$3*(1-Grundlagen!$D$34)</f>
        <v>22050.357703216469</v>
      </c>
      <c r="I214" s="8">
        <f>E214*Grundlagen!$G$32/Grundlagen!$D$4/Grundlagen!$G$33*Grundlagen!$D$3*(1-Grundlagen!$G$34)</f>
        <v>7683.5382216347662</v>
      </c>
    </row>
    <row r="215" spans="1:9" x14ac:dyDescent="0.35">
      <c r="A215" s="71">
        <v>42583</v>
      </c>
      <c r="B215" s="14">
        <v>26293</v>
      </c>
      <c r="C215" s="58">
        <v>8665</v>
      </c>
      <c r="D215" s="12">
        <v>9</v>
      </c>
      <c r="E215" s="8">
        <f t="shared" si="3"/>
        <v>8674</v>
      </c>
      <c r="F215" s="11"/>
      <c r="G215" s="8"/>
      <c r="H215" s="14">
        <f>B215*Grundlagen!$D$32/Grundlagen!$D$4/Grundlagen!$D$33*Grundlagen!$D$3*(1-Grundlagen!$D$34)</f>
        <v>21046.576944519205</v>
      </c>
      <c r="I215" s="8">
        <f>E215*Grundlagen!$G$32/Grundlagen!$D$4/Grundlagen!$G$33*Grundlagen!$D$3*(1-Grundlagen!$G$34)</f>
        <v>7507.8304082978439</v>
      </c>
    </row>
    <row r="216" spans="1:9" x14ac:dyDescent="0.35">
      <c r="A216" s="71">
        <v>42584</v>
      </c>
      <c r="B216" s="14">
        <v>24909</v>
      </c>
      <c r="C216" s="58">
        <v>10436</v>
      </c>
      <c r="D216" s="12">
        <v>18</v>
      </c>
      <c r="E216" s="8">
        <f t="shared" si="3"/>
        <v>10454</v>
      </c>
      <c r="F216" s="11"/>
      <c r="G216" s="8"/>
      <c r="H216" s="14">
        <f>B216*Grundlagen!$D$32/Grundlagen!$D$4/Grundlagen!$D$33*Grundlagen!$D$3*(1-Grundlagen!$D$34)</f>
        <v>19938.735979577414</v>
      </c>
      <c r="I216" s="8">
        <f>E216*Grundlagen!$G$32/Grundlagen!$D$4/Grundlagen!$G$33*Grundlagen!$D$3*(1-Grundlagen!$G$34)</f>
        <v>9048.5196089861274</v>
      </c>
    </row>
    <row r="217" spans="1:9" x14ac:dyDescent="0.35">
      <c r="A217" s="71">
        <v>42585</v>
      </c>
      <c r="B217" s="14">
        <v>28318</v>
      </c>
      <c r="C217" s="58">
        <v>12893</v>
      </c>
      <c r="D217" s="12">
        <v>10</v>
      </c>
      <c r="E217" s="8">
        <f t="shared" si="3"/>
        <v>12903</v>
      </c>
      <c r="F217" s="11"/>
      <c r="G217" s="8"/>
      <c r="H217" s="14">
        <f>B217*Grundlagen!$D$32/Grundlagen!$D$4/Grundlagen!$D$33*Grundlagen!$D$3*(1-Grundlagen!$D$34)</f>
        <v>22667.514772559043</v>
      </c>
      <c r="I217" s="8">
        <f>E217*Grundlagen!$G$32/Grundlagen!$D$4/Grundlagen!$G$33*Grundlagen!$D$3*(1-Grundlagen!$G$34)</f>
        <v>11168.2655935286</v>
      </c>
    </row>
    <row r="218" spans="1:9" x14ac:dyDescent="0.35">
      <c r="A218" s="71">
        <v>42586</v>
      </c>
      <c r="B218" s="14">
        <v>30024</v>
      </c>
      <c r="C218" s="58">
        <v>12521</v>
      </c>
      <c r="D218" s="12">
        <v>31</v>
      </c>
      <c r="E218" s="8">
        <f t="shared" si="3"/>
        <v>12552</v>
      </c>
      <c r="F218" s="11"/>
      <c r="G218" s="8"/>
      <c r="H218" s="14">
        <f>B218*Grundlagen!$D$32/Grundlagen!$D$4/Grundlagen!$D$33*Grundlagen!$D$3*(1-Grundlagen!$D$34)</f>
        <v>24033.104863737291</v>
      </c>
      <c r="I218" s="8">
        <f>E218*Grundlagen!$G$32/Grundlagen!$D$4/Grundlagen!$G$33*Grundlagen!$D$3*(1-Grundlagen!$G$34)</f>
        <v>10864.455532044563</v>
      </c>
    </row>
    <row r="219" spans="1:9" x14ac:dyDescent="0.35">
      <c r="A219" s="71">
        <v>42587</v>
      </c>
      <c r="B219" s="14">
        <v>22939</v>
      </c>
      <c r="C219" s="58">
        <v>15792</v>
      </c>
      <c r="D219" s="12">
        <v>3</v>
      </c>
      <c r="E219" s="8">
        <f t="shared" si="3"/>
        <v>15795</v>
      </c>
      <c r="F219" s="11"/>
      <c r="G219" s="8"/>
      <c r="H219" s="14">
        <f>B219*Grundlagen!$D$32/Grundlagen!$D$4/Grundlagen!$D$33*Grundlagen!$D$3*(1-Grundlagen!$D$34)</f>
        <v>18361.823623410262</v>
      </c>
      <c r="I219" s="8">
        <f>E219*Grundlagen!$G$32/Grundlagen!$D$4/Grundlagen!$G$33*Grundlagen!$D$3*(1-Grundlagen!$G$34)</f>
        <v>13671.4527667817</v>
      </c>
    </row>
    <row r="220" spans="1:9" x14ac:dyDescent="0.35">
      <c r="A220" s="71">
        <v>42588</v>
      </c>
      <c r="B220" s="14">
        <v>17432</v>
      </c>
      <c r="C220" s="58">
        <v>21860</v>
      </c>
      <c r="D220" s="12">
        <v>22</v>
      </c>
      <c r="E220" s="8">
        <f t="shared" si="3"/>
        <v>21882</v>
      </c>
      <c r="F220" s="11"/>
      <c r="G220" s="8"/>
      <c r="H220" s="14">
        <f>B220*Grundlagen!$D$32/Grundlagen!$D$4/Grundlagen!$D$33*Grundlagen!$D$3*(1-Grundlagen!$D$34)</f>
        <v>13953.673194266874</v>
      </c>
      <c r="I220" s="8">
        <f>E220*Grundlagen!$G$32/Grundlagen!$D$4/Grundlagen!$G$33*Grundlagen!$D$3*(1-Grundlagen!$G$34)</f>
        <v>18940.090499697188</v>
      </c>
    </row>
    <row r="221" spans="1:9" x14ac:dyDescent="0.35">
      <c r="A221" s="71">
        <v>42589</v>
      </c>
      <c r="B221" s="14">
        <v>24211</v>
      </c>
      <c r="C221" s="58">
        <v>17209</v>
      </c>
      <c r="D221" s="12">
        <v>7</v>
      </c>
      <c r="E221" s="8">
        <f t="shared" si="3"/>
        <v>17216</v>
      </c>
      <c r="F221" s="11"/>
      <c r="G221" s="8"/>
      <c r="H221" s="14">
        <f>B221*Grundlagen!$D$32/Grundlagen!$D$4/Grundlagen!$D$33*Grundlagen!$D$3*(1-Grundlagen!$D$34)</f>
        <v>19380.012718356771</v>
      </c>
      <c r="I221" s="8">
        <f>E221*Grundlagen!$G$32/Grundlagen!$D$4/Grundlagen!$G$33*Grundlagen!$D$3*(1-Grundlagen!$G$34)</f>
        <v>14901.407460140155</v>
      </c>
    </row>
    <row r="222" spans="1:9" x14ac:dyDescent="0.35">
      <c r="A222" s="71">
        <v>42590</v>
      </c>
      <c r="B222" s="14">
        <v>24382</v>
      </c>
      <c r="C222" s="58">
        <v>10894</v>
      </c>
      <c r="D222" s="12">
        <v>1</v>
      </c>
      <c r="E222" s="8">
        <f t="shared" si="3"/>
        <v>10895</v>
      </c>
      <c r="F222" s="11"/>
      <c r="G222" s="8"/>
      <c r="H222" s="14">
        <f>B222*Grundlagen!$D$32/Grundlagen!$D$4/Grundlagen!$D$33*Grundlagen!$D$3*(1-Grundlagen!$D$34)</f>
        <v>19516.891912724575</v>
      </c>
      <c r="I222" s="8">
        <f>E222*Grundlagen!$G$32/Grundlagen!$D$4/Grundlagen!$G$33*Grundlagen!$D$3*(1-Grundlagen!$G$34)</f>
        <v>9430.2296862353014</v>
      </c>
    </row>
    <row r="223" spans="1:9" x14ac:dyDescent="0.35">
      <c r="A223" s="71">
        <v>42591</v>
      </c>
      <c r="B223" s="14">
        <v>29118</v>
      </c>
      <c r="C223" s="58">
        <v>5135</v>
      </c>
      <c r="D223" s="12">
        <v>3</v>
      </c>
      <c r="E223" s="8">
        <f t="shared" si="3"/>
        <v>5138</v>
      </c>
      <c r="F223" s="11"/>
      <c r="G223" s="8"/>
      <c r="H223" s="14">
        <f>B223*Grundlagen!$D$32/Grundlagen!$D$4/Grundlagen!$D$33*Grundlagen!$D$3*(1-Grundlagen!$D$34)</f>
        <v>23307.885272525404</v>
      </c>
      <c r="I223" s="8">
        <f>E223*Grundlagen!$G$32/Grundlagen!$D$4/Grundlagen!$G$33*Grundlagen!$D$3*(1-Grundlagen!$G$34)</f>
        <v>4447.2253444586495</v>
      </c>
    </row>
    <row r="224" spans="1:9" x14ac:dyDescent="0.35">
      <c r="A224" s="71">
        <v>42592</v>
      </c>
      <c r="B224" s="14">
        <v>29627</v>
      </c>
      <c r="C224" s="58">
        <v>9871</v>
      </c>
      <c r="D224" s="12">
        <v>11</v>
      </c>
      <c r="E224" s="8">
        <f t="shared" si="3"/>
        <v>9882</v>
      </c>
      <c r="F224" s="11"/>
      <c r="G224" s="8"/>
      <c r="H224" s="14">
        <f>B224*Grundlagen!$D$32/Grundlagen!$D$4/Grundlagen!$D$33*Grundlagen!$D$3*(1-Grundlagen!$D$34)</f>
        <v>23715.321003128996</v>
      </c>
      <c r="I224" s="8">
        <f>E224*Grundlagen!$G$32/Grundlagen!$D$4/Grundlagen!$G$33*Grundlagen!$D$3*(1-Grundlagen!$G$34)</f>
        <v>8553.4217310121421</v>
      </c>
    </row>
    <row r="225" spans="1:9" x14ac:dyDescent="0.35">
      <c r="A225" s="71">
        <v>42593</v>
      </c>
      <c r="B225" s="14">
        <v>28577</v>
      </c>
      <c r="C225" s="58">
        <v>19343</v>
      </c>
      <c r="D225" s="12">
        <v>1</v>
      </c>
      <c r="E225" s="8">
        <f t="shared" si="3"/>
        <v>19344</v>
      </c>
      <c r="F225" s="11"/>
      <c r="G225" s="8"/>
      <c r="H225" s="14">
        <f>B225*Grundlagen!$D$32/Grundlagen!$D$4/Grundlagen!$D$33*Grundlagen!$D$3*(1-Grundlagen!$D$34)</f>
        <v>22874.834721923151</v>
      </c>
      <c r="I225" s="8">
        <f>E225*Grundlagen!$G$32/Grundlagen!$D$4/Grundlagen!$G$33*Grundlagen!$D$3*(1-Grundlagen!$G$34)</f>
        <v>16743.310055120302</v>
      </c>
    </row>
    <row r="226" spans="1:9" x14ac:dyDescent="0.35">
      <c r="A226" s="71">
        <v>42594</v>
      </c>
      <c r="B226" s="14">
        <v>29733</v>
      </c>
      <c r="C226" s="58">
        <v>16163</v>
      </c>
      <c r="D226" s="12">
        <v>19</v>
      </c>
      <c r="E226" s="8">
        <f t="shared" si="3"/>
        <v>16182</v>
      </c>
      <c r="F226" s="11"/>
      <c r="G226" s="8"/>
      <c r="H226" s="14">
        <f>B226*Grundlagen!$D$32/Grundlagen!$D$4/Grundlagen!$D$33*Grundlagen!$D$3*(1-Grundlagen!$D$34)</f>
        <v>23800.170094374531</v>
      </c>
      <c r="I226" s="8">
        <f>E226*Grundlagen!$G$32/Grundlagen!$D$4/Grundlagen!$G$33*Grundlagen!$D$3*(1-Grundlagen!$G$34)</f>
        <v>14006.422834571789</v>
      </c>
    </row>
    <row r="227" spans="1:9" x14ac:dyDescent="0.35">
      <c r="A227" s="71">
        <v>42595</v>
      </c>
      <c r="B227" s="14">
        <v>26571</v>
      </c>
      <c r="C227" s="58">
        <v>17270</v>
      </c>
      <c r="D227" s="12">
        <v>41</v>
      </c>
      <c r="E227" s="8">
        <f t="shared" si="3"/>
        <v>17311</v>
      </c>
      <c r="F227" s="11"/>
      <c r="G227" s="8"/>
      <c r="H227" s="14">
        <f>B227*Grundlagen!$D$32/Grundlagen!$D$4/Grundlagen!$D$33*Grundlagen!$D$3*(1-Grundlagen!$D$34)</f>
        <v>21269.105693257516</v>
      </c>
      <c r="I227" s="8">
        <f>E227*Grundlagen!$G$32/Grundlagen!$D$4/Grundlagen!$G$33*Grundlagen!$D$3*(1-Grundlagen!$G$34)</f>
        <v>14983.635254558907</v>
      </c>
    </row>
    <row r="228" spans="1:9" x14ac:dyDescent="0.35">
      <c r="A228" s="71">
        <v>42596</v>
      </c>
      <c r="B228" s="14">
        <v>31679</v>
      </c>
      <c r="C228" s="58">
        <v>14343</v>
      </c>
      <c r="D228" s="12">
        <v>7</v>
      </c>
      <c r="E228" s="8">
        <f t="shared" si="3"/>
        <v>14350</v>
      </c>
      <c r="F228" s="11"/>
      <c r="G228" s="8"/>
      <c r="H228" s="14">
        <f>B228*Grundlagen!$D$32/Grundlagen!$D$4/Grundlagen!$D$33*Grundlagen!$D$3*(1-Grundlagen!$D$34)</f>
        <v>25357.871335542692</v>
      </c>
      <c r="I228" s="8">
        <f>E228*Grundlagen!$G$32/Grundlagen!$D$4/Grundlagen!$G$33*Grundlagen!$D$3*(1-Grundlagen!$G$34)</f>
        <v>12420.724735885873</v>
      </c>
    </row>
    <row r="229" spans="1:9" x14ac:dyDescent="0.35">
      <c r="A229" s="71">
        <v>42597</v>
      </c>
      <c r="B229" s="14">
        <v>30410</v>
      </c>
      <c r="C229" s="58">
        <v>7736</v>
      </c>
      <c r="D229" s="12">
        <v>12</v>
      </c>
      <c r="E229" s="8">
        <f t="shared" si="3"/>
        <v>7748</v>
      </c>
      <c r="F229" s="11"/>
      <c r="G229" s="8"/>
      <c r="H229" s="14">
        <f>B229*Grundlagen!$D$32/Grundlagen!$D$4/Grundlagen!$D$33*Grundlagen!$D$3*(1-Grundlagen!$D$34)</f>
        <v>24342.083629971061</v>
      </c>
      <c r="I229" s="8">
        <f>E229*Grundlagen!$G$32/Grundlagen!$D$4/Grundlagen!$G$33*Grundlagen!$D$3*(1-Grundlagen!$G$34)</f>
        <v>6706.3258016476475</v>
      </c>
    </row>
    <row r="230" spans="1:9" x14ac:dyDescent="0.35">
      <c r="A230" s="71">
        <v>42598</v>
      </c>
      <c r="B230" s="14">
        <v>29968</v>
      </c>
      <c r="C230" s="58">
        <v>17387</v>
      </c>
      <c r="D230" s="12">
        <v>5</v>
      </c>
      <c r="E230" s="8">
        <f t="shared" si="3"/>
        <v>17392</v>
      </c>
      <c r="F230" s="11"/>
      <c r="G230" s="8"/>
      <c r="H230" s="14">
        <f>B230*Grundlagen!$D$32/Grundlagen!$D$4/Grundlagen!$D$33*Grundlagen!$D$3*(1-Grundlagen!$D$34)</f>
        <v>23988.278928739648</v>
      </c>
      <c r="I230" s="8">
        <f>E230*Grundlagen!$G$32/Grundlagen!$D$4/Grundlagen!$G$33*Grundlagen!$D$3*(1-Grundlagen!$G$34)</f>
        <v>15053.745268747536</v>
      </c>
    </row>
    <row r="231" spans="1:9" x14ac:dyDescent="0.35">
      <c r="A231" s="71">
        <v>42599</v>
      </c>
      <c r="B231" s="14">
        <v>34257</v>
      </c>
      <c r="C231" s="58">
        <v>8378</v>
      </c>
      <c r="D231" s="12">
        <v>1</v>
      </c>
      <c r="E231" s="8">
        <f t="shared" si="3"/>
        <v>8379</v>
      </c>
      <c r="F231" s="11"/>
      <c r="G231" s="8"/>
      <c r="H231" s="14">
        <f>B231*Grundlagen!$D$32/Grundlagen!$D$4/Grundlagen!$D$33*Grundlagen!$D$3*(1-Grundlagen!$D$34)</f>
        <v>27421.465271684268</v>
      </c>
      <c r="I231" s="8">
        <f>E231*Grundlagen!$G$32/Grundlagen!$D$4/Grundlagen!$G$33*Grundlagen!$D$3*(1-Grundlagen!$G$34)</f>
        <v>7252.4914677343359</v>
      </c>
    </row>
    <row r="232" spans="1:9" x14ac:dyDescent="0.35">
      <c r="A232" s="71">
        <v>42600</v>
      </c>
      <c r="B232" s="14">
        <v>33645</v>
      </c>
      <c r="C232" s="58">
        <v>1601</v>
      </c>
      <c r="D232" s="12">
        <v>7</v>
      </c>
      <c r="E232" s="8">
        <f t="shared" si="3"/>
        <v>1608</v>
      </c>
      <c r="F232" s="11"/>
      <c r="G232" s="8"/>
      <c r="H232" s="14">
        <f>B232*Grundlagen!$D$32/Grundlagen!$D$4/Grundlagen!$D$33*Grundlagen!$D$3*(1-Grundlagen!$D$34)</f>
        <v>26931.581839210008</v>
      </c>
      <c r="I232" s="8">
        <f>E232*Grundlagen!$G$32/Grundlagen!$D$4/Grundlagen!$G$33*Grundlagen!$D$3*(1-Grundlagen!$G$34)</f>
        <v>1391.8136150037967</v>
      </c>
    </row>
    <row r="233" spans="1:9" x14ac:dyDescent="0.35">
      <c r="A233" s="71">
        <v>42601</v>
      </c>
      <c r="B233" s="14">
        <v>30126</v>
      </c>
      <c r="C233" s="58">
        <v>7704</v>
      </c>
      <c r="D233" s="12">
        <v>507</v>
      </c>
      <c r="E233" s="8">
        <f t="shared" si="3"/>
        <v>8211</v>
      </c>
      <c r="F233" s="11"/>
      <c r="G233" s="8"/>
      <c r="H233" s="14">
        <f>B233*Grundlagen!$D$32/Grundlagen!$D$4/Grundlagen!$D$33*Grundlagen!$D$3*(1-Grundlagen!$D$34)</f>
        <v>24114.752102483002</v>
      </c>
      <c r="I233" s="8">
        <f>E233*Grundlagen!$G$32/Grundlagen!$D$4/Grundlagen!$G$33*Grundlagen!$D$3*(1-Grundlagen!$G$34)</f>
        <v>7107.0781049727457</v>
      </c>
    </row>
    <row r="234" spans="1:9" x14ac:dyDescent="0.35">
      <c r="A234" s="71">
        <v>42602</v>
      </c>
      <c r="B234" s="14">
        <v>27465</v>
      </c>
      <c r="C234" s="58">
        <v>16719</v>
      </c>
      <c r="D234" s="12">
        <v>7</v>
      </c>
      <c r="E234" s="8">
        <f t="shared" si="3"/>
        <v>16726</v>
      </c>
      <c r="F234" s="11"/>
      <c r="G234" s="8"/>
      <c r="H234" s="14">
        <f>B234*Grundlagen!$D$32/Grundlagen!$D$4/Grundlagen!$D$33*Grundlagen!$D$3*(1-Grundlagen!$D$34)</f>
        <v>21984.719726969921</v>
      </c>
      <c r="I234" s="8">
        <f>E234*Grundlagen!$G$32/Grundlagen!$D$4/Grundlagen!$G$33*Grundlagen!$D$3*(1-Grundlagen!$G$34)</f>
        <v>14477.285152085513</v>
      </c>
    </row>
    <row r="235" spans="1:9" x14ac:dyDescent="0.35">
      <c r="A235" s="71">
        <v>42603</v>
      </c>
      <c r="B235" s="14">
        <v>21196</v>
      </c>
      <c r="C235" s="58">
        <v>20794</v>
      </c>
      <c r="D235" s="12">
        <v>21</v>
      </c>
      <c r="E235" s="8">
        <f t="shared" si="3"/>
        <v>20815</v>
      </c>
      <c r="F235" s="11"/>
      <c r="G235" s="8"/>
      <c r="H235" s="14">
        <f>B235*Grundlagen!$D$32/Grundlagen!$D$4/Grundlagen!$D$33*Grundlagen!$D$3*(1-Grundlagen!$D$34)</f>
        <v>16966.61639660857</v>
      </c>
      <c r="I235" s="8">
        <f>E235*Grundlagen!$G$32/Grundlagen!$D$4/Grundlagen!$G$33*Grundlagen!$D$3*(1-Grundlagen!$G$34)</f>
        <v>18016.542535014945</v>
      </c>
    </row>
    <row r="236" spans="1:9" x14ac:dyDescent="0.35">
      <c r="A236" s="71">
        <v>42604</v>
      </c>
      <c r="B236" s="14">
        <v>27987</v>
      </c>
      <c r="C236" s="58">
        <v>10142</v>
      </c>
      <c r="D236" s="12">
        <v>10</v>
      </c>
      <c r="E236" s="8">
        <f t="shared" si="3"/>
        <v>10152</v>
      </c>
      <c r="F236" s="11"/>
      <c r="G236" s="8"/>
      <c r="H236" s="14">
        <f>B236*Grundlagen!$D$32/Grundlagen!$D$4/Grundlagen!$D$33*Grundlagen!$D$3*(1-Grundlagen!$D$34)</f>
        <v>22402.561478197968</v>
      </c>
      <c r="I236" s="8">
        <f>E236*Grundlagen!$G$32/Grundlagen!$D$4/Grundlagen!$G$33*Grundlagen!$D$3*(1-Grundlagen!$G$34)</f>
        <v>8787.1217783075535</v>
      </c>
    </row>
    <row r="237" spans="1:9" x14ac:dyDescent="0.35">
      <c r="A237" s="71">
        <v>42605</v>
      </c>
      <c r="B237" s="14">
        <v>32627</v>
      </c>
      <c r="C237" s="58">
        <v>11583</v>
      </c>
      <c r="D237" s="12">
        <v>13</v>
      </c>
      <c r="E237" s="8">
        <f t="shared" si="3"/>
        <v>11596</v>
      </c>
      <c r="F237" s="11"/>
      <c r="G237" s="8"/>
      <c r="H237" s="14">
        <f>B237*Grundlagen!$D$32/Grundlagen!$D$4/Grundlagen!$D$33*Grundlagen!$D$3*(1-Grundlagen!$D$34)</f>
        <v>26116.710378002823</v>
      </c>
      <c r="I237" s="8">
        <f>E237*Grundlagen!$G$32/Grundlagen!$D$4/Grundlagen!$G$33*Grundlagen!$D$3*(1-Grundlagen!$G$34)</f>
        <v>10036.984253472654</v>
      </c>
    </row>
    <row r="238" spans="1:9" x14ac:dyDescent="0.35">
      <c r="A238" s="71">
        <v>42606</v>
      </c>
      <c r="B238" s="14">
        <v>30694</v>
      </c>
      <c r="C238" s="58">
        <v>13581</v>
      </c>
      <c r="D238" s="12">
        <v>14</v>
      </c>
      <c r="E238" s="8">
        <f t="shared" si="3"/>
        <v>13595</v>
      </c>
      <c r="F238" s="11"/>
      <c r="G238" s="8"/>
      <c r="H238" s="14">
        <f>B238*Grundlagen!$D$32/Grundlagen!$D$4/Grundlagen!$D$33*Grundlagen!$D$3*(1-Grundlagen!$D$34)</f>
        <v>24569.415157459116</v>
      </c>
      <c r="I238" s="8">
        <f>E238*Grundlagen!$G$32/Grundlagen!$D$4/Grundlagen!$G$33*Grundlagen!$D$3*(1-Grundlagen!$G$34)</f>
        <v>11767.230159189439</v>
      </c>
    </row>
    <row r="239" spans="1:9" x14ac:dyDescent="0.35">
      <c r="A239" s="71">
        <v>42607</v>
      </c>
      <c r="B239" s="14">
        <v>33784</v>
      </c>
      <c r="C239" s="58">
        <v>13269</v>
      </c>
      <c r="D239" s="58">
        <v>4</v>
      </c>
      <c r="E239" s="8">
        <f t="shared" si="3"/>
        <v>13273</v>
      </c>
      <c r="F239" s="11"/>
      <c r="G239" s="8"/>
      <c r="H239" s="14">
        <f>B239*Grundlagen!$D$32/Grundlagen!$D$4/Grundlagen!$D$33*Grundlagen!$D$3*(1-Grundlagen!$D$34)</f>
        <v>27042.846213579167</v>
      </c>
      <c r="I239" s="8">
        <f>E239*Grundlagen!$G$32/Grundlagen!$D$4/Grundlagen!$G$33*Grundlagen!$D$3*(1-Grundlagen!$G$34)</f>
        <v>11488.521213896391</v>
      </c>
    </row>
    <row r="240" spans="1:9" x14ac:dyDescent="0.35">
      <c r="A240" s="71">
        <v>42608</v>
      </c>
      <c r="B240" s="14">
        <v>30047</v>
      </c>
      <c r="C240" s="58">
        <v>16486</v>
      </c>
      <c r="D240" s="58">
        <v>8</v>
      </c>
      <c r="E240" s="8">
        <f t="shared" si="3"/>
        <v>16494</v>
      </c>
      <c r="F240" s="11"/>
      <c r="G240" s="8"/>
      <c r="H240" s="14">
        <f>B240*Grundlagen!$D$32/Grundlagen!$D$4/Grundlagen!$D$33*Grundlagen!$D$3*(1-Grundlagen!$D$34)</f>
        <v>24051.515515611329</v>
      </c>
      <c r="I240" s="8">
        <f>E240*Grundlagen!$G$32/Grundlagen!$D$4/Grundlagen!$G$33*Grundlagen!$D$3*(1-Grundlagen!$G$34)</f>
        <v>14276.476222557603</v>
      </c>
    </row>
    <row r="241" spans="1:9" x14ac:dyDescent="0.35">
      <c r="A241" s="71">
        <v>42609</v>
      </c>
      <c r="B241" s="14">
        <v>28374</v>
      </c>
      <c r="C241" s="58">
        <v>12060</v>
      </c>
      <c r="D241" s="12">
        <v>22</v>
      </c>
      <c r="E241" s="8">
        <f t="shared" si="3"/>
        <v>12082</v>
      </c>
      <c r="F241" s="11"/>
      <c r="G241" s="8"/>
      <c r="H241" s="14">
        <f>B241*Grundlagen!$D$32/Grundlagen!$D$4/Grundlagen!$D$33*Grundlagen!$D$3*(1-Grundlagen!$D$34)</f>
        <v>22712.340707556687</v>
      </c>
      <c r="I241" s="8">
        <f>E241*Grundlagen!$G$32/Grundlagen!$D$4/Grundlagen!$G$33*Grundlagen!$D$3*(1-Grundlagen!$G$34)</f>
        <v>10457.644338604397</v>
      </c>
    </row>
    <row r="242" spans="1:9" x14ac:dyDescent="0.35">
      <c r="A242" s="71">
        <v>42610</v>
      </c>
      <c r="B242" s="14">
        <v>23208</v>
      </c>
      <c r="C242" s="58">
        <v>10155</v>
      </c>
      <c r="D242" s="12">
        <v>726</v>
      </c>
      <c r="E242" s="8">
        <f t="shared" si="3"/>
        <v>10881</v>
      </c>
      <c r="F242" s="11"/>
      <c r="G242" s="8"/>
      <c r="H242" s="14">
        <f>B242*Grundlagen!$D$32/Grundlagen!$D$4/Grundlagen!$D$33*Grundlagen!$D$3*(1-Grundlagen!$D$34)</f>
        <v>18577.148204023953</v>
      </c>
      <c r="I242" s="8">
        <f>E242*Grundlagen!$G$32/Grundlagen!$D$4/Grundlagen!$G$33*Grundlagen!$D$3*(1-Grundlagen!$G$34)</f>
        <v>9418.1119060051697</v>
      </c>
    </row>
    <row r="243" spans="1:9" x14ac:dyDescent="0.35">
      <c r="A243" s="71">
        <v>42611</v>
      </c>
      <c r="B243" s="14">
        <v>50518</v>
      </c>
      <c r="C243" s="58">
        <v>4811</v>
      </c>
      <c r="D243" s="58">
        <v>22794</v>
      </c>
      <c r="E243" s="8">
        <f t="shared" si="3"/>
        <v>27605</v>
      </c>
      <c r="F243" s="11"/>
      <c r="G243" s="8"/>
      <c r="H243" s="14">
        <f>B243*Grundlagen!$D$32/Grundlagen!$D$4/Grundlagen!$D$33*Grundlagen!$D$3*(1-Grundlagen!$D$34)</f>
        <v>40437.796146625391</v>
      </c>
      <c r="I243" s="8">
        <f>E243*Grundlagen!$G$32/Grundlagen!$D$4/Grundlagen!$G$33*Grundlagen!$D$3*(1-Grundlagen!$G$34)</f>
        <v>23893.665946629237</v>
      </c>
    </row>
    <row r="244" spans="1:9" x14ac:dyDescent="0.35">
      <c r="A244" s="71">
        <v>42612</v>
      </c>
      <c r="B244" s="14">
        <v>33838</v>
      </c>
      <c r="C244" s="58">
        <v>3845</v>
      </c>
      <c r="D244" s="58">
        <v>15072</v>
      </c>
      <c r="E244" s="8">
        <f t="shared" si="3"/>
        <v>18917</v>
      </c>
      <c r="F244" s="14"/>
      <c r="G244" s="8"/>
      <c r="H244" s="14">
        <f>B244*Grundlagen!$D$32/Grundlagen!$D$4/Grundlagen!$D$33*Grundlagen!$D$3*(1-Grundlagen!$D$34)</f>
        <v>27086.071222326889</v>
      </c>
      <c r="I244" s="8">
        <f>E244*Grundlagen!$G$32/Grundlagen!$D$4/Grundlagen!$G$33*Grundlagen!$D$3*(1-Grundlagen!$G$34)</f>
        <v>16373.71775810126</v>
      </c>
    </row>
    <row r="245" spans="1:9" x14ac:dyDescent="0.35">
      <c r="A245" s="71">
        <v>42613</v>
      </c>
      <c r="B245" s="14">
        <v>24616</v>
      </c>
      <c r="C245" s="58">
        <v>4718</v>
      </c>
      <c r="D245" s="58">
        <v>6214</v>
      </c>
      <c r="E245" s="8">
        <f t="shared" si="3"/>
        <v>10932</v>
      </c>
      <c r="F245" s="14">
        <v>383253</v>
      </c>
      <c r="G245" s="8">
        <v>4230347</v>
      </c>
      <c r="H245" s="14">
        <f>B245*Grundlagen!$D$32/Grundlagen!$D$4/Grundlagen!$D$33*Grundlagen!$D$3*(1-Grundlagen!$D$34)</f>
        <v>19704.200283964736</v>
      </c>
      <c r="I245" s="8">
        <f>E245*Grundlagen!$G$32/Grundlagen!$D$4/Grundlagen!$G$33*Grundlagen!$D$3*(1-Grundlagen!$G$34)</f>
        <v>9462.2552482720803</v>
      </c>
    </row>
    <row r="246" spans="1:9" x14ac:dyDescent="0.35">
      <c r="A246" s="71">
        <v>42614</v>
      </c>
      <c r="B246" s="14">
        <v>30241</v>
      </c>
      <c r="C246" s="58">
        <v>14436</v>
      </c>
      <c r="D246" s="12">
        <v>211</v>
      </c>
      <c r="E246" s="8">
        <f t="shared" si="3"/>
        <v>14647</v>
      </c>
      <c r="F246" s="11"/>
      <c r="G246" s="8"/>
      <c r="H246" s="14">
        <f>B246*Grundlagen!$D$32/Grundlagen!$D$4/Grundlagen!$D$33*Grundlagen!$D$3*(1-Grundlagen!$D$34)</f>
        <v>24206.80536185317</v>
      </c>
      <c r="I246" s="8">
        <f>E246*Grundlagen!$G$32/Grundlagen!$D$4/Grundlagen!$G$33*Grundlagen!$D$3*(1-Grundlagen!$G$34)</f>
        <v>12677.794787910829</v>
      </c>
    </row>
    <row r="247" spans="1:9" x14ac:dyDescent="0.35">
      <c r="A247" s="71">
        <v>42615</v>
      </c>
      <c r="B247" s="14">
        <v>29451</v>
      </c>
      <c r="C247" s="58">
        <v>13214</v>
      </c>
      <c r="D247" s="12">
        <v>15</v>
      </c>
      <c r="E247" s="8">
        <f t="shared" si="3"/>
        <v>13229</v>
      </c>
      <c r="F247" s="11"/>
      <c r="G247" s="8"/>
      <c r="H247" s="14">
        <f>B247*Grundlagen!$D$32/Grundlagen!$D$4/Grundlagen!$D$33*Grundlagen!$D$3*(1-Grundlagen!$D$34)</f>
        <v>23574.43949313639</v>
      </c>
      <c r="I247" s="8">
        <f>E247*Grundlagen!$G$32/Grundlagen!$D$4/Grundlagen!$G$33*Grundlagen!$D$3*(1-Grundlagen!$G$34)</f>
        <v>11450.436761744544</v>
      </c>
    </row>
    <row r="248" spans="1:9" x14ac:dyDescent="0.35">
      <c r="A248" s="71">
        <v>42616</v>
      </c>
      <c r="B248" s="14">
        <v>29982</v>
      </c>
      <c r="C248" s="58">
        <v>14963</v>
      </c>
      <c r="D248" s="12">
        <v>41</v>
      </c>
      <c r="E248" s="8">
        <f t="shared" si="3"/>
        <v>15004</v>
      </c>
      <c r="F248" s="11"/>
      <c r="G248" s="8"/>
      <c r="H248" s="14">
        <f>B248*Grundlagen!$D$32/Grundlagen!$D$4/Grundlagen!$D$33*Grundlagen!$D$3*(1-Grundlagen!$D$34)</f>
        <v>23999.485412489066</v>
      </c>
      <c r="I248" s="8">
        <f>E248*Grundlagen!$G$32/Grundlagen!$D$4/Grundlagen!$G$33*Grundlagen!$D$3*(1-Grundlagen!$G$34)</f>
        <v>12986.79818377921</v>
      </c>
    </row>
    <row r="249" spans="1:9" x14ac:dyDescent="0.35">
      <c r="A249" s="71">
        <v>42617</v>
      </c>
      <c r="B249" s="14">
        <v>21154</v>
      </c>
      <c r="C249" s="58">
        <v>16509</v>
      </c>
      <c r="D249" s="12">
        <v>15</v>
      </c>
      <c r="E249" s="8">
        <f t="shared" si="3"/>
        <v>16524</v>
      </c>
      <c r="F249" s="11"/>
      <c r="G249" s="8"/>
      <c r="H249" s="14">
        <f>B249*Grundlagen!$D$32/Grundlagen!$D$4/Grundlagen!$D$33*Grundlagen!$D$3*(1-Grundlagen!$D$34)</f>
        <v>16932.996945360337</v>
      </c>
      <c r="I249" s="8">
        <f>E249*Grundlagen!$G$32/Grundlagen!$D$4/Grundlagen!$G$33*Grundlagen!$D$3*(1-Grundlagen!$G$34)</f>
        <v>14302.442894479314</v>
      </c>
    </row>
    <row r="250" spans="1:9" x14ac:dyDescent="0.35">
      <c r="A250" s="71">
        <v>42618</v>
      </c>
      <c r="B250" s="14">
        <v>27880</v>
      </c>
      <c r="C250" s="58">
        <v>12172</v>
      </c>
      <c r="D250" s="12">
        <v>30</v>
      </c>
      <c r="E250" s="8">
        <f t="shared" si="3"/>
        <v>12202</v>
      </c>
      <c r="F250" s="11"/>
      <c r="G250" s="8"/>
      <c r="H250" s="14">
        <f>B250*Grundlagen!$D$32/Grundlagen!$D$4/Grundlagen!$D$33*Grundlagen!$D$3*(1-Grundlagen!$D$34)</f>
        <v>22316.911923827465</v>
      </c>
      <c r="I250" s="8">
        <f>E250*Grundlagen!$G$32/Grundlagen!$D$4/Grundlagen!$G$33*Grundlagen!$D$3*(1-Grundlagen!$G$34)</f>
        <v>10561.511026291249</v>
      </c>
    </row>
    <row r="251" spans="1:9" x14ac:dyDescent="0.35">
      <c r="A251" s="71">
        <v>42619</v>
      </c>
      <c r="B251" s="14">
        <v>28175</v>
      </c>
      <c r="C251" s="58">
        <v>10344</v>
      </c>
      <c r="D251" s="12">
        <v>14</v>
      </c>
      <c r="E251" s="8">
        <f t="shared" si="3"/>
        <v>10358</v>
      </c>
      <c r="F251" s="11"/>
      <c r="G251" s="8"/>
      <c r="H251" s="14">
        <f>B251*Grundlagen!$D$32/Grundlagen!$D$4/Grundlagen!$D$33*Grundlagen!$D$3*(1-Grundlagen!$D$34)</f>
        <v>22553.048545690061</v>
      </c>
      <c r="I251" s="8">
        <f>E251*Grundlagen!$G$32/Grundlagen!$D$4/Grundlagen!$G$33*Grundlagen!$D$3*(1-Grundlagen!$G$34)</f>
        <v>8965.4262588366455</v>
      </c>
    </row>
    <row r="252" spans="1:9" x14ac:dyDescent="0.35">
      <c r="A252" s="71">
        <v>42620</v>
      </c>
      <c r="B252" s="14">
        <v>28867</v>
      </c>
      <c r="C252" s="58">
        <v>14605</v>
      </c>
      <c r="D252" s="12">
        <v>2</v>
      </c>
      <c r="E252" s="8">
        <f t="shared" si="3"/>
        <v>14607</v>
      </c>
      <c r="F252" s="11"/>
      <c r="G252" s="8"/>
      <c r="H252" s="14">
        <f>B252*Grundlagen!$D$32/Grundlagen!$D$4/Grundlagen!$D$33*Grundlagen!$D$3*(1-Grundlagen!$D$34)</f>
        <v>23106.969028160958</v>
      </c>
      <c r="I252" s="8">
        <f>E252*Grundlagen!$G$32/Grundlagen!$D$4/Grundlagen!$G$33*Grundlagen!$D$3*(1-Grundlagen!$G$34)</f>
        <v>12643.172558681877</v>
      </c>
    </row>
    <row r="253" spans="1:9" x14ac:dyDescent="0.35">
      <c r="A253" s="71">
        <v>42621</v>
      </c>
      <c r="B253" s="14">
        <v>30444</v>
      </c>
      <c r="C253" s="58">
        <v>13180</v>
      </c>
      <c r="D253" s="12">
        <v>16</v>
      </c>
      <c r="E253" s="8">
        <f t="shared" si="3"/>
        <v>13196</v>
      </c>
      <c r="F253" s="11"/>
      <c r="G253" s="8"/>
      <c r="H253" s="14">
        <f>B253*Grundlagen!$D$32/Grundlagen!$D$4/Grundlagen!$D$33*Grundlagen!$D$3*(1-Grundlagen!$D$34)</f>
        <v>24369.299376219631</v>
      </c>
      <c r="I253" s="8">
        <f>E253*Grundlagen!$G$32/Grundlagen!$D$4/Grundlagen!$G$33*Grundlagen!$D$3*(1-Grundlagen!$G$34)</f>
        <v>11421.873422630661</v>
      </c>
    </row>
    <row r="254" spans="1:9" x14ac:dyDescent="0.35">
      <c r="A254" s="71">
        <v>42622</v>
      </c>
      <c r="B254" s="14">
        <v>29657</v>
      </c>
      <c r="C254" s="58">
        <v>7948</v>
      </c>
      <c r="D254" s="12">
        <v>29</v>
      </c>
      <c r="E254" s="8">
        <f t="shared" si="3"/>
        <v>7977</v>
      </c>
      <c r="F254" s="11"/>
      <c r="G254" s="8"/>
      <c r="H254" s="14">
        <f>B254*Grundlagen!$D$32/Grundlagen!$D$4/Grundlagen!$D$33*Grundlagen!$D$3*(1-Grundlagen!$D$34)</f>
        <v>23739.334896877732</v>
      </c>
      <c r="I254" s="8">
        <f>E254*Grundlagen!$G$32/Grundlagen!$D$4/Grundlagen!$G$33*Grundlagen!$D$3*(1-Grundlagen!$G$34)</f>
        <v>6904.5380639833875</v>
      </c>
    </row>
    <row r="255" spans="1:9" x14ac:dyDescent="0.35">
      <c r="A255" s="71">
        <v>42623</v>
      </c>
      <c r="B255" s="14">
        <v>25558</v>
      </c>
      <c r="C255" s="58">
        <v>8543</v>
      </c>
      <c r="D255" s="12">
        <v>12</v>
      </c>
      <c r="E255" s="8">
        <f t="shared" si="3"/>
        <v>8555</v>
      </c>
      <c r="F255" s="11"/>
      <c r="G255" s="8"/>
      <c r="H255" s="14">
        <f>B255*Grundlagen!$D$32/Grundlagen!$D$4/Grundlagen!$D$33*Grundlagen!$D$3*(1-Grundlagen!$D$34)</f>
        <v>20458.236547675118</v>
      </c>
      <c r="I255" s="8">
        <f>E255*Grundlagen!$G$32/Grundlagen!$D$4/Grundlagen!$G$33*Grundlagen!$D$3*(1-Grundlagen!$G$34)</f>
        <v>7404.8292763417185</v>
      </c>
    </row>
    <row r="256" spans="1:9" x14ac:dyDescent="0.35">
      <c r="A256" s="71">
        <v>42624</v>
      </c>
      <c r="B256" s="14">
        <v>21969</v>
      </c>
      <c r="C256" s="58">
        <v>19196</v>
      </c>
      <c r="D256" s="12">
        <v>17</v>
      </c>
      <c r="E256" s="8">
        <f t="shared" si="3"/>
        <v>19213</v>
      </c>
      <c r="F256" s="11"/>
      <c r="G256" s="8"/>
      <c r="H256" s="14">
        <f>B256*Grundlagen!$D$32/Grundlagen!$D$4/Grundlagen!$D$33*Grundlagen!$D$3*(1-Grundlagen!$D$34)</f>
        <v>17585.374392201058</v>
      </c>
      <c r="I256" s="8">
        <f>E256*Grundlagen!$G$32/Grundlagen!$D$4/Grundlagen!$G$33*Grundlagen!$D$3*(1-Grundlagen!$G$34)</f>
        <v>16629.922254395493</v>
      </c>
    </row>
    <row r="257" spans="1:9" x14ac:dyDescent="0.35">
      <c r="A257" s="71">
        <v>42625</v>
      </c>
      <c r="B257" s="14">
        <v>27153</v>
      </c>
      <c r="C257" s="58">
        <v>7582</v>
      </c>
      <c r="D257" s="12">
        <v>7</v>
      </c>
      <c r="E257" s="8">
        <f t="shared" si="3"/>
        <v>7589</v>
      </c>
      <c r="F257" s="11"/>
      <c r="G257" s="8"/>
      <c r="H257" s="14">
        <f>B257*Grundlagen!$D$32/Grundlagen!$D$4/Grundlagen!$D$33*Grundlagen!$D$3*(1-Grundlagen!$D$34)</f>
        <v>21734.97523198304</v>
      </c>
      <c r="I257" s="8">
        <f>E257*Grundlagen!$G$32/Grundlagen!$D$4/Grundlagen!$G$33*Grundlagen!$D$3*(1-Grundlagen!$G$34)</f>
        <v>6568.7024404625708</v>
      </c>
    </row>
    <row r="258" spans="1:9" x14ac:dyDescent="0.35">
      <c r="A258" s="71">
        <v>42626</v>
      </c>
      <c r="B258" s="14">
        <v>27233</v>
      </c>
      <c r="C258" s="58">
        <v>8216</v>
      </c>
      <c r="D258" s="12">
        <v>10</v>
      </c>
      <c r="E258" s="8">
        <f t="shared" si="3"/>
        <v>8226</v>
      </c>
      <c r="F258" s="11"/>
      <c r="G258" s="8"/>
      <c r="H258" s="14">
        <f>B258*Grundlagen!$D$32/Grundlagen!$D$4/Grundlagen!$D$33*Grundlagen!$D$3*(1-Grundlagen!$D$34)</f>
        <v>21799.012281979678</v>
      </c>
      <c r="I258" s="8">
        <f>E258*Grundlagen!$G$32/Grundlagen!$D$4/Grundlagen!$G$33*Grundlagen!$D$3*(1-Grundlagen!$G$34)</f>
        <v>7120.0614409336013</v>
      </c>
    </row>
    <row r="259" spans="1:9" x14ac:dyDescent="0.35">
      <c r="A259" s="71">
        <v>42627</v>
      </c>
      <c r="B259" s="14">
        <v>29726</v>
      </c>
      <c r="C259" s="58">
        <v>12354</v>
      </c>
      <c r="D259" s="12">
        <v>5</v>
      </c>
      <c r="E259" s="8">
        <f t="shared" ref="E259:E322" si="4">C259+D259</f>
        <v>12359</v>
      </c>
      <c r="F259" s="11"/>
      <c r="G259" s="8"/>
      <c r="H259" s="14">
        <f>B259*Grundlagen!$D$32/Grundlagen!$D$4/Grundlagen!$D$33*Grundlagen!$D$3*(1-Grundlagen!$D$34)</f>
        <v>23794.566852499829</v>
      </c>
      <c r="I259" s="8">
        <f>E259*Grundlagen!$G$32/Grundlagen!$D$4/Grundlagen!$G$33*Grundlagen!$D$3*(1-Grundlagen!$G$34)</f>
        <v>10697.403276014877</v>
      </c>
    </row>
    <row r="260" spans="1:9" x14ac:dyDescent="0.35">
      <c r="A260" s="71">
        <v>42628</v>
      </c>
      <c r="B260" s="14">
        <v>30369</v>
      </c>
      <c r="C260" s="58">
        <v>3250</v>
      </c>
      <c r="D260" s="12">
        <v>7</v>
      </c>
      <c r="E260" s="8">
        <f t="shared" si="4"/>
        <v>3257</v>
      </c>
      <c r="F260" s="11"/>
      <c r="G260" s="8"/>
      <c r="H260" s="14">
        <f>B260*Grundlagen!$D$32/Grundlagen!$D$4/Grundlagen!$D$33*Grundlagen!$D$3*(1-Grundlagen!$D$34)</f>
        <v>24309.264641847782</v>
      </c>
      <c r="I260" s="8">
        <f>E260*Grundlagen!$G$32/Grundlagen!$D$4/Grundlagen!$G$33*Grundlagen!$D$3*(1-Grundlagen!$G$34)</f>
        <v>2819.1150149672681</v>
      </c>
    </row>
    <row r="261" spans="1:9" x14ac:dyDescent="0.35">
      <c r="A261" s="71">
        <v>42629</v>
      </c>
      <c r="B261" s="14">
        <v>33186</v>
      </c>
      <c r="C261" s="58">
        <v>3472</v>
      </c>
      <c r="D261" s="12">
        <v>25</v>
      </c>
      <c r="E261" s="8">
        <f t="shared" si="4"/>
        <v>3497</v>
      </c>
      <c r="F261" s="11"/>
      <c r="G261" s="8"/>
      <c r="H261" s="14">
        <f>B261*Grundlagen!$D$32/Grundlagen!$D$4/Grundlagen!$D$33*Grundlagen!$D$3*(1-Grundlagen!$D$34)</f>
        <v>26564.169264854314</v>
      </c>
      <c r="I261" s="8">
        <f>E261*Grundlagen!$G$32/Grundlagen!$D$4/Grundlagen!$G$33*Grundlagen!$D$3*(1-Grundlagen!$G$34)</f>
        <v>3026.8483903409688</v>
      </c>
    </row>
    <row r="262" spans="1:9" x14ac:dyDescent="0.35">
      <c r="A262" s="71">
        <v>42630</v>
      </c>
      <c r="B262" s="14">
        <v>31057</v>
      </c>
      <c r="C262" s="58">
        <v>6985</v>
      </c>
      <c r="D262" s="12">
        <v>25</v>
      </c>
      <c r="E262" s="8">
        <f t="shared" si="4"/>
        <v>7010</v>
      </c>
      <c r="F262" s="11"/>
      <c r="G262" s="8"/>
      <c r="H262" s="14">
        <f>B262*Grundlagen!$D$32/Grundlagen!$D$4/Grundlagen!$D$33*Grundlagen!$D$3*(1-Grundlagen!$D$34)</f>
        <v>24859.983271818852</v>
      </c>
      <c r="I262" s="8">
        <f>E262*Grundlagen!$G$32/Grundlagen!$D$4/Grundlagen!$G$33*Grundlagen!$D$3*(1-Grundlagen!$G$34)</f>
        <v>6067.5456723735178</v>
      </c>
    </row>
    <row r="263" spans="1:9" x14ac:dyDescent="0.35">
      <c r="A263" s="71">
        <v>42631</v>
      </c>
      <c r="B263" s="14">
        <v>26886</v>
      </c>
      <c r="C263" s="58">
        <v>12949</v>
      </c>
      <c r="D263" s="12">
        <v>12</v>
      </c>
      <c r="E263" s="8">
        <f t="shared" si="4"/>
        <v>12961</v>
      </c>
      <c r="F263" s="11"/>
      <c r="G263" s="8"/>
      <c r="H263" s="14">
        <f>B263*Grundlagen!$D$32/Grundlagen!$D$4/Grundlagen!$D$33*Grundlagen!$D$3*(1-Grundlagen!$D$34)</f>
        <v>21521.251577619267</v>
      </c>
      <c r="I263" s="8">
        <f>E263*Grundlagen!$G$32/Grundlagen!$D$4/Grundlagen!$G$33*Grundlagen!$D$3*(1-Grundlagen!$G$34)</f>
        <v>11218.467825910579</v>
      </c>
    </row>
    <row r="264" spans="1:9" x14ac:dyDescent="0.35">
      <c r="A264" s="71">
        <v>42632</v>
      </c>
      <c r="B264" s="14">
        <v>28745</v>
      </c>
      <c r="C264" s="58">
        <v>13631</v>
      </c>
      <c r="D264" s="12">
        <v>12</v>
      </c>
      <c r="E264" s="8">
        <f t="shared" si="4"/>
        <v>13643</v>
      </c>
      <c r="F264" s="11"/>
      <c r="G264" s="8"/>
      <c r="H264" s="14">
        <f>B264*Grundlagen!$D$32/Grundlagen!$D$4/Grundlagen!$D$33*Grundlagen!$D$3*(1-Grundlagen!$D$34)</f>
        <v>23009.312526916088</v>
      </c>
      <c r="I264" s="8">
        <f>E264*Grundlagen!$G$32/Grundlagen!$D$4/Grundlagen!$G$33*Grundlagen!$D$3*(1-Grundlagen!$G$34)</f>
        <v>11808.776834264178</v>
      </c>
    </row>
    <row r="265" spans="1:9" x14ac:dyDescent="0.35">
      <c r="A265" s="71">
        <v>42633</v>
      </c>
      <c r="B265" s="14">
        <v>30484</v>
      </c>
      <c r="C265" s="58">
        <v>10463</v>
      </c>
      <c r="D265" s="12">
        <v>4</v>
      </c>
      <c r="E265" s="8">
        <f t="shared" si="4"/>
        <v>10467</v>
      </c>
      <c r="F265" s="11"/>
      <c r="G265" s="8"/>
      <c r="H265" s="14">
        <f>B265*Grundlagen!$D$32/Grundlagen!$D$4/Grundlagen!$D$33*Grundlagen!$D$3*(1-Grundlagen!$D$34)</f>
        <v>24401.31790121795</v>
      </c>
      <c r="I265" s="8">
        <f>E265*Grundlagen!$G$32/Grundlagen!$D$4/Grundlagen!$G$33*Grundlagen!$D$3*(1-Grundlagen!$G$34)</f>
        <v>9059.7718334855363</v>
      </c>
    </row>
    <row r="266" spans="1:9" x14ac:dyDescent="0.35">
      <c r="A266" s="71">
        <v>42634</v>
      </c>
      <c r="B266" s="14">
        <v>33176</v>
      </c>
      <c r="C266" s="58">
        <v>12187</v>
      </c>
      <c r="D266" s="12">
        <v>1</v>
      </c>
      <c r="E266" s="8">
        <f t="shared" si="4"/>
        <v>12188</v>
      </c>
      <c r="F266" s="11"/>
      <c r="G266" s="8"/>
      <c r="H266" s="14">
        <f>B266*Grundlagen!$D$32/Grundlagen!$D$4/Grundlagen!$D$33*Grundlagen!$D$3*(1-Grundlagen!$D$34)</f>
        <v>26556.164633604731</v>
      </c>
      <c r="I266" s="8">
        <f>E266*Grundlagen!$G$32/Grundlagen!$D$4/Grundlagen!$G$33*Grundlagen!$D$3*(1-Grundlagen!$G$34)</f>
        <v>10549.393246061118</v>
      </c>
    </row>
    <row r="267" spans="1:9" x14ac:dyDescent="0.35">
      <c r="A267" s="71">
        <v>42635</v>
      </c>
      <c r="B267" s="14">
        <v>30392</v>
      </c>
      <c r="C267" s="58">
        <v>9155</v>
      </c>
      <c r="D267" s="12">
        <v>5</v>
      </c>
      <c r="E267" s="8">
        <f t="shared" si="4"/>
        <v>9160</v>
      </c>
      <c r="F267" s="11"/>
      <c r="G267" s="8"/>
      <c r="H267" s="14">
        <f>B267*Grundlagen!$D$32/Grundlagen!$D$4/Grundlagen!$D$33*Grundlagen!$D$3*(1-Grundlagen!$D$34)</f>
        <v>24327.675293721823</v>
      </c>
      <c r="I267" s="8">
        <f>E267*Grundlagen!$G$32/Grundlagen!$D$4/Grundlagen!$G$33*Grundlagen!$D$3*(1-Grundlagen!$G$34)</f>
        <v>7928.4904934295901</v>
      </c>
    </row>
    <row r="268" spans="1:9" x14ac:dyDescent="0.35">
      <c r="A268" s="71">
        <v>42636</v>
      </c>
      <c r="B268" s="14">
        <v>31200</v>
      </c>
      <c r="C268" s="58">
        <v>11450</v>
      </c>
      <c r="D268" s="12">
        <v>10</v>
      </c>
      <c r="E268" s="8">
        <f t="shared" si="4"/>
        <v>11460</v>
      </c>
      <c r="F268" s="11"/>
      <c r="G268" s="8"/>
      <c r="H268" s="14">
        <f>B268*Grundlagen!$D$32/Grundlagen!$D$4/Grundlagen!$D$33*Grundlagen!$D$3*(1-Grundlagen!$D$34)</f>
        <v>24974.449498687838</v>
      </c>
      <c r="I268" s="8">
        <f>E268*Grundlagen!$G$32/Grundlagen!$D$4/Grundlagen!$G$33*Grundlagen!$D$3*(1-Grundlagen!$G$34)</f>
        <v>9919.2686740942245</v>
      </c>
    </row>
    <row r="269" spans="1:9" x14ac:dyDescent="0.35">
      <c r="A269" s="71">
        <v>42637</v>
      </c>
      <c r="B269" s="14">
        <v>21423</v>
      </c>
      <c r="C269" s="58">
        <v>16052</v>
      </c>
      <c r="D269" s="12">
        <v>27</v>
      </c>
      <c r="E269" s="8">
        <f t="shared" si="4"/>
        <v>16079</v>
      </c>
      <c r="F269" s="11"/>
      <c r="G269" s="8"/>
      <c r="H269" s="14">
        <f>B269*Grundlagen!$D$32/Grundlagen!$D$4/Grundlagen!$D$33*Grundlagen!$D$3*(1-Grundlagen!$D$34)</f>
        <v>17148.321525974021</v>
      </c>
      <c r="I269" s="8">
        <f>E269*Grundlagen!$G$32/Grundlagen!$D$4/Grundlagen!$G$33*Grundlagen!$D$3*(1-Grundlagen!$G$34)</f>
        <v>13917.270594307245</v>
      </c>
    </row>
    <row r="270" spans="1:9" x14ac:dyDescent="0.35">
      <c r="A270" s="71">
        <v>42638</v>
      </c>
      <c r="B270" s="14">
        <v>21651</v>
      </c>
      <c r="C270" s="58">
        <v>17757</v>
      </c>
      <c r="D270" s="12">
        <v>16</v>
      </c>
      <c r="E270" s="8">
        <f t="shared" si="4"/>
        <v>17773</v>
      </c>
      <c r="F270" s="11"/>
      <c r="G270" s="8"/>
      <c r="H270" s="14">
        <f>B270*Grundlagen!$D$32/Grundlagen!$D$4/Grundlagen!$D$33*Grundlagen!$D$3*(1-Grundlagen!$D$34)</f>
        <v>17330.827118464433</v>
      </c>
      <c r="I270" s="8">
        <f>E270*Grundlagen!$G$32/Grundlagen!$D$4/Grundlagen!$G$33*Grundlagen!$D$3*(1-Grundlagen!$G$34)</f>
        <v>15383.522002153284</v>
      </c>
    </row>
    <row r="271" spans="1:9" x14ac:dyDescent="0.35">
      <c r="A271" s="71">
        <v>42639</v>
      </c>
      <c r="B271" s="14">
        <v>29334</v>
      </c>
      <c r="C271" s="58">
        <v>14097</v>
      </c>
      <c r="D271" s="12">
        <v>11</v>
      </c>
      <c r="E271" s="8">
        <f t="shared" si="4"/>
        <v>14108</v>
      </c>
      <c r="F271" s="11"/>
      <c r="G271" s="8"/>
      <c r="H271" s="14">
        <f>B271*Grundlagen!$D$32/Grundlagen!$D$4/Grundlagen!$D$33*Grundlagen!$D$3*(1-Grundlagen!$D$34)</f>
        <v>23480.785307516315</v>
      </c>
      <c r="I271" s="8">
        <f>E271*Grundlagen!$G$32/Grundlagen!$D$4/Grundlagen!$G$33*Grundlagen!$D$3*(1-Grundlagen!$G$34)</f>
        <v>12211.260249050727</v>
      </c>
    </row>
    <row r="272" spans="1:9" x14ac:dyDescent="0.35">
      <c r="A272" s="71">
        <v>42640</v>
      </c>
      <c r="B272" s="14">
        <v>31792</v>
      </c>
      <c r="C272" s="58">
        <v>8196</v>
      </c>
      <c r="D272" s="12"/>
      <c r="E272" s="8">
        <f t="shared" si="4"/>
        <v>8196</v>
      </c>
      <c r="F272" s="11"/>
      <c r="G272" s="8"/>
      <c r="H272" s="14">
        <f>B272*Grundlagen!$D$32/Grundlagen!$D$4/Grundlagen!$D$33*Grundlagen!$D$3*(1-Grundlagen!$D$34)</f>
        <v>25448.323668662939</v>
      </c>
      <c r="I272" s="8">
        <f>E272*Grundlagen!$G$32/Grundlagen!$D$4/Grundlagen!$G$33*Grundlagen!$D$3*(1-Grundlagen!$G$34)</f>
        <v>7094.0947690118901</v>
      </c>
    </row>
    <row r="273" spans="1:9" x14ac:dyDescent="0.35">
      <c r="A273" s="71">
        <v>42641</v>
      </c>
      <c r="B273" s="14">
        <v>32159</v>
      </c>
      <c r="C273" s="58">
        <v>8062</v>
      </c>
      <c r="D273" s="12"/>
      <c r="E273" s="8">
        <f t="shared" si="4"/>
        <v>8062</v>
      </c>
      <c r="F273" s="11"/>
      <c r="G273" s="8"/>
      <c r="H273" s="14">
        <f>B273*Grundlagen!$D$32/Grundlagen!$D$4/Grundlagen!$D$33*Grundlagen!$D$3*(1-Grundlagen!$D$34)</f>
        <v>25742.093635522502</v>
      </c>
      <c r="I273" s="8">
        <f>E273*Grundlagen!$G$32/Grundlagen!$D$4/Grundlagen!$G$33*Grundlagen!$D$3*(1-Grundlagen!$G$34)</f>
        <v>6978.1103010949073</v>
      </c>
    </row>
    <row r="274" spans="1:9" x14ac:dyDescent="0.35">
      <c r="A274" s="71">
        <v>42642</v>
      </c>
      <c r="B274" s="14">
        <v>32279</v>
      </c>
      <c r="C274" s="58">
        <v>12056</v>
      </c>
      <c r="D274" s="58">
        <v>11</v>
      </c>
      <c r="E274" s="8">
        <f t="shared" si="4"/>
        <v>12067</v>
      </c>
      <c r="F274" s="14"/>
      <c r="G274" s="8"/>
      <c r="H274" s="14">
        <f>B274*Grundlagen!$D$32/Grundlagen!$D$4/Grundlagen!$D$33*Grundlagen!$D$3*(1-Grundlagen!$D$34)</f>
        <v>25838.149210517458</v>
      </c>
      <c r="I274" s="8">
        <f>E274*Grundlagen!$G$32/Grundlagen!$D$4/Grundlagen!$G$33*Grundlagen!$D$3*(1-Grundlagen!$G$34)</f>
        <v>10444.661002643545</v>
      </c>
    </row>
    <row r="275" spans="1:9" x14ac:dyDescent="0.35">
      <c r="A275" s="71">
        <v>42643</v>
      </c>
      <c r="B275" s="14">
        <v>29364</v>
      </c>
      <c r="C275" s="58">
        <v>6952</v>
      </c>
      <c r="D275" s="58">
        <v>7</v>
      </c>
      <c r="E275" s="8">
        <f t="shared" si="4"/>
        <v>6959</v>
      </c>
      <c r="F275" s="14">
        <v>416032</v>
      </c>
      <c r="G275" s="8">
        <v>4592161</v>
      </c>
      <c r="H275" s="14">
        <f>B275*Grundlagen!$D$32/Grundlagen!$D$4/Grundlagen!$D$33*Grundlagen!$D$3*(1-Grundlagen!$D$34)</f>
        <v>23504.79920126505</v>
      </c>
      <c r="I275" s="8">
        <f>E275*Grundlagen!$G$32/Grundlagen!$D$4/Grundlagen!$G$33*Grundlagen!$D$3*(1-Grundlagen!$G$34)</f>
        <v>6023.4023301066063</v>
      </c>
    </row>
    <row r="276" spans="1:9" x14ac:dyDescent="0.35">
      <c r="A276" s="71">
        <v>42644</v>
      </c>
      <c r="B276" s="14">
        <v>26438</v>
      </c>
      <c r="C276" s="58">
        <v>12545</v>
      </c>
      <c r="D276" s="12">
        <v>17</v>
      </c>
      <c r="E276" s="8">
        <f t="shared" si="4"/>
        <v>12562</v>
      </c>
      <c r="F276" s="11"/>
      <c r="G276" s="8"/>
      <c r="H276" s="14">
        <f>B276*Grundlagen!$D$32/Grundlagen!$D$4/Grundlagen!$D$33*Grundlagen!$D$3*(1-Grundlagen!$D$34)</f>
        <v>21162.644097638109</v>
      </c>
      <c r="I276" s="8">
        <f>E276*Grundlagen!$G$32/Grundlagen!$D$4/Grundlagen!$G$33*Grundlagen!$D$3*(1-Grundlagen!$G$34)</f>
        <v>10873.1110893518</v>
      </c>
    </row>
    <row r="277" spans="1:9" x14ac:dyDescent="0.35">
      <c r="A277" s="71">
        <v>42645</v>
      </c>
      <c r="B277" s="14">
        <v>24398</v>
      </c>
      <c r="C277" s="58">
        <v>19697</v>
      </c>
      <c r="D277" s="12">
        <v>13</v>
      </c>
      <c r="E277" s="8">
        <f t="shared" si="4"/>
        <v>19710</v>
      </c>
      <c r="F277" s="11"/>
      <c r="G277" s="8"/>
      <c r="H277" s="14">
        <f>B277*Grundlagen!$D$32/Grundlagen!$D$4/Grundlagen!$D$33*Grundlagen!$D$3*(1-Grundlagen!$D$34)</f>
        <v>19529.699322723907</v>
      </c>
      <c r="I277" s="8">
        <f>E277*Grundlagen!$G$32/Grundlagen!$D$4/Grundlagen!$G$33*Grundlagen!$D$3*(1-Grundlagen!$G$34)</f>
        <v>17060.103452565199</v>
      </c>
    </row>
    <row r="278" spans="1:9" x14ac:dyDescent="0.35">
      <c r="A278" s="71">
        <v>42646</v>
      </c>
      <c r="B278" s="14">
        <v>25969</v>
      </c>
      <c r="C278" s="58">
        <v>14011</v>
      </c>
      <c r="D278" s="12">
        <v>2</v>
      </c>
      <c r="E278" s="8">
        <f t="shared" si="4"/>
        <v>14013</v>
      </c>
      <c r="F278" s="11"/>
      <c r="G278" s="8"/>
      <c r="H278" s="14">
        <f>B278*Grundlagen!$D$32/Grundlagen!$D$4/Grundlagen!$D$33*Grundlagen!$D$3*(1-Grundlagen!$D$34)</f>
        <v>20787.226892032832</v>
      </c>
      <c r="I278" s="8">
        <f>E278*Grundlagen!$G$32/Grundlagen!$D$4/Grundlagen!$G$33*Grundlagen!$D$3*(1-Grundlagen!$G$34)</f>
        <v>12129.032454631968</v>
      </c>
    </row>
    <row r="279" spans="1:9" x14ac:dyDescent="0.35">
      <c r="A279" s="71">
        <v>42647</v>
      </c>
      <c r="B279" s="14">
        <v>32685</v>
      </c>
      <c r="C279" s="58">
        <v>9735</v>
      </c>
      <c r="D279" s="12">
        <v>118</v>
      </c>
      <c r="E279" s="8">
        <f t="shared" si="4"/>
        <v>9853</v>
      </c>
      <c r="F279" s="11"/>
      <c r="G279" s="8"/>
      <c r="H279" s="14">
        <f>B279*Grundlagen!$D$32/Grundlagen!$D$4/Grundlagen!$D$33*Grundlagen!$D$3*(1-Grundlagen!$D$34)</f>
        <v>26163.13723925038</v>
      </c>
      <c r="I279" s="8">
        <f>E279*Grundlagen!$G$32/Grundlagen!$D$4/Grundlagen!$G$33*Grundlagen!$D$3*(1-Grundlagen!$G$34)</f>
        <v>8528.3206148211502</v>
      </c>
    </row>
    <row r="280" spans="1:9" x14ac:dyDescent="0.35">
      <c r="A280" s="71">
        <v>42648</v>
      </c>
      <c r="B280" s="14">
        <v>34974</v>
      </c>
      <c r="C280" s="58">
        <v>19673</v>
      </c>
      <c r="D280" s="12">
        <v>9</v>
      </c>
      <c r="E280" s="8">
        <f t="shared" si="4"/>
        <v>19682</v>
      </c>
      <c r="F280" s="11"/>
      <c r="G280" s="8"/>
      <c r="H280" s="14">
        <f>B280*Grundlagen!$D$32/Grundlagen!$D$4/Grundlagen!$D$33*Grundlagen!$D$3*(1-Grundlagen!$D$34)</f>
        <v>27995.397332279117</v>
      </c>
      <c r="I280" s="8">
        <f>E280*Grundlagen!$G$32/Grundlagen!$D$4/Grundlagen!$G$33*Grundlagen!$D$3*(1-Grundlagen!$G$34)</f>
        <v>17035.867892104932</v>
      </c>
    </row>
    <row r="281" spans="1:9" x14ac:dyDescent="0.35">
      <c r="A281" s="71">
        <v>42649</v>
      </c>
      <c r="B281" s="14">
        <v>34902</v>
      </c>
      <c r="C281" s="58">
        <v>17580</v>
      </c>
      <c r="D281" s="58">
        <v>1</v>
      </c>
      <c r="E281" s="8">
        <f t="shared" si="4"/>
        <v>17581</v>
      </c>
      <c r="F281" s="11"/>
      <c r="G281" s="8"/>
      <c r="H281" s="14">
        <f>B281*Grundlagen!$D$32/Grundlagen!$D$4/Grundlagen!$D$33*Grundlagen!$D$3*(1-Grundlagen!$D$34)</f>
        <v>27937.763987282142</v>
      </c>
      <c r="I281" s="8">
        <f>E281*Grundlagen!$G$32/Grundlagen!$D$4/Grundlagen!$G$33*Grundlagen!$D$3*(1-Grundlagen!$G$34)</f>
        <v>15217.335301854324</v>
      </c>
    </row>
    <row r="282" spans="1:9" x14ac:dyDescent="0.35">
      <c r="A282" s="71">
        <v>42650</v>
      </c>
      <c r="B282" s="14">
        <v>37076</v>
      </c>
      <c r="C282" s="58">
        <v>15435</v>
      </c>
      <c r="D282" s="12">
        <v>3</v>
      </c>
      <c r="E282" s="8">
        <f t="shared" si="4"/>
        <v>15438</v>
      </c>
      <c r="F282" s="11"/>
      <c r="G282" s="8"/>
      <c r="H282" s="14">
        <f>B282*Grundlagen!$D$32/Grundlagen!$D$4/Grundlagen!$D$33*Grundlagen!$D$3*(1-Grundlagen!$D$34)</f>
        <v>29677.970820940714</v>
      </c>
      <c r="I282" s="8">
        <f>E282*Grundlagen!$G$32/Grundlagen!$D$4/Grundlagen!$G$33*Grundlagen!$D$3*(1-Grundlagen!$G$34)</f>
        <v>13362.449370913318</v>
      </c>
    </row>
    <row r="283" spans="1:9" x14ac:dyDescent="0.35">
      <c r="A283" s="71">
        <v>42651</v>
      </c>
      <c r="B283" s="14">
        <v>28240</v>
      </c>
      <c r="C283" s="58">
        <v>9034</v>
      </c>
      <c r="D283" s="12">
        <v>14</v>
      </c>
      <c r="E283" s="8">
        <f t="shared" si="4"/>
        <v>9048</v>
      </c>
      <c r="F283" s="11"/>
      <c r="G283" s="8"/>
      <c r="H283" s="14">
        <f>B283*Grundlagen!$D$32/Grundlagen!$D$4/Grundlagen!$D$33*Grundlagen!$D$3*(1-Grundlagen!$D$34)</f>
        <v>22605.078648812323</v>
      </c>
      <c r="I283" s="8">
        <f>E283*Grundlagen!$G$32/Grundlagen!$D$4/Grundlagen!$G$33*Grundlagen!$D$3*(1-Grundlagen!$G$34)</f>
        <v>7831.5482515885278</v>
      </c>
    </row>
    <row r="284" spans="1:9" x14ac:dyDescent="0.35">
      <c r="A284" s="71">
        <v>42652</v>
      </c>
      <c r="B284" s="14">
        <v>29407</v>
      </c>
      <c r="C284" s="58">
        <v>15888</v>
      </c>
      <c r="D284" s="12">
        <v>6</v>
      </c>
      <c r="E284" s="8">
        <f t="shared" si="4"/>
        <v>15894</v>
      </c>
      <c r="F284" s="11"/>
      <c r="G284" s="8"/>
      <c r="H284" s="14">
        <f>B284*Grundlagen!$D$32/Grundlagen!$D$4/Grundlagen!$D$33*Grundlagen!$D$3*(1-Grundlagen!$D$34)</f>
        <v>23539.219115638243</v>
      </c>
      <c r="I284" s="8">
        <f>E284*Grundlagen!$G$32/Grundlagen!$D$4/Grundlagen!$G$33*Grundlagen!$D$3*(1-Grundlagen!$G$34)</f>
        <v>13757.142784123351</v>
      </c>
    </row>
    <row r="285" spans="1:9" x14ac:dyDescent="0.35">
      <c r="A285" s="71">
        <v>42653</v>
      </c>
      <c r="B285" s="14">
        <v>33178</v>
      </c>
      <c r="C285" s="58">
        <v>13554</v>
      </c>
      <c r="D285" s="12">
        <v>1</v>
      </c>
      <c r="E285" s="8">
        <f t="shared" si="4"/>
        <v>13555</v>
      </c>
      <c r="F285" s="11"/>
      <c r="G285" s="8"/>
      <c r="H285" s="14">
        <f>B285*Grundlagen!$D$32/Grundlagen!$D$4/Grundlagen!$D$33*Grundlagen!$D$3*(1-Grundlagen!$D$34)</f>
        <v>26557.765559854648</v>
      </c>
      <c r="I285" s="8">
        <f>E285*Grundlagen!$G$32/Grundlagen!$D$4/Grundlagen!$G$33*Grundlagen!$D$3*(1-Grundlagen!$G$34)</f>
        <v>11732.607929960488</v>
      </c>
    </row>
    <row r="286" spans="1:9" x14ac:dyDescent="0.35">
      <c r="A286" s="71">
        <v>42654</v>
      </c>
      <c r="B286" s="14">
        <v>29278</v>
      </c>
      <c r="C286" s="58">
        <v>8729</v>
      </c>
      <c r="D286" s="12">
        <v>7</v>
      </c>
      <c r="E286" s="8">
        <f t="shared" si="4"/>
        <v>8736</v>
      </c>
      <c r="F286" s="11"/>
      <c r="G286" s="8"/>
      <c r="H286" s="14">
        <f>B286*Grundlagen!$D$32/Grundlagen!$D$4/Grundlagen!$D$33*Grundlagen!$D$3*(1-Grundlagen!$D$34)</f>
        <v>23435.959372518668</v>
      </c>
      <c r="I286" s="8">
        <f>E286*Grundlagen!$G$32/Grundlagen!$D$4/Grundlagen!$G$33*Grundlagen!$D$3*(1-Grundlagen!$G$34)</f>
        <v>7561.4948636027166</v>
      </c>
    </row>
    <row r="287" spans="1:9" x14ac:dyDescent="0.35">
      <c r="A287" s="71">
        <v>42655</v>
      </c>
      <c r="B287" s="14">
        <v>31436</v>
      </c>
      <c r="C287" s="58">
        <v>16607</v>
      </c>
      <c r="D287" s="58">
        <v>6345</v>
      </c>
      <c r="E287" s="8">
        <f t="shared" si="4"/>
        <v>22952</v>
      </c>
      <c r="F287" s="11"/>
      <c r="G287" s="8"/>
      <c r="H287" s="14">
        <f>B287*Grundlagen!$D$32/Grundlagen!$D$4/Grundlagen!$D$33*Grundlagen!$D$3*(1-Grundlagen!$D$34)</f>
        <v>25163.358796177912</v>
      </c>
      <c r="I287" s="8">
        <f>E287*Grundlagen!$G$32/Grundlagen!$D$4/Grundlagen!$G$33*Grundlagen!$D$3*(1-Grundlagen!$G$34)</f>
        <v>19866.235131571608</v>
      </c>
    </row>
    <row r="288" spans="1:9" x14ac:dyDescent="0.35">
      <c r="A288" s="71">
        <v>42656</v>
      </c>
      <c r="B288" s="14">
        <v>28740</v>
      </c>
      <c r="C288" s="58">
        <v>27912</v>
      </c>
      <c r="D288" s="12">
        <v>8</v>
      </c>
      <c r="E288" s="8">
        <f t="shared" si="4"/>
        <v>27920</v>
      </c>
      <c r="F288" s="11"/>
      <c r="G288" s="8"/>
      <c r="H288" s="14">
        <f>B288*Grundlagen!$D$32/Grundlagen!$D$4/Grundlagen!$D$33*Grundlagen!$D$3*(1-Grundlagen!$D$34)</f>
        <v>23005.310211291297</v>
      </c>
      <c r="I288" s="8">
        <f>E288*Grundlagen!$G$32/Grundlagen!$D$4/Grundlagen!$G$33*Grundlagen!$D$3*(1-Grundlagen!$G$34)</f>
        <v>24166.316001807219</v>
      </c>
    </row>
    <row r="289" spans="1:9" x14ac:dyDescent="0.35">
      <c r="A289" s="71">
        <v>42657</v>
      </c>
      <c r="B289" s="14">
        <v>29223</v>
      </c>
      <c r="C289" s="58">
        <v>26344</v>
      </c>
      <c r="D289" s="58">
        <v>15</v>
      </c>
      <c r="E289" s="8">
        <f t="shared" si="4"/>
        <v>26359</v>
      </c>
      <c r="F289" s="11"/>
      <c r="G289" s="8"/>
      <c r="H289" s="14">
        <f>B289*Grundlagen!$D$32/Grundlagen!$D$4/Grundlagen!$D$33*Grundlagen!$D$3*(1-Grundlagen!$D$34)</f>
        <v>23391.933900645985</v>
      </c>
      <c r="I289" s="8">
        <f>E289*Grundlagen!$G$32/Grundlagen!$D$4/Grundlagen!$G$33*Grundlagen!$D$3*(1-Grundlagen!$G$34)</f>
        <v>22815.183506147441</v>
      </c>
    </row>
    <row r="290" spans="1:9" x14ac:dyDescent="0.35">
      <c r="A290" s="71">
        <v>42658</v>
      </c>
      <c r="B290" s="14">
        <v>27893</v>
      </c>
      <c r="C290" s="58">
        <v>17747</v>
      </c>
      <c r="D290" s="12">
        <v>6</v>
      </c>
      <c r="E290" s="8">
        <f t="shared" si="4"/>
        <v>17753</v>
      </c>
      <c r="F290" s="11"/>
      <c r="G290" s="8"/>
      <c r="H290" s="14">
        <f>B290*Grundlagen!$D$32/Grundlagen!$D$4/Grundlagen!$D$33*Grundlagen!$D$3*(1-Grundlagen!$D$34)</f>
        <v>22327.317944451916</v>
      </c>
      <c r="I290" s="8">
        <f>E290*Grundlagen!$G$32/Grundlagen!$D$4/Grundlagen!$G$33*Grundlagen!$D$3*(1-Grundlagen!$G$34)</f>
        <v>15366.210887538811</v>
      </c>
    </row>
    <row r="291" spans="1:9" x14ac:dyDescent="0.35">
      <c r="A291" s="71">
        <v>42659</v>
      </c>
      <c r="B291" s="14">
        <v>22147</v>
      </c>
      <c r="C291" s="58">
        <v>23701</v>
      </c>
      <c r="D291" s="12"/>
      <c r="E291" s="8">
        <f t="shared" si="4"/>
        <v>23701</v>
      </c>
      <c r="F291" s="11"/>
      <c r="G291" s="8"/>
      <c r="H291" s="14">
        <f>B291*Grundlagen!$D$32/Grundlagen!$D$4/Grundlagen!$D$33*Grundlagen!$D$3*(1-Grundlagen!$D$34)</f>
        <v>17727.856828443575</v>
      </c>
      <c r="I291" s="8">
        <f>E291*Grundlagen!$G$32/Grundlagen!$D$4/Grundlagen!$G$33*Grundlagen!$D$3*(1-Grundlagen!$G$34)</f>
        <v>20514.536373883697</v>
      </c>
    </row>
    <row r="292" spans="1:9" x14ac:dyDescent="0.35">
      <c r="A292" s="71">
        <v>42660</v>
      </c>
      <c r="B292" s="14">
        <v>29808</v>
      </c>
      <c r="C292" s="58">
        <v>25185</v>
      </c>
      <c r="D292" s="12">
        <v>1</v>
      </c>
      <c r="E292" s="8">
        <f t="shared" si="4"/>
        <v>25186</v>
      </c>
      <c r="F292" s="11"/>
      <c r="G292" s="8"/>
      <c r="H292" s="14">
        <f>B292*Grundlagen!$D$32/Grundlagen!$D$4/Grundlagen!$D$33*Grundlagen!$D$3*(1-Grundlagen!$D$34)</f>
        <v>23860.204828746377</v>
      </c>
      <c r="I292" s="8">
        <f>E292*Grundlagen!$G$32/Grundlagen!$D$4/Grundlagen!$G$33*Grundlagen!$D$3*(1-Grundlagen!$G$34)</f>
        <v>21799.886634008471</v>
      </c>
    </row>
    <row r="293" spans="1:9" x14ac:dyDescent="0.35">
      <c r="A293" s="71">
        <v>42661</v>
      </c>
      <c r="B293" s="14">
        <v>28742</v>
      </c>
      <c r="C293" s="58">
        <v>19340</v>
      </c>
      <c r="D293" s="12">
        <v>6</v>
      </c>
      <c r="E293" s="8">
        <f t="shared" si="4"/>
        <v>19346</v>
      </c>
      <c r="F293" s="11"/>
      <c r="G293" s="8"/>
      <c r="H293" s="14">
        <f>B293*Grundlagen!$D$32/Grundlagen!$D$4/Grundlagen!$D$33*Grundlagen!$D$3*(1-Grundlagen!$D$34)</f>
        <v>23006.911137541214</v>
      </c>
      <c r="I293" s="8">
        <f>E293*Grundlagen!$G$32/Grundlagen!$D$4/Grundlagen!$G$33*Grundlagen!$D$3*(1-Grundlagen!$G$34)</f>
        <v>16745.041166581748</v>
      </c>
    </row>
    <row r="294" spans="1:9" x14ac:dyDescent="0.35">
      <c r="A294" s="71">
        <v>42662</v>
      </c>
      <c r="B294" s="14">
        <v>31398</v>
      </c>
      <c r="C294" s="58">
        <v>23102</v>
      </c>
      <c r="D294" s="58">
        <v>8</v>
      </c>
      <c r="E294" s="8">
        <f t="shared" si="4"/>
        <v>23110</v>
      </c>
      <c r="F294" s="11"/>
      <c r="G294" s="8"/>
      <c r="H294" s="14">
        <f>B294*Grundlagen!$D$32/Grundlagen!$D$4/Grundlagen!$D$33*Grundlagen!$D$3*(1-Grundlagen!$D$34)</f>
        <v>25132.941197429511</v>
      </c>
      <c r="I294" s="8">
        <f>E294*Grundlagen!$G$32/Grundlagen!$D$4/Grundlagen!$G$33*Grundlagen!$D$3*(1-Grundlagen!$G$34)</f>
        <v>20002.992937025967</v>
      </c>
    </row>
    <row r="295" spans="1:9" x14ac:dyDescent="0.35">
      <c r="A295" s="71">
        <v>42663</v>
      </c>
      <c r="B295" s="14">
        <v>33552</v>
      </c>
      <c r="C295" s="58">
        <v>24759</v>
      </c>
      <c r="D295" s="12">
        <v>21</v>
      </c>
      <c r="E295" s="8">
        <f t="shared" si="4"/>
        <v>24780</v>
      </c>
      <c r="F295" s="11"/>
      <c r="G295" s="8"/>
      <c r="H295" s="14">
        <f>B295*Grundlagen!$D$32/Grundlagen!$D$4/Grundlagen!$D$33*Grundlagen!$D$3*(1-Grundlagen!$D$34)</f>
        <v>26857.13876858892</v>
      </c>
      <c r="I295" s="8">
        <f>E295*Grundlagen!$G$32/Grundlagen!$D$4/Grundlagen!$G$33*Grundlagen!$D$3*(1-Grundlagen!$G$34)</f>
        <v>21448.471007334632</v>
      </c>
    </row>
    <row r="296" spans="1:9" x14ac:dyDescent="0.35">
      <c r="A296" s="71">
        <v>42664</v>
      </c>
      <c r="B296" s="14">
        <v>33153</v>
      </c>
      <c r="C296" s="58">
        <v>25197</v>
      </c>
      <c r="D296" s="12">
        <v>11</v>
      </c>
      <c r="E296" s="8">
        <f t="shared" si="4"/>
        <v>25208</v>
      </c>
      <c r="F296" s="11"/>
      <c r="G296" s="8"/>
      <c r="H296" s="14">
        <f>B296*Grundlagen!$D$32/Grundlagen!$D$4/Grundlagen!$D$33*Grundlagen!$D$3*(1-Grundlagen!$D$34)</f>
        <v>26537.753981730701</v>
      </c>
      <c r="I296" s="8">
        <f>E296*Grundlagen!$G$32/Grundlagen!$D$4/Grundlagen!$G$33*Grundlagen!$D$3*(1-Grundlagen!$G$34)</f>
        <v>21818.928860084401</v>
      </c>
    </row>
    <row r="297" spans="1:9" x14ac:dyDescent="0.35">
      <c r="A297" s="71">
        <v>42665</v>
      </c>
      <c r="B297" s="14">
        <v>28499</v>
      </c>
      <c r="C297" s="58">
        <v>28545</v>
      </c>
      <c r="D297" s="12">
        <v>9</v>
      </c>
      <c r="E297" s="8">
        <f t="shared" si="4"/>
        <v>28554</v>
      </c>
      <c r="F297" s="11"/>
      <c r="G297" s="8"/>
      <c r="H297" s="14">
        <f>B297*Grundlagen!$D$32/Grundlagen!$D$4/Grundlagen!$D$33*Grundlagen!$D$3*(1-Grundlagen!$D$34)</f>
        <v>22812.398598176427</v>
      </c>
      <c r="I297" s="8">
        <f>E297*Grundlagen!$G$32/Grundlagen!$D$4/Grundlagen!$G$33*Grundlagen!$D$3*(1-Grundlagen!$G$34)</f>
        <v>24715.07833508608</v>
      </c>
    </row>
    <row r="298" spans="1:9" x14ac:dyDescent="0.35">
      <c r="A298" s="71">
        <v>42666</v>
      </c>
      <c r="B298" s="14">
        <v>21397</v>
      </c>
      <c r="C298" s="58">
        <v>28249</v>
      </c>
      <c r="D298" s="12">
        <v>8</v>
      </c>
      <c r="E298" s="8">
        <f t="shared" si="4"/>
        <v>28257</v>
      </c>
      <c r="F298" s="11"/>
      <c r="G298" s="8"/>
      <c r="H298" s="14">
        <f>B298*Grundlagen!$D$32/Grundlagen!$D$4/Grundlagen!$D$33*Grundlagen!$D$3*(1-Grundlagen!$D$34)</f>
        <v>17127.509484725117</v>
      </c>
      <c r="I298" s="8">
        <f>E298*Grundlagen!$G$32/Grundlagen!$D$4/Grundlagen!$G$33*Grundlagen!$D$3*(1-Grundlagen!$G$34)</f>
        <v>24458.008283061121</v>
      </c>
    </row>
    <row r="299" spans="1:9" x14ac:dyDescent="0.35">
      <c r="A299" s="71">
        <v>42667</v>
      </c>
      <c r="B299" s="14">
        <v>29748</v>
      </c>
      <c r="C299" s="58">
        <v>21680</v>
      </c>
      <c r="D299" s="12">
        <v>2</v>
      </c>
      <c r="E299" s="8">
        <f t="shared" si="4"/>
        <v>21682</v>
      </c>
      <c r="F299" s="11"/>
      <c r="G299" s="8"/>
      <c r="H299" s="14">
        <f>B299*Grundlagen!$D$32/Grundlagen!$D$4/Grundlagen!$D$33*Grundlagen!$D$3*(1-Grundlagen!$D$34)</f>
        <v>23812.177041248906</v>
      </c>
      <c r="I299" s="8">
        <f>E299*Grundlagen!$G$32/Grundlagen!$D$4/Grundlagen!$G$33*Grundlagen!$D$3*(1-Grundlagen!$G$34)</f>
        <v>18766.979353552437</v>
      </c>
    </row>
    <row r="300" spans="1:9" x14ac:dyDescent="0.35">
      <c r="A300" s="71">
        <v>42668</v>
      </c>
      <c r="B300" s="14">
        <v>30649</v>
      </c>
      <c r="C300" s="58">
        <v>22663</v>
      </c>
      <c r="D300" s="12">
        <v>2</v>
      </c>
      <c r="E300" s="8">
        <f t="shared" si="4"/>
        <v>22665</v>
      </c>
      <c r="F300" s="11"/>
      <c r="G300" s="8"/>
      <c r="H300" s="14">
        <f>B300*Grundlagen!$D$32/Grundlagen!$D$4/Grundlagen!$D$33*Grundlagen!$D$3*(1-Grundlagen!$D$34)</f>
        <v>24533.394316836013</v>
      </c>
      <c r="I300" s="8">
        <f>E300*Grundlagen!$G$32/Grundlagen!$D$4/Grundlagen!$G$33*Grundlagen!$D$3*(1-Grundlagen!$G$34)</f>
        <v>19617.820636853892</v>
      </c>
    </row>
    <row r="301" spans="1:9" x14ac:dyDescent="0.35">
      <c r="A301" s="71">
        <v>42669</v>
      </c>
      <c r="B301" s="14">
        <v>28947</v>
      </c>
      <c r="C301" s="58">
        <v>24091</v>
      </c>
      <c r="D301" s="12"/>
      <c r="E301" s="8">
        <f t="shared" si="4"/>
        <v>24091</v>
      </c>
      <c r="F301" s="11"/>
      <c r="G301" s="8"/>
      <c r="H301" s="14">
        <f>B301*Grundlagen!$D$32/Grundlagen!$D$4/Grundlagen!$D$33*Grundlagen!$D$3*(1-Grundlagen!$D$34)</f>
        <v>23171.006078157592</v>
      </c>
      <c r="I301" s="8">
        <f>E301*Grundlagen!$G$32/Grundlagen!$D$4/Grundlagen!$G$33*Grundlagen!$D$3*(1-Grundlagen!$G$34)</f>
        <v>20852.103108865966</v>
      </c>
    </row>
    <row r="302" spans="1:9" x14ac:dyDescent="0.35">
      <c r="A302" s="71">
        <v>42670</v>
      </c>
      <c r="B302" s="14">
        <v>29271</v>
      </c>
      <c r="C302" s="58">
        <v>25149</v>
      </c>
      <c r="D302" s="58"/>
      <c r="E302" s="8">
        <f t="shared" si="4"/>
        <v>25149</v>
      </c>
      <c r="F302" s="11"/>
      <c r="G302" s="8"/>
      <c r="H302" s="14">
        <f>B302*Grundlagen!$D$32/Grundlagen!$D$4/Grundlagen!$D$33*Grundlagen!$D$3*(1-Grundlagen!$D$34)</f>
        <v>23430.356130643959</v>
      </c>
      <c r="I302" s="8">
        <f>E302*Grundlagen!$G$32/Grundlagen!$D$4/Grundlagen!$G$33*Grundlagen!$D$3*(1-Grundlagen!$G$34)</f>
        <v>21767.861071971696</v>
      </c>
    </row>
    <row r="303" spans="1:9" x14ac:dyDescent="0.35">
      <c r="A303" s="71">
        <v>42671</v>
      </c>
      <c r="B303" s="14">
        <v>35552</v>
      </c>
      <c r="C303" s="58">
        <v>27126</v>
      </c>
      <c r="D303" s="12">
        <v>1</v>
      </c>
      <c r="E303" s="8">
        <f t="shared" si="4"/>
        <v>27127</v>
      </c>
      <c r="F303" s="11"/>
      <c r="G303" s="8"/>
      <c r="H303" s="14">
        <f>B303*Grundlagen!$D$32/Grundlagen!$D$4/Grundlagen!$D$33*Grundlagen!$D$3*(1-Grundlagen!$D$34)</f>
        <v>28458.065018504807</v>
      </c>
      <c r="I303" s="8">
        <f>E303*Grundlagen!$G$32/Grundlagen!$D$4/Grundlagen!$G$33*Grundlagen!$D$3*(1-Grundlagen!$G$34)</f>
        <v>23479.930307343286</v>
      </c>
    </row>
    <row r="304" spans="1:9" x14ac:dyDescent="0.35">
      <c r="A304" s="71">
        <v>42672</v>
      </c>
      <c r="B304" s="14">
        <v>29962</v>
      </c>
      <c r="C304" s="58">
        <v>28607</v>
      </c>
      <c r="D304" s="12">
        <v>3</v>
      </c>
      <c r="E304" s="8">
        <f t="shared" si="4"/>
        <v>28610</v>
      </c>
      <c r="F304" s="11"/>
      <c r="G304" s="8"/>
      <c r="H304" s="14">
        <f>B304*Grundlagen!$D$32/Grundlagen!$D$4/Grundlagen!$D$33*Grundlagen!$D$3*(1-Grundlagen!$D$34)</f>
        <v>23983.476149989903</v>
      </c>
      <c r="I304" s="8">
        <f>E304*Grundlagen!$G$32/Grundlagen!$D$4/Grundlagen!$G$33*Grundlagen!$D$3*(1-Grundlagen!$G$34)</f>
        <v>24763.549456006604</v>
      </c>
    </row>
    <row r="305" spans="1:9" x14ac:dyDescent="0.35">
      <c r="A305" s="71">
        <v>42673</v>
      </c>
      <c r="B305" s="14">
        <v>19900</v>
      </c>
      <c r="C305" s="58">
        <v>28301</v>
      </c>
      <c r="D305" s="12"/>
      <c r="E305" s="8">
        <f t="shared" si="4"/>
        <v>28301</v>
      </c>
      <c r="F305" s="14"/>
      <c r="G305" s="8"/>
      <c r="H305" s="14">
        <f>B305*Grundlagen!$D$32/Grundlagen!$D$4/Grundlagen!$D$33*Grundlagen!$D$3*(1-Grundlagen!$D$34)</f>
        <v>15929.216186663076</v>
      </c>
      <c r="I305" s="8">
        <f>E305*Grundlagen!$G$32/Grundlagen!$D$4/Grundlagen!$G$33*Grundlagen!$D$3*(1-Grundlagen!$G$34)</f>
        <v>24496.092735212973</v>
      </c>
    </row>
    <row r="306" spans="1:9" x14ac:dyDescent="0.35">
      <c r="A306" s="71">
        <v>42674</v>
      </c>
      <c r="B306" s="14">
        <v>27202</v>
      </c>
      <c r="C306" s="58">
        <v>24230</v>
      </c>
      <c r="D306" s="12">
        <v>4</v>
      </c>
      <c r="E306" s="8">
        <f t="shared" si="4"/>
        <v>24234</v>
      </c>
      <c r="F306" s="14">
        <v>423080</v>
      </c>
      <c r="G306" s="8">
        <v>4669957</v>
      </c>
      <c r="H306" s="14">
        <f>B306*Grundlagen!$D$32/Grundlagen!$D$4/Grundlagen!$D$33*Grundlagen!$D$3*(1-Grundlagen!$D$34)</f>
        <v>21774.197925105982</v>
      </c>
      <c r="I306" s="8">
        <f>E306*Grundlagen!$G$32/Grundlagen!$D$4/Grundlagen!$G$33*Grundlagen!$D$3*(1-Grundlagen!$G$34)</f>
        <v>20975.877578359465</v>
      </c>
    </row>
    <row r="307" spans="1:9" x14ac:dyDescent="0.35">
      <c r="A307" s="71">
        <v>42675</v>
      </c>
      <c r="B307" s="14">
        <v>28800</v>
      </c>
      <c r="C307" s="58">
        <v>24720</v>
      </c>
      <c r="D307" s="12">
        <v>9</v>
      </c>
      <c r="E307" s="8">
        <f t="shared" si="4"/>
        <v>24729</v>
      </c>
      <c r="F307" s="11"/>
      <c r="G307" s="13"/>
      <c r="H307" s="14">
        <f>B307*Grundlagen!$D$32/Grundlagen!$D$4/Grundlagen!$D$33*Grundlagen!$D$3*(1-Grundlagen!$D$34)</f>
        <v>23053.337998788771</v>
      </c>
      <c r="I307" s="8">
        <f>E307*Grundlagen!$G$32/Grundlagen!$D$4/Grundlagen!$G$33*Grundlagen!$D$3*(1-Grundlagen!$G$34)</f>
        <v>21404.327665067718</v>
      </c>
    </row>
    <row r="308" spans="1:9" x14ac:dyDescent="0.35">
      <c r="A308" s="71">
        <v>42676</v>
      </c>
      <c r="B308" s="14">
        <v>28226</v>
      </c>
      <c r="C308" s="58">
        <v>24650</v>
      </c>
      <c r="D308" s="12">
        <v>2</v>
      </c>
      <c r="E308" s="8">
        <f t="shared" si="4"/>
        <v>24652</v>
      </c>
      <c r="F308" s="11"/>
      <c r="G308" s="13"/>
      <c r="H308" s="14">
        <f>B308*Grundlagen!$D$32/Grundlagen!$D$4/Grundlagen!$D$33*Grundlagen!$D$3*(1-Grundlagen!$D$34)</f>
        <v>22593.872165062912</v>
      </c>
      <c r="I308" s="8">
        <f>E308*Grundlagen!$G$32/Grundlagen!$D$4/Grundlagen!$G$33*Grundlagen!$D$3*(1-Grundlagen!$G$34)</f>
        <v>21337.679873801993</v>
      </c>
    </row>
    <row r="309" spans="1:9" x14ac:dyDescent="0.35">
      <c r="A309" s="71">
        <v>42677</v>
      </c>
      <c r="B309" s="14">
        <v>26785</v>
      </c>
      <c r="C309" s="58">
        <v>27939</v>
      </c>
      <c r="D309" s="12">
        <v>8</v>
      </c>
      <c r="E309" s="8">
        <f t="shared" si="4"/>
        <v>27947</v>
      </c>
      <c r="F309" s="11"/>
      <c r="G309" s="13"/>
      <c r="H309" s="14">
        <f>B309*Grundlagen!$D$32/Grundlagen!$D$4/Grundlagen!$D$33*Grundlagen!$D$3*(1-Grundlagen!$D$34)</f>
        <v>21440.404801998517</v>
      </c>
      <c r="I309" s="8">
        <f>E309*Grundlagen!$G$32/Grundlagen!$D$4/Grundlagen!$G$33*Grundlagen!$D$3*(1-Grundlagen!$G$34)</f>
        <v>24189.686006536758</v>
      </c>
    </row>
    <row r="310" spans="1:9" x14ac:dyDescent="0.35">
      <c r="A310" s="71">
        <v>42678</v>
      </c>
      <c r="B310" s="14">
        <v>26144</v>
      </c>
      <c r="C310" s="58">
        <v>27418</v>
      </c>
      <c r="D310" s="58">
        <v>10</v>
      </c>
      <c r="E310" s="8">
        <f t="shared" si="4"/>
        <v>27428</v>
      </c>
      <c r="F310" s="11"/>
      <c r="G310" s="13"/>
      <c r="H310" s="14">
        <f>B310*Grundlagen!$D$32/Grundlagen!$D$4/Grundlagen!$D$33*Grundlagen!$D$3*(1-Grundlagen!$D$34)</f>
        <v>20927.307938900474</v>
      </c>
      <c r="I310" s="8">
        <f>E310*Grundlagen!$G$32/Grundlagen!$D$4/Grundlagen!$G$33*Grundlagen!$D$3*(1-Grundlagen!$G$34)</f>
        <v>23740.462582291129</v>
      </c>
    </row>
    <row r="311" spans="1:9" x14ac:dyDescent="0.35">
      <c r="A311" s="71">
        <v>42679</v>
      </c>
      <c r="B311" s="14">
        <v>22965</v>
      </c>
      <c r="C311" s="58">
        <v>27821</v>
      </c>
      <c r="D311" s="12">
        <v>6</v>
      </c>
      <c r="E311" s="8">
        <f t="shared" si="4"/>
        <v>27827</v>
      </c>
      <c r="F311" s="11"/>
      <c r="G311" s="13"/>
      <c r="H311" s="14">
        <f>B311*Grundlagen!$D$32/Grundlagen!$D$4/Grundlagen!$D$33*Grundlagen!$D$3*(1-Grundlagen!$D$34)</f>
        <v>18382.635664659174</v>
      </c>
      <c r="I311" s="8">
        <f>E311*Grundlagen!$G$32/Grundlagen!$D$4/Grundlagen!$G$33*Grundlagen!$D$3*(1-Grundlagen!$G$34)</f>
        <v>24085.81931884991</v>
      </c>
    </row>
    <row r="312" spans="1:9" x14ac:dyDescent="0.35">
      <c r="A312" s="71">
        <v>42680</v>
      </c>
      <c r="B312" s="14">
        <v>20055</v>
      </c>
      <c r="C312" s="58">
        <v>21642</v>
      </c>
      <c r="D312" s="12">
        <v>8</v>
      </c>
      <c r="E312" s="8">
        <f t="shared" si="4"/>
        <v>21650</v>
      </c>
      <c r="F312" s="11"/>
      <c r="G312" s="13"/>
      <c r="H312" s="14">
        <f>B312*Grundlagen!$D$32/Grundlagen!$D$4/Grundlagen!$D$33*Grundlagen!$D$3*(1-Grundlagen!$D$34)</f>
        <v>16053.287971031559</v>
      </c>
      <c r="I312" s="8">
        <f>E312*Grundlagen!$G$32/Grundlagen!$D$4/Grundlagen!$G$33*Grundlagen!$D$3*(1-Grundlagen!$G$34)</f>
        <v>18739.281570169278</v>
      </c>
    </row>
    <row r="313" spans="1:9" x14ac:dyDescent="0.35">
      <c r="A313" s="71">
        <v>42681</v>
      </c>
      <c r="B313" s="14">
        <v>25648</v>
      </c>
      <c r="C313" s="58">
        <v>21623</v>
      </c>
      <c r="D313" s="12">
        <v>9</v>
      </c>
      <c r="E313" s="8">
        <f t="shared" si="4"/>
        <v>21632</v>
      </c>
      <c r="F313" s="11"/>
      <c r="G313" s="13"/>
      <c r="H313" s="14">
        <f>B313*Grundlagen!$D$32/Grundlagen!$D$4/Grundlagen!$D$33*Grundlagen!$D$3*(1-Grundlagen!$D$34)</f>
        <v>20530.278228921332</v>
      </c>
      <c r="I313" s="8">
        <f>E313*Grundlagen!$G$32/Grundlagen!$D$4/Grundlagen!$G$33*Grundlagen!$D$3*(1-Grundlagen!$G$34)</f>
        <v>18723.701567016251</v>
      </c>
    </row>
    <row r="314" spans="1:9" x14ac:dyDescent="0.35">
      <c r="A314" s="71">
        <v>42682</v>
      </c>
      <c r="B314" s="14">
        <v>32507</v>
      </c>
      <c r="C314" s="58">
        <v>25348</v>
      </c>
      <c r="D314" s="12">
        <v>28</v>
      </c>
      <c r="E314" s="8">
        <f t="shared" si="4"/>
        <v>25376</v>
      </c>
      <c r="F314" s="11"/>
      <c r="G314" s="13"/>
      <c r="H314" s="14">
        <f>B314*Grundlagen!$D$32/Grundlagen!$D$4/Grundlagen!$D$33*Grundlagen!$D$3*(1-Grundlagen!$D$34)</f>
        <v>26020.65480300787</v>
      </c>
      <c r="I314" s="8">
        <f>E314*Grundlagen!$G$32/Grundlagen!$D$4/Grundlagen!$G$33*Grundlagen!$D$3*(1-Grundlagen!$G$34)</f>
        <v>21964.342222845986</v>
      </c>
    </row>
    <row r="315" spans="1:9" x14ac:dyDescent="0.35">
      <c r="A315" s="71">
        <v>42683</v>
      </c>
      <c r="B315" s="14">
        <v>35749</v>
      </c>
      <c r="C315" s="58">
        <v>28559</v>
      </c>
      <c r="D315" s="12"/>
      <c r="E315" s="8">
        <f t="shared" si="4"/>
        <v>28559</v>
      </c>
      <c r="F315" s="11"/>
      <c r="G315" s="13"/>
      <c r="H315" s="14">
        <f>B315*Grundlagen!$D$32/Grundlagen!$D$4/Grundlagen!$D$33*Grundlagen!$D$3*(1-Grundlagen!$D$34)</f>
        <v>28615.756254121527</v>
      </c>
      <c r="I315" s="8">
        <f>E315*Grundlagen!$G$32/Grundlagen!$D$4/Grundlagen!$G$33*Grundlagen!$D$3*(1-Grundlagen!$G$34)</f>
        <v>24719.406113739697</v>
      </c>
    </row>
    <row r="316" spans="1:9" x14ac:dyDescent="0.35">
      <c r="A316" s="71">
        <v>42684</v>
      </c>
      <c r="B316" s="14">
        <v>35491</v>
      </c>
      <c r="C316" s="58">
        <v>28347</v>
      </c>
      <c r="D316" s="12">
        <v>3</v>
      </c>
      <c r="E316" s="8">
        <f t="shared" si="4"/>
        <v>28350</v>
      </c>
      <c r="F316" s="11"/>
      <c r="G316" s="13"/>
      <c r="H316" s="14">
        <f>B316*Grundlagen!$D$32/Grundlagen!$D$4/Grundlagen!$D$33*Grundlagen!$D$3*(1-Grundlagen!$D$34)</f>
        <v>28409.236767882368</v>
      </c>
      <c r="I316" s="8">
        <f>E316*Grundlagen!$G$32/Grundlagen!$D$4/Grundlagen!$G$33*Grundlagen!$D$3*(1-Grundlagen!$G$34)</f>
        <v>24538.50496601843</v>
      </c>
    </row>
    <row r="317" spans="1:9" x14ac:dyDescent="0.35">
      <c r="A317" s="71">
        <v>42685</v>
      </c>
      <c r="B317" s="14">
        <v>29645</v>
      </c>
      <c r="C317" s="58">
        <v>26536</v>
      </c>
      <c r="D317" s="12">
        <v>6</v>
      </c>
      <c r="E317" s="8">
        <f t="shared" si="4"/>
        <v>26542</v>
      </c>
      <c r="F317" s="11"/>
      <c r="G317" s="13"/>
      <c r="H317" s="14">
        <f>B317*Grundlagen!$D$32/Grundlagen!$D$4/Grundlagen!$D$33*Grundlagen!$D$3*(1-Grundlagen!$D$34)</f>
        <v>23729.729339378235</v>
      </c>
      <c r="I317" s="8">
        <f>E317*Grundlagen!$G$32/Grundlagen!$D$4/Grundlagen!$G$33*Grundlagen!$D$3*(1-Grundlagen!$G$34)</f>
        <v>22973.580204869886</v>
      </c>
    </row>
    <row r="318" spans="1:9" x14ac:dyDescent="0.35">
      <c r="A318" s="71">
        <v>42686</v>
      </c>
      <c r="B318" s="14">
        <v>25962</v>
      </c>
      <c r="C318" s="58">
        <v>24533</v>
      </c>
      <c r="D318" s="12">
        <v>1</v>
      </c>
      <c r="E318" s="8">
        <f t="shared" si="4"/>
        <v>24534</v>
      </c>
      <c r="F318" s="11"/>
      <c r="G318" s="13"/>
      <c r="H318" s="14">
        <f>B318*Grundlagen!$D$32/Grundlagen!$D$4/Grundlagen!$D$33*Grundlagen!$D$3*(1-Grundlagen!$D$34)</f>
        <v>20781.62365015813</v>
      </c>
      <c r="I318" s="8">
        <f>E318*Grundlagen!$G$32/Grundlagen!$D$4/Grundlagen!$G$33*Grundlagen!$D$3*(1-Grundlagen!$G$34)</f>
        <v>21235.544297576587</v>
      </c>
    </row>
    <row r="319" spans="1:9" x14ac:dyDescent="0.35">
      <c r="A319" s="71">
        <v>42687</v>
      </c>
      <c r="B319" s="14">
        <v>26462</v>
      </c>
      <c r="C319" s="58">
        <v>28023</v>
      </c>
      <c r="D319" s="12">
        <v>1</v>
      </c>
      <c r="E319" s="8">
        <f t="shared" si="4"/>
        <v>28024</v>
      </c>
      <c r="F319" s="11"/>
      <c r="G319" s="13"/>
      <c r="H319" s="14">
        <f>B319*Grundlagen!$D$32/Grundlagen!$D$4/Grundlagen!$D$33*Grundlagen!$D$3*(1-Grundlagen!$D$34)</f>
        <v>21181.8552126371</v>
      </c>
      <c r="I319" s="8">
        <f>E319*Grundlagen!$G$32/Grundlagen!$D$4/Grundlagen!$G$33*Grundlagen!$D$3*(1-Grundlagen!$G$34)</f>
        <v>24256.33379780249</v>
      </c>
    </row>
    <row r="320" spans="1:9" x14ac:dyDescent="0.35">
      <c r="A320" s="71">
        <v>42688</v>
      </c>
      <c r="B320" s="14">
        <v>30981</v>
      </c>
      <c r="C320" s="58">
        <v>26255</v>
      </c>
      <c r="D320" s="12">
        <v>1</v>
      </c>
      <c r="E320" s="8">
        <f t="shared" si="4"/>
        <v>26256</v>
      </c>
      <c r="F320" s="11"/>
      <c r="G320" s="13"/>
      <c r="H320" s="14">
        <f>B320*Grundlagen!$D$32/Grundlagen!$D$4/Grundlagen!$D$33*Grundlagen!$D$3*(1-Grundlagen!$D$34)</f>
        <v>24799.148074322045</v>
      </c>
      <c r="I320" s="8">
        <f>E320*Grundlagen!$G$32/Grundlagen!$D$4/Grundlagen!$G$33*Grundlagen!$D$3*(1-Grundlagen!$G$34)</f>
        <v>22726.031265882895</v>
      </c>
    </row>
    <row r="321" spans="1:9" x14ac:dyDescent="0.35">
      <c r="A321" s="71">
        <v>42689</v>
      </c>
      <c r="B321" s="14">
        <v>31304</v>
      </c>
      <c r="C321" s="58">
        <v>25693</v>
      </c>
      <c r="D321" s="12">
        <v>4</v>
      </c>
      <c r="E321" s="8">
        <f t="shared" si="4"/>
        <v>25697</v>
      </c>
      <c r="F321" s="11"/>
      <c r="G321" s="13"/>
      <c r="H321" s="14">
        <f>B321*Grundlagen!$D$32/Grundlagen!$D$4/Grundlagen!$D$33*Grundlagen!$D$3*(1-Grundlagen!$D$34)</f>
        <v>25057.697663683459</v>
      </c>
      <c r="I321" s="8">
        <f>E321*Grundlagen!$G$32/Grundlagen!$D$4/Grundlagen!$G$33*Grundlagen!$D$3*(1-Grundlagen!$G$34)</f>
        <v>22242.185612408313</v>
      </c>
    </row>
    <row r="322" spans="1:9" x14ac:dyDescent="0.35">
      <c r="A322" s="71">
        <v>42690</v>
      </c>
      <c r="B322" s="14">
        <v>36630</v>
      </c>
      <c r="C322" s="58">
        <v>26152</v>
      </c>
      <c r="D322" s="12">
        <v>5</v>
      </c>
      <c r="E322" s="8">
        <f t="shared" si="4"/>
        <v>26157</v>
      </c>
      <c r="F322" s="11"/>
      <c r="G322" s="13"/>
      <c r="H322" s="14">
        <f>B322*Grundlagen!$D$32/Grundlagen!$D$4/Grundlagen!$D$33*Grundlagen!$D$3*(1-Grundlagen!$D$34)</f>
        <v>29320.964267209467</v>
      </c>
      <c r="I322" s="8">
        <f>E322*Grundlagen!$G$32/Grundlagen!$D$4/Grundlagen!$G$33*Grundlagen!$D$3*(1-Grundlagen!$G$34)</f>
        <v>22640.341248541241</v>
      </c>
    </row>
    <row r="323" spans="1:9" x14ac:dyDescent="0.35">
      <c r="A323" s="71">
        <v>42691</v>
      </c>
      <c r="B323" s="14">
        <v>35331</v>
      </c>
      <c r="C323" s="58">
        <v>28258</v>
      </c>
      <c r="D323" s="12">
        <v>4</v>
      </c>
      <c r="E323" s="8">
        <f t="shared" ref="E323:E367" si="5">C323+D323</f>
        <v>28262</v>
      </c>
      <c r="F323" s="11"/>
      <c r="G323" s="13"/>
      <c r="H323" s="14">
        <f>B323*Grundlagen!$D$32/Grundlagen!$D$4/Grundlagen!$D$33*Grundlagen!$D$3*(1-Grundlagen!$D$34)</f>
        <v>28281.162667889101</v>
      </c>
      <c r="I323" s="8">
        <f>E323*Grundlagen!$G$32/Grundlagen!$D$4/Grundlagen!$G$33*Grundlagen!$D$3*(1-Grundlagen!$G$34)</f>
        <v>24462.336061714741</v>
      </c>
    </row>
    <row r="324" spans="1:9" x14ac:dyDescent="0.35">
      <c r="A324" s="71">
        <v>42692</v>
      </c>
      <c r="B324" s="14">
        <v>38393</v>
      </c>
      <c r="C324" s="58">
        <v>28056</v>
      </c>
      <c r="D324" s="12">
        <v>1</v>
      </c>
      <c r="E324" s="8">
        <f t="shared" si="5"/>
        <v>28057</v>
      </c>
      <c r="F324" s="11"/>
      <c r="G324" s="13"/>
      <c r="H324" s="14">
        <f>B324*Grundlagen!$D$32/Grundlagen!$D$4/Grundlagen!$D$33*Grundlagen!$D$3*(1-Grundlagen!$D$34)</f>
        <v>30732.180756510323</v>
      </c>
      <c r="I324" s="8">
        <f>E324*Grundlagen!$G$32/Grundlagen!$D$4/Grundlagen!$G$33*Grundlagen!$D$3*(1-Grundlagen!$G$34)</f>
        <v>24284.89713691637</v>
      </c>
    </row>
    <row r="325" spans="1:9" x14ac:dyDescent="0.35">
      <c r="A325" s="71">
        <v>42693</v>
      </c>
      <c r="B325" s="14">
        <v>23258</v>
      </c>
      <c r="C325" s="58">
        <v>23140</v>
      </c>
      <c r="D325" s="12">
        <v>4</v>
      </c>
      <c r="E325" s="8">
        <f t="shared" si="5"/>
        <v>23144</v>
      </c>
      <c r="F325" s="11"/>
      <c r="G325" s="13"/>
      <c r="H325" s="14">
        <f>B325*Grundlagen!$D$32/Grundlagen!$D$4/Grundlagen!$D$33*Grundlagen!$D$3*(1-Grundlagen!$D$34)</f>
        <v>18617.171360271852</v>
      </c>
      <c r="I325" s="8">
        <f>E325*Grundlagen!$G$32/Grundlagen!$D$4/Grundlagen!$G$33*Grundlagen!$D$3*(1-Grundlagen!$G$34)</f>
        <v>20032.421831870568</v>
      </c>
    </row>
    <row r="326" spans="1:9" x14ac:dyDescent="0.35">
      <c r="A326" s="71">
        <v>42694</v>
      </c>
      <c r="B326" s="14">
        <v>21238</v>
      </c>
      <c r="C326" s="58">
        <v>17798</v>
      </c>
      <c r="D326" s="12">
        <v>4</v>
      </c>
      <c r="E326" s="8">
        <f t="shared" si="5"/>
        <v>17802</v>
      </c>
      <c r="F326" s="11"/>
      <c r="G326" s="13"/>
      <c r="H326" s="14">
        <f>B326*Grundlagen!$D$32/Grundlagen!$D$4/Grundlagen!$D$33*Grundlagen!$D$3*(1-Grundlagen!$D$34)</f>
        <v>17000.235847856806</v>
      </c>
      <c r="I326" s="8">
        <f>E326*Grundlagen!$G$32/Grundlagen!$D$4/Grundlagen!$G$33*Grundlagen!$D$3*(1-Grundlagen!$G$34)</f>
        <v>15408.623118344274</v>
      </c>
    </row>
    <row r="327" spans="1:9" x14ac:dyDescent="0.35">
      <c r="A327" s="71">
        <v>42695</v>
      </c>
      <c r="B327" s="14">
        <v>25669</v>
      </c>
      <c r="C327" s="58">
        <v>17852</v>
      </c>
      <c r="D327" s="12">
        <v>6</v>
      </c>
      <c r="E327" s="8">
        <f t="shared" si="5"/>
        <v>17858</v>
      </c>
      <c r="F327" s="11"/>
      <c r="G327" s="13"/>
      <c r="H327" s="14">
        <f>B327*Grundlagen!$D$32/Grundlagen!$D$4/Grundlagen!$D$33*Grundlagen!$D$3*(1-Grundlagen!$D$34)</f>
        <v>20547.087954545452</v>
      </c>
      <c r="I327" s="8">
        <f>E327*Grundlagen!$G$32/Grundlagen!$D$4/Grundlagen!$G$33*Grundlagen!$D$3*(1-Grundlagen!$G$34)</f>
        <v>15457.094239264803</v>
      </c>
    </row>
    <row r="328" spans="1:9" x14ac:dyDescent="0.35">
      <c r="A328" s="71">
        <v>42696</v>
      </c>
      <c r="B328" s="14">
        <v>39838</v>
      </c>
      <c r="C328" s="58">
        <v>26752</v>
      </c>
      <c r="D328" s="12">
        <v>15</v>
      </c>
      <c r="E328" s="8">
        <f t="shared" si="5"/>
        <v>26767</v>
      </c>
      <c r="F328" s="11"/>
      <c r="G328" s="13"/>
      <c r="H328" s="14">
        <f>B328*Grundlagen!$D$32/Grundlagen!$D$4/Grundlagen!$D$33*Grundlagen!$D$3*(1-Grundlagen!$D$34)</f>
        <v>31888.849972074549</v>
      </c>
      <c r="I328" s="8">
        <f>E328*Grundlagen!$G$32/Grundlagen!$D$4/Grundlagen!$G$33*Grundlagen!$D$3*(1-Grundlagen!$G$34)</f>
        <v>23168.330244282726</v>
      </c>
    </row>
    <row r="329" spans="1:9" x14ac:dyDescent="0.35">
      <c r="A329" s="71">
        <v>42697</v>
      </c>
      <c r="B329" s="14">
        <v>38684</v>
      </c>
      <c r="C329" s="58">
        <v>26771</v>
      </c>
      <c r="D329" s="12">
        <v>10</v>
      </c>
      <c r="E329" s="8">
        <f t="shared" si="5"/>
        <v>26781</v>
      </c>
      <c r="F329" s="11"/>
      <c r="G329" s="13"/>
      <c r="H329" s="14">
        <f>B329*Grundlagen!$D$32/Grundlagen!$D$4/Grundlagen!$D$33*Grundlagen!$D$3*(1-Grundlagen!$D$34)</f>
        <v>30965.115525873087</v>
      </c>
      <c r="I329" s="8">
        <f>E329*Grundlagen!$G$32/Grundlagen!$D$4/Grundlagen!$G$33*Grundlagen!$D$3*(1-Grundlagen!$G$34)</f>
        <v>23180.448024512862</v>
      </c>
    </row>
    <row r="330" spans="1:9" x14ac:dyDescent="0.35">
      <c r="A330" s="71">
        <v>42698</v>
      </c>
      <c r="B330" s="14">
        <v>35236</v>
      </c>
      <c r="C330" s="58">
        <v>25588</v>
      </c>
      <c r="D330" s="58">
        <v>15</v>
      </c>
      <c r="E330" s="8">
        <f t="shared" si="5"/>
        <v>25603</v>
      </c>
      <c r="F330" s="11"/>
      <c r="G330" s="13"/>
      <c r="H330" s="14">
        <f>B330*Grundlagen!$D$32/Grundlagen!$D$4/Grundlagen!$D$33*Grundlagen!$D$3*(1-Grundlagen!$D$34)</f>
        <v>28205.118671018095</v>
      </c>
      <c r="I330" s="8">
        <f>E330*Grundlagen!$G$32/Grundlagen!$D$4/Grundlagen!$G$33*Grundlagen!$D$3*(1-Grundlagen!$G$34)</f>
        <v>22160.823373720279</v>
      </c>
    </row>
    <row r="331" spans="1:9" x14ac:dyDescent="0.35">
      <c r="A331" s="71">
        <v>42699</v>
      </c>
      <c r="B331" s="14">
        <v>32104</v>
      </c>
      <c r="C331" s="58">
        <v>28371</v>
      </c>
      <c r="D331" s="12">
        <v>6</v>
      </c>
      <c r="E331" s="8">
        <f t="shared" si="5"/>
        <v>28377</v>
      </c>
      <c r="F331" s="11"/>
      <c r="G331" s="13"/>
      <c r="H331" s="14">
        <f>B331*Grundlagen!$D$32/Grundlagen!$D$4/Grundlagen!$D$33*Grundlagen!$D$3*(1-Grundlagen!$D$34)</f>
        <v>25698.068163649816</v>
      </c>
      <c r="I331" s="8">
        <f>E331*Grundlagen!$G$32/Grundlagen!$D$4/Grundlagen!$G$33*Grundlagen!$D$3*(1-Grundlagen!$G$34)</f>
        <v>24561.874970747976</v>
      </c>
    </row>
    <row r="332" spans="1:9" x14ac:dyDescent="0.35">
      <c r="A332" s="71">
        <v>42700</v>
      </c>
      <c r="B332" s="14">
        <v>23608</v>
      </c>
      <c r="C332" s="58">
        <v>23371</v>
      </c>
      <c r="D332" s="12">
        <v>8</v>
      </c>
      <c r="E332" s="8">
        <f t="shared" si="5"/>
        <v>23379</v>
      </c>
      <c r="F332" s="11"/>
      <c r="G332" s="13"/>
      <c r="H332" s="14">
        <f>B332*Grundlagen!$D$32/Grundlagen!$D$4/Grundlagen!$D$33*Grundlagen!$D$3*(1-Grundlagen!$D$34)</f>
        <v>18897.33345400713</v>
      </c>
      <c r="I332" s="8">
        <f>E332*Grundlagen!$G$32/Grundlagen!$D$4/Grundlagen!$G$33*Grundlagen!$D$3*(1-Grundlagen!$G$34)</f>
        <v>20235.827428590648</v>
      </c>
    </row>
    <row r="333" spans="1:9" x14ac:dyDescent="0.35">
      <c r="A333" s="71">
        <v>42701</v>
      </c>
      <c r="B333" s="14">
        <v>32121</v>
      </c>
      <c r="C333" s="58">
        <v>21359</v>
      </c>
      <c r="D333" s="12">
        <v>14</v>
      </c>
      <c r="E333" s="8">
        <f t="shared" si="5"/>
        <v>21373</v>
      </c>
      <c r="F333" s="11"/>
      <c r="G333" s="13"/>
      <c r="H333" s="14">
        <f>B333*Grundlagen!$D$32/Grundlagen!$D$4/Grundlagen!$D$33*Grundlagen!$D$3*(1-Grundlagen!$D$34)</f>
        <v>25711.676036774101</v>
      </c>
      <c r="I333" s="8">
        <f>E333*Grundlagen!$G$32/Grundlagen!$D$4/Grundlagen!$G$33*Grundlagen!$D$3*(1-Grundlagen!$G$34)</f>
        <v>18499.522632758799</v>
      </c>
    </row>
    <row r="334" spans="1:9" x14ac:dyDescent="0.35">
      <c r="A334" s="71">
        <v>42702</v>
      </c>
      <c r="B334" s="14">
        <v>30266</v>
      </c>
      <c r="C334" s="58">
        <v>27979</v>
      </c>
      <c r="D334" s="12">
        <v>9</v>
      </c>
      <c r="E334" s="8">
        <f t="shared" si="5"/>
        <v>27988</v>
      </c>
      <c r="F334" s="11"/>
      <c r="G334" s="13"/>
      <c r="H334" s="14">
        <f>B334*Grundlagen!$D$32/Grundlagen!$D$4/Grundlagen!$D$33*Grundlagen!$D$3*(1-Grundlagen!$D$34)</f>
        <v>24226.816939977118</v>
      </c>
      <c r="I334" s="8">
        <f>E334*Grundlagen!$G$32/Grundlagen!$D$4/Grundlagen!$G$33*Grundlagen!$D$3*(1-Grundlagen!$G$34)</f>
        <v>24225.17379149644</v>
      </c>
    </row>
    <row r="335" spans="1:9" x14ac:dyDescent="0.35">
      <c r="A335" s="71">
        <v>42703</v>
      </c>
      <c r="B335" s="14">
        <v>32227</v>
      </c>
      <c r="C335" s="58">
        <v>23492</v>
      </c>
      <c r="D335" s="12">
        <v>340</v>
      </c>
      <c r="E335" s="8">
        <f t="shared" si="5"/>
        <v>23832</v>
      </c>
      <c r="F335" s="14"/>
      <c r="G335" s="8"/>
      <c r="H335" s="14">
        <f>B335*Grundlagen!$D$32/Grundlagen!$D$4/Grundlagen!$D$33*Grundlagen!$D$3*(1-Grundlagen!$D$34)</f>
        <v>25796.525128019643</v>
      </c>
      <c r="I335" s="8">
        <f>E335*Grundlagen!$G$32/Grundlagen!$D$4/Grundlagen!$G$33*Grundlagen!$D$3*(1-Grundlagen!$G$34)</f>
        <v>20627.924174608514</v>
      </c>
    </row>
    <row r="336" spans="1:9" x14ac:dyDescent="0.35">
      <c r="A336" s="71">
        <v>42704</v>
      </c>
      <c r="B336" s="14">
        <v>38733</v>
      </c>
      <c r="C336" s="58">
        <v>25718</v>
      </c>
      <c r="D336" s="12">
        <v>0</v>
      </c>
      <c r="E336" s="8">
        <f t="shared" si="5"/>
        <v>25718</v>
      </c>
      <c r="F336" s="14">
        <v>397017</v>
      </c>
      <c r="G336" s="8">
        <v>4382274</v>
      </c>
      <c r="H336" s="14">
        <f>B336*Grundlagen!$D$32/Grundlagen!$D$4/Grundlagen!$D$33*Grundlagen!$D$3*(1-Grundlagen!$D$34)</f>
        <v>31004.338218996021</v>
      </c>
      <c r="I336" s="8">
        <f>E336*Grundlagen!$G$32/Grundlagen!$D$4/Grundlagen!$G$33*Grundlagen!$D$3*(1-Grundlagen!$G$34)</f>
        <v>22260.362282753511</v>
      </c>
    </row>
    <row r="337" spans="1:9" x14ac:dyDescent="0.35">
      <c r="A337" s="71">
        <v>42705</v>
      </c>
      <c r="B337" s="14">
        <v>35961</v>
      </c>
      <c r="C337" s="58">
        <v>28635</v>
      </c>
      <c r="D337" s="12">
        <v>18</v>
      </c>
      <c r="E337" s="8">
        <f t="shared" si="5"/>
        <v>28653</v>
      </c>
      <c r="F337" s="11"/>
      <c r="G337" s="13"/>
      <c r="H337" s="14">
        <f>B337*Grundlagen!$D$32/Grundlagen!$D$4/Grundlagen!$D$33*Grundlagen!$D$3*(1-Grundlagen!$D$34)</f>
        <v>28785.454436612599</v>
      </c>
      <c r="I337" s="8">
        <f>E337*Grundlagen!$G$32/Grundlagen!$D$4/Grundlagen!$G$33*Grundlagen!$D$3*(1-Grundlagen!$G$34)</f>
        <v>24800.768352427727</v>
      </c>
    </row>
    <row r="338" spans="1:9" x14ac:dyDescent="0.35">
      <c r="A338" s="71">
        <v>42706</v>
      </c>
      <c r="B338" s="14">
        <v>38043</v>
      </c>
      <c r="C338" s="58">
        <v>29102</v>
      </c>
      <c r="D338" s="12">
        <v>5</v>
      </c>
      <c r="E338" s="8">
        <f t="shared" si="5"/>
        <v>29107</v>
      </c>
      <c r="F338" s="11"/>
      <c r="G338" s="13"/>
      <c r="H338" s="14">
        <f>B338*Grundlagen!$D$32/Grundlagen!$D$4/Grundlagen!$D$33*Grundlagen!$D$3*(1-Grundlagen!$D$34)</f>
        <v>30452.018662775037</v>
      </c>
      <c r="I338" s="8">
        <f>E338*Grundlagen!$G$32/Grundlagen!$D$4/Grundlagen!$G$33*Grundlagen!$D$3*(1-Grundlagen!$G$34)</f>
        <v>25193.730654176314</v>
      </c>
    </row>
    <row r="339" spans="1:9" x14ac:dyDescent="0.35">
      <c r="A339" s="71">
        <v>42707</v>
      </c>
      <c r="B339" s="14">
        <v>29289</v>
      </c>
      <c r="C339" s="58">
        <v>26833</v>
      </c>
      <c r="D339" s="12">
        <v>7</v>
      </c>
      <c r="E339" s="8">
        <f t="shared" si="5"/>
        <v>26840</v>
      </c>
      <c r="F339" s="11"/>
      <c r="G339" s="13"/>
      <c r="H339" s="14">
        <f>B339*Grundlagen!$D$32/Grundlagen!$D$4/Grundlagen!$D$33*Grundlagen!$D$3*(1-Grundlagen!$D$34)</f>
        <v>23444.764466893204</v>
      </c>
      <c r="I339" s="8">
        <f>E339*Grundlagen!$G$32/Grundlagen!$D$4/Grundlagen!$G$33*Grundlagen!$D$3*(1-Grundlagen!$G$34)</f>
        <v>23231.515812625563</v>
      </c>
    </row>
    <row r="340" spans="1:9" x14ac:dyDescent="0.35">
      <c r="A340" s="71">
        <v>42708</v>
      </c>
      <c r="B340" s="14">
        <v>22746</v>
      </c>
      <c r="C340" s="58">
        <v>17571</v>
      </c>
      <c r="D340" s="12">
        <v>323</v>
      </c>
      <c r="E340" s="8">
        <f t="shared" si="5"/>
        <v>17894</v>
      </c>
      <c r="F340" s="11"/>
      <c r="G340" s="13"/>
      <c r="H340" s="14">
        <f>B340*Grundlagen!$D$32/Grundlagen!$D$4/Grundlagen!$D$33*Grundlagen!$D$3*(1-Grundlagen!$D$34)</f>
        <v>18207.334240293381</v>
      </c>
      <c r="I340" s="8">
        <f>E340*Grundlagen!$G$32/Grundlagen!$D$4/Grundlagen!$G$33*Grundlagen!$D$3*(1-Grundlagen!$G$34)</f>
        <v>15488.254245570857</v>
      </c>
    </row>
    <row r="341" spans="1:9" x14ac:dyDescent="0.35">
      <c r="A341" s="71">
        <v>42709</v>
      </c>
      <c r="B341" s="14">
        <v>28558</v>
      </c>
      <c r="C341" s="58">
        <v>24749</v>
      </c>
      <c r="D341" s="12">
        <v>0</v>
      </c>
      <c r="E341" s="8">
        <f t="shared" si="5"/>
        <v>24749</v>
      </c>
      <c r="F341" s="11"/>
      <c r="G341" s="13"/>
      <c r="H341" s="14">
        <f>B341*Grundlagen!$D$32/Grundlagen!$D$4/Grundlagen!$D$33*Grundlagen!$D$3*(1-Grundlagen!$D$34)</f>
        <v>22859.625922548952</v>
      </c>
      <c r="I341" s="8">
        <f>E341*Grundlagen!$G$32/Grundlagen!$D$4/Grundlagen!$G$33*Grundlagen!$D$3*(1-Grundlagen!$G$34)</f>
        <v>21421.638779682195</v>
      </c>
    </row>
    <row r="342" spans="1:9" x14ac:dyDescent="0.35">
      <c r="A342" s="71">
        <v>42710</v>
      </c>
      <c r="B342" s="14">
        <v>34014</v>
      </c>
      <c r="C342" s="58">
        <v>24897</v>
      </c>
      <c r="D342" s="12">
        <v>660</v>
      </c>
      <c r="E342" s="8">
        <f t="shared" si="5"/>
        <v>25557</v>
      </c>
      <c r="F342" s="11"/>
      <c r="G342" s="13"/>
      <c r="H342" s="14">
        <f>B342*Grundlagen!$D$32/Grundlagen!$D$4/Grundlagen!$D$33*Grundlagen!$D$3*(1-Grundlagen!$D$34)</f>
        <v>27226.952732319492</v>
      </c>
      <c r="I342" s="8">
        <f>E342*Grundlagen!$G$32/Grundlagen!$D$4/Grundlagen!$G$33*Grundlagen!$D$3*(1-Grundlagen!$G$34)</f>
        <v>22121.007810106985</v>
      </c>
    </row>
    <row r="343" spans="1:9" x14ac:dyDescent="0.35">
      <c r="A343" s="71">
        <v>42711</v>
      </c>
      <c r="B343" s="14">
        <v>24790</v>
      </c>
      <c r="C343" s="58">
        <v>7810</v>
      </c>
      <c r="D343" s="58">
        <v>2860</v>
      </c>
      <c r="E343" s="8">
        <f t="shared" si="5"/>
        <v>10670</v>
      </c>
      <c r="F343" s="11"/>
      <c r="G343" s="13"/>
      <c r="H343" s="14">
        <f>B343*Grundlagen!$D$32/Grundlagen!$D$4/Grundlagen!$D$33*Grundlagen!$D$3*(1-Grundlagen!$D$34)</f>
        <v>19843.480867707418</v>
      </c>
      <c r="I343" s="8">
        <f>E343*Grundlagen!$G$32/Grundlagen!$D$4/Grundlagen!$G$33*Grundlagen!$D$3*(1-Grundlagen!$G$34)</f>
        <v>9235.4796468224595</v>
      </c>
    </row>
    <row r="344" spans="1:9" x14ac:dyDescent="0.35">
      <c r="A344" s="71">
        <v>42712</v>
      </c>
      <c r="B344" s="14">
        <v>27362</v>
      </c>
      <c r="C344" s="58">
        <v>6870</v>
      </c>
      <c r="D344" s="58">
        <v>1158</v>
      </c>
      <c r="E344" s="8">
        <f t="shared" si="5"/>
        <v>8028</v>
      </c>
      <c r="F344" s="11"/>
      <c r="G344" s="13"/>
      <c r="H344" s="14">
        <f>B344*Grundlagen!$D$32/Grundlagen!$D$4/Grundlagen!$D$33*Grundlagen!$D$3*(1-Grundlagen!$D$34)</f>
        <v>21902.272025099253</v>
      </c>
      <c r="I344" s="8">
        <f>E344*Grundlagen!$G$32/Grundlagen!$D$4/Grundlagen!$G$33*Grundlagen!$D$3*(1-Grundlagen!$G$34)</f>
        <v>6948.6814062502999</v>
      </c>
    </row>
    <row r="345" spans="1:9" x14ac:dyDescent="0.35">
      <c r="A345" s="71">
        <v>42713</v>
      </c>
      <c r="B345" s="14">
        <v>33289</v>
      </c>
      <c r="C345" s="58">
        <v>21312</v>
      </c>
      <c r="D345" s="12">
        <v>0</v>
      </c>
      <c r="E345" s="8">
        <f t="shared" si="5"/>
        <v>21312</v>
      </c>
      <c r="F345" s="11"/>
      <c r="G345" s="13"/>
      <c r="H345" s="14">
        <f>B345*Grundlagen!$D$32/Grundlagen!$D$4/Grundlagen!$D$33*Grundlagen!$D$3*(1-Grundlagen!$D$34)</f>
        <v>26646.616966724978</v>
      </c>
      <c r="I345" s="8">
        <f>E345*Grundlagen!$G$32/Grundlagen!$D$4/Grundlagen!$G$33*Grundlagen!$D$3*(1-Grundlagen!$G$34)</f>
        <v>18446.723733184648</v>
      </c>
    </row>
    <row r="346" spans="1:9" x14ac:dyDescent="0.35">
      <c r="A346" s="71">
        <v>42714</v>
      </c>
      <c r="B346" s="14">
        <v>26815</v>
      </c>
      <c r="C346" s="58">
        <v>17242</v>
      </c>
      <c r="D346" s="12">
        <v>3</v>
      </c>
      <c r="E346" s="8">
        <f t="shared" si="5"/>
        <v>17245</v>
      </c>
      <c r="F346" s="11"/>
      <c r="G346" s="13"/>
      <c r="H346" s="14">
        <f>B346*Grundlagen!$D$32/Grundlagen!$D$4/Grundlagen!$D$33*Grundlagen!$D$3*(1-Grundlagen!$D$34)</f>
        <v>21464.418695747256</v>
      </c>
      <c r="I346" s="8">
        <f>E346*Grundlagen!$G$32/Grundlagen!$D$4/Grundlagen!$G$33*Grundlagen!$D$3*(1-Grundlagen!$G$34)</f>
        <v>14926.508576331144</v>
      </c>
    </row>
    <row r="347" spans="1:9" x14ac:dyDescent="0.35">
      <c r="A347" s="71">
        <v>42715</v>
      </c>
      <c r="B347" s="14">
        <v>20853</v>
      </c>
      <c r="C347" s="58">
        <v>14039</v>
      </c>
      <c r="D347" s="12">
        <v>0</v>
      </c>
      <c r="E347" s="8">
        <f>C347+D347</f>
        <v>14039</v>
      </c>
      <c r="F347" s="11"/>
      <c r="G347" s="13"/>
      <c r="H347" s="14">
        <f>B347*Grundlagen!$D$32/Grundlagen!$D$4/Grundlagen!$D$33*Grundlagen!$D$3*(1-Grundlagen!$D$34)</f>
        <v>16692.057544747993</v>
      </c>
      <c r="I347" s="8">
        <f>E347*Grundlagen!$G$32/Grundlagen!$D$4/Grundlagen!$G$33*Grundlagen!$D$3*(1-Grundlagen!$G$34)</f>
        <v>12151.536903630784</v>
      </c>
    </row>
    <row r="348" spans="1:9" x14ac:dyDescent="0.35">
      <c r="A348" s="71">
        <v>42716</v>
      </c>
      <c r="B348" s="14">
        <v>25320</v>
      </c>
      <c r="C348" s="58">
        <v>11509</v>
      </c>
      <c r="D348" s="12">
        <v>950</v>
      </c>
      <c r="E348" s="8">
        <f t="shared" si="5"/>
        <v>12459</v>
      </c>
      <c r="F348" s="11"/>
      <c r="G348" s="13"/>
      <c r="H348" s="14">
        <f>B348*Grundlagen!$D$32/Grundlagen!$D$4/Grundlagen!$D$33*Grundlagen!$D$3*(1-Grundlagen!$D$34)</f>
        <v>20267.726323935127</v>
      </c>
      <c r="I348" s="8">
        <f>E348*Grundlagen!$G$32/Grundlagen!$D$4/Grundlagen!$G$33*Grundlagen!$D$3*(1-Grundlagen!$G$34)</f>
        <v>10783.958849087254</v>
      </c>
    </row>
    <row r="349" spans="1:9" x14ac:dyDescent="0.35">
      <c r="A349" s="71">
        <v>42717</v>
      </c>
      <c r="B349" s="14">
        <v>36225</v>
      </c>
      <c r="C349" s="58">
        <v>22263</v>
      </c>
      <c r="D349" s="12">
        <v>621</v>
      </c>
      <c r="E349" s="8">
        <f t="shared" si="5"/>
        <v>22884</v>
      </c>
      <c r="F349" s="11"/>
      <c r="G349" s="13"/>
      <c r="H349" s="14">
        <f>B349*Grundlagen!$D$32/Grundlagen!$D$4/Grundlagen!$D$33*Grundlagen!$D$3*(1-Grundlagen!$D$34)</f>
        <v>28996.776701601502</v>
      </c>
      <c r="I349" s="8">
        <f>E349*Grundlagen!$G$32/Grundlagen!$D$4/Grundlagen!$G$33*Grundlagen!$D$3*(1-Grundlagen!$G$34)</f>
        <v>19807.377341882395</v>
      </c>
    </row>
    <row r="350" spans="1:9" x14ac:dyDescent="0.35">
      <c r="A350" s="71">
        <v>42718</v>
      </c>
      <c r="B350" s="14">
        <v>34490</v>
      </c>
      <c r="C350" s="58">
        <v>27169</v>
      </c>
      <c r="D350" s="12">
        <v>0</v>
      </c>
      <c r="E350" s="8">
        <f t="shared" si="5"/>
        <v>27169</v>
      </c>
      <c r="F350" s="11"/>
      <c r="G350" s="13"/>
      <c r="H350" s="14">
        <f>B350*Grundlagen!$D$32/Grundlagen!$D$4/Grundlagen!$D$33*Grundlagen!$D$3*(1-Grundlagen!$D$34)</f>
        <v>27607.973179799472</v>
      </c>
      <c r="I350" s="8">
        <f>E350*Grundlagen!$G$32/Grundlagen!$D$4/Grundlagen!$G$33*Grundlagen!$D$3*(1-Grundlagen!$G$34)</f>
        <v>23516.283648033677</v>
      </c>
    </row>
    <row r="351" spans="1:9" x14ac:dyDescent="0.35">
      <c r="A351" s="71">
        <v>42719</v>
      </c>
      <c r="B351" s="14">
        <v>36632</v>
      </c>
      <c r="C351" s="58">
        <v>28065</v>
      </c>
      <c r="D351" s="12">
        <v>0</v>
      </c>
      <c r="E351" s="8">
        <f t="shared" si="5"/>
        <v>28065</v>
      </c>
      <c r="F351" s="11"/>
      <c r="G351" s="13"/>
      <c r="H351" s="14">
        <f>B351*Grundlagen!$D$32/Grundlagen!$D$4/Grundlagen!$D$33*Grundlagen!$D$3*(1-Grundlagen!$D$34)</f>
        <v>29322.565193459388</v>
      </c>
      <c r="I351" s="8">
        <f>E351*Grundlagen!$G$32/Grundlagen!$D$4/Grundlagen!$G$33*Grundlagen!$D$3*(1-Grundlagen!$G$34)</f>
        <v>24291.821582762164</v>
      </c>
    </row>
    <row r="352" spans="1:9" x14ac:dyDescent="0.35">
      <c r="A352" s="71">
        <v>42720</v>
      </c>
      <c r="B352" s="14">
        <v>33147</v>
      </c>
      <c r="C352" s="58">
        <v>28579</v>
      </c>
      <c r="D352" s="12">
        <v>1</v>
      </c>
      <c r="E352" s="8">
        <f t="shared" si="5"/>
        <v>28580</v>
      </c>
      <c r="F352" s="11"/>
      <c r="G352" s="13"/>
      <c r="H352" s="14">
        <f>B352*Grundlagen!$D$32/Grundlagen!$D$4/Grundlagen!$D$33*Grundlagen!$D$3*(1-Grundlagen!$D$34)</f>
        <v>26532.951202980952</v>
      </c>
      <c r="I352" s="8">
        <f>E352*Grundlagen!$G$32/Grundlagen!$D$4/Grundlagen!$G$33*Grundlagen!$D$3*(1-Grundlagen!$G$34)</f>
        <v>24737.582784084902</v>
      </c>
    </row>
    <row r="353" spans="1:9" x14ac:dyDescent="0.35">
      <c r="A353" s="71">
        <v>42721</v>
      </c>
      <c r="B353" s="14">
        <v>30672</v>
      </c>
      <c r="C353" s="58">
        <v>22320</v>
      </c>
      <c r="D353" s="12">
        <v>0</v>
      </c>
      <c r="E353" s="8">
        <f t="shared" si="5"/>
        <v>22320</v>
      </c>
      <c r="F353" s="11"/>
      <c r="G353" s="13"/>
      <c r="H353" s="14">
        <f>B353*Grundlagen!$D$32/Grundlagen!$D$4/Grundlagen!$D$33*Grundlagen!$D$3*(1-Grundlagen!$D$34)</f>
        <v>24551.804968710043</v>
      </c>
      <c r="I353" s="8">
        <f>E353*Grundlagen!$G$32/Grundlagen!$D$4/Grundlagen!$G$33*Grundlagen!$D$3*(1-Grundlagen!$G$34)</f>
        <v>19319.203909754197</v>
      </c>
    </row>
    <row r="354" spans="1:9" x14ac:dyDescent="0.35">
      <c r="A354" s="71">
        <v>42722</v>
      </c>
      <c r="B354" s="14">
        <v>32468</v>
      </c>
      <c r="C354" s="58">
        <v>15516</v>
      </c>
      <c r="D354" s="12">
        <v>1</v>
      </c>
      <c r="E354" s="8">
        <f t="shared" si="5"/>
        <v>15517</v>
      </c>
      <c r="F354" s="11"/>
      <c r="G354" s="13"/>
      <c r="H354" s="14">
        <f>B354*Grundlagen!$D$32/Grundlagen!$D$4/Grundlagen!$D$33*Grundlagen!$D$3*(1-Grundlagen!$D$34)</f>
        <v>25989.436741134508</v>
      </c>
      <c r="I354" s="8">
        <f>E354*Grundlagen!$G$32/Grundlagen!$D$4/Grundlagen!$G$33*Grundlagen!$D$3*(1-Grundlagen!$G$34)</f>
        <v>13430.828273640496</v>
      </c>
    </row>
    <row r="355" spans="1:9" x14ac:dyDescent="0.35">
      <c r="A355" s="71">
        <v>42723</v>
      </c>
      <c r="B355" s="14">
        <v>37804</v>
      </c>
      <c r="C355" s="58">
        <v>22780</v>
      </c>
      <c r="D355" s="12">
        <v>0</v>
      </c>
      <c r="E355" s="8">
        <f t="shared" si="5"/>
        <v>22780</v>
      </c>
      <c r="F355" s="11"/>
      <c r="G355" s="13"/>
      <c r="H355" s="14">
        <f>B355*Grundlagen!$D$32/Grundlagen!$D$4/Grundlagen!$D$33*Grundlagen!$D$3*(1-Grundlagen!$D$34)</f>
        <v>30260.707975910096</v>
      </c>
      <c r="I355" s="8">
        <f>E355*Grundlagen!$G$32/Grundlagen!$D$4/Grundlagen!$G$33*Grundlagen!$D$3*(1-Grundlagen!$G$34)</f>
        <v>19717.35954588712</v>
      </c>
    </row>
    <row r="356" spans="1:9" x14ac:dyDescent="0.35">
      <c r="A356" s="71">
        <v>42724</v>
      </c>
      <c r="B356" s="14">
        <v>40218</v>
      </c>
      <c r="C356" s="58">
        <v>28042</v>
      </c>
      <c r="D356" s="12">
        <v>0</v>
      </c>
      <c r="E356" s="8">
        <f t="shared" si="5"/>
        <v>28042</v>
      </c>
      <c r="F356" s="11"/>
      <c r="G356" s="13"/>
      <c r="H356" s="14">
        <f>B356*Grundlagen!$D$32/Grundlagen!$D$4/Grundlagen!$D$33*Grundlagen!$D$3*(1-Grundlagen!$D$34)</f>
        <v>32193.025959558567</v>
      </c>
      <c r="I356" s="8">
        <f>E356*Grundlagen!$G$32/Grundlagen!$D$4/Grundlagen!$G$33*Grundlagen!$D$3*(1-Grundlagen!$G$34)</f>
        <v>24271.913800955514</v>
      </c>
    </row>
    <row r="357" spans="1:9" x14ac:dyDescent="0.35">
      <c r="A357" s="71">
        <v>42725</v>
      </c>
      <c r="B357" s="14">
        <v>35696</v>
      </c>
      <c r="C357" s="58">
        <v>28702</v>
      </c>
      <c r="D357" s="12">
        <v>1</v>
      </c>
      <c r="E357" s="8">
        <f t="shared" si="5"/>
        <v>28703</v>
      </c>
      <c r="F357" s="11"/>
      <c r="G357" s="13"/>
      <c r="H357" s="14">
        <f>B357*Grundlagen!$D$32/Grundlagen!$D$4/Grundlagen!$D$33*Grundlagen!$D$3*(1-Grundlagen!$D$34)</f>
        <v>28573.33170849875</v>
      </c>
      <c r="I357" s="8">
        <f>E357*Grundlagen!$G$32/Grundlagen!$D$4/Grundlagen!$G$33*Grundlagen!$D$3*(1-Grundlagen!$G$34)</f>
        <v>24844.046138963917</v>
      </c>
    </row>
    <row r="358" spans="1:9" x14ac:dyDescent="0.35">
      <c r="A358" s="71">
        <v>42726</v>
      </c>
      <c r="B358" s="14">
        <v>32221</v>
      </c>
      <c r="C358" s="58">
        <v>28696</v>
      </c>
      <c r="D358" s="12">
        <v>0</v>
      </c>
      <c r="E358" s="8">
        <f t="shared" si="5"/>
        <v>28696</v>
      </c>
      <c r="F358" s="11"/>
      <c r="G358" s="13"/>
      <c r="H358" s="14">
        <f>B358*Grundlagen!$D$32/Grundlagen!$D$4/Grundlagen!$D$33*Grundlagen!$D$3*(1-Grundlagen!$D$34)</f>
        <v>25791.722349269898</v>
      </c>
      <c r="I358" s="8">
        <f>E358*Grundlagen!$G$32/Grundlagen!$D$4/Grundlagen!$G$33*Grundlagen!$D$3*(1-Grundlagen!$G$34)</f>
        <v>24837.987248848851</v>
      </c>
    </row>
    <row r="359" spans="1:9" x14ac:dyDescent="0.35">
      <c r="A359" s="71">
        <v>42727</v>
      </c>
      <c r="B359" s="14">
        <v>34813</v>
      </c>
      <c r="C359" s="58">
        <v>28307</v>
      </c>
      <c r="D359" s="12">
        <v>0</v>
      </c>
      <c r="E359" s="8">
        <f t="shared" si="5"/>
        <v>28307</v>
      </c>
      <c r="F359" s="11"/>
      <c r="G359" s="13"/>
      <c r="H359" s="14">
        <f>B359*Grundlagen!$D$32/Grundlagen!$D$4/Grundlagen!$D$33*Grundlagen!$D$3*(1-Grundlagen!$D$34)</f>
        <v>27866.522769160885</v>
      </c>
      <c r="I359" s="8">
        <f>E359*Grundlagen!$G$32/Grundlagen!$D$4/Grundlagen!$G$33*Grundlagen!$D$3*(1-Grundlagen!$G$34)</f>
        <v>24501.28606959731</v>
      </c>
    </row>
    <row r="360" spans="1:9" x14ac:dyDescent="0.35">
      <c r="A360" s="71">
        <v>42728</v>
      </c>
      <c r="B360" s="14">
        <v>27625</v>
      </c>
      <c r="C360" s="58">
        <v>20002</v>
      </c>
      <c r="D360" s="12">
        <v>4</v>
      </c>
      <c r="E360" s="8">
        <f t="shared" si="5"/>
        <v>20006</v>
      </c>
      <c r="F360" s="11"/>
      <c r="G360" s="13"/>
      <c r="H360" s="14">
        <f>B360*Grundlagen!$D$32/Grundlagen!$D$4/Grundlagen!$D$33*Grundlagen!$D$3*(1-Grundlagen!$D$34)</f>
        <v>22112.793826963189</v>
      </c>
      <c r="I360" s="8">
        <f>E360*Grundlagen!$G$32/Grundlagen!$D$4/Grundlagen!$G$33*Grundlagen!$D$3*(1-Grundlagen!$G$34)</f>
        <v>17316.307948859427</v>
      </c>
    </row>
    <row r="361" spans="1:9" x14ac:dyDescent="0.35">
      <c r="A361" s="71">
        <v>42729</v>
      </c>
      <c r="B361" s="14">
        <v>33014</v>
      </c>
      <c r="C361" s="58">
        <v>24137</v>
      </c>
      <c r="D361" s="12">
        <v>2</v>
      </c>
      <c r="E361" s="8">
        <f t="shared" si="5"/>
        <v>24139</v>
      </c>
      <c r="F361" s="11"/>
      <c r="G361" s="13"/>
      <c r="H361" s="14">
        <f>B361*Grundlagen!$D$32/Grundlagen!$D$4/Grundlagen!$D$33*Grundlagen!$D$3*(1-Grundlagen!$D$34)</f>
        <v>26426.489607361545</v>
      </c>
      <c r="I361" s="8">
        <f>E361*Grundlagen!$G$32/Grundlagen!$D$4/Grundlagen!$G$33*Grundlagen!$D$3*(1-Grundlagen!$G$34)</f>
        <v>20893.649783940702</v>
      </c>
    </row>
    <row r="362" spans="1:9" x14ac:dyDescent="0.35">
      <c r="A362" s="71">
        <v>42730</v>
      </c>
      <c r="B362" s="14">
        <v>30303</v>
      </c>
      <c r="C362" s="58">
        <v>17157</v>
      </c>
      <c r="D362" s="12">
        <v>1</v>
      </c>
      <c r="E362" s="8">
        <f t="shared" si="5"/>
        <v>17158</v>
      </c>
      <c r="F362" s="11"/>
      <c r="G362" s="13"/>
      <c r="H362" s="14">
        <f>B362*Grundlagen!$D$32/Grundlagen!$D$4/Grundlagen!$D$33*Grundlagen!$D$3*(1-Grundlagen!$D$34)</f>
        <v>24256.434075600566</v>
      </c>
      <c r="I362" s="8">
        <f>E362*Grundlagen!$G$32/Grundlagen!$D$4/Grundlagen!$G$33*Grundlagen!$D$3*(1-Grundlagen!$G$34)</f>
        <v>14851.205227758175</v>
      </c>
    </row>
    <row r="363" spans="1:9" x14ac:dyDescent="0.35">
      <c r="A363" s="71">
        <v>42731</v>
      </c>
      <c r="B363" s="14">
        <v>28588</v>
      </c>
      <c r="C363" s="58">
        <v>20345</v>
      </c>
      <c r="D363" s="12">
        <v>3</v>
      </c>
      <c r="E363" s="8">
        <f t="shared" si="5"/>
        <v>20348</v>
      </c>
      <c r="F363" s="11"/>
      <c r="G363" s="13"/>
      <c r="H363" s="14">
        <f>B363*Grundlagen!$D$32/Grundlagen!$D$4/Grundlagen!$D$33*Grundlagen!$D$3*(1-Grundlagen!$D$34)</f>
        <v>22883.639816297691</v>
      </c>
      <c r="I363" s="8">
        <f>E363*Grundlagen!$G$32/Grundlagen!$D$4/Grundlagen!$G$33*Grundlagen!$D$3*(1-Grundlagen!$G$34)</f>
        <v>17612.328008766952</v>
      </c>
    </row>
    <row r="364" spans="1:9" x14ac:dyDescent="0.35">
      <c r="A364" s="71">
        <v>42732</v>
      </c>
      <c r="B364" s="14">
        <v>34145</v>
      </c>
      <c r="C364" s="58">
        <v>15304</v>
      </c>
      <c r="D364" s="12">
        <v>1</v>
      </c>
      <c r="E364" s="8">
        <f t="shared" si="5"/>
        <v>15305</v>
      </c>
      <c r="F364" s="11"/>
      <c r="G364" s="13"/>
      <c r="H364" s="14">
        <f>B364*Grundlagen!$D$32/Grundlagen!$D$4/Grundlagen!$D$33*Grundlagen!$D$3*(1-Grundlagen!$D$34)</f>
        <v>27331.813401688982</v>
      </c>
      <c r="I364" s="8">
        <f>E364*Grundlagen!$G$32/Grundlagen!$D$4/Grundlagen!$G$33*Grundlagen!$D$3*(1-Grundlagen!$G$34)</f>
        <v>13247.330458727058</v>
      </c>
    </row>
    <row r="365" spans="1:9" x14ac:dyDescent="0.35">
      <c r="A365" s="71">
        <v>42733</v>
      </c>
      <c r="B365" s="14">
        <v>31366</v>
      </c>
      <c r="C365" s="58">
        <v>12246</v>
      </c>
      <c r="D365" s="12">
        <v>1</v>
      </c>
      <c r="E365" s="8">
        <f t="shared" si="5"/>
        <v>12247</v>
      </c>
      <c r="F365" s="11"/>
      <c r="G365" s="13"/>
      <c r="H365" s="14">
        <f>B365*Grundlagen!$D$32/Grundlagen!$D$4/Grundlagen!$D$33*Grundlagen!$D$3*(1-Grundlagen!$D$34)</f>
        <v>25107.326377430858</v>
      </c>
      <c r="I365" s="8">
        <f>E365*Grundlagen!$G$32/Grundlagen!$D$4/Grundlagen!$G$33*Grundlagen!$D$3*(1-Grundlagen!$G$34)</f>
        <v>10600.461034173817</v>
      </c>
    </row>
    <row r="366" spans="1:9" x14ac:dyDescent="0.35">
      <c r="A366" s="71">
        <v>42734</v>
      </c>
      <c r="B366" s="14">
        <v>32779</v>
      </c>
      <c r="C366" s="58">
        <v>13083</v>
      </c>
      <c r="D366" s="12">
        <v>0</v>
      </c>
      <c r="E366" s="8">
        <f t="shared" si="5"/>
        <v>13083</v>
      </c>
      <c r="F366" s="11"/>
      <c r="G366" s="13"/>
      <c r="H366" s="14">
        <f>B366*Grundlagen!$D$32/Grundlagen!$D$4/Grundlagen!$D$33*Grundlagen!$D$3*(1-Grundlagen!$D$34)</f>
        <v>26238.380772996432</v>
      </c>
      <c r="I366" s="8">
        <f>E366*Grundlagen!$G$32/Grundlagen!$D$4/Grundlagen!$G$33*Grundlagen!$D$3*(1-Grundlagen!$G$34)</f>
        <v>11324.065625058876</v>
      </c>
    </row>
    <row r="367" spans="1:9" x14ac:dyDescent="0.35">
      <c r="A367" s="71">
        <v>42735</v>
      </c>
      <c r="B367" s="14">
        <v>30660</v>
      </c>
      <c r="C367" s="58">
        <v>10000</v>
      </c>
      <c r="D367" s="12">
        <v>1</v>
      </c>
      <c r="E367" s="8">
        <f t="shared" si="5"/>
        <v>10001</v>
      </c>
      <c r="F367" s="14">
        <v>409831</v>
      </c>
      <c r="G367" s="8">
        <v>4523715</v>
      </c>
      <c r="H367" s="14">
        <f>B367*Grundlagen!$D$32/Grundlagen!$D$4/Grundlagen!$D$33*Grundlagen!$D$3*(1-Grundlagen!$D$34)</f>
        <v>24542.199411210546</v>
      </c>
      <c r="I367" s="8">
        <f>E367*Grundlagen!$G$32/Grundlagen!$D$4/Grundlagen!$G$33*Grundlagen!$D$3*(1-Grundlagen!$G$34)</f>
        <v>8656.4228629682657</v>
      </c>
    </row>
  </sheetData>
  <dataConsolidate/>
  <pageMargins left="0.74803149606299213" right="0.23622047244094491" top="0.74803149606299213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K158"/>
  <sheetViews>
    <sheetView zoomScaleNormal="100" workbookViewId="0">
      <pane ySplit="2" topLeftCell="A132" activePane="bottomLeft" state="frozen"/>
      <selection pane="bottomLeft" activeCell="K135" sqref="K135"/>
    </sheetView>
  </sheetViews>
  <sheetFormatPr baseColWidth="10" defaultColWidth="11.3984375" defaultRowHeight="14.1" customHeight="1" x14ac:dyDescent="0.35"/>
  <cols>
    <col min="1" max="1" width="18.73046875" style="31" customWidth="1"/>
    <col min="2" max="8" width="9.73046875" style="31" customWidth="1"/>
    <col min="9" max="9" width="11.3984375" style="31"/>
    <col min="10" max="11" width="7.86328125" style="31" bestFit="1" customWidth="1"/>
    <col min="12" max="16384" width="11.3984375" style="31"/>
  </cols>
  <sheetData>
    <row r="1" spans="1:11" ht="21" x14ac:dyDescent="0.35">
      <c r="A1" s="176" t="s">
        <v>105</v>
      </c>
    </row>
    <row r="2" spans="1:11" s="16" customFormat="1" ht="15.95" customHeight="1" x14ac:dyDescent="0.35">
      <c r="A2" s="69" t="s">
        <v>47</v>
      </c>
      <c r="B2" s="18" t="s">
        <v>48</v>
      </c>
      <c r="C2" s="19" t="s">
        <v>49</v>
      </c>
      <c r="D2" s="20" t="s">
        <v>50</v>
      </c>
      <c r="E2" s="21" t="s">
        <v>51</v>
      </c>
      <c r="F2" s="22" t="s">
        <v>52</v>
      </c>
      <c r="G2" s="23" t="s">
        <v>61</v>
      </c>
    </row>
    <row r="3" spans="1:11" ht="15.95" customHeight="1" x14ac:dyDescent="0.35"/>
    <row r="4" spans="1:11" ht="38.25" customHeight="1" x14ac:dyDescent="0.35">
      <c r="A4" s="41">
        <v>42370</v>
      </c>
      <c r="B4" s="42">
        <v>1</v>
      </c>
      <c r="C4" s="170" t="s">
        <v>101</v>
      </c>
      <c r="D4" s="17" t="s">
        <v>102</v>
      </c>
      <c r="E4" s="17" t="s">
        <v>103</v>
      </c>
      <c r="F4" s="171" t="s">
        <v>104</v>
      </c>
      <c r="G4" s="189" t="s">
        <v>56</v>
      </c>
      <c r="H4" s="190"/>
    </row>
    <row r="5" spans="1:11" s="15" customFormat="1" ht="15.95" customHeight="1" x14ac:dyDescent="0.35">
      <c r="A5" s="24" t="s">
        <v>19</v>
      </c>
      <c r="B5" s="44"/>
      <c r="C5" s="27" t="s">
        <v>54</v>
      </c>
      <c r="D5" s="25" t="s">
        <v>53</v>
      </c>
      <c r="E5" s="25" t="s">
        <v>54</v>
      </c>
      <c r="F5" s="28" t="s">
        <v>53</v>
      </c>
      <c r="G5" s="29" t="s">
        <v>54</v>
      </c>
      <c r="H5" s="30" t="s">
        <v>55</v>
      </c>
    </row>
    <row r="6" spans="1:11" ht="15.95" customHeight="1" x14ac:dyDescent="0.35">
      <c r="A6" s="48" t="s">
        <v>11</v>
      </c>
      <c r="B6" s="45" t="s">
        <v>53</v>
      </c>
      <c r="C6" s="52" t="e">
        <f>SUMIF(Jahr!#REF!,B4,Jahr!$B$2:$B$366)</f>
        <v>#REF!</v>
      </c>
      <c r="D6" s="53" t="e">
        <f>SUMIF(Jahr!#REF!,B4,Jahr!$C$2:$C$366)</f>
        <v>#REF!</v>
      </c>
      <c r="E6" s="53" t="e">
        <f>SUMIF(Jahr!#REF!,B4,Jahr!$D$2:$D$366)</f>
        <v>#REF!</v>
      </c>
      <c r="F6" s="54" t="e">
        <f>SUMIF(Jahr!#REF!,B4,Jahr!$E$2:$E$366)</f>
        <v>#REF!</v>
      </c>
      <c r="G6" s="32"/>
      <c r="H6" s="33"/>
      <c r="J6" s="43"/>
      <c r="K6" s="43"/>
    </row>
    <row r="7" spans="1:11" ht="15.95" customHeight="1" x14ac:dyDescent="0.35">
      <c r="A7" s="49" t="s">
        <v>12</v>
      </c>
      <c r="B7" s="46" t="s">
        <v>57</v>
      </c>
      <c r="C7" s="55">
        <v>0.97499999999999998</v>
      </c>
      <c r="D7" s="56">
        <v>1.0049999999999999</v>
      </c>
      <c r="E7" s="56">
        <v>1.0049999999999999</v>
      </c>
      <c r="F7" s="57">
        <v>1.0049999999999999</v>
      </c>
      <c r="G7" s="34"/>
      <c r="H7" s="35"/>
      <c r="J7" s="43"/>
      <c r="K7" s="43"/>
    </row>
    <row r="8" spans="1:11" ht="15.95" customHeight="1" x14ac:dyDescent="0.35">
      <c r="A8" s="49" t="s">
        <v>14</v>
      </c>
      <c r="B8" s="46" t="s">
        <v>58</v>
      </c>
      <c r="C8" s="55">
        <v>308</v>
      </c>
      <c r="D8" s="56">
        <v>288</v>
      </c>
      <c r="E8" s="56">
        <v>288</v>
      </c>
      <c r="F8" s="57">
        <v>288</v>
      </c>
      <c r="G8" s="34"/>
      <c r="H8" s="35"/>
      <c r="J8" s="43"/>
      <c r="K8" s="43"/>
    </row>
    <row r="9" spans="1:11" ht="15.95" customHeight="1" x14ac:dyDescent="0.35">
      <c r="A9" s="50" t="s">
        <v>11</v>
      </c>
      <c r="B9" s="46" t="s">
        <v>54</v>
      </c>
      <c r="C9" s="14" t="e">
        <f>C6*C7/Grundlagen!$D$4/C8*Grundlagen!$D$3</f>
        <v>#REF!</v>
      </c>
      <c r="D9" s="58" t="e">
        <f>D6*D7/Grundlagen!$D$4/D8*Grundlagen!$D$3</f>
        <v>#REF!</v>
      </c>
      <c r="E9" s="58" t="e">
        <f>E6*E7/Grundlagen!$D$4/E8*Grundlagen!$D$3</f>
        <v>#REF!</v>
      </c>
      <c r="F9" s="8" t="e">
        <f>F6*F7/Grundlagen!$D$4/F8*Grundlagen!$D$3</f>
        <v>#REF!</v>
      </c>
      <c r="G9" s="36" t="e">
        <f>SUMIF(Jahr!#REF!,B4,Jahr!$F$2:$F$366)</f>
        <v>#REF!</v>
      </c>
      <c r="H9" s="35"/>
      <c r="J9" s="43"/>
      <c r="K9" s="43"/>
    </row>
    <row r="10" spans="1:11" ht="15.95" customHeight="1" x14ac:dyDescent="0.35">
      <c r="A10" s="49" t="s">
        <v>8</v>
      </c>
      <c r="B10" s="46" t="s">
        <v>59</v>
      </c>
      <c r="C10" s="59">
        <v>6.2E-2</v>
      </c>
      <c r="D10" s="60">
        <v>1.6E-2</v>
      </c>
      <c r="E10" s="60">
        <v>1.6E-2</v>
      </c>
      <c r="F10" s="61">
        <v>1.6E-2</v>
      </c>
      <c r="G10" s="59">
        <v>0</v>
      </c>
      <c r="H10" s="35"/>
      <c r="J10" s="43"/>
      <c r="K10" s="43"/>
    </row>
    <row r="11" spans="1:11" ht="15.95" customHeight="1" x14ac:dyDescent="0.35">
      <c r="A11" s="50" t="s">
        <v>20</v>
      </c>
      <c r="B11" s="46" t="s">
        <v>54</v>
      </c>
      <c r="C11" s="14" t="e">
        <f>C9*(1-C10)</f>
        <v>#REF!</v>
      </c>
      <c r="D11" s="58" t="e">
        <f>D9*(1-D10)</f>
        <v>#REF!</v>
      </c>
      <c r="E11" s="58" t="e">
        <f>E9*(1-E10)</f>
        <v>#REF!</v>
      </c>
      <c r="F11" s="8" t="e">
        <f>F9*(1-F10)</f>
        <v>#REF!</v>
      </c>
      <c r="G11" s="14" t="e">
        <f>G9*(1-G10)</f>
        <v>#REF!</v>
      </c>
      <c r="H11" s="35"/>
      <c r="J11" s="43"/>
      <c r="K11" s="43"/>
    </row>
    <row r="12" spans="1:11" ht="15.95" customHeight="1" x14ac:dyDescent="0.35">
      <c r="A12" s="51" t="s">
        <v>17</v>
      </c>
      <c r="B12" s="46" t="s">
        <v>60</v>
      </c>
      <c r="C12" s="62">
        <v>6.58</v>
      </c>
      <c r="D12" s="63">
        <v>6.58</v>
      </c>
      <c r="E12" s="63">
        <v>6.58</v>
      </c>
      <c r="F12" s="64">
        <v>6.58</v>
      </c>
      <c r="G12" s="68">
        <v>11.032999999999999</v>
      </c>
      <c r="H12" s="35"/>
      <c r="J12" s="43"/>
      <c r="K12" s="43"/>
    </row>
    <row r="13" spans="1:11" ht="15.95" customHeight="1" x14ac:dyDescent="0.35">
      <c r="A13" s="26"/>
      <c r="B13" s="46"/>
      <c r="C13" s="14"/>
      <c r="D13" s="58"/>
      <c r="E13" s="58"/>
      <c r="F13" s="64"/>
      <c r="G13" s="34"/>
      <c r="H13" s="35"/>
      <c r="J13" s="43"/>
      <c r="K13" s="43"/>
    </row>
    <row r="14" spans="1:11" ht="15.95" customHeight="1" x14ac:dyDescent="0.35">
      <c r="A14" s="50" t="s">
        <v>10</v>
      </c>
      <c r="B14" s="46" t="s">
        <v>55</v>
      </c>
      <c r="C14" s="14" t="e">
        <f>C11*C12</f>
        <v>#REF!</v>
      </c>
      <c r="D14" s="58" t="e">
        <f>D11*D12</f>
        <v>#REF!</v>
      </c>
      <c r="E14" s="58" t="e">
        <f>E11*E12</f>
        <v>#REF!</v>
      </c>
      <c r="F14" s="8" t="e">
        <f>F11*F12</f>
        <v>#REF!</v>
      </c>
      <c r="G14" s="14" t="e">
        <f>G11*G12</f>
        <v>#REF!</v>
      </c>
      <c r="H14" s="37" t="e">
        <f>SUMIF(Jahr!#REF!,B4,Jahr!$G$2:$G$366)</f>
        <v>#REF!</v>
      </c>
      <c r="J14" s="43"/>
      <c r="K14" s="43"/>
    </row>
    <row r="15" spans="1:11" ht="15.95" customHeight="1" x14ac:dyDescent="0.35">
      <c r="A15" s="38"/>
      <c r="B15" s="47"/>
      <c r="C15" s="65" t="e">
        <f>C14/G14</f>
        <v>#REF!</v>
      </c>
      <c r="D15" s="66" t="e">
        <f>D14/G14</f>
        <v>#REF!</v>
      </c>
      <c r="E15" s="66" t="e">
        <f>E14/G14</f>
        <v>#REF!</v>
      </c>
      <c r="F15" s="67" t="e">
        <f>F14/G14</f>
        <v>#REF!</v>
      </c>
      <c r="G15" s="39">
        <v>1</v>
      </c>
      <c r="H15" s="40"/>
      <c r="J15" s="43"/>
      <c r="K15" s="43"/>
    </row>
    <row r="16" spans="1:11" ht="15.95" customHeight="1" x14ac:dyDescent="0.35">
      <c r="B16" s="42"/>
    </row>
    <row r="17" spans="1:11" ht="38.25" customHeight="1" x14ac:dyDescent="0.35">
      <c r="A17" s="41">
        <v>42401</v>
      </c>
      <c r="B17" s="42">
        <v>2</v>
      </c>
      <c r="C17" s="170" t="s">
        <v>101</v>
      </c>
      <c r="D17" s="17" t="s">
        <v>102</v>
      </c>
      <c r="E17" s="17" t="s">
        <v>103</v>
      </c>
      <c r="F17" s="171" t="s">
        <v>104</v>
      </c>
      <c r="G17" s="189" t="s">
        <v>56</v>
      </c>
      <c r="H17" s="191"/>
    </row>
    <row r="18" spans="1:11" s="15" customFormat="1" ht="15.95" customHeight="1" x14ac:dyDescent="0.35">
      <c r="A18" s="24" t="s">
        <v>19</v>
      </c>
      <c r="B18" s="44"/>
      <c r="C18" s="27" t="s">
        <v>54</v>
      </c>
      <c r="D18" s="25" t="s">
        <v>53</v>
      </c>
      <c r="E18" s="25" t="s">
        <v>54</v>
      </c>
      <c r="F18" s="28" t="s">
        <v>53</v>
      </c>
      <c r="G18" s="29" t="s">
        <v>54</v>
      </c>
      <c r="H18" s="30" t="s">
        <v>55</v>
      </c>
    </row>
    <row r="19" spans="1:11" ht="15.95" customHeight="1" x14ac:dyDescent="0.35">
      <c r="A19" s="48" t="s">
        <v>11</v>
      </c>
      <c r="B19" s="45" t="s">
        <v>53</v>
      </c>
      <c r="C19" s="52" t="e">
        <f>SUMIF(Jahr!#REF!,B17,Jahr!$B$2:$B$366)</f>
        <v>#REF!</v>
      </c>
      <c r="D19" s="53" t="e">
        <f>SUMIF(Jahr!#REF!,B17,Jahr!$C$2:$C$366)</f>
        <v>#REF!</v>
      </c>
      <c r="E19" s="53" t="e">
        <f>SUMIF(Jahr!#REF!,B17,Jahr!$D$2:$D$366)</f>
        <v>#REF!</v>
      </c>
      <c r="F19" s="54" t="e">
        <f>SUMIF(Jahr!#REF!,B17,Jahr!$E$2:$E$366)</f>
        <v>#REF!</v>
      </c>
      <c r="G19" s="32"/>
      <c r="H19" s="33"/>
      <c r="J19" s="43"/>
      <c r="K19" s="43"/>
    </row>
    <row r="20" spans="1:11" ht="15.95" customHeight="1" x14ac:dyDescent="0.35">
      <c r="A20" s="49" t="s">
        <v>12</v>
      </c>
      <c r="B20" s="46" t="s">
        <v>57</v>
      </c>
      <c r="C20" s="55">
        <v>0.97499999999999998</v>
      </c>
      <c r="D20" s="56">
        <v>1.0049999999999999</v>
      </c>
      <c r="E20" s="56">
        <v>1.0049999999999999</v>
      </c>
      <c r="F20" s="57">
        <v>1.0049999999999999</v>
      </c>
      <c r="G20" s="34"/>
      <c r="H20" s="35"/>
      <c r="J20" s="43"/>
      <c r="K20" s="43"/>
    </row>
    <row r="21" spans="1:11" ht="15.95" customHeight="1" x14ac:dyDescent="0.35">
      <c r="A21" s="49" t="s">
        <v>14</v>
      </c>
      <c r="B21" s="46" t="s">
        <v>58</v>
      </c>
      <c r="C21" s="55">
        <v>308</v>
      </c>
      <c r="D21" s="56">
        <v>288</v>
      </c>
      <c r="E21" s="56">
        <v>288</v>
      </c>
      <c r="F21" s="57">
        <v>288</v>
      </c>
      <c r="G21" s="34"/>
      <c r="H21" s="35"/>
      <c r="J21" s="43"/>
      <c r="K21" s="43"/>
    </row>
    <row r="22" spans="1:11" ht="15.95" customHeight="1" x14ac:dyDescent="0.35">
      <c r="A22" s="50" t="s">
        <v>11</v>
      </c>
      <c r="B22" s="46" t="s">
        <v>54</v>
      </c>
      <c r="C22" s="14" t="e">
        <f>C19*C20/Grundlagen!$D$4/C21*Grundlagen!$D$3</f>
        <v>#REF!</v>
      </c>
      <c r="D22" s="58" t="e">
        <f>D19*D20/Grundlagen!$D$4/D21*Grundlagen!$D$3</f>
        <v>#REF!</v>
      </c>
      <c r="E22" s="58" t="e">
        <f>E19*E20/Grundlagen!$D$4/E21*Grundlagen!$D$3</f>
        <v>#REF!</v>
      </c>
      <c r="F22" s="8" t="e">
        <f>F19*F20/Grundlagen!$D$4/F21*Grundlagen!$D$3</f>
        <v>#REF!</v>
      </c>
      <c r="G22" s="36" t="e">
        <f>SUMIF(Jahr!#REF!,B17,Jahr!$F$2:$F$366)</f>
        <v>#REF!</v>
      </c>
      <c r="H22" s="35"/>
      <c r="J22" s="43"/>
      <c r="K22" s="43"/>
    </row>
    <row r="23" spans="1:11" ht="15.95" customHeight="1" x14ac:dyDescent="0.35">
      <c r="A23" s="49" t="s">
        <v>8</v>
      </c>
      <c r="B23" s="46" t="s">
        <v>59</v>
      </c>
      <c r="C23" s="59">
        <v>6.2E-2</v>
      </c>
      <c r="D23" s="60">
        <v>1.6E-2</v>
      </c>
      <c r="E23" s="60">
        <v>1.6E-2</v>
      </c>
      <c r="F23" s="61">
        <v>1.6E-2</v>
      </c>
      <c r="G23" s="59">
        <v>0</v>
      </c>
      <c r="H23" s="35"/>
      <c r="J23" s="43"/>
      <c r="K23" s="43"/>
    </row>
    <row r="24" spans="1:11" ht="15.95" customHeight="1" x14ac:dyDescent="0.35">
      <c r="A24" s="50" t="s">
        <v>20</v>
      </c>
      <c r="B24" s="46" t="s">
        <v>54</v>
      </c>
      <c r="C24" s="14" t="e">
        <f>C22*(1-C23)</f>
        <v>#REF!</v>
      </c>
      <c r="D24" s="58" t="e">
        <f>D22*(1-D23)</f>
        <v>#REF!</v>
      </c>
      <c r="E24" s="58" t="e">
        <f>E22*(1-E23)</f>
        <v>#REF!</v>
      </c>
      <c r="F24" s="8" t="e">
        <f>F22*(1-F23)</f>
        <v>#REF!</v>
      </c>
      <c r="G24" s="14" t="e">
        <f>G22*(1-G23)</f>
        <v>#REF!</v>
      </c>
      <c r="H24" s="35"/>
      <c r="J24" s="43"/>
      <c r="K24" s="43"/>
    </row>
    <row r="25" spans="1:11" ht="15.95" customHeight="1" x14ac:dyDescent="0.35">
      <c r="A25" s="51" t="s">
        <v>17</v>
      </c>
      <c r="B25" s="46" t="s">
        <v>60</v>
      </c>
      <c r="C25" s="62">
        <v>6.58</v>
      </c>
      <c r="D25" s="63">
        <v>6.58</v>
      </c>
      <c r="E25" s="63">
        <v>6.58</v>
      </c>
      <c r="F25" s="64">
        <v>6.58</v>
      </c>
      <c r="G25" s="68">
        <v>11.032999999999999</v>
      </c>
      <c r="H25" s="35"/>
      <c r="J25" s="43"/>
      <c r="K25" s="43"/>
    </row>
    <row r="26" spans="1:11" ht="15.95" customHeight="1" x14ac:dyDescent="0.35">
      <c r="A26" s="26"/>
      <c r="B26" s="46"/>
      <c r="C26" s="14"/>
      <c r="D26" s="58"/>
      <c r="E26" s="58"/>
      <c r="F26" s="64"/>
      <c r="G26" s="34"/>
      <c r="H26" s="35"/>
      <c r="J26" s="43"/>
      <c r="K26" s="43"/>
    </row>
    <row r="27" spans="1:11" ht="15.95" customHeight="1" x14ac:dyDescent="0.35">
      <c r="A27" s="50" t="s">
        <v>10</v>
      </c>
      <c r="B27" s="46" t="s">
        <v>55</v>
      </c>
      <c r="C27" s="14" t="e">
        <f>C24*C25</f>
        <v>#REF!</v>
      </c>
      <c r="D27" s="58" t="e">
        <f>D24*D25</f>
        <v>#REF!</v>
      </c>
      <c r="E27" s="58" t="e">
        <f>E24*E25</f>
        <v>#REF!</v>
      </c>
      <c r="F27" s="8" t="e">
        <f>F24*F25</f>
        <v>#REF!</v>
      </c>
      <c r="G27" s="14" t="e">
        <f>G24*G25</f>
        <v>#REF!</v>
      </c>
      <c r="H27" s="37" t="e">
        <f>SUMIF(Jahr!#REF!,B17,Jahr!$G$2:$G$366)</f>
        <v>#REF!</v>
      </c>
      <c r="J27" s="43"/>
      <c r="K27" s="43"/>
    </row>
    <row r="28" spans="1:11" ht="15.95" customHeight="1" x14ac:dyDescent="0.35">
      <c r="A28" s="38"/>
      <c r="B28" s="47"/>
      <c r="C28" s="65" t="e">
        <f>C27/G27</f>
        <v>#REF!</v>
      </c>
      <c r="D28" s="66" t="e">
        <f>D27/G27</f>
        <v>#REF!</v>
      </c>
      <c r="E28" s="66" t="e">
        <f>E27/G27</f>
        <v>#REF!</v>
      </c>
      <c r="F28" s="67" t="e">
        <f>F27/G27</f>
        <v>#REF!</v>
      </c>
      <c r="G28" s="39">
        <v>1</v>
      </c>
      <c r="H28" s="40"/>
      <c r="J28" s="43"/>
      <c r="K28" s="43"/>
    </row>
    <row r="29" spans="1:11" ht="15.95" customHeight="1" x14ac:dyDescent="0.35">
      <c r="B29" s="42"/>
    </row>
    <row r="30" spans="1:11" ht="38.25" customHeight="1" x14ac:dyDescent="0.35">
      <c r="A30" s="41">
        <v>42430</v>
      </c>
      <c r="B30" s="42">
        <v>3</v>
      </c>
      <c r="C30" s="170" t="s">
        <v>101</v>
      </c>
      <c r="D30" s="17" t="s">
        <v>102</v>
      </c>
      <c r="E30" s="17" t="s">
        <v>103</v>
      </c>
      <c r="F30" s="171" t="s">
        <v>104</v>
      </c>
      <c r="G30" s="189" t="s">
        <v>56</v>
      </c>
      <c r="H30" s="190"/>
    </row>
    <row r="31" spans="1:11" s="15" customFormat="1" ht="15.95" customHeight="1" x14ac:dyDescent="0.35">
      <c r="A31" s="24" t="s">
        <v>19</v>
      </c>
      <c r="B31" s="44"/>
      <c r="C31" s="27" t="s">
        <v>54</v>
      </c>
      <c r="D31" s="25" t="s">
        <v>53</v>
      </c>
      <c r="E31" s="25" t="s">
        <v>54</v>
      </c>
      <c r="F31" s="28" t="s">
        <v>53</v>
      </c>
      <c r="G31" s="29" t="s">
        <v>54</v>
      </c>
      <c r="H31" s="30" t="s">
        <v>55</v>
      </c>
    </row>
    <row r="32" spans="1:11" ht="15.95" customHeight="1" x14ac:dyDescent="0.35">
      <c r="A32" s="48" t="s">
        <v>11</v>
      </c>
      <c r="B32" s="45" t="s">
        <v>53</v>
      </c>
      <c r="C32" s="52" t="e">
        <f>SUMIF(Jahr!#REF!,B30,Jahr!$B$2:$B$366)</f>
        <v>#REF!</v>
      </c>
      <c r="D32" s="53" t="e">
        <f>SUMIF(Jahr!#REF!,B30,Jahr!$C$2:$C$366)</f>
        <v>#REF!</v>
      </c>
      <c r="E32" s="53" t="e">
        <f>SUMIF(Jahr!#REF!,B30,Jahr!$D$2:$D$366)</f>
        <v>#REF!</v>
      </c>
      <c r="F32" s="54" t="e">
        <f>SUMIF(Jahr!#REF!,B30,Jahr!$E$2:$E$366)</f>
        <v>#REF!</v>
      </c>
      <c r="G32" s="32"/>
      <c r="H32" s="33"/>
      <c r="J32" s="43"/>
      <c r="K32" s="43"/>
    </row>
    <row r="33" spans="1:11" ht="15.95" customHeight="1" x14ac:dyDescent="0.35">
      <c r="A33" s="49" t="s">
        <v>12</v>
      </c>
      <c r="B33" s="46" t="s">
        <v>57</v>
      </c>
      <c r="C33" s="55">
        <v>0.97499999999999998</v>
      </c>
      <c r="D33" s="56">
        <v>1.0049999999999999</v>
      </c>
      <c r="E33" s="56">
        <v>1.0049999999999999</v>
      </c>
      <c r="F33" s="57">
        <v>1.0049999999999999</v>
      </c>
      <c r="G33" s="34"/>
      <c r="H33" s="35"/>
      <c r="J33" s="43"/>
      <c r="K33" s="43"/>
    </row>
    <row r="34" spans="1:11" ht="15.95" customHeight="1" x14ac:dyDescent="0.35">
      <c r="A34" s="49" t="s">
        <v>14</v>
      </c>
      <c r="B34" s="46" t="s">
        <v>58</v>
      </c>
      <c r="C34" s="55">
        <v>308</v>
      </c>
      <c r="D34" s="56">
        <v>288</v>
      </c>
      <c r="E34" s="56">
        <v>288</v>
      </c>
      <c r="F34" s="57">
        <v>288</v>
      </c>
      <c r="G34" s="34"/>
      <c r="H34" s="35"/>
      <c r="J34" s="43"/>
      <c r="K34" s="43"/>
    </row>
    <row r="35" spans="1:11" ht="15.95" customHeight="1" x14ac:dyDescent="0.35">
      <c r="A35" s="50" t="s">
        <v>11</v>
      </c>
      <c r="B35" s="46" t="s">
        <v>54</v>
      </c>
      <c r="C35" s="14" t="e">
        <f>C32*C33/Grundlagen!$D$4/C34*Grundlagen!$D$3</f>
        <v>#REF!</v>
      </c>
      <c r="D35" s="58" t="e">
        <f>D32*D33/Grundlagen!$D$4/D34*Grundlagen!$D$3</f>
        <v>#REF!</v>
      </c>
      <c r="E35" s="58" t="e">
        <f>E32*E33/Grundlagen!$D$4/E34*Grundlagen!$D$3</f>
        <v>#REF!</v>
      </c>
      <c r="F35" s="8" t="e">
        <f>F32*F33/Grundlagen!$D$4/F34*Grundlagen!$D$3</f>
        <v>#REF!</v>
      </c>
      <c r="G35" s="36" t="e">
        <f>SUMIF(Jahr!#REF!,B30,Jahr!$F$2:$F$366)</f>
        <v>#REF!</v>
      </c>
      <c r="H35" s="35"/>
      <c r="J35" s="43"/>
      <c r="K35" s="43"/>
    </row>
    <row r="36" spans="1:11" ht="15.95" customHeight="1" x14ac:dyDescent="0.35">
      <c r="A36" s="49" t="s">
        <v>8</v>
      </c>
      <c r="B36" s="46" t="s">
        <v>59</v>
      </c>
      <c r="C36" s="59">
        <v>6.2E-2</v>
      </c>
      <c r="D36" s="60">
        <v>1.6E-2</v>
      </c>
      <c r="E36" s="60">
        <v>1.6E-2</v>
      </c>
      <c r="F36" s="61">
        <v>1.6E-2</v>
      </c>
      <c r="G36" s="59">
        <v>0</v>
      </c>
      <c r="H36" s="35"/>
      <c r="J36" s="43"/>
      <c r="K36" s="43"/>
    </row>
    <row r="37" spans="1:11" ht="15.95" customHeight="1" x14ac:dyDescent="0.35">
      <c r="A37" s="50" t="s">
        <v>20</v>
      </c>
      <c r="B37" s="46" t="s">
        <v>54</v>
      </c>
      <c r="C37" s="14" t="e">
        <f>C35*(1-C36)</f>
        <v>#REF!</v>
      </c>
      <c r="D37" s="58" t="e">
        <f>D35*(1-D36)</f>
        <v>#REF!</v>
      </c>
      <c r="E37" s="58" t="e">
        <f>E35*(1-E36)</f>
        <v>#REF!</v>
      </c>
      <c r="F37" s="8" t="e">
        <f>F35*(1-F36)</f>
        <v>#REF!</v>
      </c>
      <c r="G37" s="14" t="e">
        <f>G35*(1-G36)</f>
        <v>#REF!</v>
      </c>
      <c r="H37" s="35"/>
      <c r="J37" s="43"/>
      <c r="K37" s="43"/>
    </row>
    <row r="38" spans="1:11" ht="15.95" customHeight="1" x14ac:dyDescent="0.35">
      <c r="A38" s="51" t="s">
        <v>17</v>
      </c>
      <c r="B38" s="46" t="s">
        <v>60</v>
      </c>
      <c r="C38" s="62">
        <v>6.58</v>
      </c>
      <c r="D38" s="63">
        <v>6.58</v>
      </c>
      <c r="E38" s="63">
        <v>6.58</v>
      </c>
      <c r="F38" s="64">
        <v>6.58</v>
      </c>
      <c r="G38" s="68">
        <v>11.032999999999999</v>
      </c>
      <c r="H38" s="35"/>
      <c r="J38" s="43"/>
      <c r="K38" s="43"/>
    </row>
    <row r="39" spans="1:11" ht="15.95" customHeight="1" x14ac:dyDescent="0.35">
      <c r="A39" s="26"/>
      <c r="B39" s="46"/>
      <c r="C39" s="14"/>
      <c r="D39" s="58"/>
      <c r="E39" s="58"/>
      <c r="F39" s="64"/>
      <c r="G39" s="34"/>
      <c r="H39" s="35"/>
      <c r="J39" s="43"/>
      <c r="K39" s="43"/>
    </row>
    <row r="40" spans="1:11" ht="15.95" customHeight="1" x14ac:dyDescent="0.35">
      <c r="A40" s="50" t="s">
        <v>10</v>
      </c>
      <c r="B40" s="46" t="s">
        <v>55</v>
      </c>
      <c r="C40" s="14" t="e">
        <f>C37*C38</f>
        <v>#REF!</v>
      </c>
      <c r="D40" s="58" t="e">
        <f>D37*D38</f>
        <v>#REF!</v>
      </c>
      <c r="E40" s="58" t="e">
        <f>E37*E38</f>
        <v>#REF!</v>
      </c>
      <c r="F40" s="8" t="e">
        <f>F37*F38</f>
        <v>#REF!</v>
      </c>
      <c r="G40" s="14" t="e">
        <f>G37*G38</f>
        <v>#REF!</v>
      </c>
      <c r="H40" s="37" t="e">
        <f>SUMIF(Jahr!#REF!,B30,Jahr!$G$2:$G$366)</f>
        <v>#REF!</v>
      </c>
      <c r="J40" s="43"/>
      <c r="K40" s="43"/>
    </row>
    <row r="41" spans="1:11" ht="15.95" customHeight="1" x14ac:dyDescent="0.35">
      <c r="A41" s="38"/>
      <c r="B41" s="47"/>
      <c r="C41" s="65" t="e">
        <f>C40/G40</f>
        <v>#REF!</v>
      </c>
      <c r="D41" s="66" t="e">
        <f>D40/G40</f>
        <v>#REF!</v>
      </c>
      <c r="E41" s="66" t="e">
        <f>E40/G40</f>
        <v>#REF!</v>
      </c>
      <c r="F41" s="67" t="e">
        <f>F40/G40</f>
        <v>#REF!</v>
      </c>
      <c r="G41" s="39">
        <v>1</v>
      </c>
      <c r="H41" s="40"/>
      <c r="J41" s="43"/>
      <c r="K41" s="43"/>
    </row>
    <row r="42" spans="1:11" ht="15.95" customHeight="1" x14ac:dyDescent="0.35">
      <c r="B42" s="42"/>
    </row>
    <row r="43" spans="1:11" ht="38.25" customHeight="1" x14ac:dyDescent="0.35">
      <c r="A43" s="41">
        <v>42461</v>
      </c>
      <c r="B43" s="42">
        <v>4</v>
      </c>
      <c r="C43" s="170" t="s">
        <v>101</v>
      </c>
      <c r="D43" s="17" t="s">
        <v>102</v>
      </c>
      <c r="E43" s="17" t="s">
        <v>103</v>
      </c>
      <c r="F43" s="171" t="s">
        <v>104</v>
      </c>
      <c r="G43" s="189" t="s">
        <v>56</v>
      </c>
      <c r="H43" s="190"/>
    </row>
    <row r="44" spans="1:11" s="15" customFormat="1" ht="15.95" customHeight="1" x14ac:dyDescent="0.35">
      <c r="A44" s="24" t="s">
        <v>19</v>
      </c>
      <c r="B44" s="44"/>
      <c r="C44" s="27" t="s">
        <v>54</v>
      </c>
      <c r="D44" s="25" t="s">
        <v>53</v>
      </c>
      <c r="E44" s="25" t="s">
        <v>54</v>
      </c>
      <c r="F44" s="28" t="s">
        <v>53</v>
      </c>
      <c r="G44" s="29" t="s">
        <v>54</v>
      </c>
      <c r="H44" s="30" t="s">
        <v>55</v>
      </c>
    </row>
    <row r="45" spans="1:11" ht="15.95" customHeight="1" x14ac:dyDescent="0.35">
      <c r="A45" s="48" t="s">
        <v>11</v>
      </c>
      <c r="B45" s="45" t="s">
        <v>53</v>
      </c>
      <c r="C45" s="52" t="e">
        <f>SUMIF(Jahr!#REF!,B43,Jahr!$B$2:$B$366)</f>
        <v>#REF!</v>
      </c>
      <c r="D45" s="53" t="e">
        <f>SUMIF(Jahr!#REF!,B43,Jahr!$C$2:$C$366)</f>
        <v>#REF!</v>
      </c>
      <c r="E45" s="53" t="e">
        <f>SUMIF(Jahr!#REF!,B43,Jahr!$D$2:$D$366)</f>
        <v>#REF!</v>
      </c>
      <c r="F45" s="54" t="e">
        <f>SUMIF(Jahr!#REF!,B43,Jahr!$E$2:$E$366)</f>
        <v>#REF!</v>
      </c>
      <c r="G45" s="32"/>
      <c r="H45" s="33"/>
      <c r="J45" s="43"/>
      <c r="K45" s="43"/>
    </row>
    <row r="46" spans="1:11" ht="15.95" customHeight="1" x14ac:dyDescent="0.35">
      <c r="A46" s="49" t="s">
        <v>12</v>
      </c>
      <c r="B46" s="46" t="s">
        <v>57</v>
      </c>
      <c r="C46" s="55">
        <v>0.97499999999999998</v>
      </c>
      <c r="D46" s="56">
        <v>1.0049999999999999</v>
      </c>
      <c r="E46" s="56">
        <v>1.0049999999999999</v>
      </c>
      <c r="F46" s="57">
        <v>1.0049999999999999</v>
      </c>
      <c r="G46" s="34"/>
      <c r="H46" s="35"/>
      <c r="J46" s="43"/>
      <c r="K46" s="43"/>
    </row>
    <row r="47" spans="1:11" ht="15.95" customHeight="1" x14ac:dyDescent="0.35">
      <c r="A47" s="49" t="s">
        <v>14</v>
      </c>
      <c r="B47" s="46" t="s">
        <v>58</v>
      </c>
      <c r="C47" s="55">
        <v>308</v>
      </c>
      <c r="D47" s="56">
        <v>288</v>
      </c>
      <c r="E47" s="56">
        <v>288</v>
      </c>
      <c r="F47" s="57">
        <v>288</v>
      </c>
      <c r="G47" s="34"/>
      <c r="H47" s="35"/>
      <c r="J47" s="43"/>
      <c r="K47" s="43"/>
    </row>
    <row r="48" spans="1:11" ht="15.95" customHeight="1" x14ac:dyDescent="0.35">
      <c r="A48" s="50" t="s">
        <v>11</v>
      </c>
      <c r="B48" s="46" t="s">
        <v>54</v>
      </c>
      <c r="C48" s="14" t="e">
        <f>C45*C46/Grundlagen!$D$4/C47*Grundlagen!$D$3</f>
        <v>#REF!</v>
      </c>
      <c r="D48" s="58" t="e">
        <f>D45*D46/Grundlagen!$D$4/D47*Grundlagen!$D$3</f>
        <v>#REF!</v>
      </c>
      <c r="E48" s="58" t="e">
        <f>E45*E46/Grundlagen!$D$4/E47*Grundlagen!$D$3</f>
        <v>#REF!</v>
      </c>
      <c r="F48" s="8" t="e">
        <f>F45*F46/Grundlagen!$D$4/F47*Grundlagen!$D$3</f>
        <v>#REF!</v>
      </c>
      <c r="G48" s="36" t="e">
        <f>SUMIF(Jahr!#REF!,B43,Jahr!$F$2:$F$366)</f>
        <v>#REF!</v>
      </c>
      <c r="H48" s="35"/>
      <c r="J48" s="43"/>
      <c r="K48" s="43"/>
    </row>
    <row r="49" spans="1:11" ht="15.95" customHeight="1" x14ac:dyDescent="0.35">
      <c r="A49" s="49" t="s">
        <v>8</v>
      </c>
      <c r="B49" s="46" t="s">
        <v>59</v>
      </c>
      <c r="C49" s="59">
        <v>6.2E-2</v>
      </c>
      <c r="D49" s="60">
        <v>1.6E-2</v>
      </c>
      <c r="E49" s="60">
        <v>1.6E-2</v>
      </c>
      <c r="F49" s="61">
        <v>1.6E-2</v>
      </c>
      <c r="G49" s="59">
        <v>0</v>
      </c>
      <c r="H49" s="35"/>
      <c r="J49" s="43"/>
      <c r="K49" s="43"/>
    </row>
    <row r="50" spans="1:11" ht="15.95" customHeight="1" x14ac:dyDescent="0.35">
      <c r="A50" s="50" t="s">
        <v>20</v>
      </c>
      <c r="B50" s="46" t="s">
        <v>54</v>
      </c>
      <c r="C50" s="14" t="e">
        <f>C48*(1-C49)</f>
        <v>#REF!</v>
      </c>
      <c r="D50" s="58" t="e">
        <f>D48*(1-D49)</f>
        <v>#REF!</v>
      </c>
      <c r="E50" s="58" t="e">
        <f>E48*(1-E49)</f>
        <v>#REF!</v>
      </c>
      <c r="F50" s="8" t="e">
        <f>F48*(1-F49)</f>
        <v>#REF!</v>
      </c>
      <c r="G50" s="14" t="e">
        <f>G48*(1-G49)</f>
        <v>#REF!</v>
      </c>
      <c r="H50" s="35"/>
      <c r="J50" s="43"/>
      <c r="K50" s="43"/>
    </row>
    <row r="51" spans="1:11" ht="15.95" customHeight="1" x14ac:dyDescent="0.35">
      <c r="A51" s="51" t="s">
        <v>17</v>
      </c>
      <c r="B51" s="46" t="s">
        <v>60</v>
      </c>
      <c r="C51" s="62">
        <v>6.58</v>
      </c>
      <c r="D51" s="63">
        <v>6.58</v>
      </c>
      <c r="E51" s="63">
        <v>6.58</v>
      </c>
      <c r="F51" s="64">
        <v>6.58</v>
      </c>
      <c r="G51" s="68">
        <v>11.032999999999999</v>
      </c>
      <c r="H51" s="35"/>
      <c r="J51" s="43"/>
      <c r="K51" s="43"/>
    </row>
    <row r="52" spans="1:11" ht="15.95" customHeight="1" x14ac:dyDescent="0.35">
      <c r="A52" s="26"/>
      <c r="B52" s="46"/>
      <c r="C52" s="14"/>
      <c r="D52" s="58"/>
      <c r="E52" s="58"/>
      <c r="F52" s="64"/>
      <c r="G52" s="34"/>
      <c r="H52" s="35"/>
      <c r="J52" s="43"/>
      <c r="K52" s="43"/>
    </row>
    <row r="53" spans="1:11" ht="15.95" customHeight="1" x14ac:dyDescent="0.35">
      <c r="A53" s="50" t="s">
        <v>10</v>
      </c>
      <c r="B53" s="46" t="s">
        <v>55</v>
      </c>
      <c r="C53" s="14" t="e">
        <f>C50*C51</f>
        <v>#REF!</v>
      </c>
      <c r="D53" s="58" t="e">
        <f>D50*D51</f>
        <v>#REF!</v>
      </c>
      <c r="E53" s="58" t="e">
        <f>E50*E51</f>
        <v>#REF!</v>
      </c>
      <c r="F53" s="8" t="e">
        <f>F50*F51</f>
        <v>#REF!</v>
      </c>
      <c r="G53" s="14" t="e">
        <f>G50*G51</f>
        <v>#REF!</v>
      </c>
      <c r="H53" s="37" t="e">
        <f>SUMIF(Jahr!#REF!,B43,Jahr!$G$2:$G$366)</f>
        <v>#REF!</v>
      </c>
      <c r="J53" s="43"/>
      <c r="K53" s="43"/>
    </row>
    <row r="54" spans="1:11" ht="15.95" customHeight="1" x14ac:dyDescent="0.35">
      <c r="A54" s="38"/>
      <c r="B54" s="47"/>
      <c r="C54" s="65" t="e">
        <f>C53/G53</f>
        <v>#REF!</v>
      </c>
      <c r="D54" s="66" t="e">
        <f>D53/G53</f>
        <v>#REF!</v>
      </c>
      <c r="E54" s="66" t="e">
        <f>E53/G53</f>
        <v>#REF!</v>
      </c>
      <c r="F54" s="67" t="e">
        <f>F53/G53</f>
        <v>#REF!</v>
      </c>
      <c r="G54" s="39">
        <v>1</v>
      </c>
      <c r="H54" s="40"/>
      <c r="J54" s="43"/>
      <c r="K54" s="43"/>
    </row>
    <row r="55" spans="1:11" ht="15.95" customHeight="1" x14ac:dyDescent="0.35">
      <c r="B55" s="42"/>
    </row>
    <row r="56" spans="1:11" ht="38.25" customHeight="1" x14ac:dyDescent="0.35">
      <c r="A56" s="41">
        <v>42491</v>
      </c>
      <c r="B56" s="42">
        <v>5</v>
      </c>
      <c r="C56" s="170" t="s">
        <v>101</v>
      </c>
      <c r="D56" s="17" t="s">
        <v>102</v>
      </c>
      <c r="E56" s="17" t="s">
        <v>103</v>
      </c>
      <c r="F56" s="171" t="s">
        <v>104</v>
      </c>
      <c r="G56" s="189" t="s">
        <v>56</v>
      </c>
      <c r="H56" s="191"/>
    </row>
    <row r="57" spans="1:11" s="15" customFormat="1" ht="15.95" customHeight="1" x14ac:dyDescent="0.35">
      <c r="A57" s="24" t="s">
        <v>19</v>
      </c>
      <c r="B57" s="44"/>
      <c r="C57" s="27" t="s">
        <v>54</v>
      </c>
      <c r="D57" s="25" t="s">
        <v>53</v>
      </c>
      <c r="E57" s="25" t="s">
        <v>54</v>
      </c>
      <c r="F57" s="28" t="s">
        <v>53</v>
      </c>
      <c r="G57" s="29" t="s">
        <v>54</v>
      </c>
      <c r="H57" s="30" t="s">
        <v>55</v>
      </c>
    </row>
    <row r="58" spans="1:11" ht="15.95" customHeight="1" x14ac:dyDescent="0.35">
      <c r="A58" s="48" t="s">
        <v>11</v>
      </c>
      <c r="B58" s="45" t="s">
        <v>53</v>
      </c>
      <c r="C58" s="52" t="e">
        <f>SUMIF(Jahr!#REF!,B56,Jahr!$B$2:$B$366)</f>
        <v>#REF!</v>
      </c>
      <c r="D58" s="53" t="e">
        <f>SUMIF(Jahr!#REF!,B56,Jahr!$C$2:$C$366)</f>
        <v>#REF!</v>
      </c>
      <c r="E58" s="53" t="e">
        <f>SUMIF(Jahr!#REF!,B56,Jahr!$D$2:$D$366)</f>
        <v>#REF!</v>
      </c>
      <c r="F58" s="54" t="e">
        <f>SUMIF(Jahr!#REF!,B56,Jahr!$E$2:$E$366)</f>
        <v>#REF!</v>
      </c>
      <c r="G58" s="32"/>
      <c r="H58" s="33"/>
      <c r="J58" s="43"/>
      <c r="K58" s="43"/>
    </row>
    <row r="59" spans="1:11" ht="15.95" customHeight="1" x14ac:dyDescent="0.35">
      <c r="A59" s="49" t="s">
        <v>12</v>
      </c>
      <c r="B59" s="46" t="s">
        <v>57</v>
      </c>
      <c r="C59" s="55">
        <v>0.97499999999999998</v>
      </c>
      <c r="D59" s="56">
        <v>1.0049999999999999</v>
      </c>
      <c r="E59" s="56">
        <v>1.0049999999999999</v>
      </c>
      <c r="F59" s="57">
        <v>1.0049999999999999</v>
      </c>
      <c r="G59" s="34"/>
      <c r="H59" s="35"/>
      <c r="J59" s="43"/>
      <c r="K59" s="43"/>
    </row>
    <row r="60" spans="1:11" ht="15.95" customHeight="1" x14ac:dyDescent="0.35">
      <c r="A60" s="49" t="s">
        <v>14</v>
      </c>
      <c r="B60" s="46" t="s">
        <v>58</v>
      </c>
      <c r="C60" s="55">
        <v>308</v>
      </c>
      <c r="D60" s="56">
        <v>288</v>
      </c>
      <c r="E60" s="56">
        <v>288</v>
      </c>
      <c r="F60" s="57">
        <v>288</v>
      </c>
      <c r="G60" s="34"/>
      <c r="H60" s="35"/>
      <c r="J60" s="43"/>
      <c r="K60" s="43"/>
    </row>
    <row r="61" spans="1:11" ht="15.95" customHeight="1" x14ac:dyDescent="0.35">
      <c r="A61" s="50" t="s">
        <v>11</v>
      </c>
      <c r="B61" s="46" t="s">
        <v>54</v>
      </c>
      <c r="C61" s="14" t="e">
        <f>C58*C59/Grundlagen!$D$4/C60*Grundlagen!$D$3</f>
        <v>#REF!</v>
      </c>
      <c r="D61" s="58" t="e">
        <f>D58*D59/Grundlagen!$D$4/D60*Grundlagen!$D$3</f>
        <v>#REF!</v>
      </c>
      <c r="E61" s="58" t="e">
        <f>E58*E59/Grundlagen!$D$4/E60*Grundlagen!$D$3</f>
        <v>#REF!</v>
      </c>
      <c r="F61" s="8" t="e">
        <f>F58*F59/Grundlagen!$D$4/F60*Grundlagen!$D$3</f>
        <v>#REF!</v>
      </c>
      <c r="G61" s="36" t="e">
        <f>SUMIF(Jahr!#REF!,B56,Jahr!$F$2:$F$366)</f>
        <v>#REF!</v>
      </c>
      <c r="H61" s="35"/>
      <c r="J61" s="43"/>
      <c r="K61" s="43"/>
    </row>
    <row r="62" spans="1:11" ht="15.95" customHeight="1" x14ac:dyDescent="0.35">
      <c r="A62" s="49" t="s">
        <v>8</v>
      </c>
      <c r="B62" s="46" t="s">
        <v>59</v>
      </c>
      <c r="C62" s="59">
        <v>6.2E-2</v>
      </c>
      <c r="D62" s="60">
        <v>1.6E-2</v>
      </c>
      <c r="E62" s="60">
        <v>1.6E-2</v>
      </c>
      <c r="F62" s="61">
        <v>1.6E-2</v>
      </c>
      <c r="G62" s="59">
        <v>0</v>
      </c>
      <c r="H62" s="35"/>
      <c r="J62" s="43"/>
      <c r="K62" s="43"/>
    </row>
    <row r="63" spans="1:11" ht="15.95" customHeight="1" x14ac:dyDescent="0.35">
      <c r="A63" s="50" t="s">
        <v>20</v>
      </c>
      <c r="B63" s="46" t="s">
        <v>54</v>
      </c>
      <c r="C63" s="14" t="e">
        <f>C61*(1-C62)</f>
        <v>#REF!</v>
      </c>
      <c r="D63" s="58" t="e">
        <f>D61*(1-D62)</f>
        <v>#REF!</v>
      </c>
      <c r="E63" s="58" t="e">
        <f>E61*(1-E62)</f>
        <v>#REF!</v>
      </c>
      <c r="F63" s="8" t="e">
        <f>F61*(1-F62)</f>
        <v>#REF!</v>
      </c>
      <c r="G63" s="14" t="e">
        <f>G61*(1-G62)</f>
        <v>#REF!</v>
      </c>
      <c r="H63" s="35"/>
      <c r="J63" s="43"/>
      <c r="K63" s="43"/>
    </row>
    <row r="64" spans="1:11" ht="15.95" customHeight="1" x14ac:dyDescent="0.35">
      <c r="A64" s="51" t="s">
        <v>17</v>
      </c>
      <c r="B64" s="46" t="s">
        <v>60</v>
      </c>
      <c r="C64" s="62">
        <v>6.58</v>
      </c>
      <c r="D64" s="63">
        <v>6.58</v>
      </c>
      <c r="E64" s="63">
        <v>6.58</v>
      </c>
      <c r="F64" s="64">
        <v>6.58</v>
      </c>
      <c r="G64" s="68">
        <v>11.032999999999999</v>
      </c>
      <c r="H64" s="35"/>
      <c r="J64" s="43"/>
      <c r="K64" s="43"/>
    </row>
    <row r="65" spans="1:11" ht="15.95" customHeight="1" x14ac:dyDescent="0.35">
      <c r="A65" s="26"/>
      <c r="B65" s="46"/>
      <c r="C65" s="14"/>
      <c r="D65" s="58"/>
      <c r="E65" s="58"/>
      <c r="F65" s="64"/>
      <c r="G65" s="34"/>
      <c r="H65" s="35"/>
      <c r="J65" s="43"/>
      <c r="K65" s="43"/>
    </row>
    <row r="66" spans="1:11" ht="15.95" customHeight="1" x14ac:dyDescent="0.35">
      <c r="A66" s="50" t="s">
        <v>10</v>
      </c>
      <c r="B66" s="46" t="s">
        <v>55</v>
      </c>
      <c r="C66" s="14" t="e">
        <f>C63*C64</f>
        <v>#REF!</v>
      </c>
      <c r="D66" s="58" t="e">
        <f>D63*D64</f>
        <v>#REF!</v>
      </c>
      <c r="E66" s="58" t="e">
        <f>E63*E64</f>
        <v>#REF!</v>
      </c>
      <c r="F66" s="8" t="e">
        <f>F63*F64</f>
        <v>#REF!</v>
      </c>
      <c r="G66" s="14" t="e">
        <f>G63*G64</f>
        <v>#REF!</v>
      </c>
      <c r="H66" s="37" t="e">
        <f>SUMIF(Jahr!#REF!,B56,Jahr!$G$2:$G$366)</f>
        <v>#REF!</v>
      </c>
      <c r="J66" s="43"/>
      <c r="K66" s="43"/>
    </row>
    <row r="67" spans="1:11" ht="15.95" customHeight="1" x14ac:dyDescent="0.35">
      <c r="A67" s="38"/>
      <c r="B67" s="47"/>
      <c r="C67" s="65" t="e">
        <f>C66/G66</f>
        <v>#REF!</v>
      </c>
      <c r="D67" s="66" t="e">
        <f>D66/G66</f>
        <v>#REF!</v>
      </c>
      <c r="E67" s="66" t="e">
        <f>E66/G66</f>
        <v>#REF!</v>
      </c>
      <c r="F67" s="67" t="e">
        <f>F66/G66</f>
        <v>#REF!</v>
      </c>
      <c r="G67" s="39">
        <v>1</v>
      </c>
      <c r="H67" s="40"/>
      <c r="J67" s="43"/>
      <c r="K67" s="43"/>
    </row>
    <row r="68" spans="1:11" ht="15.95" customHeight="1" x14ac:dyDescent="0.35">
      <c r="B68" s="42"/>
    </row>
    <row r="69" spans="1:11" ht="38.25" customHeight="1" x14ac:dyDescent="0.35">
      <c r="A69" s="41">
        <v>42522</v>
      </c>
      <c r="B69" s="42">
        <v>6</v>
      </c>
      <c r="C69" s="170" t="s">
        <v>101</v>
      </c>
      <c r="D69" s="17" t="s">
        <v>102</v>
      </c>
      <c r="E69" s="17" t="s">
        <v>103</v>
      </c>
      <c r="F69" s="171" t="s">
        <v>104</v>
      </c>
      <c r="G69" s="189" t="s">
        <v>56</v>
      </c>
      <c r="H69" s="190"/>
    </row>
    <row r="70" spans="1:11" s="15" customFormat="1" ht="15.95" customHeight="1" x14ac:dyDescent="0.35">
      <c r="A70" s="24" t="s">
        <v>19</v>
      </c>
      <c r="B70" s="44"/>
      <c r="C70" s="27" t="s">
        <v>54</v>
      </c>
      <c r="D70" s="25" t="s">
        <v>53</v>
      </c>
      <c r="E70" s="25" t="s">
        <v>54</v>
      </c>
      <c r="F70" s="28" t="s">
        <v>53</v>
      </c>
      <c r="G70" s="29" t="s">
        <v>54</v>
      </c>
      <c r="H70" s="30" t="s">
        <v>55</v>
      </c>
    </row>
    <row r="71" spans="1:11" ht="15.95" customHeight="1" x14ac:dyDescent="0.35">
      <c r="A71" s="48" t="s">
        <v>11</v>
      </c>
      <c r="B71" s="45" t="s">
        <v>53</v>
      </c>
      <c r="C71" s="52" t="e">
        <f>SUMIF(Jahr!#REF!,B69,Jahr!$B$2:$B$366)</f>
        <v>#REF!</v>
      </c>
      <c r="D71" s="53" t="e">
        <f>SUMIF(Jahr!#REF!,B69,Jahr!$C$2:$C$366)</f>
        <v>#REF!</v>
      </c>
      <c r="E71" s="53" t="e">
        <f>SUMIF(Jahr!#REF!,B69,Jahr!$D$2:$D$366)</f>
        <v>#REF!</v>
      </c>
      <c r="F71" s="54" t="e">
        <f>SUMIF(Jahr!#REF!,B69,Jahr!$E$2:$E$366)</f>
        <v>#REF!</v>
      </c>
      <c r="G71" s="32"/>
      <c r="H71" s="33"/>
      <c r="J71" s="43"/>
      <c r="K71" s="43"/>
    </row>
    <row r="72" spans="1:11" ht="15.95" customHeight="1" x14ac:dyDescent="0.35">
      <c r="A72" s="49" t="s">
        <v>12</v>
      </c>
      <c r="B72" s="46" t="s">
        <v>57</v>
      </c>
      <c r="C72" s="55">
        <v>0.97499999999999998</v>
      </c>
      <c r="D72" s="56">
        <v>1.0049999999999999</v>
      </c>
      <c r="E72" s="56">
        <v>1.0049999999999999</v>
      </c>
      <c r="F72" s="57">
        <v>1.0049999999999999</v>
      </c>
      <c r="G72" s="34"/>
      <c r="H72" s="35"/>
      <c r="J72" s="43"/>
      <c r="K72" s="43"/>
    </row>
    <row r="73" spans="1:11" ht="15.95" customHeight="1" x14ac:dyDescent="0.35">
      <c r="A73" s="49" t="s">
        <v>14</v>
      </c>
      <c r="B73" s="46" t="s">
        <v>58</v>
      </c>
      <c r="C73" s="55">
        <v>308</v>
      </c>
      <c r="D73" s="56">
        <v>288</v>
      </c>
      <c r="E73" s="56">
        <v>288</v>
      </c>
      <c r="F73" s="57">
        <v>288</v>
      </c>
      <c r="G73" s="34"/>
      <c r="H73" s="35"/>
      <c r="J73" s="43"/>
      <c r="K73" s="43"/>
    </row>
    <row r="74" spans="1:11" ht="15.95" customHeight="1" x14ac:dyDescent="0.35">
      <c r="A74" s="50" t="s">
        <v>11</v>
      </c>
      <c r="B74" s="46" t="s">
        <v>54</v>
      </c>
      <c r="C74" s="14" t="e">
        <f>C71*C72/Grundlagen!$D$4/C73*Grundlagen!$D$3</f>
        <v>#REF!</v>
      </c>
      <c r="D74" s="58" t="e">
        <f>D71*D72/Grundlagen!$D$4/D73*Grundlagen!$D$3</f>
        <v>#REF!</v>
      </c>
      <c r="E74" s="58" t="e">
        <f>E71*E72/Grundlagen!$D$4/E73*Grundlagen!$D$3</f>
        <v>#REF!</v>
      </c>
      <c r="F74" s="8" t="e">
        <f>F71*F72/Grundlagen!$D$4/F73*Grundlagen!$D$3</f>
        <v>#REF!</v>
      </c>
      <c r="G74" s="36" t="e">
        <f>SUMIF(Jahr!#REF!,B69,Jahr!$F$2:$F$366)</f>
        <v>#REF!</v>
      </c>
      <c r="H74" s="35"/>
      <c r="J74" s="43"/>
      <c r="K74" s="43"/>
    </row>
    <row r="75" spans="1:11" ht="15.95" customHeight="1" x14ac:dyDescent="0.35">
      <c r="A75" s="49" t="s">
        <v>8</v>
      </c>
      <c r="B75" s="46" t="s">
        <v>59</v>
      </c>
      <c r="C75" s="59">
        <v>6.2E-2</v>
      </c>
      <c r="D75" s="60">
        <v>1.6E-2</v>
      </c>
      <c r="E75" s="60">
        <v>1.6E-2</v>
      </c>
      <c r="F75" s="61">
        <v>1.6E-2</v>
      </c>
      <c r="G75" s="59">
        <v>0</v>
      </c>
      <c r="H75" s="35"/>
      <c r="J75" s="43"/>
      <c r="K75" s="43"/>
    </row>
    <row r="76" spans="1:11" ht="15.95" customHeight="1" x14ac:dyDescent="0.35">
      <c r="A76" s="50" t="s">
        <v>20</v>
      </c>
      <c r="B76" s="46" t="s">
        <v>54</v>
      </c>
      <c r="C76" s="14" t="e">
        <f>C74*(1-C75)</f>
        <v>#REF!</v>
      </c>
      <c r="D76" s="58" t="e">
        <f>D74*(1-D75)</f>
        <v>#REF!</v>
      </c>
      <c r="E76" s="58" t="e">
        <f>E74*(1-E75)</f>
        <v>#REF!</v>
      </c>
      <c r="F76" s="8" t="e">
        <f>F74*(1-F75)</f>
        <v>#REF!</v>
      </c>
      <c r="G76" s="14" t="e">
        <f>G74*(1-G75)</f>
        <v>#REF!</v>
      </c>
      <c r="H76" s="35"/>
      <c r="J76" s="43"/>
      <c r="K76" s="43"/>
    </row>
    <row r="77" spans="1:11" ht="15.95" customHeight="1" x14ac:dyDescent="0.35">
      <c r="A77" s="51" t="s">
        <v>17</v>
      </c>
      <c r="B77" s="46" t="s">
        <v>60</v>
      </c>
      <c r="C77" s="62">
        <v>6.58</v>
      </c>
      <c r="D77" s="63">
        <v>6.58</v>
      </c>
      <c r="E77" s="63">
        <v>6.58</v>
      </c>
      <c r="F77" s="64">
        <v>6.58</v>
      </c>
      <c r="G77" s="68">
        <v>11.032999999999999</v>
      </c>
      <c r="H77" s="35"/>
      <c r="J77" s="43"/>
      <c r="K77" s="43"/>
    </row>
    <row r="78" spans="1:11" ht="15.95" customHeight="1" x14ac:dyDescent="0.35">
      <c r="A78" s="26"/>
      <c r="B78" s="46"/>
      <c r="C78" s="14"/>
      <c r="D78" s="58"/>
      <c r="E78" s="58"/>
      <c r="F78" s="64"/>
      <c r="G78" s="34"/>
      <c r="H78" s="35"/>
      <c r="J78" s="43"/>
      <c r="K78" s="43"/>
    </row>
    <row r="79" spans="1:11" ht="15.95" customHeight="1" x14ac:dyDescent="0.35">
      <c r="A79" s="50" t="s">
        <v>10</v>
      </c>
      <c r="B79" s="46" t="s">
        <v>55</v>
      </c>
      <c r="C79" s="14" t="e">
        <f>C76*C77</f>
        <v>#REF!</v>
      </c>
      <c r="D79" s="58" t="e">
        <f>D76*D77</f>
        <v>#REF!</v>
      </c>
      <c r="E79" s="58" t="e">
        <f>E76*E77</f>
        <v>#REF!</v>
      </c>
      <c r="F79" s="8" t="e">
        <f>F76*F77</f>
        <v>#REF!</v>
      </c>
      <c r="G79" s="14" t="e">
        <f>G76*G77</f>
        <v>#REF!</v>
      </c>
      <c r="H79" s="37" t="e">
        <f>SUMIF(Jahr!#REF!,B69,Jahr!$G$2:$G$366)</f>
        <v>#REF!</v>
      </c>
      <c r="J79" s="43"/>
      <c r="K79" s="43"/>
    </row>
    <row r="80" spans="1:11" ht="15.95" customHeight="1" x14ac:dyDescent="0.35">
      <c r="A80" s="38"/>
      <c r="B80" s="47"/>
      <c r="C80" s="65" t="e">
        <f>C79/G79</f>
        <v>#REF!</v>
      </c>
      <c r="D80" s="66" t="e">
        <f>D79/G79</f>
        <v>#REF!</v>
      </c>
      <c r="E80" s="66" t="e">
        <f>E79/G79</f>
        <v>#REF!</v>
      </c>
      <c r="F80" s="67" t="e">
        <f>F79/G79</f>
        <v>#REF!</v>
      </c>
      <c r="G80" s="39">
        <v>1</v>
      </c>
      <c r="H80" s="40"/>
      <c r="J80" s="43"/>
      <c r="K80" s="43"/>
    </row>
    <row r="81" spans="1:11" ht="14.1" customHeight="1" x14ac:dyDescent="0.35">
      <c r="B81" s="42"/>
    </row>
    <row r="82" spans="1:11" ht="38.25" customHeight="1" x14ac:dyDescent="0.35">
      <c r="A82" s="41">
        <v>42552</v>
      </c>
      <c r="B82" s="42">
        <v>7</v>
      </c>
      <c r="C82" s="170" t="s">
        <v>101</v>
      </c>
      <c r="D82" s="17" t="s">
        <v>102</v>
      </c>
      <c r="E82" s="17" t="s">
        <v>103</v>
      </c>
      <c r="F82" s="171" t="s">
        <v>104</v>
      </c>
      <c r="G82" s="189" t="s">
        <v>56</v>
      </c>
      <c r="H82" s="190"/>
    </row>
    <row r="83" spans="1:11" s="15" customFormat="1" ht="15.95" customHeight="1" x14ac:dyDescent="0.35">
      <c r="A83" s="24" t="s">
        <v>19</v>
      </c>
      <c r="B83" s="44"/>
      <c r="C83" s="27" t="s">
        <v>54</v>
      </c>
      <c r="D83" s="25" t="s">
        <v>53</v>
      </c>
      <c r="E83" s="25" t="s">
        <v>54</v>
      </c>
      <c r="F83" s="28" t="s">
        <v>53</v>
      </c>
      <c r="G83" s="29" t="s">
        <v>54</v>
      </c>
      <c r="H83" s="30" t="s">
        <v>55</v>
      </c>
    </row>
    <row r="84" spans="1:11" ht="15.95" customHeight="1" x14ac:dyDescent="0.35">
      <c r="A84" s="48" t="s">
        <v>11</v>
      </c>
      <c r="B84" s="45" t="s">
        <v>53</v>
      </c>
      <c r="C84" s="52" t="e">
        <f>SUMIF(Jahr!#REF!,B82,Jahr!$B$2:$B$366)</f>
        <v>#REF!</v>
      </c>
      <c r="D84" s="53" t="e">
        <f>SUMIF(Jahr!#REF!,B82,Jahr!$C$2:$C$366)</f>
        <v>#REF!</v>
      </c>
      <c r="E84" s="53" t="e">
        <f>SUMIF(Jahr!#REF!,B82,Jahr!$D$2:$D$366)</f>
        <v>#REF!</v>
      </c>
      <c r="F84" s="54" t="e">
        <f>SUMIF(Jahr!#REF!,B82,Jahr!$E$2:$E$366)</f>
        <v>#REF!</v>
      </c>
      <c r="G84" s="32"/>
      <c r="H84" s="33"/>
      <c r="J84" s="43"/>
      <c r="K84" s="43"/>
    </row>
    <row r="85" spans="1:11" ht="15.95" customHeight="1" x14ac:dyDescent="0.35">
      <c r="A85" s="49" t="s">
        <v>12</v>
      </c>
      <c r="B85" s="46" t="s">
        <v>57</v>
      </c>
      <c r="C85" s="55">
        <v>0.97499999999999998</v>
      </c>
      <c r="D85" s="56">
        <v>1.0049999999999999</v>
      </c>
      <c r="E85" s="56">
        <v>1.0049999999999999</v>
      </c>
      <c r="F85" s="57">
        <v>1.0049999999999999</v>
      </c>
      <c r="G85" s="34"/>
      <c r="H85" s="35"/>
      <c r="J85" s="43"/>
      <c r="K85" s="43"/>
    </row>
    <row r="86" spans="1:11" ht="15.95" customHeight="1" x14ac:dyDescent="0.35">
      <c r="A86" s="49" t="s">
        <v>14</v>
      </c>
      <c r="B86" s="46" t="s">
        <v>58</v>
      </c>
      <c r="C86" s="55">
        <v>308</v>
      </c>
      <c r="D86" s="56">
        <v>288</v>
      </c>
      <c r="E86" s="56">
        <v>288</v>
      </c>
      <c r="F86" s="57">
        <v>288</v>
      </c>
      <c r="G86" s="34"/>
      <c r="H86" s="35"/>
      <c r="J86" s="43"/>
      <c r="K86" s="43"/>
    </row>
    <row r="87" spans="1:11" ht="15.95" customHeight="1" x14ac:dyDescent="0.35">
      <c r="A87" s="50" t="s">
        <v>11</v>
      </c>
      <c r="B87" s="46" t="s">
        <v>54</v>
      </c>
      <c r="C87" s="14" t="e">
        <f>C84*C85/Grundlagen!$D$4/C86*Grundlagen!$D$3</f>
        <v>#REF!</v>
      </c>
      <c r="D87" s="58" t="e">
        <f>D84*D85/Grundlagen!$D$4/D86*Grundlagen!$D$3</f>
        <v>#REF!</v>
      </c>
      <c r="E87" s="58" t="e">
        <f>E84*E85/Grundlagen!$D$4/E86*Grundlagen!$D$3</f>
        <v>#REF!</v>
      </c>
      <c r="F87" s="8" t="e">
        <f>F84*F85/Grundlagen!$D$4/F86*Grundlagen!$D$3</f>
        <v>#REF!</v>
      </c>
      <c r="G87" s="36" t="e">
        <f>SUMIF(Jahr!#REF!,B82,Jahr!$F$2:$F$366)</f>
        <v>#REF!</v>
      </c>
      <c r="H87" s="35"/>
      <c r="J87" s="43"/>
      <c r="K87" s="43"/>
    </row>
    <row r="88" spans="1:11" ht="15.95" customHeight="1" x14ac:dyDescent="0.35">
      <c r="A88" s="49" t="s">
        <v>8</v>
      </c>
      <c r="B88" s="46" t="s">
        <v>59</v>
      </c>
      <c r="C88" s="59">
        <v>6.2E-2</v>
      </c>
      <c r="D88" s="60">
        <v>1.6E-2</v>
      </c>
      <c r="E88" s="60">
        <v>1.6E-2</v>
      </c>
      <c r="F88" s="61">
        <v>1.6E-2</v>
      </c>
      <c r="G88" s="59">
        <v>0</v>
      </c>
      <c r="H88" s="35"/>
      <c r="J88" s="43"/>
      <c r="K88" s="43"/>
    </row>
    <row r="89" spans="1:11" ht="15.95" customHeight="1" x14ac:dyDescent="0.35">
      <c r="A89" s="50" t="s">
        <v>20</v>
      </c>
      <c r="B89" s="46" t="s">
        <v>54</v>
      </c>
      <c r="C89" s="14" t="e">
        <f>C87*(1-C88)</f>
        <v>#REF!</v>
      </c>
      <c r="D89" s="58" t="e">
        <f>D87*(1-D88)</f>
        <v>#REF!</v>
      </c>
      <c r="E89" s="58" t="e">
        <f>E87*(1-E88)</f>
        <v>#REF!</v>
      </c>
      <c r="F89" s="8" t="e">
        <f>F87*(1-F88)</f>
        <v>#REF!</v>
      </c>
      <c r="G89" s="14" t="e">
        <f>G87*(1-G88)</f>
        <v>#REF!</v>
      </c>
      <c r="H89" s="35"/>
      <c r="J89" s="43"/>
      <c r="K89" s="43"/>
    </row>
    <row r="90" spans="1:11" ht="15.95" customHeight="1" x14ac:dyDescent="0.35">
      <c r="A90" s="51" t="s">
        <v>17</v>
      </c>
      <c r="B90" s="46" t="s">
        <v>60</v>
      </c>
      <c r="C90" s="62">
        <v>6.58</v>
      </c>
      <c r="D90" s="63">
        <v>6.58</v>
      </c>
      <c r="E90" s="63">
        <v>6.58</v>
      </c>
      <c r="F90" s="64">
        <v>6.58</v>
      </c>
      <c r="G90" s="68">
        <v>11.032999999999999</v>
      </c>
      <c r="H90" s="35"/>
      <c r="J90" s="43"/>
      <c r="K90" s="43"/>
    </row>
    <row r="91" spans="1:11" ht="15.95" customHeight="1" x14ac:dyDescent="0.35">
      <c r="A91" s="26"/>
      <c r="B91" s="46"/>
      <c r="C91" s="14"/>
      <c r="D91" s="58"/>
      <c r="E91" s="58"/>
      <c r="F91" s="64"/>
      <c r="G91" s="34"/>
      <c r="H91" s="35"/>
      <c r="J91" s="43"/>
      <c r="K91" s="43"/>
    </row>
    <row r="92" spans="1:11" ht="15.95" customHeight="1" x14ac:dyDescent="0.35">
      <c r="A92" s="50" t="s">
        <v>10</v>
      </c>
      <c r="B92" s="46" t="s">
        <v>55</v>
      </c>
      <c r="C92" s="14" t="e">
        <f>C89*C90</f>
        <v>#REF!</v>
      </c>
      <c r="D92" s="58" t="e">
        <f>D89*D90</f>
        <v>#REF!</v>
      </c>
      <c r="E92" s="58" t="e">
        <f>E89*E90</f>
        <v>#REF!</v>
      </c>
      <c r="F92" s="8" t="e">
        <f>F89*F90</f>
        <v>#REF!</v>
      </c>
      <c r="G92" s="14" t="e">
        <f>G89*G90</f>
        <v>#REF!</v>
      </c>
      <c r="H92" s="37" t="e">
        <f>SUMIF(Jahr!#REF!,B82,Jahr!$G$2:$G$366)</f>
        <v>#REF!</v>
      </c>
      <c r="J92" s="43"/>
      <c r="K92" s="43"/>
    </row>
    <row r="93" spans="1:11" ht="15.95" customHeight="1" x14ac:dyDescent="0.35">
      <c r="A93" s="38"/>
      <c r="B93" s="47"/>
      <c r="C93" s="65" t="e">
        <f>C92/G92</f>
        <v>#REF!</v>
      </c>
      <c r="D93" s="66" t="e">
        <f>D92/G92</f>
        <v>#REF!</v>
      </c>
      <c r="E93" s="66" t="e">
        <f>E92/G92</f>
        <v>#REF!</v>
      </c>
      <c r="F93" s="67" t="e">
        <f>F92/G92</f>
        <v>#REF!</v>
      </c>
      <c r="G93" s="39">
        <v>1</v>
      </c>
      <c r="H93" s="40"/>
      <c r="J93" s="43"/>
      <c r="K93" s="43"/>
    </row>
    <row r="94" spans="1:11" ht="15.95" customHeight="1" x14ac:dyDescent="0.35">
      <c r="B94" s="42"/>
    </row>
    <row r="95" spans="1:11" ht="38.25" customHeight="1" x14ac:dyDescent="0.35">
      <c r="A95" s="41">
        <v>42583</v>
      </c>
      <c r="B95" s="42">
        <v>8</v>
      </c>
      <c r="C95" s="170" t="s">
        <v>101</v>
      </c>
      <c r="D95" s="17" t="s">
        <v>102</v>
      </c>
      <c r="E95" s="17" t="s">
        <v>103</v>
      </c>
      <c r="F95" s="171" t="s">
        <v>104</v>
      </c>
      <c r="G95" s="189" t="s">
        <v>56</v>
      </c>
      <c r="H95" s="191"/>
    </row>
    <row r="96" spans="1:11" s="15" customFormat="1" ht="15.95" customHeight="1" x14ac:dyDescent="0.35">
      <c r="A96" s="24" t="s">
        <v>19</v>
      </c>
      <c r="B96" s="44"/>
      <c r="C96" s="27" t="s">
        <v>54</v>
      </c>
      <c r="D96" s="25" t="s">
        <v>53</v>
      </c>
      <c r="E96" s="25" t="s">
        <v>54</v>
      </c>
      <c r="F96" s="28" t="s">
        <v>53</v>
      </c>
      <c r="G96" s="29" t="s">
        <v>54</v>
      </c>
      <c r="H96" s="30" t="s">
        <v>55</v>
      </c>
    </row>
    <row r="97" spans="1:11" ht="15.95" customHeight="1" x14ac:dyDescent="0.35">
      <c r="A97" s="48" t="s">
        <v>11</v>
      </c>
      <c r="B97" s="45" t="s">
        <v>53</v>
      </c>
      <c r="C97" s="52" t="e">
        <f>SUMIF(Jahr!#REF!,B95,Jahr!$B$2:$B$366)</f>
        <v>#REF!</v>
      </c>
      <c r="D97" s="53" t="e">
        <f>SUMIF(Jahr!#REF!,B95,Jahr!$C$2:$C$366)</f>
        <v>#REF!</v>
      </c>
      <c r="E97" s="53" t="e">
        <f>SUMIF(Jahr!#REF!,B95,Jahr!$D$2:$D$366)</f>
        <v>#REF!</v>
      </c>
      <c r="F97" s="54" t="e">
        <f>SUMIF(Jahr!#REF!,B95,Jahr!$E$2:$E$366)</f>
        <v>#REF!</v>
      </c>
      <c r="G97" s="32"/>
      <c r="H97" s="33"/>
      <c r="J97" s="43"/>
      <c r="K97" s="43"/>
    </row>
    <row r="98" spans="1:11" ht="15.95" customHeight="1" x14ac:dyDescent="0.35">
      <c r="A98" s="49" t="s">
        <v>12</v>
      </c>
      <c r="B98" s="46" t="s">
        <v>57</v>
      </c>
      <c r="C98" s="55">
        <v>0.97499999999999998</v>
      </c>
      <c r="D98" s="56">
        <v>1.0049999999999999</v>
      </c>
      <c r="E98" s="56">
        <v>1.0049999999999999</v>
      </c>
      <c r="F98" s="57">
        <v>1.0049999999999999</v>
      </c>
      <c r="G98" s="34"/>
      <c r="H98" s="35"/>
      <c r="J98" s="43"/>
      <c r="K98" s="43"/>
    </row>
    <row r="99" spans="1:11" ht="15.95" customHeight="1" x14ac:dyDescent="0.35">
      <c r="A99" s="49" t="s">
        <v>14</v>
      </c>
      <c r="B99" s="46" t="s">
        <v>58</v>
      </c>
      <c r="C99" s="55">
        <v>308</v>
      </c>
      <c r="D99" s="56">
        <v>288</v>
      </c>
      <c r="E99" s="56">
        <v>288</v>
      </c>
      <c r="F99" s="57">
        <v>288</v>
      </c>
      <c r="G99" s="34"/>
      <c r="H99" s="35"/>
      <c r="J99" s="43"/>
      <c r="K99" s="43"/>
    </row>
    <row r="100" spans="1:11" ht="15.95" customHeight="1" x14ac:dyDescent="0.35">
      <c r="A100" s="50" t="s">
        <v>11</v>
      </c>
      <c r="B100" s="46" t="s">
        <v>54</v>
      </c>
      <c r="C100" s="14" t="e">
        <f>C97*C98/Grundlagen!$D$4/C99*Grundlagen!$D$3</f>
        <v>#REF!</v>
      </c>
      <c r="D100" s="58" t="e">
        <f>D97*D98/Grundlagen!$D$4/D99*Grundlagen!$D$3</f>
        <v>#REF!</v>
      </c>
      <c r="E100" s="58" t="e">
        <f>E97*E98/Grundlagen!$D$4/E99*Grundlagen!$D$3</f>
        <v>#REF!</v>
      </c>
      <c r="F100" s="8" t="e">
        <f>F97*F98/Grundlagen!$D$4/F99*Grundlagen!$D$3</f>
        <v>#REF!</v>
      </c>
      <c r="G100" s="36" t="e">
        <f>SUMIF(Jahr!#REF!,B95,Jahr!$F$2:$F$366)</f>
        <v>#REF!</v>
      </c>
      <c r="H100" s="35"/>
      <c r="J100" s="43"/>
      <c r="K100" s="43"/>
    </row>
    <row r="101" spans="1:11" ht="15.95" customHeight="1" x14ac:dyDescent="0.35">
      <c r="A101" s="49" t="s">
        <v>8</v>
      </c>
      <c r="B101" s="46" t="s">
        <v>59</v>
      </c>
      <c r="C101" s="59">
        <v>6.2E-2</v>
      </c>
      <c r="D101" s="60">
        <v>1.6E-2</v>
      </c>
      <c r="E101" s="60">
        <v>1.6E-2</v>
      </c>
      <c r="F101" s="61">
        <v>1.6E-2</v>
      </c>
      <c r="G101" s="59">
        <v>0</v>
      </c>
      <c r="H101" s="35"/>
      <c r="J101" s="43"/>
      <c r="K101" s="43"/>
    </row>
    <row r="102" spans="1:11" ht="15.95" customHeight="1" x14ac:dyDescent="0.35">
      <c r="A102" s="50" t="s">
        <v>20</v>
      </c>
      <c r="B102" s="46" t="s">
        <v>54</v>
      </c>
      <c r="C102" s="14" t="e">
        <f>C100*(1-C101)</f>
        <v>#REF!</v>
      </c>
      <c r="D102" s="58" t="e">
        <f>D100*(1-D101)</f>
        <v>#REF!</v>
      </c>
      <c r="E102" s="58" t="e">
        <f>E100*(1-E101)</f>
        <v>#REF!</v>
      </c>
      <c r="F102" s="8" t="e">
        <f>F100*(1-F101)</f>
        <v>#REF!</v>
      </c>
      <c r="G102" s="14" t="e">
        <f>G100*(1-G101)</f>
        <v>#REF!</v>
      </c>
      <c r="H102" s="35"/>
      <c r="J102" s="43"/>
      <c r="K102" s="43"/>
    </row>
    <row r="103" spans="1:11" ht="15.95" customHeight="1" x14ac:dyDescent="0.35">
      <c r="A103" s="51" t="s">
        <v>17</v>
      </c>
      <c r="B103" s="46" t="s">
        <v>60</v>
      </c>
      <c r="C103" s="62">
        <v>6.58</v>
      </c>
      <c r="D103" s="63">
        <v>6.58</v>
      </c>
      <c r="E103" s="63">
        <v>6.58</v>
      </c>
      <c r="F103" s="64">
        <v>6.58</v>
      </c>
      <c r="G103" s="68">
        <v>11.032999999999999</v>
      </c>
      <c r="H103" s="35"/>
      <c r="J103" s="43"/>
      <c r="K103" s="43"/>
    </row>
    <row r="104" spans="1:11" ht="15.95" customHeight="1" x14ac:dyDescent="0.35">
      <c r="A104" s="26"/>
      <c r="B104" s="46"/>
      <c r="C104" s="14"/>
      <c r="D104" s="58"/>
      <c r="E104" s="58"/>
      <c r="F104" s="64"/>
      <c r="G104" s="34"/>
      <c r="H104" s="35"/>
      <c r="J104" s="43"/>
      <c r="K104" s="43"/>
    </row>
    <row r="105" spans="1:11" ht="15.95" customHeight="1" x14ac:dyDescent="0.35">
      <c r="A105" s="50" t="s">
        <v>10</v>
      </c>
      <c r="B105" s="46" t="s">
        <v>55</v>
      </c>
      <c r="C105" s="14" t="e">
        <f>C102*C103</f>
        <v>#REF!</v>
      </c>
      <c r="D105" s="58" t="e">
        <f>D102*D103</f>
        <v>#REF!</v>
      </c>
      <c r="E105" s="58" t="e">
        <f>E102*E103</f>
        <v>#REF!</v>
      </c>
      <c r="F105" s="8" t="e">
        <f>F102*F103</f>
        <v>#REF!</v>
      </c>
      <c r="G105" s="14" t="e">
        <f>G102*G103</f>
        <v>#REF!</v>
      </c>
      <c r="H105" s="37" t="e">
        <f>SUMIF(Jahr!#REF!,B95,Jahr!$G$2:$G$366)</f>
        <v>#REF!</v>
      </c>
      <c r="J105" s="43"/>
      <c r="K105" s="43"/>
    </row>
    <row r="106" spans="1:11" ht="15.95" customHeight="1" x14ac:dyDescent="0.35">
      <c r="A106" s="38"/>
      <c r="B106" s="47"/>
      <c r="C106" s="65" t="e">
        <f>C105/G105</f>
        <v>#REF!</v>
      </c>
      <c r="D106" s="66" t="e">
        <f>D105/G105</f>
        <v>#REF!</v>
      </c>
      <c r="E106" s="66" t="e">
        <f>E105/G105</f>
        <v>#REF!</v>
      </c>
      <c r="F106" s="67" t="e">
        <f>F105/G105</f>
        <v>#REF!</v>
      </c>
      <c r="G106" s="39">
        <v>1</v>
      </c>
      <c r="H106" s="40"/>
      <c r="J106" s="43"/>
      <c r="K106" s="43"/>
    </row>
    <row r="107" spans="1:11" ht="15.95" customHeight="1" x14ac:dyDescent="0.35">
      <c r="B107" s="42"/>
    </row>
    <row r="108" spans="1:11" ht="38.25" customHeight="1" x14ac:dyDescent="0.35">
      <c r="A108" s="41">
        <v>42614</v>
      </c>
      <c r="B108" s="42">
        <v>9</v>
      </c>
      <c r="C108" s="170" t="s">
        <v>101</v>
      </c>
      <c r="D108" s="17" t="s">
        <v>102</v>
      </c>
      <c r="E108" s="17" t="s">
        <v>103</v>
      </c>
      <c r="F108" s="171" t="s">
        <v>104</v>
      </c>
      <c r="G108" s="189" t="s">
        <v>56</v>
      </c>
      <c r="H108" s="190"/>
    </row>
    <row r="109" spans="1:11" s="15" customFormat="1" ht="15.95" customHeight="1" x14ac:dyDescent="0.35">
      <c r="A109" s="24" t="s">
        <v>19</v>
      </c>
      <c r="B109" s="44"/>
      <c r="C109" s="27" t="s">
        <v>54</v>
      </c>
      <c r="D109" s="25" t="s">
        <v>53</v>
      </c>
      <c r="E109" s="25" t="s">
        <v>54</v>
      </c>
      <c r="F109" s="28" t="s">
        <v>53</v>
      </c>
      <c r="G109" s="29" t="s">
        <v>54</v>
      </c>
      <c r="H109" s="30" t="s">
        <v>55</v>
      </c>
    </row>
    <row r="110" spans="1:11" ht="15.95" customHeight="1" x14ac:dyDescent="0.35">
      <c r="A110" s="48" t="s">
        <v>11</v>
      </c>
      <c r="B110" s="45" t="s">
        <v>53</v>
      </c>
      <c r="C110" s="52" t="e">
        <f>SUMIF(Jahr!#REF!,B108,Jahr!$B$2:$B$366)</f>
        <v>#REF!</v>
      </c>
      <c r="D110" s="53" t="e">
        <f>SUMIF(Jahr!#REF!,B108,Jahr!$C$2:$C$366)</f>
        <v>#REF!</v>
      </c>
      <c r="E110" s="53" t="e">
        <f>SUMIF(Jahr!#REF!,B108,Jahr!$D$2:$D$366)</f>
        <v>#REF!</v>
      </c>
      <c r="F110" s="54" t="e">
        <f>SUMIF(Jahr!#REF!,B108,Jahr!$E$2:$E$366)</f>
        <v>#REF!</v>
      </c>
      <c r="G110" s="32"/>
      <c r="H110" s="33"/>
      <c r="J110" s="43"/>
      <c r="K110" s="43"/>
    </row>
    <row r="111" spans="1:11" ht="15.95" customHeight="1" x14ac:dyDescent="0.35">
      <c r="A111" s="49" t="s">
        <v>12</v>
      </c>
      <c r="B111" s="46" t="s">
        <v>57</v>
      </c>
      <c r="C111" s="55">
        <v>0.97499999999999998</v>
      </c>
      <c r="D111" s="56">
        <v>1.0049999999999999</v>
      </c>
      <c r="E111" s="56">
        <v>1.0049999999999999</v>
      </c>
      <c r="F111" s="57">
        <v>1.0049999999999999</v>
      </c>
      <c r="G111" s="34"/>
      <c r="H111" s="35"/>
      <c r="J111" s="43"/>
      <c r="K111" s="43"/>
    </row>
    <row r="112" spans="1:11" ht="15.95" customHeight="1" x14ac:dyDescent="0.35">
      <c r="A112" s="49" t="s">
        <v>14</v>
      </c>
      <c r="B112" s="46" t="s">
        <v>58</v>
      </c>
      <c r="C112" s="55">
        <v>308</v>
      </c>
      <c r="D112" s="56">
        <v>288</v>
      </c>
      <c r="E112" s="56">
        <v>288</v>
      </c>
      <c r="F112" s="57">
        <v>288</v>
      </c>
      <c r="G112" s="34"/>
      <c r="H112" s="35"/>
      <c r="J112" s="43"/>
      <c r="K112" s="43"/>
    </row>
    <row r="113" spans="1:11" ht="15.95" customHeight="1" x14ac:dyDescent="0.35">
      <c r="A113" s="50" t="s">
        <v>11</v>
      </c>
      <c r="B113" s="46" t="s">
        <v>54</v>
      </c>
      <c r="C113" s="14" t="e">
        <f>C110*C111/Grundlagen!$D$4/C112*Grundlagen!$D$3</f>
        <v>#REF!</v>
      </c>
      <c r="D113" s="58" t="e">
        <f>D110*D111/Grundlagen!$D$4/D112*Grundlagen!$D$3</f>
        <v>#REF!</v>
      </c>
      <c r="E113" s="58" t="e">
        <f>E110*E111/Grundlagen!$D$4/E112*Grundlagen!$D$3</f>
        <v>#REF!</v>
      </c>
      <c r="F113" s="8" t="e">
        <f>F110*F111/Grundlagen!$D$4/F112*Grundlagen!$D$3</f>
        <v>#REF!</v>
      </c>
      <c r="G113" s="36" t="e">
        <f>SUMIF(Jahr!#REF!,B108,Jahr!$F$2:$F$366)</f>
        <v>#REF!</v>
      </c>
      <c r="H113" s="35"/>
      <c r="J113" s="43"/>
      <c r="K113" s="43"/>
    </row>
    <row r="114" spans="1:11" ht="15.95" customHeight="1" x14ac:dyDescent="0.35">
      <c r="A114" s="49" t="s">
        <v>8</v>
      </c>
      <c r="B114" s="46" t="s">
        <v>59</v>
      </c>
      <c r="C114" s="59">
        <v>6.2E-2</v>
      </c>
      <c r="D114" s="60">
        <v>1.6E-2</v>
      </c>
      <c r="E114" s="60">
        <v>1.6E-2</v>
      </c>
      <c r="F114" s="61">
        <v>1.6E-2</v>
      </c>
      <c r="G114" s="59">
        <v>0</v>
      </c>
      <c r="H114" s="35"/>
      <c r="J114" s="43"/>
      <c r="K114" s="43"/>
    </row>
    <row r="115" spans="1:11" ht="15.95" customHeight="1" x14ac:dyDescent="0.35">
      <c r="A115" s="50" t="s">
        <v>20</v>
      </c>
      <c r="B115" s="46" t="s">
        <v>54</v>
      </c>
      <c r="C115" s="14" t="e">
        <f>C113*(1-C114)</f>
        <v>#REF!</v>
      </c>
      <c r="D115" s="58" t="e">
        <f>D113*(1-D114)</f>
        <v>#REF!</v>
      </c>
      <c r="E115" s="58" t="e">
        <f>E113*(1-E114)</f>
        <v>#REF!</v>
      </c>
      <c r="F115" s="8" t="e">
        <f>F113*(1-F114)</f>
        <v>#REF!</v>
      </c>
      <c r="G115" s="14" t="e">
        <f>G113*(1-G114)</f>
        <v>#REF!</v>
      </c>
      <c r="H115" s="35"/>
      <c r="J115" s="43"/>
      <c r="K115" s="43"/>
    </row>
    <row r="116" spans="1:11" ht="15.95" customHeight="1" x14ac:dyDescent="0.35">
      <c r="A116" s="51" t="s">
        <v>17</v>
      </c>
      <c r="B116" s="46" t="s">
        <v>60</v>
      </c>
      <c r="C116" s="62">
        <v>6.58</v>
      </c>
      <c r="D116" s="63">
        <v>6.58</v>
      </c>
      <c r="E116" s="63">
        <v>6.58</v>
      </c>
      <c r="F116" s="64">
        <v>6.58</v>
      </c>
      <c r="G116" s="68">
        <v>11.032999999999999</v>
      </c>
      <c r="H116" s="35"/>
      <c r="J116" s="43"/>
      <c r="K116" s="43"/>
    </row>
    <row r="117" spans="1:11" ht="15.95" customHeight="1" x14ac:dyDescent="0.35">
      <c r="A117" s="26"/>
      <c r="B117" s="46"/>
      <c r="C117" s="14"/>
      <c r="D117" s="58"/>
      <c r="E117" s="58"/>
      <c r="F117" s="64"/>
      <c r="G117" s="34"/>
      <c r="H117" s="35"/>
      <c r="J117" s="43"/>
      <c r="K117" s="43"/>
    </row>
    <row r="118" spans="1:11" ht="15.95" customHeight="1" x14ac:dyDescent="0.35">
      <c r="A118" s="50" t="s">
        <v>10</v>
      </c>
      <c r="B118" s="46" t="s">
        <v>55</v>
      </c>
      <c r="C118" s="14" t="e">
        <f>C115*C116</f>
        <v>#REF!</v>
      </c>
      <c r="D118" s="58" t="e">
        <f>D115*D116</f>
        <v>#REF!</v>
      </c>
      <c r="E118" s="58" t="e">
        <f>E115*E116</f>
        <v>#REF!</v>
      </c>
      <c r="F118" s="8" t="e">
        <f>F115*F116</f>
        <v>#REF!</v>
      </c>
      <c r="G118" s="14" t="e">
        <f>G115*G116</f>
        <v>#REF!</v>
      </c>
      <c r="H118" s="37" t="e">
        <f>SUMIF(Jahr!#REF!,B108,Jahr!$G$2:$G$366)</f>
        <v>#REF!</v>
      </c>
      <c r="J118" s="43"/>
      <c r="K118" s="43"/>
    </row>
    <row r="119" spans="1:11" ht="15.95" customHeight="1" x14ac:dyDescent="0.35">
      <c r="A119" s="38"/>
      <c r="B119" s="47"/>
      <c r="C119" s="65" t="e">
        <f>C118/G118</f>
        <v>#REF!</v>
      </c>
      <c r="D119" s="66" t="e">
        <f>D118/G118</f>
        <v>#REF!</v>
      </c>
      <c r="E119" s="66" t="e">
        <f>E118/G118</f>
        <v>#REF!</v>
      </c>
      <c r="F119" s="67" t="e">
        <f>F118/G118</f>
        <v>#REF!</v>
      </c>
      <c r="G119" s="39">
        <v>1</v>
      </c>
      <c r="H119" s="40"/>
      <c r="J119" s="43"/>
      <c r="K119" s="43"/>
    </row>
    <row r="120" spans="1:11" ht="14.1" customHeight="1" x14ac:dyDescent="0.35">
      <c r="B120" s="42"/>
    </row>
    <row r="121" spans="1:11" ht="38.25" customHeight="1" x14ac:dyDescent="0.35">
      <c r="A121" s="41">
        <v>42644</v>
      </c>
      <c r="B121" s="42">
        <v>10</v>
      </c>
      <c r="C121" s="170" t="s">
        <v>101</v>
      </c>
      <c r="D121" s="17" t="s">
        <v>102</v>
      </c>
      <c r="E121" s="17" t="s">
        <v>103</v>
      </c>
      <c r="F121" s="171" t="s">
        <v>104</v>
      </c>
      <c r="G121" s="189" t="s">
        <v>56</v>
      </c>
      <c r="H121" s="190"/>
    </row>
    <row r="122" spans="1:11" s="15" customFormat="1" ht="15.95" customHeight="1" x14ac:dyDescent="0.35">
      <c r="A122" s="24" t="s">
        <v>19</v>
      </c>
      <c r="B122" s="44"/>
      <c r="C122" s="27" t="s">
        <v>54</v>
      </c>
      <c r="D122" s="25" t="s">
        <v>53</v>
      </c>
      <c r="E122" s="25" t="s">
        <v>54</v>
      </c>
      <c r="F122" s="28" t="s">
        <v>53</v>
      </c>
      <c r="G122" s="29" t="s">
        <v>54</v>
      </c>
      <c r="H122" s="30" t="s">
        <v>55</v>
      </c>
    </row>
    <row r="123" spans="1:11" ht="15.95" customHeight="1" x14ac:dyDescent="0.35">
      <c r="A123" s="48" t="s">
        <v>11</v>
      </c>
      <c r="B123" s="45" t="s">
        <v>53</v>
      </c>
      <c r="C123" s="52" t="e">
        <f>SUMIF(Jahr!#REF!,B121,Jahr!$B$2:$B$366)</f>
        <v>#REF!</v>
      </c>
      <c r="D123" s="53" t="e">
        <f>SUMIF(Jahr!#REF!,B121,Jahr!$C$2:$C$366)</f>
        <v>#REF!</v>
      </c>
      <c r="E123" s="53" t="e">
        <f>SUMIF(Jahr!#REF!,B121,Jahr!$D$2:$D$366)</f>
        <v>#REF!</v>
      </c>
      <c r="F123" s="54" t="e">
        <f>SUMIF(Jahr!#REF!,B121,Jahr!$E$2:$E$366)</f>
        <v>#REF!</v>
      </c>
      <c r="G123" s="32"/>
      <c r="H123" s="33"/>
      <c r="J123" s="43"/>
      <c r="K123" s="43"/>
    </row>
    <row r="124" spans="1:11" ht="15.95" customHeight="1" x14ac:dyDescent="0.35">
      <c r="A124" s="49" t="s">
        <v>12</v>
      </c>
      <c r="B124" s="46" t="s">
        <v>57</v>
      </c>
      <c r="C124" s="55">
        <v>0.97499999999999998</v>
      </c>
      <c r="D124" s="56">
        <v>1.0049999999999999</v>
      </c>
      <c r="E124" s="56">
        <v>1.0049999999999999</v>
      </c>
      <c r="F124" s="57">
        <v>1.0049999999999999</v>
      </c>
      <c r="G124" s="34"/>
      <c r="H124" s="35"/>
      <c r="J124" s="43"/>
      <c r="K124" s="43"/>
    </row>
    <row r="125" spans="1:11" ht="15.95" customHeight="1" x14ac:dyDescent="0.35">
      <c r="A125" s="49" t="s">
        <v>14</v>
      </c>
      <c r="B125" s="46" t="s">
        <v>58</v>
      </c>
      <c r="C125" s="55">
        <v>308</v>
      </c>
      <c r="D125" s="56">
        <v>288</v>
      </c>
      <c r="E125" s="56">
        <v>288</v>
      </c>
      <c r="F125" s="57">
        <v>288</v>
      </c>
      <c r="G125" s="34"/>
      <c r="H125" s="35"/>
      <c r="J125" s="43"/>
      <c r="K125" s="43"/>
    </row>
    <row r="126" spans="1:11" ht="15.95" customHeight="1" x14ac:dyDescent="0.35">
      <c r="A126" s="50" t="s">
        <v>11</v>
      </c>
      <c r="B126" s="46" t="s">
        <v>54</v>
      </c>
      <c r="C126" s="14" t="e">
        <f>C123*C124/Grundlagen!$D$4/C125*Grundlagen!$D$3</f>
        <v>#REF!</v>
      </c>
      <c r="D126" s="58" t="e">
        <f>D123*D124/Grundlagen!$D$4/D125*Grundlagen!$D$3</f>
        <v>#REF!</v>
      </c>
      <c r="E126" s="58" t="e">
        <f>E123*E124/Grundlagen!$D$4/E125*Grundlagen!$D$3</f>
        <v>#REF!</v>
      </c>
      <c r="F126" s="8" t="e">
        <f>F123*F124/Grundlagen!$D$4/F125*Grundlagen!$D$3</f>
        <v>#REF!</v>
      </c>
      <c r="G126" s="36" t="e">
        <f>SUMIF(Jahr!#REF!,B121,Jahr!$F$2:$F$366)</f>
        <v>#REF!</v>
      </c>
      <c r="H126" s="35"/>
      <c r="J126" s="43"/>
      <c r="K126" s="43"/>
    </row>
    <row r="127" spans="1:11" ht="15.95" customHeight="1" x14ac:dyDescent="0.35">
      <c r="A127" s="49" t="s">
        <v>8</v>
      </c>
      <c r="B127" s="46" t="s">
        <v>59</v>
      </c>
      <c r="C127" s="59">
        <v>6.2E-2</v>
      </c>
      <c r="D127" s="60">
        <v>1.6E-2</v>
      </c>
      <c r="E127" s="60">
        <v>1.6E-2</v>
      </c>
      <c r="F127" s="61">
        <v>1.6E-2</v>
      </c>
      <c r="G127" s="59">
        <v>0</v>
      </c>
      <c r="H127" s="35"/>
      <c r="J127" s="43"/>
      <c r="K127" s="43"/>
    </row>
    <row r="128" spans="1:11" ht="15.95" customHeight="1" x14ac:dyDescent="0.35">
      <c r="A128" s="50" t="s">
        <v>20</v>
      </c>
      <c r="B128" s="46" t="s">
        <v>54</v>
      </c>
      <c r="C128" s="14" t="e">
        <f>C126*(1-C127)</f>
        <v>#REF!</v>
      </c>
      <c r="D128" s="58" t="e">
        <f>D126*(1-D127)</f>
        <v>#REF!</v>
      </c>
      <c r="E128" s="58" t="e">
        <f>E126*(1-E127)</f>
        <v>#REF!</v>
      </c>
      <c r="F128" s="8" t="e">
        <f>F126*(1-F127)</f>
        <v>#REF!</v>
      </c>
      <c r="G128" s="14" t="e">
        <f>G126*(1-G127)</f>
        <v>#REF!</v>
      </c>
      <c r="H128" s="35"/>
      <c r="J128" s="43"/>
      <c r="K128" s="43"/>
    </row>
    <row r="129" spans="1:11" ht="15.95" customHeight="1" x14ac:dyDescent="0.35">
      <c r="A129" s="51" t="s">
        <v>17</v>
      </c>
      <c r="B129" s="46" t="s">
        <v>60</v>
      </c>
      <c r="C129" s="62">
        <v>6.58</v>
      </c>
      <c r="D129" s="63">
        <v>6.58</v>
      </c>
      <c r="E129" s="63">
        <v>6.58</v>
      </c>
      <c r="F129" s="64">
        <v>6.58</v>
      </c>
      <c r="G129" s="68">
        <v>11.032999999999999</v>
      </c>
      <c r="H129" s="35"/>
      <c r="J129" s="43"/>
      <c r="K129" s="43"/>
    </row>
    <row r="130" spans="1:11" ht="15.95" customHeight="1" x14ac:dyDescent="0.35">
      <c r="A130" s="26"/>
      <c r="B130" s="46"/>
      <c r="C130" s="14"/>
      <c r="D130" s="58"/>
      <c r="E130" s="58"/>
      <c r="F130" s="64"/>
      <c r="G130" s="34"/>
      <c r="H130" s="35"/>
      <c r="J130" s="43"/>
      <c r="K130" s="43"/>
    </row>
    <row r="131" spans="1:11" ht="15.95" customHeight="1" x14ac:dyDescent="0.35">
      <c r="A131" s="50" t="s">
        <v>10</v>
      </c>
      <c r="B131" s="46" t="s">
        <v>55</v>
      </c>
      <c r="C131" s="14" t="e">
        <f>C128*C129</f>
        <v>#REF!</v>
      </c>
      <c r="D131" s="58" t="e">
        <f>D128*D129</f>
        <v>#REF!</v>
      </c>
      <c r="E131" s="58" t="e">
        <f>E128*E129</f>
        <v>#REF!</v>
      </c>
      <c r="F131" s="8" t="e">
        <f>F128*F129</f>
        <v>#REF!</v>
      </c>
      <c r="G131" s="14" t="e">
        <f>G128*G129</f>
        <v>#REF!</v>
      </c>
      <c r="H131" s="37" t="e">
        <f>SUMIF(Jahr!#REF!,B121,Jahr!$G$2:$G$366)</f>
        <v>#REF!</v>
      </c>
      <c r="J131" s="43"/>
      <c r="K131" s="43"/>
    </row>
    <row r="132" spans="1:11" ht="15.95" customHeight="1" x14ac:dyDescent="0.35">
      <c r="A132" s="38"/>
      <c r="B132" s="47"/>
      <c r="C132" s="65" t="e">
        <f>C131/G131</f>
        <v>#REF!</v>
      </c>
      <c r="D132" s="66" t="e">
        <f>D131/G131</f>
        <v>#REF!</v>
      </c>
      <c r="E132" s="66" t="e">
        <f>E131/G131</f>
        <v>#REF!</v>
      </c>
      <c r="F132" s="67" t="e">
        <f>F131/G131</f>
        <v>#REF!</v>
      </c>
      <c r="G132" s="39">
        <v>1</v>
      </c>
      <c r="H132" s="40"/>
      <c r="J132" s="43"/>
      <c r="K132" s="43"/>
    </row>
    <row r="133" spans="1:11" ht="15.95" customHeight="1" x14ac:dyDescent="0.35">
      <c r="B133" s="42"/>
    </row>
    <row r="134" spans="1:11" ht="38.25" customHeight="1" x14ac:dyDescent="0.35">
      <c r="A134" s="41">
        <v>42675</v>
      </c>
      <c r="B134" s="42">
        <v>11</v>
      </c>
      <c r="C134" s="170" t="s">
        <v>101</v>
      </c>
      <c r="D134" s="17" t="s">
        <v>102</v>
      </c>
      <c r="E134" s="17" t="s">
        <v>103</v>
      </c>
      <c r="F134" s="171" t="s">
        <v>104</v>
      </c>
      <c r="G134" s="189" t="s">
        <v>56</v>
      </c>
      <c r="H134" s="191"/>
    </row>
    <row r="135" spans="1:11" s="15" customFormat="1" ht="15.95" customHeight="1" x14ac:dyDescent="0.35">
      <c r="A135" s="24" t="s">
        <v>19</v>
      </c>
      <c r="B135" s="44"/>
      <c r="C135" s="27" t="s">
        <v>54</v>
      </c>
      <c r="D135" s="25" t="s">
        <v>53</v>
      </c>
      <c r="E135" s="25" t="s">
        <v>54</v>
      </c>
      <c r="F135" s="28" t="s">
        <v>53</v>
      </c>
      <c r="G135" s="29" t="s">
        <v>54</v>
      </c>
      <c r="H135" s="30" t="s">
        <v>55</v>
      </c>
    </row>
    <row r="136" spans="1:11" ht="15.95" customHeight="1" x14ac:dyDescent="0.35">
      <c r="A136" s="48" t="s">
        <v>11</v>
      </c>
      <c r="B136" s="45" t="s">
        <v>53</v>
      </c>
      <c r="C136" s="52" t="e">
        <f>SUMIF(Jahr!#REF!,B134,Jahr!$B$2:$B$366)</f>
        <v>#REF!</v>
      </c>
      <c r="D136" s="53" t="e">
        <f>SUMIF(Jahr!#REF!,B134,Jahr!$C$2:$C$366)</f>
        <v>#REF!</v>
      </c>
      <c r="E136" s="53" t="e">
        <f>SUMIF(Jahr!#REF!,B134,Jahr!$D$2:$D$366)</f>
        <v>#REF!</v>
      </c>
      <c r="F136" s="54" t="e">
        <f>SUMIF(Jahr!#REF!,B134,Jahr!$E$2:$E$366)</f>
        <v>#REF!</v>
      </c>
      <c r="G136" s="32"/>
      <c r="H136" s="33"/>
      <c r="J136" s="43"/>
      <c r="K136" s="43"/>
    </row>
    <row r="137" spans="1:11" ht="15.95" customHeight="1" x14ac:dyDescent="0.35">
      <c r="A137" s="49" t="s">
        <v>12</v>
      </c>
      <c r="B137" s="46" t="s">
        <v>57</v>
      </c>
      <c r="C137" s="55">
        <v>0.97499999999999998</v>
      </c>
      <c r="D137" s="56">
        <v>1.0049999999999999</v>
      </c>
      <c r="E137" s="56">
        <v>1.0049999999999999</v>
      </c>
      <c r="F137" s="57">
        <v>1.0049999999999999</v>
      </c>
      <c r="G137" s="34"/>
      <c r="H137" s="35"/>
      <c r="J137" s="43"/>
      <c r="K137" s="43"/>
    </row>
    <row r="138" spans="1:11" ht="15.95" customHeight="1" x14ac:dyDescent="0.35">
      <c r="A138" s="49" t="s">
        <v>14</v>
      </c>
      <c r="B138" s="46" t="s">
        <v>58</v>
      </c>
      <c r="C138" s="55">
        <v>308</v>
      </c>
      <c r="D138" s="56">
        <v>288</v>
      </c>
      <c r="E138" s="56">
        <v>288</v>
      </c>
      <c r="F138" s="57">
        <v>288</v>
      </c>
      <c r="G138" s="34"/>
      <c r="H138" s="35"/>
      <c r="J138" s="43"/>
      <c r="K138" s="43"/>
    </row>
    <row r="139" spans="1:11" ht="15.95" customHeight="1" x14ac:dyDescent="0.35">
      <c r="A139" s="50" t="s">
        <v>11</v>
      </c>
      <c r="B139" s="46" t="s">
        <v>54</v>
      </c>
      <c r="C139" s="14" t="e">
        <f>C136*C137/Grundlagen!$D$4/C138*Grundlagen!$D$3</f>
        <v>#REF!</v>
      </c>
      <c r="D139" s="58" t="e">
        <f>D136*D137/Grundlagen!$D$4/D138*Grundlagen!$D$3</f>
        <v>#REF!</v>
      </c>
      <c r="E139" s="58" t="e">
        <f>E136*E137/Grundlagen!$D$4/E138*Grundlagen!$D$3</f>
        <v>#REF!</v>
      </c>
      <c r="F139" s="8" t="e">
        <f>F136*F137/Grundlagen!$D$4/F138*Grundlagen!$D$3</f>
        <v>#REF!</v>
      </c>
      <c r="G139" s="36" t="e">
        <f>SUMIF(Jahr!#REF!,B134,Jahr!$F$2:$F$366)</f>
        <v>#REF!</v>
      </c>
      <c r="H139" s="35"/>
      <c r="J139" s="43"/>
      <c r="K139" s="43"/>
    </row>
    <row r="140" spans="1:11" ht="15.95" customHeight="1" x14ac:dyDescent="0.35">
      <c r="A140" s="49" t="s">
        <v>8</v>
      </c>
      <c r="B140" s="46" t="s">
        <v>59</v>
      </c>
      <c r="C140" s="59">
        <v>6.2E-2</v>
      </c>
      <c r="D140" s="60">
        <v>1.6E-2</v>
      </c>
      <c r="E140" s="60">
        <v>1.6E-2</v>
      </c>
      <c r="F140" s="61">
        <v>1.6E-2</v>
      </c>
      <c r="G140" s="59">
        <v>0</v>
      </c>
      <c r="H140" s="35"/>
      <c r="J140" s="43"/>
      <c r="K140" s="43"/>
    </row>
    <row r="141" spans="1:11" ht="15.95" customHeight="1" x14ac:dyDescent="0.35">
      <c r="A141" s="50" t="s">
        <v>20</v>
      </c>
      <c r="B141" s="46" t="s">
        <v>54</v>
      </c>
      <c r="C141" s="14" t="e">
        <f>C139*(1-C140)</f>
        <v>#REF!</v>
      </c>
      <c r="D141" s="58" t="e">
        <f>D139*(1-D140)</f>
        <v>#REF!</v>
      </c>
      <c r="E141" s="58" t="e">
        <f>E139*(1-E140)</f>
        <v>#REF!</v>
      </c>
      <c r="F141" s="8" t="e">
        <f>F139*(1-F140)</f>
        <v>#REF!</v>
      </c>
      <c r="G141" s="14" t="e">
        <f>G139*(1-G140)</f>
        <v>#REF!</v>
      </c>
      <c r="H141" s="35"/>
      <c r="J141" s="43"/>
      <c r="K141" s="43"/>
    </row>
    <row r="142" spans="1:11" ht="15.95" customHeight="1" x14ac:dyDescent="0.35">
      <c r="A142" s="51" t="s">
        <v>17</v>
      </c>
      <c r="B142" s="46" t="s">
        <v>60</v>
      </c>
      <c r="C142" s="62">
        <v>6.58</v>
      </c>
      <c r="D142" s="63">
        <v>6.58</v>
      </c>
      <c r="E142" s="63">
        <v>6.58</v>
      </c>
      <c r="F142" s="64">
        <v>6.58</v>
      </c>
      <c r="G142" s="68">
        <v>11.032999999999999</v>
      </c>
      <c r="H142" s="35"/>
      <c r="J142" s="43"/>
      <c r="K142" s="43"/>
    </row>
    <row r="143" spans="1:11" ht="15.95" customHeight="1" x14ac:dyDescent="0.35">
      <c r="A143" s="26"/>
      <c r="B143" s="46"/>
      <c r="C143" s="14"/>
      <c r="D143" s="58"/>
      <c r="E143" s="58"/>
      <c r="F143" s="64"/>
      <c r="G143" s="34"/>
      <c r="H143" s="35"/>
      <c r="J143" s="43"/>
      <c r="K143" s="43"/>
    </row>
    <row r="144" spans="1:11" ht="15.95" customHeight="1" x14ac:dyDescent="0.35">
      <c r="A144" s="50" t="s">
        <v>10</v>
      </c>
      <c r="B144" s="46" t="s">
        <v>55</v>
      </c>
      <c r="C144" s="14" t="e">
        <f>C141*C142</f>
        <v>#REF!</v>
      </c>
      <c r="D144" s="58" t="e">
        <f>D141*D142</f>
        <v>#REF!</v>
      </c>
      <c r="E144" s="58" t="e">
        <f>E141*E142</f>
        <v>#REF!</v>
      </c>
      <c r="F144" s="8" t="e">
        <f>F141*F142</f>
        <v>#REF!</v>
      </c>
      <c r="G144" s="14" t="e">
        <f>G141*G142</f>
        <v>#REF!</v>
      </c>
      <c r="H144" s="37" t="e">
        <f>SUMIF(Jahr!#REF!,B134,Jahr!$G$2:$G$366)</f>
        <v>#REF!</v>
      </c>
      <c r="J144" s="43"/>
      <c r="K144" s="43"/>
    </row>
    <row r="145" spans="1:11" ht="15.95" customHeight="1" x14ac:dyDescent="0.35">
      <c r="A145" s="38"/>
      <c r="B145" s="47"/>
      <c r="C145" s="65" t="e">
        <f>C144/G144</f>
        <v>#REF!</v>
      </c>
      <c r="D145" s="66" t="e">
        <f>D144/G144</f>
        <v>#REF!</v>
      </c>
      <c r="E145" s="66" t="e">
        <f>E144/G144</f>
        <v>#REF!</v>
      </c>
      <c r="F145" s="67" t="e">
        <f>F144/G144</f>
        <v>#REF!</v>
      </c>
      <c r="G145" s="39">
        <v>1</v>
      </c>
      <c r="H145" s="40"/>
      <c r="J145" s="43"/>
      <c r="K145" s="43"/>
    </row>
    <row r="146" spans="1:11" ht="15.95" customHeight="1" x14ac:dyDescent="0.35">
      <c r="B146" s="42"/>
    </row>
    <row r="147" spans="1:11" ht="38.25" customHeight="1" x14ac:dyDescent="0.35">
      <c r="A147" s="41">
        <v>42705</v>
      </c>
      <c r="B147" s="42">
        <v>12</v>
      </c>
      <c r="C147" s="170" t="s">
        <v>101</v>
      </c>
      <c r="D147" s="17" t="s">
        <v>102</v>
      </c>
      <c r="E147" s="17" t="s">
        <v>103</v>
      </c>
      <c r="F147" s="171" t="s">
        <v>104</v>
      </c>
      <c r="G147" s="189" t="s">
        <v>56</v>
      </c>
      <c r="H147" s="190"/>
    </row>
    <row r="148" spans="1:11" s="15" customFormat="1" ht="15.95" customHeight="1" x14ac:dyDescent="0.35">
      <c r="A148" s="24" t="s">
        <v>19</v>
      </c>
      <c r="B148" s="44"/>
      <c r="C148" s="27" t="s">
        <v>54</v>
      </c>
      <c r="D148" s="25" t="s">
        <v>53</v>
      </c>
      <c r="E148" s="25" t="s">
        <v>54</v>
      </c>
      <c r="F148" s="28" t="s">
        <v>53</v>
      </c>
      <c r="G148" s="29" t="s">
        <v>54</v>
      </c>
      <c r="H148" s="30" t="s">
        <v>55</v>
      </c>
    </row>
    <row r="149" spans="1:11" ht="15.95" customHeight="1" x14ac:dyDescent="0.35">
      <c r="A149" s="48" t="s">
        <v>11</v>
      </c>
      <c r="B149" s="45" t="s">
        <v>53</v>
      </c>
      <c r="C149" s="52" t="e">
        <f>SUMIF(Jahr!#REF!,B147,Jahr!$B$2:$B$367)</f>
        <v>#REF!</v>
      </c>
      <c r="D149" s="53" t="e">
        <f>SUMIF(Jahr!#REF!,B147,Jahr!$C$2:$C$367)</f>
        <v>#REF!</v>
      </c>
      <c r="E149" s="53" t="e">
        <f>SUMIF(Jahr!#REF!,B147,Jahr!$D$2:$D$367)</f>
        <v>#REF!</v>
      </c>
      <c r="F149" s="54" t="e">
        <f>SUMIF(Jahr!#REF!,B147,Jahr!$E$2:$E$367)</f>
        <v>#REF!</v>
      </c>
      <c r="G149" s="32"/>
      <c r="H149" s="33"/>
      <c r="J149" s="43"/>
      <c r="K149" s="43"/>
    </row>
    <row r="150" spans="1:11" ht="15.95" customHeight="1" x14ac:dyDescent="0.35">
      <c r="A150" s="49" t="s">
        <v>12</v>
      </c>
      <c r="B150" s="46" t="s">
        <v>57</v>
      </c>
      <c r="C150" s="55">
        <v>0.97499999999999998</v>
      </c>
      <c r="D150" s="56">
        <v>1.0049999999999999</v>
      </c>
      <c r="E150" s="56">
        <v>1.0049999999999999</v>
      </c>
      <c r="F150" s="57">
        <v>1.0049999999999999</v>
      </c>
      <c r="G150" s="34"/>
      <c r="H150" s="35"/>
      <c r="J150" s="43"/>
      <c r="K150" s="43"/>
    </row>
    <row r="151" spans="1:11" ht="15.95" customHeight="1" x14ac:dyDescent="0.35">
      <c r="A151" s="49" t="s">
        <v>14</v>
      </c>
      <c r="B151" s="46" t="s">
        <v>58</v>
      </c>
      <c r="C151" s="55">
        <v>308</v>
      </c>
      <c r="D151" s="56">
        <v>288</v>
      </c>
      <c r="E151" s="56">
        <v>288</v>
      </c>
      <c r="F151" s="57">
        <v>288</v>
      </c>
      <c r="G151" s="34"/>
      <c r="H151" s="35"/>
      <c r="J151" s="43"/>
      <c r="K151" s="43"/>
    </row>
    <row r="152" spans="1:11" ht="15.95" customHeight="1" x14ac:dyDescent="0.35">
      <c r="A152" s="50" t="s">
        <v>11</v>
      </c>
      <c r="B152" s="46" t="s">
        <v>54</v>
      </c>
      <c r="C152" s="14" t="e">
        <f>C149*C150/Grundlagen!$D$4/C151*Grundlagen!$D$3</f>
        <v>#REF!</v>
      </c>
      <c r="D152" s="58" t="e">
        <f>D149*D150/Grundlagen!$D$4/D151*Grundlagen!$D$3</f>
        <v>#REF!</v>
      </c>
      <c r="E152" s="58" t="e">
        <f>E149*E150/Grundlagen!$D$4/E151*Grundlagen!$D$3</f>
        <v>#REF!</v>
      </c>
      <c r="F152" s="8" t="e">
        <f>F149*F150/Grundlagen!$D$4/F151*Grundlagen!$D$3</f>
        <v>#REF!</v>
      </c>
      <c r="G152" s="36" t="e">
        <f>SUMIF(Jahr!#REF!,B147,Jahr!$F$2:$F$367)</f>
        <v>#REF!</v>
      </c>
      <c r="H152" s="35"/>
      <c r="J152" s="43"/>
      <c r="K152" s="43"/>
    </row>
    <row r="153" spans="1:11" ht="15.95" customHeight="1" x14ac:dyDescent="0.35">
      <c r="A153" s="49" t="s">
        <v>8</v>
      </c>
      <c r="B153" s="46" t="s">
        <v>59</v>
      </c>
      <c r="C153" s="59">
        <v>6.2E-2</v>
      </c>
      <c r="D153" s="60">
        <v>1.6E-2</v>
      </c>
      <c r="E153" s="60">
        <v>1.6E-2</v>
      </c>
      <c r="F153" s="61">
        <v>1.6E-2</v>
      </c>
      <c r="G153" s="59">
        <v>0</v>
      </c>
      <c r="H153" s="35"/>
      <c r="J153" s="43"/>
      <c r="K153" s="43"/>
    </row>
    <row r="154" spans="1:11" ht="15.95" customHeight="1" x14ac:dyDescent="0.35">
      <c r="A154" s="50" t="s">
        <v>20</v>
      </c>
      <c r="B154" s="46" t="s">
        <v>54</v>
      </c>
      <c r="C154" s="14" t="e">
        <f>C152*(1-C153)</f>
        <v>#REF!</v>
      </c>
      <c r="D154" s="58" t="e">
        <f>D152*(1-D153)</f>
        <v>#REF!</v>
      </c>
      <c r="E154" s="58" t="e">
        <f>E152*(1-E153)</f>
        <v>#REF!</v>
      </c>
      <c r="F154" s="8" t="e">
        <f>F152*(1-F153)</f>
        <v>#REF!</v>
      </c>
      <c r="G154" s="14" t="e">
        <f>G152*(1-G153)</f>
        <v>#REF!</v>
      </c>
      <c r="H154" s="35"/>
      <c r="J154" s="43"/>
      <c r="K154" s="43"/>
    </row>
    <row r="155" spans="1:11" ht="15.95" customHeight="1" x14ac:dyDescent="0.35">
      <c r="A155" s="51" t="s">
        <v>17</v>
      </c>
      <c r="B155" s="46" t="s">
        <v>60</v>
      </c>
      <c r="C155" s="62">
        <v>6.58</v>
      </c>
      <c r="D155" s="63">
        <v>6.58</v>
      </c>
      <c r="E155" s="63">
        <v>6.58</v>
      </c>
      <c r="F155" s="64">
        <v>6.58</v>
      </c>
      <c r="G155" s="68">
        <v>11.032999999999999</v>
      </c>
      <c r="H155" s="35"/>
      <c r="J155" s="43"/>
      <c r="K155" s="43"/>
    </row>
    <row r="156" spans="1:11" ht="15.95" customHeight="1" x14ac:dyDescent="0.35">
      <c r="A156" s="26"/>
      <c r="B156" s="46"/>
      <c r="C156" s="14"/>
      <c r="D156" s="58"/>
      <c r="E156" s="58"/>
      <c r="F156" s="64"/>
      <c r="G156" s="34"/>
      <c r="H156" s="35"/>
      <c r="J156" s="43"/>
      <c r="K156" s="43"/>
    </row>
    <row r="157" spans="1:11" ht="15.95" customHeight="1" x14ac:dyDescent="0.35">
      <c r="A157" s="50" t="s">
        <v>10</v>
      </c>
      <c r="B157" s="46" t="s">
        <v>55</v>
      </c>
      <c r="C157" s="14" t="e">
        <f>C154*C155</f>
        <v>#REF!</v>
      </c>
      <c r="D157" s="58" t="e">
        <f>D154*D155</f>
        <v>#REF!</v>
      </c>
      <c r="E157" s="58" t="e">
        <f>E154*E155</f>
        <v>#REF!</v>
      </c>
      <c r="F157" s="8" t="e">
        <f>F154*F155</f>
        <v>#REF!</v>
      </c>
      <c r="G157" s="14" t="e">
        <f>G154*G155</f>
        <v>#REF!</v>
      </c>
      <c r="H157" s="37" t="e">
        <f>SUMIF(Jahr!#REF!,B147,Jahr!$G$2:$G$367)</f>
        <v>#REF!</v>
      </c>
      <c r="J157" s="43"/>
      <c r="K157" s="43"/>
    </row>
    <row r="158" spans="1:11" ht="15.95" customHeight="1" x14ac:dyDescent="0.35">
      <c r="A158" s="38"/>
      <c r="B158" s="47"/>
      <c r="C158" s="65" t="e">
        <f>C157/G157</f>
        <v>#REF!</v>
      </c>
      <c r="D158" s="66" t="e">
        <f>D157/G157</f>
        <v>#REF!</v>
      </c>
      <c r="E158" s="66" t="e">
        <f>E157/G157</f>
        <v>#REF!</v>
      </c>
      <c r="F158" s="67" t="e">
        <f>F157/G157</f>
        <v>#REF!</v>
      </c>
      <c r="G158" s="39">
        <v>1</v>
      </c>
      <c r="H158" s="40"/>
      <c r="J158" s="43"/>
      <c r="K158" s="43"/>
    </row>
  </sheetData>
  <dataConsolidate/>
  <mergeCells count="12">
    <mergeCell ref="G4:H4"/>
    <mergeCell ref="G17:H17"/>
    <mergeCell ref="G30:H30"/>
    <mergeCell ref="G43:H43"/>
    <mergeCell ref="G56:H56"/>
    <mergeCell ref="G147:H147"/>
    <mergeCell ref="G69:H69"/>
    <mergeCell ref="G82:H82"/>
    <mergeCell ref="G95:H95"/>
    <mergeCell ref="G108:H108"/>
    <mergeCell ref="G121:H121"/>
    <mergeCell ref="G134:H134"/>
  </mergeCells>
  <pageMargins left="0.74803149606299213" right="0.23622047244094491" top="0.6692913385826772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20"/>
  <sheetViews>
    <sheetView topLeftCell="A7" zoomScaleNormal="100" zoomScalePageLayoutView="115" workbookViewId="0">
      <selection activeCell="V19" sqref="V19"/>
    </sheetView>
  </sheetViews>
  <sheetFormatPr baseColWidth="10" defaultColWidth="5" defaultRowHeight="28.35" customHeight="1" x14ac:dyDescent="0.35"/>
  <sheetData>
    <row r="1" spans="1:1" ht="28.35" customHeight="1" x14ac:dyDescent="0.35">
      <c r="A1" s="176" t="s">
        <v>105</v>
      </c>
    </row>
    <row r="2" spans="1:1" ht="28.35" customHeight="1" x14ac:dyDescent="0.35">
      <c r="A2" s="70" t="s">
        <v>97</v>
      </c>
    </row>
    <row r="8" spans="1:1" ht="28.35" customHeight="1" x14ac:dyDescent="0.35">
      <c r="A8" s="70" t="s">
        <v>98</v>
      </c>
    </row>
    <row r="14" spans="1:1" ht="28.35" customHeight="1" x14ac:dyDescent="0.35">
      <c r="A14" s="70" t="s">
        <v>99</v>
      </c>
    </row>
    <row r="20" spans="1:1" ht="28.35" customHeight="1" x14ac:dyDescent="0.35">
      <c r="A20" s="70" t="s">
        <v>100</v>
      </c>
    </row>
  </sheetData>
  <pageMargins left="0.74803149606299213" right="0.23622047244094491" top="0.62992125984251968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A20"/>
  <sheetViews>
    <sheetView zoomScaleNormal="100" zoomScalePageLayoutView="115" workbookViewId="0"/>
  </sheetViews>
  <sheetFormatPr baseColWidth="10" defaultColWidth="5" defaultRowHeight="28.35" customHeight="1" x14ac:dyDescent="0.35"/>
  <sheetData>
    <row r="1" spans="1:1" ht="28.35" customHeight="1" x14ac:dyDescent="0.35">
      <c r="A1" s="176" t="s">
        <v>105</v>
      </c>
    </row>
    <row r="2" spans="1:1" ht="28.35" customHeight="1" x14ac:dyDescent="0.35">
      <c r="A2" s="70" t="s">
        <v>107</v>
      </c>
    </row>
    <row r="8" spans="1:1" ht="28.35" customHeight="1" x14ac:dyDescent="0.35">
      <c r="A8" s="70"/>
    </row>
    <row r="14" spans="1:1" ht="28.35" customHeight="1" x14ac:dyDescent="0.35">
      <c r="A14" s="70" t="s">
        <v>108</v>
      </c>
    </row>
    <row r="20" spans="1:1" ht="28.35" customHeight="1" x14ac:dyDescent="0.35">
      <c r="A20" s="70"/>
    </row>
  </sheetData>
  <pageMargins left="0.74803149606299213" right="0.23622047244094491" top="0.62992125984251968" bottom="0.62992125984251968" header="0.31496062992125984" footer="0.31496062992125984"/>
  <pageSetup paperSize="9" orientation="portrait" r:id="rId1"/>
  <headerFooter scaleWithDoc="0">
    <oddHeader>&amp;R&amp;G</oddHeader>
    <oddFooter xml:space="preserve">&amp;L&amp;"Calibri,Standard"&amp;7PIMOS: &amp;Z&amp;F\&amp;A&amp;R&amp;"Calibri,Standard"&amp;7
© adrian.fasel@arabern.ch, tanja.vdheijden@arabern.ch
&amp;D
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Grundlagen</vt:lpstr>
      <vt:lpstr>Jahresbilanz</vt:lpstr>
      <vt:lpstr>Jahr</vt:lpstr>
      <vt:lpstr>Monat</vt:lpstr>
      <vt:lpstr>Grafik Produktion-Konsum</vt:lpstr>
      <vt:lpstr>Grafik Rohgas auf BGAA</vt:lpstr>
      <vt:lpstr>Jahr!Print_Titles</vt:lpstr>
      <vt:lpstr>Monat!Print_Titles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PIMOS</dc:subject>
  <dc:creator>afa</dc:creator>
  <cp:lastModifiedBy>Imre Antalfy</cp:lastModifiedBy>
  <cp:lastPrinted>2017-01-06T09:07:47Z</cp:lastPrinted>
  <dcterms:created xsi:type="dcterms:W3CDTF">2004-01-13T07:11:56Z</dcterms:created>
  <dcterms:modified xsi:type="dcterms:W3CDTF">2020-03-12T14:04:03Z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bed9ccbf-8bdb-4b6d-9201-4fcefa567bd8</vt:lpwstr>
  </property>
</Properties>
</file>