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Imre Antalfy\Documents\GitHub\Track 2 python\"/>
    </mc:Choice>
  </mc:AlternateContent>
  <xr:revisionPtr revIDLastSave="0" documentId="13_ncr:1_{6FAA8BF3-246D-4ACB-8594-09BA67912AC2}" xr6:coauthVersionLast="45" xr6:coauthVersionMax="45" xr10:uidLastSave="{00000000-0000-0000-0000-000000000000}"/>
  <bookViews>
    <workbookView xWindow="69720" yWindow="-120" windowWidth="29040" windowHeight="15840" activeTab="2" xr2:uid="{00000000-000D-0000-FFFF-FFFF00000000}"/>
  </bookViews>
  <sheets>
    <sheet name="Grundlagen" sheetId="4" r:id="rId1"/>
    <sheet name="Jahresbilanz" sheetId="22" r:id="rId2"/>
    <sheet name="Jahr" sheetId="5" r:id="rId3"/>
    <sheet name="Monat" sheetId="20" state="hidden" r:id="rId4"/>
    <sheet name="Grafik Produktion-Konsum" sheetId="19" state="hidden" r:id="rId5"/>
    <sheet name="Grafik Rohgas auf BGAA" sheetId="25" state="hidden" r:id="rId6"/>
  </sheets>
  <definedNames>
    <definedName name="_FilterDatabase" localSheetId="3" hidden="1">Monat!$A$2:$A$158</definedName>
    <definedName name="Print_Titles" localSheetId="2">Jahr!$1:$1</definedName>
    <definedName name="Print_Titles" localSheetId="3">Monat!$2:$3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2" l="1"/>
  <c r="B20" i="22"/>
  <c r="B25" i="22"/>
  <c r="B22" i="22"/>
  <c r="B21" i="22"/>
  <c r="B23" i="22" l="1"/>
  <c r="F23" i="22"/>
  <c r="G26" i="22"/>
  <c r="E347" i="5"/>
  <c r="I347" i="5" s="1"/>
  <c r="H2" i="5"/>
  <c r="D21" i="22"/>
  <c r="C21" i="22"/>
  <c r="D20" i="22"/>
  <c r="C25" i="22"/>
  <c r="D25" i="22"/>
  <c r="E25" i="22"/>
  <c r="C22" i="22"/>
  <c r="D22" i="22"/>
  <c r="E22" i="22"/>
  <c r="E21" i="22"/>
  <c r="F24" i="22"/>
  <c r="E2" i="5"/>
  <c r="I2" i="5" s="1"/>
  <c r="E7" i="5"/>
  <c r="I7" i="5" s="1"/>
  <c r="E8" i="5"/>
  <c r="I8" i="5" s="1"/>
  <c r="E9" i="5"/>
  <c r="I9" i="5" s="1"/>
  <c r="E10" i="5"/>
  <c r="I10" i="5" s="1"/>
  <c r="E11" i="5"/>
  <c r="I11" i="5" s="1"/>
  <c r="E12" i="5"/>
  <c r="I12" i="5" s="1"/>
  <c r="E13" i="5"/>
  <c r="I13" i="5" s="1"/>
  <c r="E14" i="5"/>
  <c r="I14" i="5" s="1"/>
  <c r="E15" i="5"/>
  <c r="I15" i="5" s="1"/>
  <c r="E16" i="5"/>
  <c r="I16" i="5" s="1"/>
  <c r="E17" i="5"/>
  <c r="I17" i="5" s="1"/>
  <c r="E18" i="5"/>
  <c r="I18" i="5" s="1"/>
  <c r="E19" i="5"/>
  <c r="I19" i="5" s="1"/>
  <c r="E20" i="5"/>
  <c r="I20" i="5" s="1"/>
  <c r="E21" i="5"/>
  <c r="I21" i="5" s="1"/>
  <c r="E22" i="5"/>
  <c r="I22" i="5" s="1"/>
  <c r="E23" i="5"/>
  <c r="I23" i="5" s="1"/>
  <c r="E24" i="5"/>
  <c r="I24" i="5" s="1"/>
  <c r="E25" i="5"/>
  <c r="I25" i="5" s="1"/>
  <c r="E26" i="5"/>
  <c r="I26" i="5" s="1"/>
  <c r="E27" i="5"/>
  <c r="I27" i="5" s="1"/>
  <c r="E28" i="5"/>
  <c r="I28" i="5" s="1"/>
  <c r="E29" i="5"/>
  <c r="I29" i="5" s="1"/>
  <c r="E30" i="5"/>
  <c r="I30" i="5" s="1"/>
  <c r="E31" i="5"/>
  <c r="I31" i="5" s="1"/>
  <c r="E32" i="5"/>
  <c r="I32" i="5" s="1"/>
  <c r="E33" i="5"/>
  <c r="I33" i="5" s="1"/>
  <c r="E34" i="5"/>
  <c r="I34" i="5" s="1"/>
  <c r="E35" i="5"/>
  <c r="I35" i="5" s="1"/>
  <c r="E36" i="5"/>
  <c r="I36" i="5" s="1"/>
  <c r="E37" i="5"/>
  <c r="I37" i="5" s="1"/>
  <c r="E38" i="5"/>
  <c r="I38" i="5" s="1"/>
  <c r="E39" i="5"/>
  <c r="I39" i="5" s="1"/>
  <c r="E40" i="5"/>
  <c r="I40" i="5" s="1"/>
  <c r="E41" i="5"/>
  <c r="I41" i="5" s="1"/>
  <c r="E42" i="5"/>
  <c r="I42" i="5" s="1"/>
  <c r="E43" i="5"/>
  <c r="I43" i="5" s="1"/>
  <c r="E44" i="5"/>
  <c r="I44" i="5" s="1"/>
  <c r="E45" i="5"/>
  <c r="I45" i="5" s="1"/>
  <c r="E46" i="5"/>
  <c r="I46" i="5" s="1"/>
  <c r="E47" i="5"/>
  <c r="I47" i="5" s="1"/>
  <c r="E48" i="5"/>
  <c r="I48" i="5" s="1"/>
  <c r="E49" i="5"/>
  <c r="I49" i="5" s="1"/>
  <c r="E50" i="5"/>
  <c r="I50" i="5" s="1"/>
  <c r="E51" i="5"/>
  <c r="I51" i="5" s="1"/>
  <c r="E52" i="5"/>
  <c r="I52" i="5" s="1"/>
  <c r="E53" i="5"/>
  <c r="I53" i="5" s="1"/>
  <c r="E54" i="5"/>
  <c r="I54" i="5" s="1"/>
  <c r="E55" i="5"/>
  <c r="I55" i="5" s="1"/>
  <c r="E56" i="5"/>
  <c r="I56" i="5" s="1"/>
  <c r="E57" i="5"/>
  <c r="I57" i="5" s="1"/>
  <c r="E58" i="5"/>
  <c r="I58" i="5" s="1"/>
  <c r="E59" i="5"/>
  <c r="I59" i="5" s="1"/>
  <c r="E60" i="5"/>
  <c r="I60" i="5" s="1"/>
  <c r="E61" i="5"/>
  <c r="I61" i="5" s="1"/>
  <c r="E62" i="5"/>
  <c r="I62" i="5" s="1"/>
  <c r="E63" i="5"/>
  <c r="I63" i="5" s="1"/>
  <c r="E64" i="5"/>
  <c r="I64" i="5" s="1"/>
  <c r="E65" i="5"/>
  <c r="I65" i="5" s="1"/>
  <c r="E66" i="5"/>
  <c r="I66" i="5" s="1"/>
  <c r="E67" i="5"/>
  <c r="I67" i="5" s="1"/>
  <c r="E68" i="5"/>
  <c r="I68" i="5" s="1"/>
  <c r="E69" i="5"/>
  <c r="I69" i="5" s="1"/>
  <c r="E70" i="5"/>
  <c r="I70" i="5" s="1"/>
  <c r="E71" i="5"/>
  <c r="I71" i="5" s="1"/>
  <c r="E72" i="5"/>
  <c r="I72" i="5" s="1"/>
  <c r="E73" i="5"/>
  <c r="I73" i="5" s="1"/>
  <c r="E74" i="5"/>
  <c r="I74" i="5" s="1"/>
  <c r="E75" i="5"/>
  <c r="I75" i="5" s="1"/>
  <c r="E76" i="5"/>
  <c r="I76" i="5" s="1"/>
  <c r="E77" i="5"/>
  <c r="I77" i="5" s="1"/>
  <c r="E78" i="5"/>
  <c r="I78" i="5" s="1"/>
  <c r="E79" i="5"/>
  <c r="I79" i="5" s="1"/>
  <c r="E80" i="5"/>
  <c r="I80" i="5" s="1"/>
  <c r="E81" i="5"/>
  <c r="I81" i="5" s="1"/>
  <c r="E82" i="5"/>
  <c r="I82" i="5" s="1"/>
  <c r="E83" i="5"/>
  <c r="I83" i="5" s="1"/>
  <c r="E84" i="5"/>
  <c r="I84" i="5" s="1"/>
  <c r="E85" i="5"/>
  <c r="I85" i="5" s="1"/>
  <c r="E86" i="5"/>
  <c r="I86" i="5" s="1"/>
  <c r="E87" i="5"/>
  <c r="I87" i="5" s="1"/>
  <c r="E88" i="5"/>
  <c r="I88" i="5" s="1"/>
  <c r="E89" i="5"/>
  <c r="I89" i="5" s="1"/>
  <c r="E90" i="5"/>
  <c r="I90" i="5" s="1"/>
  <c r="E91" i="5"/>
  <c r="I91" i="5" s="1"/>
  <c r="E92" i="5"/>
  <c r="I92" i="5" s="1"/>
  <c r="E93" i="5"/>
  <c r="I93" i="5" s="1"/>
  <c r="E94" i="5"/>
  <c r="I94" i="5" s="1"/>
  <c r="E95" i="5"/>
  <c r="I95" i="5" s="1"/>
  <c r="E96" i="5"/>
  <c r="I96" i="5" s="1"/>
  <c r="E97" i="5"/>
  <c r="I97" i="5" s="1"/>
  <c r="E98" i="5"/>
  <c r="I98" i="5" s="1"/>
  <c r="E99" i="5"/>
  <c r="I99" i="5" s="1"/>
  <c r="E100" i="5"/>
  <c r="I100" i="5" s="1"/>
  <c r="E101" i="5"/>
  <c r="I101" i="5" s="1"/>
  <c r="E102" i="5"/>
  <c r="I102" i="5" s="1"/>
  <c r="E103" i="5"/>
  <c r="I103" i="5" s="1"/>
  <c r="E104" i="5"/>
  <c r="I104" i="5" s="1"/>
  <c r="E105" i="5"/>
  <c r="I105" i="5" s="1"/>
  <c r="E106" i="5"/>
  <c r="I106" i="5" s="1"/>
  <c r="E107" i="5"/>
  <c r="I107" i="5" s="1"/>
  <c r="E108" i="5"/>
  <c r="I108" i="5" s="1"/>
  <c r="E109" i="5"/>
  <c r="I109" i="5" s="1"/>
  <c r="E110" i="5"/>
  <c r="I110" i="5" s="1"/>
  <c r="E111" i="5"/>
  <c r="I111" i="5" s="1"/>
  <c r="E112" i="5"/>
  <c r="I112" i="5" s="1"/>
  <c r="E113" i="5"/>
  <c r="I113" i="5" s="1"/>
  <c r="E114" i="5"/>
  <c r="I114" i="5" s="1"/>
  <c r="E115" i="5"/>
  <c r="I115" i="5" s="1"/>
  <c r="E116" i="5"/>
  <c r="I116" i="5" s="1"/>
  <c r="E117" i="5"/>
  <c r="I117" i="5" s="1"/>
  <c r="E118" i="5"/>
  <c r="I118" i="5" s="1"/>
  <c r="E119" i="5"/>
  <c r="I119" i="5" s="1"/>
  <c r="E120" i="5"/>
  <c r="I120" i="5" s="1"/>
  <c r="E121" i="5"/>
  <c r="I121" i="5" s="1"/>
  <c r="E122" i="5"/>
  <c r="I122" i="5" s="1"/>
  <c r="E123" i="5"/>
  <c r="I123" i="5" s="1"/>
  <c r="E124" i="5"/>
  <c r="I124" i="5" s="1"/>
  <c r="E125" i="5"/>
  <c r="I125" i="5" s="1"/>
  <c r="E126" i="5"/>
  <c r="I126" i="5" s="1"/>
  <c r="E127" i="5"/>
  <c r="I127" i="5" s="1"/>
  <c r="E128" i="5"/>
  <c r="I128" i="5" s="1"/>
  <c r="E129" i="5"/>
  <c r="I129" i="5" s="1"/>
  <c r="E130" i="5"/>
  <c r="I130" i="5" s="1"/>
  <c r="E131" i="5"/>
  <c r="I131" i="5" s="1"/>
  <c r="E132" i="5"/>
  <c r="I132" i="5" s="1"/>
  <c r="E133" i="5"/>
  <c r="I133" i="5" s="1"/>
  <c r="E134" i="5"/>
  <c r="I134" i="5" s="1"/>
  <c r="E135" i="5"/>
  <c r="I135" i="5" s="1"/>
  <c r="E136" i="5"/>
  <c r="I136" i="5" s="1"/>
  <c r="E137" i="5"/>
  <c r="I137" i="5" s="1"/>
  <c r="E138" i="5"/>
  <c r="I138" i="5" s="1"/>
  <c r="E139" i="5"/>
  <c r="I139" i="5" s="1"/>
  <c r="E140" i="5"/>
  <c r="I140" i="5" s="1"/>
  <c r="E141" i="5"/>
  <c r="I141" i="5" s="1"/>
  <c r="E142" i="5"/>
  <c r="I142" i="5" s="1"/>
  <c r="E143" i="5"/>
  <c r="I143" i="5" s="1"/>
  <c r="E144" i="5"/>
  <c r="I144" i="5" s="1"/>
  <c r="E145" i="5"/>
  <c r="I145" i="5" s="1"/>
  <c r="E146" i="5"/>
  <c r="I146" i="5" s="1"/>
  <c r="E147" i="5"/>
  <c r="I147" i="5" s="1"/>
  <c r="E148" i="5"/>
  <c r="I148" i="5" s="1"/>
  <c r="E149" i="5"/>
  <c r="I149" i="5" s="1"/>
  <c r="E150" i="5"/>
  <c r="I150" i="5" s="1"/>
  <c r="E151" i="5"/>
  <c r="I151" i="5" s="1"/>
  <c r="E152" i="5"/>
  <c r="I152" i="5" s="1"/>
  <c r="E153" i="5"/>
  <c r="I153" i="5" s="1"/>
  <c r="E154" i="5"/>
  <c r="I154" i="5" s="1"/>
  <c r="E155" i="5"/>
  <c r="I155" i="5" s="1"/>
  <c r="E156" i="5"/>
  <c r="I156" i="5" s="1"/>
  <c r="E157" i="5"/>
  <c r="I157" i="5" s="1"/>
  <c r="E158" i="5"/>
  <c r="I158" i="5" s="1"/>
  <c r="E159" i="5"/>
  <c r="I159" i="5" s="1"/>
  <c r="E160" i="5"/>
  <c r="I160" i="5" s="1"/>
  <c r="E161" i="5"/>
  <c r="I161" i="5" s="1"/>
  <c r="E162" i="5"/>
  <c r="I162" i="5" s="1"/>
  <c r="E163" i="5"/>
  <c r="I163" i="5" s="1"/>
  <c r="E164" i="5"/>
  <c r="I164" i="5" s="1"/>
  <c r="E165" i="5"/>
  <c r="I165" i="5" s="1"/>
  <c r="E166" i="5"/>
  <c r="I166" i="5" s="1"/>
  <c r="E167" i="5"/>
  <c r="I167" i="5" s="1"/>
  <c r="E168" i="5"/>
  <c r="I168" i="5" s="1"/>
  <c r="E169" i="5"/>
  <c r="I169" i="5" s="1"/>
  <c r="E170" i="5"/>
  <c r="I170" i="5" s="1"/>
  <c r="E171" i="5"/>
  <c r="I171" i="5" s="1"/>
  <c r="E172" i="5"/>
  <c r="I172" i="5" s="1"/>
  <c r="E173" i="5"/>
  <c r="I173" i="5" s="1"/>
  <c r="E174" i="5"/>
  <c r="I174" i="5" s="1"/>
  <c r="E175" i="5"/>
  <c r="I175" i="5" s="1"/>
  <c r="E176" i="5"/>
  <c r="I176" i="5" s="1"/>
  <c r="E177" i="5"/>
  <c r="I177" i="5" s="1"/>
  <c r="E178" i="5"/>
  <c r="I178" i="5" s="1"/>
  <c r="E179" i="5"/>
  <c r="I179" i="5" s="1"/>
  <c r="E180" i="5"/>
  <c r="I180" i="5" s="1"/>
  <c r="E181" i="5"/>
  <c r="I181" i="5" s="1"/>
  <c r="E182" i="5"/>
  <c r="I182" i="5" s="1"/>
  <c r="E183" i="5"/>
  <c r="I183" i="5" s="1"/>
  <c r="E184" i="5"/>
  <c r="I184" i="5" s="1"/>
  <c r="E185" i="5"/>
  <c r="I185" i="5" s="1"/>
  <c r="E186" i="5"/>
  <c r="I186" i="5" s="1"/>
  <c r="E187" i="5"/>
  <c r="I187" i="5" s="1"/>
  <c r="E188" i="5"/>
  <c r="I188" i="5" s="1"/>
  <c r="E189" i="5"/>
  <c r="I189" i="5" s="1"/>
  <c r="E190" i="5"/>
  <c r="I190" i="5" s="1"/>
  <c r="E191" i="5"/>
  <c r="I191" i="5" s="1"/>
  <c r="E192" i="5"/>
  <c r="I192" i="5" s="1"/>
  <c r="E193" i="5"/>
  <c r="I193" i="5" s="1"/>
  <c r="E194" i="5"/>
  <c r="I194" i="5" s="1"/>
  <c r="E195" i="5"/>
  <c r="I195" i="5" s="1"/>
  <c r="E196" i="5"/>
  <c r="I196" i="5" s="1"/>
  <c r="E197" i="5"/>
  <c r="I197" i="5" s="1"/>
  <c r="E198" i="5"/>
  <c r="I198" i="5" s="1"/>
  <c r="E199" i="5"/>
  <c r="I199" i="5" s="1"/>
  <c r="E200" i="5"/>
  <c r="I200" i="5" s="1"/>
  <c r="E201" i="5"/>
  <c r="I201" i="5" s="1"/>
  <c r="E202" i="5"/>
  <c r="I202" i="5" s="1"/>
  <c r="E203" i="5"/>
  <c r="I203" i="5" s="1"/>
  <c r="E204" i="5"/>
  <c r="I204" i="5" s="1"/>
  <c r="E205" i="5"/>
  <c r="I205" i="5" s="1"/>
  <c r="E206" i="5"/>
  <c r="I206" i="5" s="1"/>
  <c r="E207" i="5"/>
  <c r="I207" i="5" s="1"/>
  <c r="E208" i="5"/>
  <c r="I208" i="5" s="1"/>
  <c r="E209" i="5"/>
  <c r="I209" i="5" s="1"/>
  <c r="E210" i="5"/>
  <c r="I210" i="5" s="1"/>
  <c r="E211" i="5"/>
  <c r="I211" i="5" s="1"/>
  <c r="E212" i="5"/>
  <c r="I212" i="5" s="1"/>
  <c r="E213" i="5"/>
  <c r="I213" i="5" s="1"/>
  <c r="E214" i="5"/>
  <c r="I214" i="5" s="1"/>
  <c r="E215" i="5"/>
  <c r="I215" i="5" s="1"/>
  <c r="E216" i="5"/>
  <c r="I216" i="5" s="1"/>
  <c r="E217" i="5"/>
  <c r="I217" i="5" s="1"/>
  <c r="E218" i="5"/>
  <c r="I218" i="5" s="1"/>
  <c r="E219" i="5"/>
  <c r="I219" i="5" s="1"/>
  <c r="E220" i="5"/>
  <c r="I220" i="5" s="1"/>
  <c r="E221" i="5"/>
  <c r="I221" i="5" s="1"/>
  <c r="E222" i="5"/>
  <c r="I222" i="5" s="1"/>
  <c r="E223" i="5"/>
  <c r="I223" i="5" s="1"/>
  <c r="E224" i="5"/>
  <c r="I224" i="5" s="1"/>
  <c r="E225" i="5"/>
  <c r="I225" i="5" s="1"/>
  <c r="E226" i="5"/>
  <c r="I226" i="5" s="1"/>
  <c r="E227" i="5"/>
  <c r="I227" i="5" s="1"/>
  <c r="E228" i="5"/>
  <c r="I228" i="5" s="1"/>
  <c r="E229" i="5"/>
  <c r="I229" i="5" s="1"/>
  <c r="E230" i="5"/>
  <c r="I230" i="5" s="1"/>
  <c r="E231" i="5"/>
  <c r="I231" i="5" s="1"/>
  <c r="E232" i="5"/>
  <c r="I232" i="5" s="1"/>
  <c r="E233" i="5"/>
  <c r="I233" i="5" s="1"/>
  <c r="E234" i="5"/>
  <c r="I234" i="5" s="1"/>
  <c r="E235" i="5"/>
  <c r="I235" i="5" s="1"/>
  <c r="E236" i="5"/>
  <c r="I236" i="5" s="1"/>
  <c r="E237" i="5"/>
  <c r="I237" i="5" s="1"/>
  <c r="E238" i="5"/>
  <c r="I238" i="5" s="1"/>
  <c r="E239" i="5"/>
  <c r="I239" i="5" s="1"/>
  <c r="E240" i="5"/>
  <c r="I240" i="5" s="1"/>
  <c r="E241" i="5"/>
  <c r="I241" i="5" s="1"/>
  <c r="E242" i="5"/>
  <c r="I242" i="5" s="1"/>
  <c r="E243" i="5"/>
  <c r="I243" i="5" s="1"/>
  <c r="E244" i="5"/>
  <c r="I244" i="5" s="1"/>
  <c r="E245" i="5"/>
  <c r="I245" i="5" s="1"/>
  <c r="E246" i="5"/>
  <c r="I246" i="5" s="1"/>
  <c r="E247" i="5"/>
  <c r="I247" i="5" s="1"/>
  <c r="E248" i="5"/>
  <c r="I248" i="5" s="1"/>
  <c r="E249" i="5"/>
  <c r="I249" i="5" s="1"/>
  <c r="E250" i="5"/>
  <c r="I250" i="5" s="1"/>
  <c r="E251" i="5"/>
  <c r="I251" i="5" s="1"/>
  <c r="E252" i="5"/>
  <c r="I252" i="5" s="1"/>
  <c r="E253" i="5"/>
  <c r="I253" i="5" s="1"/>
  <c r="E254" i="5"/>
  <c r="I254" i="5" s="1"/>
  <c r="E255" i="5"/>
  <c r="I255" i="5" s="1"/>
  <c r="E256" i="5"/>
  <c r="I256" i="5" s="1"/>
  <c r="E257" i="5"/>
  <c r="I257" i="5" s="1"/>
  <c r="E258" i="5"/>
  <c r="I258" i="5" s="1"/>
  <c r="E259" i="5"/>
  <c r="I259" i="5" s="1"/>
  <c r="E260" i="5"/>
  <c r="I260" i="5" s="1"/>
  <c r="E261" i="5"/>
  <c r="I261" i="5" s="1"/>
  <c r="E262" i="5"/>
  <c r="I262" i="5" s="1"/>
  <c r="E263" i="5"/>
  <c r="I263" i="5" s="1"/>
  <c r="E264" i="5"/>
  <c r="I264" i="5" s="1"/>
  <c r="E265" i="5"/>
  <c r="I265" i="5" s="1"/>
  <c r="E266" i="5"/>
  <c r="I266" i="5" s="1"/>
  <c r="E267" i="5"/>
  <c r="I267" i="5" s="1"/>
  <c r="E268" i="5"/>
  <c r="I268" i="5" s="1"/>
  <c r="E269" i="5"/>
  <c r="I269" i="5" s="1"/>
  <c r="E270" i="5"/>
  <c r="I270" i="5" s="1"/>
  <c r="E271" i="5"/>
  <c r="I271" i="5" s="1"/>
  <c r="E272" i="5"/>
  <c r="I272" i="5" s="1"/>
  <c r="E273" i="5"/>
  <c r="I273" i="5" s="1"/>
  <c r="E274" i="5"/>
  <c r="I274" i="5" s="1"/>
  <c r="E275" i="5"/>
  <c r="I275" i="5" s="1"/>
  <c r="E276" i="5"/>
  <c r="I276" i="5" s="1"/>
  <c r="E277" i="5"/>
  <c r="I277" i="5" s="1"/>
  <c r="E278" i="5"/>
  <c r="I278" i="5" s="1"/>
  <c r="E279" i="5"/>
  <c r="I279" i="5" s="1"/>
  <c r="E280" i="5"/>
  <c r="I280" i="5" s="1"/>
  <c r="E281" i="5"/>
  <c r="I281" i="5" s="1"/>
  <c r="E282" i="5"/>
  <c r="I282" i="5" s="1"/>
  <c r="E283" i="5"/>
  <c r="I283" i="5" s="1"/>
  <c r="E284" i="5"/>
  <c r="I284" i="5" s="1"/>
  <c r="E285" i="5"/>
  <c r="I285" i="5" s="1"/>
  <c r="E286" i="5"/>
  <c r="I286" i="5" s="1"/>
  <c r="E287" i="5"/>
  <c r="I287" i="5" s="1"/>
  <c r="E288" i="5"/>
  <c r="I288" i="5" s="1"/>
  <c r="E289" i="5"/>
  <c r="I289" i="5" s="1"/>
  <c r="E290" i="5"/>
  <c r="I290" i="5" s="1"/>
  <c r="E291" i="5"/>
  <c r="I291" i="5" s="1"/>
  <c r="E292" i="5"/>
  <c r="I292" i="5" s="1"/>
  <c r="E293" i="5"/>
  <c r="I293" i="5" s="1"/>
  <c r="E294" i="5"/>
  <c r="I294" i="5" s="1"/>
  <c r="E295" i="5"/>
  <c r="I295" i="5" s="1"/>
  <c r="E296" i="5"/>
  <c r="I296" i="5" s="1"/>
  <c r="E297" i="5"/>
  <c r="I297" i="5" s="1"/>
  <c r="E298" i="5"/>
  <c r="I298" i="5" s="1"/>
  <c r="E299" i="5"/>
  <c r="I299" i="5" s="1"/>
  <c r="E300" i="5"/>
  <c r="I300" i="5" s="1"/>
  <c r="E301" i="5"/>
  <c r="I301" i="5" s="1"/>
  <c r="E302" i="5"/>
  <c r="I302" i="5" s="1"/>
  <c r="E303" i="5"/>
  <c r="I303" i="5" s="1"/>
  <c r="E304" i="5"/>
  <c r="I304" i="5" s="1"/>
  <c r="E305" i="5"/>
  <c r="I305" i="5" s="1"/>
  <c r="E306" i="5"/>
  <c r="I306" i="5" s="1"/>
  <c r="E307" i="5"/>
  <c r="I307" i="5" s="1"/>
  <c r="E308" i="5"/>
  <c r="I308" i="5" s="1"/>
  <c r="E309" i="5"/>
  <c r="I309" i="5" s="1"/>
  <c r="E310" i="5"/>
  <c r="I310" i="5" s="1"/>
  <c r="E311" i="5"/>
  <c r="I311" i="5" s="1"/>
  <c r="E312" i="5"/>
  <c r="I312" i="5" s="1"/>
  <c r="E313" i="5"/>
  <c r="I313" i="5" s="1"/>
  <c r="E314" i="5"/>
  <c r="I314" i="5" s="1"/>
  <c r="E315" i="5"/>
  <c r="I315" i="5" s="1"/>
  <c r="E316" i="5"/>
  <c r="I316" i="5" s="1"/>
  <c r="E317" i="5"/>
  <c r="I317" i="5" s="1"/>
  <c r="E318" i="5"/>
  <c r="I318" i="5" s="1"/>
  <c r="E319" i="5"/>
  <c r="I319" i="5" s="1"/>
  <c r="E320" i="5"/>
  <c r="I320" i="5" s="1"/>
  <c r="E321" i="5"/>
  <c r="I321" i="5" s="1"/>
  <c r="E322" i="5"/>
  <c r="I322" i="5" s="1"/>
  <c r="E323" i="5"/>
  <c r="I323" i="5" s="1"/>
  <c r="E324" i="5"/>
  <c r="I324" i="5" s="1"/>
  <c r="E325" i="5"/>
  <c r="I325" i="5" s="1"/>
  <c r="E326" i="5"/>
  <c r="I326" i="5" s="1"/>
  <c r="E327" i="5"/>
  <c r="I327" i="5" s="1"/>
  <c r="E328" i="5"/>
  <c r="I328" i="5" s="1"/>
  <c r="E329" i="5"/>
  <c r="I329" i="5" s="1"/>
  <c r="E330" i="5"/>
  <c r="I330" i="5" s="1"/>
  <c r="E331" i="5"/>
  <c r="I331" i="5" s="1"/>
  <c r="E332" i="5"/>
  <c r="I332" i="5" s="1"/>
  <c r="E333" i="5"/>
  <c r="I333" i="5" s="1"/>
  <c r="E334" i="5"/>
  <c r="I334" i="5" s="1"/>
  <c r="E335" i="5"/>
  <c r="I335" i="5" s="1"/>
  <c r="E336" i="5"/>
  <c r="I336" i="5" s="1"/>
  <c r="E337" i="5"/>
  <c r="I337" i="5" s="1"/>
  <c r="E338" i="5"/>
  <c r="I338" i="5" s="1"/>
  <c r="E339" i="5"/>
  <c r="I339" i="5" s="1"/>
  <c r="E340" i="5"/>
  <c r="I340" i="5" s="1"/>
  <c r="E341" i="5"/>
  <c r="I341" i="5" s="1"/>
  <c r="E342" i="5"/>
  <c r="I342" i="5" s="1"/>
  <c r="E343" i="5"/>
  <c r="I343" i="5" s="1"/>
  <c r="E344" i="5"/>
  <c r="I344" i="5" s="1"/>
  <c r="E345" i="5"/>
  <c r="I345" i="5" s="1"/>
  <c r="E346" i="5"/>
  <c r="I346" i="5" s="1"/>
  <c r="E348" i="5"/>
  <c r="I348" i="5" s="1"/>
  <c r="E349" i="5"/>
  <c r="I349" i="5" s="1"/>
  <c r="E350" i="5"/>
  <c r="I350" i="5" s="1"/>
  <c r="E351" i="5"/>
  <c r="I351" i="5" s="1"/>
  <c r="E352" i="5"/>
  <c r="I352" i="5" s="1"/>
  <c r="E353" i="5"/>
  <c r="I353" i="5" s="1"/>
  <c r="E354" i="5"/>
  <c r="I354" i="5" s="1"/>
  <c r="E355" i="5"/>
  <c r="I355" i="5" s="1"/>
  <c r="E356" i="5"/>
  <c r="I356" i="5" s="1"/>
  <c r="E357" i="5"/>
  <c r="I357" i="5" s="1"/>
  <c r="E358" i="5"/>
  <c r="I358" i="5" s="1"/>
  <c r="E359" i="5"/>
  <c r="I359" i="5" s="1"/>
  <c r="E360" i="5"/>
  <c r="I360" i="5" s="1"/>
  <c r="E361" i="5"/>
  <c r="I361" i="5" s="1"/>
  <c r="E362" i="5"/>
  <c r="I362" i="5" s="1"/>
  <c r="E363" i="5"/>
  <c r="I363" i="5" s="1"/>
  <c r="E364" i="5"/>
  <c r="I364" i="5" s="1"/>
  <c r="E365" i="5"/>
  <c r="I365" i="5" s="1"/>
  <c r="E366" i="5"/>
  <c r="I366" i="5" s="1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G35" i="4"/>
  <c r="E24" i="22" s="1"/>
  <c r="E35" i="4"/>
  <c r="C24" i="22" s="1"/>
  <c r="F35" i="4"/>
  <c r="D24" i="22" s="1"/>
  <c r="D35" i="4"/>
  <c r="B24" i="22" s="1"/>
  <c r="D19" i="4"/>
  <c r="D12" i="4"/>
  <c r="D14" i="4" s="1"/>
  <c r="E6" i="5"/>
  <c r="I6" i="5" s="1"/>
  <c r="E5" i="5"/>
  <c r="I5" i="5" s="1"/>
  <c r="E4" i="5"/>
  <c r="I4" i="5" s="1"/>
  <c r="E3" i="5"/>
  <c r="I3" i="5" s="1"/>
  <c r="B26" i="22" l="1"/>
  <c r="G152" i="20"/>
  <c r="G154" i="20" s="1"/>
  <c r="G157" i="20" s="1"/>
  <c r="H157" i="20"/>
  <c r="E149" i="20"/>
  <c r="E152" i="20" s="1"/>
  <c r="E154" i="20" s="1"/>
  <c r="E157" i="20" s="1"/>
  <c r="D149" i="20"/>
  <c r="D152" i="20" s="1"/>
  <c r="D154" i="20" s="1"/>
  <c r="D157" i="20" s="1"/>
  <c r="C149" i="20"/>
  <c r="C152" i="20" s="1"/>
  <c r="C154" i="20" s="1"/>
  <c r="C157" i="20" s="1"/>
  <c r="F149" i="20"/>
  <c r="F152" i="20" s="1"/>
  <c r="F154" i="20" s="1"/>
  <c r="F157" i="20" s="1"/>
  <c r="C23" i="22"/>
  <c r="C26" i="22" s="1"/>
  <c r="C27" i="22" s="1"/>
  <c r="F26" i="22"/>
  <c r="D23" i="22"/>
  <c r="D26" i="22" s="1"/>
  <c r="D27" i="22" s="1"/>
  <c r="C19" i="20"/>
  <c r="C22" i="20" s="1"/>
  <c r="C24" i="20" s="1"/>
  <c r="C27" i="20" s="1"/>
  <c r="F32" i="20"/>
  <c r="F35" i="20" s="1"/>
  <c r="F37" i="20" s="1"/>
  <c r="F40" i="20" s="1"/>
  <c r="F58" i="20"/>
  <c r="F61" i="20" s="1"/>
  <c r="F63" i="20" s="1"/>
  <c r="F66" i="20" s="1"/>
  <c r="E84" i="20"/>
  <c r="E87" i="20" s="1"/>
  <c r="E89" i="20" s="1"/>
  <c r="E92" i="20" s="1"/>
  <c r="G22" i="20"/>
  <c r="G24" i="20" s="1"/>
  <c r="G27" i="20" s="1"/>
  <c r="D6" i="20"/>
  <c r="D9" i="20" s="1"/>
  <c r="D11" i="20" s="1"/>
  <c r="D14" i="20" s="1"/>
  <c r="E32" i="20"/>
  <c r="E35" i="20" s="1"/>
  <c r="E37" i="20" s="1"/>
  <c r="E40" i="20" s="1"/>
  <c r="C58" i="20"/>
  <c r="C61" i="20" s="1"/>
  <c r="C63" i="20" s="1"/>
  <c r="C66" i="20" s="1"/>
  <c r="F84" i="20"/>
  <c r="F87" i="20" s="1"/>
  <c r="F89" i="20" s="1"/>
  <c r="F92" i="20" s="1"/>
  <c r="H27" i="20"/>
  <c r="H40" i="20"/>
  <c r="G74" i="20"/>
  <c r="G76" i="20" s="1"/>
  <c r="G79" i="20" s="1"/>
  <c r="F123" i="20"/>
  <c r="F126" i="20" s="1"/>
  <c r="F128" i="20" s="1"/>
  <c r="F131" i="20" s="1"/>
  <c r="H14" i="20"/>
  <c r="E6" i="20"/>
  <c r="E9" i="20" s="1"/>
  <c r="E11" i="20" s="1"/>
  <c r="E14" i="20" s="1"/>
  <c r="D32" i="20"/>
  <c r="D35" i="20" s="1"/>
  <c r="D37" i="20" s="1"/>
  <c r="D40" i="20" s="1"/>
  <c r="H53" i="20"/>
  <c r="F6" i="20"/>
  <c r="F9" i="20" s="1"/>
  <c r="F11" i="20" s="1"/>
  <c r="F14" i="20" s="1"/>
  <c r="F97" i="20"/>
  <c r="F100" i="20" s="1"/>
  <c r="F102" i="20" s="1"/>
  <c r="F105" i="20" s="1"/>
  <c r="H79" i="20"/>
  <c r="H118" i="20"/>
  <c r="D97" i="20"/>
  <c r="D100" i="20" s="1"/>
  <c r="D102" i="20" s="1"/>
  <c r="D105" i="20" s="1"/>
  <c r="F71" i="20"/>
  <c r="F74" i="20" s="1"/>
  <c r="F76" i="20" s="1"/>
  <c r="F79" i="20" s="1"/>
  <c r="G61" i="20"/>
  <c r="G63" i="20" s="1"/>
  <c r="G66" i="20" s="1"/>
  <c r="D136" i="20"/>
  <c r="D139" i="20" s="1"/>
  <c r="D141" i="20" s="1"/>
  <c r="D144" i="20" s="1"/>
  <c r="C136" i="20"/>
  <c r="C139" i="20" s="1"/>
  <c r="C141" i="20" s="1"/>
  <c r="C144" i="20" s="1"/>
  <c r="H131" i="20"/>
  <c r="D110" i="20"/>
  <c r="D113" i="20" s="1"/>
  <c r="D115" i="20" s="1"/>
  <c r="D118" i="20" s="1"/>
  <c r="C110" i="20"/>
  <c r="C113" i="20" s="1"/>
  <c r="C115" i="20" s="1"/>
  <c r="C118" i="20" s="1"/>
  <c r="H105" i="20"/>
  <c r="H144" i="20"/>
  <c r="D123" i="20"/>
  <c r="D126" i="20" s="1"/>
  <c r="D128" i="20" s="1"/>
  <c r="D131" i="20" s="1"/>
  <c r="C123" i="20"/>
  <c r="C126" i="20" s="1"/>
  <c r="C128" i="20" s="1"/>
  <c r="C131" i="20" s="1"/>
  <c r="G87" i="20"/>
  <c r="G89" i="20" s="1"/>
  <c r="G92" i="20" s="1"/>
  <c r="E71" i="20"/>
  <c r="E74" i="20" s="1"/>
  <c r="E76" i="20" s="1"/>
  <c r="E79" i="20" s="1"/>
  <c r="D17" i="4"/>
  <c r="D21" i="4" s="1"/>
  <c r="D15" i="4"/>
  <c r="G9" i="20"/>
  <c r="G11" i="20" s="1"/>
  <c r="G14" i="20" s="1"/>
  <c r="C6" i="20"/>
  <c r="C9" i="20" s="1"/>
  <c r="C11" i="20" s="1"/>
  <c r="C14" i="20" s="1"/>
  <c r="D19" i="20"/>
  <c r="D22" i="20" s="1"/>
  <c r="D24" i="20" s="1"/>
  <c r="D27" i="20" s="1"/>
  <c r="E19" i="20"/>
  <c r="E22" i="20" s="1"/>
  <c r="E24" i="20" s="1"/>
  <c r="E27" i="20" s="1"/>
  <c r="G48" i="20"/>
  <c r="G50" i="20" s="1"/>
  <c r="G53" i="20" s="1"/>
  <c r="E58" i="20"/>
  <c r="E61" i="20" s="1"/>
  <c r="E63" i="20" s="1"/>
  <c r="E66" i="20" s="1"/>
  <c r="C84" i="20"/>
  <c r="C87" i="20" s="1"/>
  <c r="C89" i="20" s="1"/>
  <c r="C92" i="20" s="1"/>
  <c r="G139" i="20"/>
  <c r="G141" i="20" s="1"/>
  <c r="G144" i="20" s="1"/>
  <c r="E136" i="20"/>
  <c r="E139" i="20" s="1"/>
  <c r="E141" i="20" s="1"/>
  <c r="E144" i="20" s="1"/>
  <c r="G126" i="20"/>
  <c r="G128" i="20" s="1"/>
  <c r="G131" i="20" s="1"/>
  <c r="E123" i="20"/>
  <c r="E126" i="20" s="1"/>
  <c r="E128" i="20" s="1"/>
  <c r="E131" i="20" s="1"/>
  <c r="G113" i="20"/>
  <c r="G115" i="20" s="1"/>
  <c r="G118" i="20" s="1"/>
  <c r="E110" i="20"/>
  <c r="E113" i="20" s="1"/>
  <c r="E115" i="20" s="1"/>
  <c r="E118" i="20" s="1"/>
  <c r="G100" i="20"/>
  <c r="G102" i="20" s="1"/>
  <c r="G105" i="20" s="1"/>
  <c r="E97" i="20"/>
  <c r="E100" i="20" s="1"/>
  <c r="E102" i="20" s="1"/>
  <c r="E105" i="20" s="1"/>
  <c r="D84" i="20"/>
  <c r="D87" i="20" s="1"/>
  <c r="D89" i="20" s="1"/>
  <c r="D92" i="20" s="1"/>
  <c r="D71" i="20"/>
  <c r="D74" i="20" s="1"/>
  <c r="D76" i="20" s="1"/>
  <c r="D79" i="20" s="1"/>
  <c r="D58" i="20"/>
  <c r="D61" i="20" s="1"/>
  <c r="D63" i="20" s="1"/>
  <c r="D66" i="20" s="1"/>
  <c r="C45" i="20"/>
  <c r="C48" i="20" s="1"/>
  <c r="C50" i="20" s="1"/>
  <c r="C53" i="20" s="1"/>
  <c r="C32" i="20"/>
  <c r="C35" i="20" s="1"/>
  <c r="C37" i="20" s="1"/>
  <c r="C40" i="20" s="1"/>
  <c r="F19" i="20"/>
  <c r="F22" i="20" s="1"/>
  <c r="F24" i="20" s="1"/>
  <c r="F27" i="20" s="1"/>
  <c r="G35" i="20"/>
  <c r="G37" i="20" s="1"/>
  <c r="G40" i="20" s="1"/>
  <c r="D45" i="20"/>
  <c r="D48" i="20" s="1"/>
  <c r="D50" i="20" s="1"/>
  <c r="D53" i="20" s="1"/>
  <c r="E45" i="20"/>
  <c r="E48" i="20" s="1"/>
  <c r="E50" i="20" s="1"/>
  <c r="E53" i="20" s="1"/>
  <c r="F45" i="20"/>
  <c r="F48" i="20" s="1"/>
  <c r="F50" i="20" s="1"/>
  <c r="F53" i="20" s="1"/>
  <c r="H66" i="20"/>
  <c r="C71" i="20"/>
  <c r="C74" i="20" s="1"/>
  <c r="C76" i="20" s="1"/>
  <c r="C79" i="20" s="1"/>
  <c r="H92" i="20"/>
  <c r="C97" i="20"/>
  <c r="C100" i="20" s="1"/>
  <c r="C102" i="20" s="1"/>
  <c r="C105" i="20" s="1"/>
  <c r="F110" i="20"/>
  <c r="F113" i="20" s="1"/>
  <c r="F115" i="20" s="1"/>
  <c r="F118" i="20" s="1"/>
  <c r="F136" i="20"/>
  <c r="F139" i="20" s="1"/>
  <c r="F141" i="20" s="1"/>
  <c r="F144" i="20" s="1"/>
  <c r="C158" i="20" l="1"/>
  <c r="F27" i="22"/>
  <c r="B27" i="22"/>
  <c r="C28" i="20"/>
  <c r="F41" i="20"/>
  <c r="F28" i="20"/>
  <c r="D28" i="20"/>
  <c r="E80" i="20"/>
  <c r="E15" i="20"/>
  <c r="F93" i="20"/>
  <c r="E28" i="20"/>
  <c r="F158" i="20"/>
  <c r="F132" i="20"/>
  <c r="D80" i="20"/>
  <c r="C67" i="20"/>
  <c r="C80" i="20"/>
  <c r="F106" i="20"/>
  <c r="F80" i="20"/>
  <c r="D67" i="20"/>
  <c r="E106" i="20"/>
  <c r="D93" i="20"/>
  <c r="F54" i="20"/>
  <c r="D54" i="20"/>
  <c r="E54" i="20"/>
  <c r="E67" i="20"/>
  <c r="C15" i="20"/>
  <c r="C54" i="20"/>
  <c r="F145" i="20"/>
  <c r="F119" i="20"/>
  <c r="F15" i="20"/>
  <c r="C41" i="20"/>
  <c r="D132" i="20"/>
  <c r="C119" i="20"/>
  <c r="D145" i="20"/>
  <c r="D106" i="20"/>
  <c r="D41" i="20"/>
  <c r="F67" i="20"/>
  <c r="E132" i="20"/>
  <c r="E158" i="20"/>
  <c r="D119" i="20"/>
  <c r="E41" i="20"/>
  <c r="D158" i="20"/>
  <c r="E93" i="20"/>
  <c r="D15" i="20"/>
  <c r="C106" i="20"/>
  <c r="E119" i="20"/>
  <c r="E145" i="20"/>
  <c r="C93" i="20"/>
  <c r="C132" i="20"/>
  <c r="C145" i="20"/>
</calcChain>
</file>

<file path=xl/sharedStrings.xml><?xml version="1.0" encoding="utf-8"?>
<sst xmlns="http://schemas.openxmlformats.org/spreadsheetml/2006/main" count="488" uniqueCount="117">
  <si>
    <t>Produktion</t>
  </si>
  <si>
    <t>Fackel</t>
  </si>
  <si>
    <t>Normdruck</t>
  </si>
  <si>
    <t>pN</t>
  </si>
  <si>
    <t>Normtemperatur</t>
  </si>
  <si>
    <t>Beschreibung</t>
  </si>
  <si>
    <t>Einheit</t>
  </si>
  <si>
    <t>Wert</t>
  </si>
  <si>
    <t>Wassergehalt</t>
  </si>
  <si>
    <t>Aufbereitung</t>
  </si>
  <si>
    <t>Energie</t>
  </si>
  <si>
    <t>Volumen total</t>
  </si>
  <si>
    <t>Betriebsdruck</t>
  </si>
  <si>
    <t>[bar]</t>
  </si>
  <si>
    <t>Betriebstemperatur</t>
  </si>
  <si>
    <t>[K]</t>
  </si>
  <si>
    <t>[%]</t>
  </si>
  <si>
    <t>Energie spez.</t>
  </si>
  <si>
    <t>[kWh/Nm³]</t>
  </si>
  <si>
    <t>Monatsbilanz</t>
  </si>
  <si>
    <t>Volumen trocken</t>
  </si>
  <si>
    <t>Parameter</t>
  </si>
  <si>
    <t>Meereshöhe von arabern</t>
  </si>
  <si>
    <t>z</t>
  </si>
  <si>
    <t>Variable</t>
  </si>
  <si>
    <t>Fixpunkt 998946</t>
  </si>
  <si>
    <t>Resultat</t>
  </si>
  <si>
    <t>Überdruck im Faulraum</t>
  </si>
  <si>
    <t>Anteil Wasser</t>
  </si>
  <si>
    <t>w</t>
  </si>
  <si>
    <t>f</t>
  </si>
  <si>
    <t>Annahme für Berechnung</t>
  </si>
  <si>
    <t>Normbedingungen</t>
  </si>
  <si>
    <t>Energiegehalt von Biogas</t>
  </si>
  <si>
    <t>[m]</t>
  </si>
  <si>
    <t>[mbar]</t>
  </si>
  <si>
    <t>[°C]</t>
  </si>
  <si>
    <t>[Vol %]</t>
  </si>
  <si>
    <t>[1]</t>
  </si>
  <si>
    <t>Analysen SVGW 2013</t>
  </si>
  <si>
    <t>Masse von Biomethan eingespeist</t>
  </si>
  <si>
    <t>Energiegehalt von Biomethan eingespeist</t>
  </si>
  <si>
    <t>[kg/Nm³]</t>
  </si>
  <si>
    <t>Faktor von Zähler Bezug Erdgas</t>
  </si>
  <si>
    <t>Verwendung der Farben</t>
  </si>
  <si>
    <t>Energiegehalte und Umrechnungen</t>
  </si>
  <si>
    <t>Bedingungen arabern Monatsbilanz</t>
  </si>
  <si>
    <t>Legende:</t>
  </si>
  <si>
    <t>Messung</t>
  </si>
  <si>
    <t>Summe</t>
  </si>
  <si>
    <t xml:space="preserve">Berechnung </t>
  </si>
  <si>
    <t>Vorgabe</t>
  </si>
  <si>
    <t>Grundlage</t>
  </si>
  <si>
    <t>Bm³</t>
  </si>
  <si>
    <t>Nm³</t>
  </si>
  <si>
    <t>kWh</t>
  </si>
  <si>
    <t>Einspeisung
Messung</t>
  </si>
  <si>
    <t>bar</t>
  </si>
  <si>
    <t>K</t>
  </si>
  <si>
    <t>%</t>
  </si>
  <si>
    <t>kWh/Nm³</t>
  </si>
  <si>
    <t>Wert extern</t>
  </si>
  <si>
    <t>Produktion Rohgas gemessen</t>
  </si>
  <si>
    <t>Abgabe Biomethan an ewb</t>
  </si>
  <si>
    <t>Berechnungen</t>
  </si>
  <si>
    <t>Summe Bm³</t>
  </si>
  <si>
    <t>Betriebsdruck bar</t>
  </si>
  <si>
    <t>Betriebstemperatur K</t>
  </si>
  <si>
    <t>Summe Nm³</t>
  </si>
  <si>
    <t>Energiegehalt kWh/Nm³</t>
  </si>
  <si>
    <t>Wassergehalt %</t>
  </si>
  <si>
    <t>Summe Energie kWh</t>
  </si>
  <si>
    <t>Energie relativ %</t>
  </si>
  <si>
    <t>Angabe extern</t>
  </si>
  <si>
    <t>Gesamt</t>
  </si>
  <si>
    <t>Betriebsbedingungen arabern 
(Barometerformel)</t>
  </si>
  <si>
    <t>Variable: die Werte in diesen Zellen sind zu erfassen.</t>
  </si>
  <si>
    <t>Parameter: Diese Angaben können angepasst werden.</t>
  </si>
  <si>
    <t>Resultate: (oder Zwischenresultate) werden an andern Stellen verwendet.</t>
  </si>
  <si>
    <r>
      <t>T</t>
    </r>
    <r>
      <rPr>
        <vertAlign val="subscript"/>
        <sz val="8"/>
        <color indexed="8"/>
        <rFont val="Calibri"/>
        <family val="2"/>
      </rPr>
      <t>N</t>
    </r>
  </si>
  <si>
    <r>
      <t>P abs</t>
    </r>
    <r>
      <rPr>
        <sz val="8"/>
        <color indexed="8"/>
        <rFont val="Calibri"/>
        <family val="2"/>
      </rPr>
      <t xml:space="preserve">.  x   T </t>
    </r>
    <r>
      <rPr>
        <sz val="8"/>
        <rFont val="Calibri"/>
        <family val="2"/>
      </rPr>
      <t>Norm [K] 273.15</t>
    </r>
  </si>
  <si>
    <r>
      <t>Nm</t>
    </r>
    <r>
      <rPr>
        <vertAlign val="superscript"/>
        <sz val="8"/>
        <rFont val="Calibri"/>
        <family val="2"/>
      </rPr>
      <t xml:space="preserve">3 </t>
    </r>
    <r>
      <rPr>
        <sz val="8"/>
        <color indexed="8"/>
        <rFont val="Calibri"/>
        <family val="2"/>
      </rPr>
      <t>=  Bm</t>
    </r>
    <r>
      <rPr>
        <vertAlign val="superscript"/>
        <sz val="8"/>
        <rFont val="Calibri"/>
        <family val="2"/>
      </rPr>
      <t xml:space="preserve">3 </t>
    </r>
    <r>
      <rPr>
        <sz val="8"/>
        <rFont val="Calibri"/>
        <family val="2"/>
      </rPr>
      <t xml:space="preserve"> x</t>
    </r>
  </si>
  <si>
    <r>
      <t xml:space="preserve">P Norm [bar] 1.01325  </t>
    </r>
    <r>
      <rPr>
        <sz val="8"/>
        <color indexed="8"/>
        <rFont val="Calibri"/>
        <family val="2"/>
      </rPr>
      <t xml:space="preserve"> x   T </t>
    </r>
    <r>
      <rPr>
        <sz val="8"/>
        <rFont val="Calibri"/>
        <family val="2"/>
      </rPr>
      <t>Betrieb</t>
    </r>
  </si>
  <si>
    <r>
      <t>p</t>
    </r>
    <r>
      <rPr>
        <vertAlign val="subscript"/>
        <sz val="8"/>
        <color indexed="8"/>
        <rFont val="Calibri"/>
        <family val="2"/>
      </rPr>
      <t>N</t>
    </r>
  </si>
  <si>
    <r>
      <t>Luftdruck, p</t>
    </r>
    <r>
      <rPr>
        <vertAlign val="subscript"/>
        <sz val="8"/>
        <rFont val="Calibri"/>
        <family val="2"/>
      </rPr>
      <t>L</t>
    </r>
    <r>
      <rPr>
        <sz val="8"/>
        <rFont val="Calibri"/>
        <family val="2"/>
      </rPr>
      <t xml:space="preserve"> = p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·e</t>
    </r>
    <r>
      <rPr>
        <vertAlign val="superscript"/>
        <sz val="8"/>
        <rFont val="Calibri"/>
        <family val="2"/>
      </rPr>
      <t>-(z/8432m)</t>
    </r>
  </si>
  <si>
    <r>
      <t>p</t>
    </r>
    <r>
      <rPr>
        <vertAlign val="subscript"/>
        <sz val="8"/>
        <color indexed="8"/>
        <rFont val="Calibri"/>
        <family val="2"/>
      </rPr>
      <t>L</t>
    </r>
  </si>
  <si>
    <r>
      <t>P</t>
    </r>
    <r>
      <rPr>
        <vertAlign val="subscript"/>
        <sz val="8"/>
        <color indexed="8"/>
        <rFont val="Calibri"/>
        <family val="2"/>
      </rPr>
      <t>FR</t>
    </r>
  </si>
  <si>
    <r>
      <t>Absoluter Druck Faulraum, p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 xml:space="preserve"> = P</t>
    </r>
    <r>
      <rPr>
        <vertAlign val="subscript"/>
        <sz val="8"/>
        <rFont val="Calibri"/>
        <family val="2"/>
      </rPr>
      <t>L</t>
    </r>
    <r>
      <rPr>
        <sz val="8"/>
        <rFont val="Calibri"/>
        <family val="2"/>
      </rPr>
      <t xml:space="preserve"> + p</t>
    </r>
    <r>
      <rPr>
        <vertAlign val="subscript"/>
        <sz val="8"/>
        <rFont val="Calibri"/>
        <family val="2"/>
      </rPr>
      <t>FR</t>
    </r>
  </si>
  <si>
    <r>
      <t>p</t>
    </r>
    <r>
      <rPr>
        <vertAlign val="subscript"/>
        <sz val="8"/>
        <color indexed="8"/>
        <rFont val="Calibri"/>
        <family val="2"/>
      </rPr>
      <t>1</t>
    </r>
  </si>
  <si>
    <r>
      <t>Temperatur bei Messung Volumenstrom, T</t>
    </r>
    <r>
      <rPr>
        <vertAlign val="subscript"/>
        <sz val="8"/>
        <rFont val="Calibri"/>
        <family val="2"/>
      </rPr>
      <t>M</t>
    </r>
  </si>
  <si>
    <r>
      <t>T</t>
    </r>
    <r>
      <rPr>
        <vertAlign val="subscript"/>
        <sz val="8"/>
        <color indexed="8"/>
        <rFont val="Calibri"/>
        <family val="2"/>
      </rPr>
      <t>M</t>
    </r>
  </si>
  <si>
    <r>
      <t>Temperatur bei Messung, T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 xml:space="preserve"> = T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 xml:space="preserve"> + T</t>
    </r>
    <r>
      <rPr>
        <vertAlign val="subscript"/>
        <sz val="8"/>
        <rFont val="Calibri"/>
        <family val="2"/>
      </rPr>
      <t>M</t>
    </r>
  </si>
  <si>
    <r>
      <t>T</t>
    </r>
    <r>
      <rPr>
        <vertAlign val="subscript"/>
        <sz val="8"/>
        <color indexed="8"/>
        <rFont val="Calibri"/>
        <family val="2"/>
      </rPr>
      <t>1</t>
    </r>
  </si>
  <si>
    <r>
      <t>Faktor = (p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>·T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)/(p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·T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>)·(1-w)</t>
    </r>
  </si>
  <si>
    <t>Abk.</t>
  </si>
  <si>
    <t>Zähler m³</t>
  </si>
  <si>
    <t>Monat</t>
  </si>
  <si>
    <t>1. Quartal 2016</t>
  </si>
  <si>
    <t>2. Quartal 2016</t>
  </si>
  <si>
    <t>3. Quartal 2016</t>
  </si>
  <si>
    <t>4. Quartal 2016</t>
  </si>
  <si>
    <t>Rohgas zu Gasometer</t>
  </si>
  <si>
    <t>Rohgas auf BGAA</t>
  </si>
  <si>
    <t>Rohgas auf Fackel</t>
  </si>
  <si>
    <t>Summe BGAA und Fackel</t>
  </si>
  <si>
    <t>Jahresbilanz Gas 2016</t>
  </si>
  <si>
    <t>Rohgas auf BGAA (Bm³) pro Monat</t>
  </si>
  <si>
    <t>Tagesganglinie Rohgas auf BGAA (Bm³)</t>
  </si>
  <si>
    <t>Jahresbilanz Gas 2017</t>
  </si>
  <si>
    <t>Produktion Rohgas [Bm³]</t>
  </si>
  <si>
    <t>Bezug Rohgas BGA [Bm³]</t>
  </si>
  <si>
    <t>Bezug Rohgas Fackel [Bm³]</t>
  </si>
  <si>
    <t>Bezug Rohgas gesamt [Bm³]</t>
  </si>
  <si>
    <t>Einspeisung Messung [Nm³]</t>
  </si>
  <si>
    <t>Einspeisung Messung [kWh]</t>
  </si>
  <si>
    <t>Produktion trocken [Nm³]</t>
  </si>
  <si>
    <t>Konsum trocken [Nm³]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</si>
</sst>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#,##0.0"/>
    <numFmt numFmtId="165" formatCode="0.0%"/>
    <numFmt numFmtId="166" formatCode="#,##0.000"/>
    <numFmt numFmtId="167" formatCode="0.000"/>
    <numFmt numFmtId="168" formatCode="0.0"/>
    <numFmt numFmtId="169" formatCode="dd/mm/yy;@"/>
    <numFmt numFmtId="170" formatCode="mmmm\ yyyy"/>
  </numFmts>
  <fonts count="25" x14ac:knownFonts="1">
    <font>
      <sz val="10"/>
      <name val="Arial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i/>
      <sz val="9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9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indexed="8"/>
      <name val="Calibri"/>
      <family val="2"/>
    </font>
    <font>
      <sz val="8"/>
      <color indexed="8"/>
      <name val="Calibri"/>
      <family val="2"/>
    </font>
    <font>
      <vertAlign val="superscript"/>
      <sz val="8"/>
      <name val="Calibri"/>
      <family val="2"/>
    </font>
    <font>
      <vertAlign val="subscript"/>
      <sz val="8"/>
      <name val="Calibri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</cellStyleXfs>
  <cellXfs count="190">
    <xf numFmtId="0" fontId="0" fillId="0" borderId="0" xfId="0"/>
    <xf numFmtId="0" fontId="4" fillId="0" borderId="0" xfId="6" applyFont="1" applyFill="1" applyBorder="1" applyAlignment="1">
      <alignment vertical="center"/>
    </xf>
    <xf numFmtId="0" fontId="4" fillId="0" borderId="0" xfId="6" applyFont="1" applyFill="1" applyBorder="1" applyAlignment="1">
      <alignment horizontal="center" vertical="center" wrapText="1"/>
    </xf>
    <xf numFmtId="3" fontId="7" fillId="6" borderId="0" xfId="5" applyNumberFormat="1" applyFont="1" applyFill="1" applyBorder="1" applyAlignment="1">
      <alignment vertical="center" shrinkToFit="1"/>
    </xf>
    <xf numFmtId="0" fontId="7" fillId="7" borderId="0" xfId="5" applyFont="1" applyFill="1" applyBorder="1" applyAlignment="1">
      <alignment vertical="center" shrinkToFit="1"/>
    </xf>
    <xf numFmtId="0" fontId="7" fillId="8" borderId="0" xfId="5" applyFont="1" applyFill="1" applyBorder="1" applyAlignment="1">
      <alignment vertical="center" shrinkToFit="1"/>
    </xf>
    <xf numFmtId="0" fontId="7" fillId="9" borderId="0" xfId="5" applyFont="1" applyFill="1" applyBorder="1" applyAlignment="1">
      <alignment vertical="center" shrinkToFit="1"/>
    </xf>
    <xf numFmtId="0" fontId="7" fillId="10" borderId="0" xfId="5" applyFont="1" applyFill="1" applyBorder="1" applyAlignment="1">
      <alignment vertical="center" shrinkToFit="1"/>
    </xf>
    <xf numFmtId="0" fontId="7" fillId="11" borderId="0" xfId="5" applyFont="1" applyFill="1" applyBorder="1" applyAlignment="1">
      <alignment vertical="center" shrinkToFit="1"/>
    </xf>
    <xf numFmtId="3" fontId="4" fillId="0" borderId="10" xfId="6" applyNumberFormat="1" applyFont="1" applyFill="1" applyBorder="1" applyAlignment="1">
      <alignment vertical="center"/>
    </xf>
    <xf numFmtId="3" fontId="4" fillId="0" borderId="11" xfId="6" applyNumberFormat="1" applyFont="1" applyFill="1" applyBorder="1"/>
    <xf numFmtId="3" fontId="4" fillId="0" borderId="9" xfId="6" applyNumberFormat="1" applyFont="1" applyFill="1" applyBorder="1"/>
    <xf numFmtId="0" fontId="4" fillId="0" borderId="11" xfId="6" applyFont="1" applyFill="1" applyBorder="1" applyAlignment="1">
      <alignment vertical="center"/>
    </xf>
    <xf numFmtId="0" fontId="4" fillId="0" borderId="9" xfId="6" applyFont="1" applyFill="1" applyBorder="1" applyAlignment="1">
      <alignment vertical="center"/>
    </xf>
    <xf numFmtId="0" fontId="4" fillId="0" borderId="10" xfId="6" applyFont="1" applyFill="1" applyBorder="1" applyAlignment="1">
      <alignment vertical="center"/>
    </xf>
    <xf numFmtId="3" fontId="4" fillId="0" borderId="11" xfId="6" applyNumberFormat="1" applyFont="1" applyFill="1" applyBorder="1" applyAlignment="1">
      <alignment vertical="center"/>
    </xf>
    <xf numFmtId="0" fontId="9" fillId="0" borderId="0" xfId="6" applyFont="1" applyBorder="1" applyAlignment="1">
      <alignment vertical="center"/>
    </xf>
    <xf numFmtId="0" fontId="10" fillId="0" borderId="0" xfId="6" applyFont="1" applyBorder="1" applyAlignment="1">
      <alignment vertical="center"/>
    </xf>
    <xf numFmtId="0" fontId="5" fillId="0" borderId="0" xfId="5" applyFont="1" applyFill="1" applyBorder="1" applyAlignment="1">
      <alignment horizontal="center" vertical="center" wrapText="1"/>
    </xf>
    <xf numFmtId="3" fontId="11" fillId="6" borderId="0" xfId="5" applyNumberFormat="1" applyFont="1" applyFill="1" applyBorder="1" applyAlignment="1">
      <alignment vertical="center" shrinkToFit="1"/>
    </xf>
    <xf numFmtId="0" fontId="11" fillId="7" borderId="0" xfId="5" applyFont="1" applyFill="1" applyBorder="1" applyAlignment="1">
      <alignment vertical="center" shrinkToFit="1"/>
    </xf>
    <xf numFmtId="0" fontId="11" fillId="8" borderId="0" xfId="5" applyFont="1" applyFill="1" applyBorder="1" applyAlignment="1">
      <alignment vertical="center" shrinkToFit="1"/>
    </xf>
    <xf numFmtId="0" fontId="11" fillId="9" borderId="0" xfId="5" applyFont="1" applyFill="1" applyBorder="1" applyAlignment="1">
      <alignment vertical="center" shrinkToFit="1"/>
    </xf>
    <xf numFmtId="0" fontId="11" fillId="10" borderId="0" xfId="5" applyFont="1" applyFill="1" applyBorder="1" applyAlignment="1">
      <alignment vertical="center" shrinkToFit="1"/>
    </xf>
    <xf numFmtId="0" fontId="11" fillId="11" borderId="0" xfId="5" applyFont="1" applyFill="1" applyBorder="1" applyAlignment="1">
      <alignment vertical="center" shrinkToFit="1"/>
    </xf>
    <xf numFmtId="0" fontId="12" fillId="0" borderId="4" xfId="6" applyFont="1" applyBorder="1" applyAlignment="1">
      <alignment vertical="center"/>
    </xf>
    <xf numFmtId="0" fontId="8" fillId="6" borderId="4" xfId="5" applyFont="1" applyFill="1" applyBorder="1" applyAlignment="1">
      <alignment horizontal="center" vertical="center"/>
    </xf>
    <xf numFmtId="0" fontId="10" fillId="0" borderId="12" xfId="6" applyFont="1" applyBorder="1" applyAlignment="1">
      <alignment vertical="center"/>
    </xf>
    <xf numFmtId="0" fontId="8" fillId="6" borderId="3" xfId="5" applyFont="1" applyFill="1" applyBorder="1" applyAlignment="1">
      <alignment horizontal="center" vertical="center"/>
    </xf>
    <xf numFmtId="0" fontId="8" fillId="7" borderId="5" xfId="5" applyFont="1" applyFill="1" applyBorder="1" applyAlignment="1">
      <alignment horizontal="center" vertical="center"/>
    </xf>
    <xf numFmtId="0" fontId="8" fillId="11" borderId="3" xfId="5" applyFont="1" applyFill="1" applyBorder="1" applyAlignment="1">
      <alignment horizontal="center" vertical="center"/>
    </xf>
    <xf numFmtId="0" fontId="8" fillId="11" borderId="5" xfId="5" applyFont="1" applyFill="1" applyBorder="1" applyAlignment="1">
      <alignment horizontal="center" vertical="center"/>
    </xf>
    <xf numFmtId="0" fontId="4" fillId="0" borderId="0" xfId="6" applyFont="1" applyBorder="1" applyAlignment="1">
      <alignment vertical="center"/>
    </xf>
    <xf numFmtId="0" fontId="4" fillId="0" borderId="13" xfId="6" applyFont="1" applyBorder="1" applyAlignment="1">
      <alignment vertical="center"/>
    </xf>
    <xf numFmtId="0" fontId="4" fillId="0" borderId="14" xfId="6" applyFont="1" applyBorder="1" applyAlignment="1">
      <alignment vertical="center"/>
    </xf>
    <xf numFmtId="0" fontId="4" fillId="0" borderId="11" xfId="6" applyFont="1" applyBorder="1" applyAlignment="1">
      <alignment vertical="center"/>
    </xf>
    <xf numFmtId="0" fontId="4" fillId="0" borderId="10" xfId="6" applyFont="1" applyBorder="1" applyAlignment="1">
      <alignment vertical="center"/>
    </xf>
    <xf numFmtId="3" fontId="4" fillId="7" borderId="11" xfId="6" applyNumberFormat="1" applyFont="1" applyFill="1" applyBorder="1" applyAlignment="1">
      <alignment vertical="center"/>
    </xf>
    <xf numFmtId="3" fontId="4" fillId="7" borderId="10" xfId="6" applyNumberFormat="1" applyFont="1" applyFill="1" applyBorder="1" applyAlignment="1">
      <alignment vertical="center"/>
    </xf>
    <xf numFmtId="0" fontId="4" fillId="0" borderId="15" xfId="6" applyFont="1" applyBorder="1" applyAlignment="1">
      <alignment vertical="center"/>
    </xf>
    <xf numFmtId="10" fontId="4" fillId="9" borderId="16" xfId="6" applyNumberFormat="1" applyFont="1" applyFill="1" applyBorder="1" applyAlignment="1">
      <alignment vertical="center"/>
    </xf>
    <xf numFmtId="0" fontId="4" fillId="0" borderId="17" xfId="6" applyFont="1" applyBorder="1" applyAlignment="1">
      <alignment vertical="center"/>
    </xf>
    <xf numFmtId="170" fontId="13" fillId="0" borderId="0" xfId="6" applyNumberFormat="1" applyFont="1" applyBorder="1" applyAlignment="1">
      <alignment horizontal="left" vertical="top"/>
    </xf>
    <xf numFmtId="0" fontId="4" fillId="0" borderId="0" xfId="6" applyFont="1" applyBorder="1" applyAlignment="1">
      <alignment horizontal="center" vertical="center"/>
    </xf>
    <xf numFmtId="3" fontId="4" fillId="0" borderId="0" xfId="6" applyNumberFormat="1" applyFont="1" applyBorder="1" applyAlignment="1">
      <alignment vertical="center"/>
    </xf>
    <xf numFmtId="0" fontId="4" fillId="0" borderId="5" xfId="6" applyFont="1" applyBorder="1" applyAlignment="1">
      <alignment horizontal="center" vertical="center"/>
    </xf>
    <xf numFmtId="0" fontId="4" fillId="0" borderId="18" xfId="6" applyFont="1" applyBorder="1" applyAlignment="1">
      <alignment horizontal="left" vertical="center"/>
    </xf>
    <xf numFmtId="0" fontId="4" fillId="0" borderId="19" xfId="6" applyFont="1" applyBorder="1" applyAlignment="1">
      <alignment horizontal="left" vertical="center"/>
    </xf>
    <xf numFmtId="0" fontId="4" fillId="0" borderId="20" xfId="6" applyFont="1" applyBorder="1" applyAlignment="1">
      <alignment horizontal="left" vertical="center"/>
    </xf>
    <xf numFmtId="0" fontId="10" fillId="7" borderId="21" xfId="6" applyFont="1" applyFill="1" applyBorder="1" applyAlignment="1">
      <alignment vertical="center"/>
    </xf>
    <xf numFmtId="0" fontId="10" fillId="9" borderId="12" xfId="6" applyFont="1" applyFill="1" applyBorder="1" applyAlignment="1">
      <alignment vertical="center"/>
    </xf>
    <xf numFmtId="0" fontId="10" fillId="8" borderId="12" xfId="6" applyFont="1" applyFill="1" applyBorder="1" applyAlignment="1">
      <alignment vertical="center"/>
    </xf>
    <xf numFmtId="0" fontId="10" fillId="10" borderId="12" xfId="6" applyFont="1" applyFill="1" applyBorder="1" applyAlignment="1">
      <alignment vertical="center"/>
    </xf>
    <xf numFmtId="3" fontId="4" fillId="0" borderId="13" xfId="6" applyNumberFormat="1" applyFont="1" applyFill="1" applyBorder="1" applyAlignment="1">
      <alignment vertical="center"/>
    </xf>
    <xf numFmtId="3" fontId="4" fillId="0" borderId="22" xfId="6" applyNumberFormat="1" applyFont="1" applyFill="1" applyBorder="1" applyAlignment="1">
      <alignment vertical="center"/>
    </xf>
    <xf numFmtId="3" fontId="4" fillId="0" borderId="14" xfId="6" applyNumberFormat="1" applyFont="1" applyFill="1" applyBorder="1" applyAlignment="1">
      <alignment vertical="center"/>
    </xf>
    <xf numFmtId="0" fontId="3" fillId="0" borderId="11" xfId="5" applyFont="1" applyFill="1" applyBorder="1" applyAlignment="1">
      <alignment vertical="center" shrinkToFit="1"/>
    </xf>
    <xf numFmtId="0" fontId="3" fillId="0" borderId="9" xfId="5" applyFont="1" applyFill="1" applyBorder="1" applyAlignment="1">
      <alignment vertical="center" shrinkToFit="1"/>
    </xf>
    <xf numFmtId="0" fontId="3" fillId="0" borderId="10" xfId="5" applyFont="1" applyFill="1" applyBorder="1" applyAlignment="1">
      <alignment vertical="center" shrinkToFit="1"/>
    </xf>
    <xf numFmtId="3" fontId="4" fillId="0" borderId="9" xfId="6" applyNumberFormat="1" applyFont="1" applyFill="1" applyBorder="1" applyAlignment="1">
      <alignment vertical="center"/>
    </xf>
    <xf numFmtId="165" fontId="3" fillId="0" borderId="11" xfId="5" applyNumberFormat="1" applyFont="1" applyFill="1" applyBorder="1" applyAlignment="1">
      <alignment vertical="center" shrinkToFit="1"/>
    </xf>
    <xf numFmtId="165" fontId="3" fillId="0" borderId="9" xfId="5" applyNumberFormat="1" applyFont="1" applyFill="1" applyBorder="1" applyAlignment="1">
      <alignment vertical="center" shrinkToFit="1"/>
    </xf>
    <xf numFmtId="165" fontId="3" fillId="0" borderId="10" xfId="5" applyNumberFormat="1" applyFont="1" applyFill="1" applyBorder="1" applyAlignment="1">
      <alignment vertical="center" shrinkToFit="1"/>
    </xf>
    <xf numFmtId="4" fontId="4" fillId="0" borderId="11" xfId="6" applyNumberFormat="1" applyFont="1" applyFill="1" applyBorder="1" applyAlignment="1">
      <alignment vertical="center"/>
    </xf>
    <xf numFmtId="4" fontId="4" fillId="0" borderId="9" xfId="6" applyNumberFormat="1" applyFont="1" applyFill="1" applyBorder="1" applyAlignment="1">
      <alignment vertical="center"/>
    </xf>
    <xf numFmtId="4" fontId="4" fillId="0" borderId="10" xfId="6" applyNumberFormat="1" applyFont="1" applyFill="1" applyBorder="1" applyAlignment="1">
      <alignment vertical="center"/>
    </xf>
    <xf numFmtId="10" fontId="4" fillId="0" borderId="16" xfId="6" applyNumberFormat="1" applyFont="1" applyFill="1" applyBorder="1" applyAlignment="1">
      <alignment vertical="center"/>
    </xf>
    <xf numFmtId="10" fontId="4" fillId="0" borderId="23" xfId="6" applyNumberFormat="1" applyFont="1" applyFill="1" applyBorder="1" applyAlignment="1">
      <alignment vertical="center"/>
    </xf>
    <xf numFmtId="10" fontId="4" fillId="0" borderId="17" xfId="6" applyNumberFormat="1" applyFont="1" applyFill="1" applyBorder="1" applyAlignment="1">
      <alignment vertical="center"/>
    </xf>
    <xf numFmtId="166" fontId="4" fillId="0" borderId="11" xfId="6" applyNumberFormat="1" applyFont="1" applyFill="1" applyBorder="1" applyAlignment="1">
      <alignment vertical="center"/>
    </xf>
    <xf numFmtId="0" fontId="8" fillId="0" borderId="0" xfId="5" applyFont="1" applyBorder="1" applyAlignment="1">
      <alignment horizontal="right" vertical="center" shrinkToFit="1"/>
    </xf>
    <xf numFmtId="49" fontId="13" fillId="0" borderId="0" xfId="6" applyNumberFormat="1" applyFont="1" applyBorder="1" applyAlignment="1">
      <alignment horizontal="left" vertical="center"/>
    </xf>
    <xf numFmtId="169" fontId="3" fillId="0" borderId="0" xfId="6" applyNumberFormat="1" applyFont="1" applyFill="1" applyBorder="1" applyAlignment="1">
      <alignment vertical="center"/>
    </xf>
    <xf numFmtId="0" fontId="14" fillId="0" borderId="0" xfId="5" applyFont="1" applyBorder="1" applyAlignment="1">
      <alignment vertical="center"/>
    </xf>
    <xf numFmtId="0" fontId="5" fillId="0" borderId="0" xfId="5" applyFont="1" applyBorder="1" applyAlignment="1">
      <alignment vertical="center"/>
    </xf>
    <xf numFmtId="0" fontId="7" fillId="0" borderId="24" xfId="5" applyFont="1" applyFill="1" applyBorder="1" applyAlignment="1">
      <alignment horizontal="center" vertical="center" wrapText="1"/>
    </xf>
    <xf numFmtId="0" fontId="7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6" borderId="26" xfId="5" applyFont="1" applyFill="1" applyBorder="1" applyAlignment="1">
      <alignment horizontal="center" vertical="center"/>
    </xf>
    <xf numFmtId="0" fontId="8" fillId="7" borderId="27" xfId="5" applyFont="1" applyFill="1" applyBorder="1" applyAlignment="1">
      <alignment horizontal="center" vertical="center"/>
    </xf>
    <xf numFmtId="0" fontId="8" fillId="11" borderId="1" xfId="5" applyFont="1" applyFill="1" applyBorder="1" applyAlignment="1">
      <alignment horizontal="center" vertical="center"/>
    </xf>
    <xf numFmtId="0" fontId="8" fillId="11" borderId="2" xfId="5" applyFont="1" applyFill="1" applyBorder="1" applyAlignment="1">
      <alignment horizontal="center" vertical="center"/>
    </xf>
    <xf numFmtId="3" fontId="5" fillId="0" borderId="13" xfId="5" applyNumberFormat="1" applyFont="1" applyFill="1" applyBorder="1" applyAlignment="1">
      <alignment horizontal="right" vertical="center" indent="1"/>
    </xf>
    <xf numFmtId="3" fontId="5" fillId="0" borderId="22" xfId="5" applyNumberFormat="1" applyFont="1" applyFill="1" applyBorder="1" applyAlignment="1">
      <alignment horizontal="right" vertical="center" indent="1"/>
    </xf>
    <xf numFmtId="3" fontId="5" fillId="0" borderId="14" xfId="5" applyNumberFormat="1" applyFont="1" applyFill="1" applyBorder="1" applyAlignment="1">
      <alignment horizontal="right" vertical="center" indent="1"/>
    </xf>
    <xf numFmtId="3" fontId="5" fillId="0" borderId="11" xfId="5" applyNumberFormat="1" applyFont="1" applyFill="1" applyBorder="1" applyAlignment="1">
      <alignment horizontal="right" vertical="center" indent="1"/>
    </xf>
    <xf numFmtId="3" fontId="5" fillId="0" borderId="9" xfId="5" applyNumberFormat="1" applyFont="1" applyFill="1" applyBorder="1" applyAlignment="1">
      <alignment horizontal="right" vertical="center" indent="1"/>
    </xf>
    <xf numFmtId="3" fontId="5" fillId="0" borderId="10" xfId="5" applyNumberFormat="1" applyFont="1" applyFill="1" applyBorder="1" applyAlignment="1">
      <alignment horizontal="right" vertical="center" indent="1"/>
    </xf>
    <xf numFmtId="3" fontId="5" fillId="0" borderId="16" xfId="5" applyNumberFormat="1" applyFont="1" applyFill="1" applyBorder="1" applyAlignment="1">
      <alignment horizontal="right" vertical="center" indent="1"/>
    </xf>
    <xf numFmtId="3" fontId="5" fillId="0" borderId="23" xfId="5" applyNumberFormat="1" applyFont="1" applyFill="1" applyBorder="1" applyAlignment="1">
      <alignment horizontal="right" vertical="center" indent="1"/>
    </xf>
    <xf numFmtId="3" fontId="5" fillId="0" borderId="17" xfId="5" applyNumberFormat="1" applyFont="1" applyFill="1" applyBorder="1" applyAlignment="1">
      <alignment horizontal="right" vertical="center" indent="1"/>
    </xf>
    <xf numFmtId="3" fontId="5" fillId="0" borderId="0" xfId="5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vertical="center"/>
    </xf>
    <xf numFmtId="3" fontId="5" fillId="0" borderId="0" xfId="5" applyNumberFormat="1" applyFont="1" applyBorder="1" applyAlignment="1">
      <alignment vertical="center"/>
    </xf>
    <xf numFmtId="0" fontId="5" fillId="0" borderId="0" xfId="5" applyFont="1" applyFill="1" applyBorder="1" applyAlignment="1">
      <alignment vertical="center"/>
    </xf>
    <xf numFmtId="0" fontId="5" fillId="0" borderId="1" xfId="5" applyFont="1" applyBorder="1" applyAlignment="1">
      <alignment horizontal="right" vertical="center" indent="1"/>
    </xf>
    <xf numFmtId="0" fontId="5" fillId="0" borderId="0" xfId="5" applyFont="1" applyBorder="1" applyAlignment="1">
      <alignment horizontal="right" vertical="center" indent="1"/>
    </xf>
    <xf numFmtId="167" fontId="5" fillId="0" borderId="1" xfId="5" applyNumberFormat="1" applyFont="1" applyBorder="1" applyAlignment="1">
      <alignment horizontal="right" vertical="center" indent="1"/>
    </xf>
    <xf numFmtId="167" fontId="5" fillId="0" borderId="0" xfId="5" applyNumberFormat="1" applyFont="1" applyBorder="1" applyAlignment="1">
      <alignment horizontal="right" vertical="center" indent="1"/>
    </xf>
    <xf numFmtId="3" fontId="5" fillId="0" borderId="0" xfId="5" applyNumberFormat="1" applyFont="1" applyFill="1" applyBorder="1" applyAlignment="1">
      <alignment horizontal="right" vertical="center" indent="1"/>
    </xf>
    <xf numFmtId="0" fontId="5" fillId="0" borderId="3" xfId="5" applyFont="1" applyBorder="1" applyAlignment="1">
      <alignment horizontal="right" vertical="center" indent="1"/>
    </xf>
    <xf numFmtId="3" fontId="5" fillId="7" borderId="28" xfId="5" applyNumberFormat="1" applyFont="1" applyFill="1" applyBorder="1" applyAlignment="1">
      <alignment horizontal="right" vertical="center" indent="1"/>
    </xf>
    <xf numFmtId="3" fontId="5" fillId="7" borderId="8" xfId="5" applyNumberFormat="1" applyFont="1" applyFill="1" applyBorder="1" applyAlignment="1">
      <alignment horizontal="right" vertical="center" indent="1"/>
    </xf>
    <xf numFmtId="10" fontId="5" fillId="9" borderId="17" xfId="5" applyNumberFormat="1" applyFont="1" applyFill="1" applyBorder="1" applyAlignment="1">
      <alignment horizontal="right" vertical="center" indent="1"/>
    </xf>
    <xf numFmtId="3" fontId="3" fillId="0" borderId="11" xfId="6" applyNumberFormat="1" applyFont="1" applyFill="1" applyBorder="1"/>
    <xf numFmtId="3" fontId="3" fillId="0" borderId="9" xfId="6" applyNumberFormat="1" applyFont="1" applyFill="1" applyBorder="1"/>
    <xf numFmtId="3" fontId="3" fillId="0" borderId="10" xfId="6" applyNumberFormat="1" applyFont="1" applyFill="1" applyBorder="1" applyAlignment="1">
      <alignment vertical="center"/>
    </xf>
    <xf numFmtId="3" fontId="3" fillId="0" borderId="11" xfId="6" applyNumberFormat="1" applyFont="1" applyFill="1" applyBorder="1" applyAlignment="1">
      <alignment vertical="center"/>
    </xf>
    <xf numFmtId="3" fontId="5" fillId="0" borderId="18" xfId="5" applyNumberFormat="1" applyFont="1" applyFill="1" applyBorder="1" applyAlignment="1">
      <alignment horizontal="right" vertical="center" indent="1"/>
    </xf>
    <xf numFmtId="167" fontId="5" fillId="0" borderId="9" xfId="5" applyNumberFormat="1" applyFont="1" applyFill="1" applyBorder="1" applyAlignment="1">
      <alignment horizontal="right" vertical="center" indent="1"/>
    </xf>
    <xf numFmtId="167" fontId="5" fillId="0" borderId="19" xfId="5" applyNumberFormat="1" applyFont="1" applyFill="1" applyBorder="1" applyAlignment="1">
      <alignment horizontal="right" vertical="center" indent="1"/>
    </xf>
    <xf numFmtId="168" fontId="5" fillId="0" borderId="9" xfId="5" applyNumberFormat="1" applyFont="1" applyFill="1" applyBorder="1" applyAlignment="1">
      <alignment horizontal="right" vertical="center" indent="1"/>
    </xf>
    <xf numFmtId="168" fontId="5" fillId="0" borderId="19" xfId="5" applyNumberFormat="1" applyFont="1" applyFill="1" applyBorder="1" applyAlignment="1">
      <alignment horizontal="right" vertical="center" indent="1"/>
    </xf>
    <xf numFmtId="3" fontId="5" fillId="0" borderId="19" xfId="5" applyNumberFormat="1" applyFont="1" applyFill="1" applyBorder="1" applyAlignment="1">
      <alignment horizontal="right" vertical="center" indent="1"/>
    </xf>
    <xf numFmtId="2" fontId="5" fillId="0" borderId="9" xfId="5" applyNumberFormat="1" applyFont="1" applyFill="1" applyBorder="1" applyAlignment="1">
      <alignment horizontal="right" vertical="center" indent="1"/>
    </xf>
    <xf numFmtId="2" fontId="5" fillId="0" borderId="19" xfId="5" applyNumberFormat="1" applyFont="1" applyFill="1" applyBorder="1" applyAlignment="1">
      <alignment horizontal="right" vertical="center" indent="1"/>
    </xf>
    <xf numFmtId="165" fontId="5" fillId="0" borderId="9" xfId="4" applyNumberFormat="1" applyFont="1" applyFill="1" applyBorder="1" applyAlignment="1">
      <alignment horizontal="right" vertical="center" indent="1"/>
    </xf>
    <xf numFmtId="165" fontId="5" fillId="0" borderId="19" xfId="4" applyNumberFormat="1" applyFont="1" applyFill="1" applyBorder="1" applyAlignment="1">
      <alignment horizontal="right" vertical="center" indent="1"/>
    </xf>
    <xf numFmtId="10" fontId="5" fillId="0" borderId="23" xfId="4" applyNumberFormat="1" applyFont="1" applyFill="1" applyBorder="1" applyAlignment="1">
      <alignment horizontal="right" vertical="center" indent="1"/>
    </xf>
    <xf numFmtId="10" fontId="5" fillId="0" borderId="17" xfId="4" applyNumberFormat="1" applyFont="1" applyFill="1" applyBorder="1" applyAlignment="1">
      <alignment horizontal="right" vertical="center" indent="1"/>
    </xf>
    <xf numFmtId="10" fontId="5" fillId="0" borderId="0" xfId="4" applyNumberFormat="1" applyFont="1" applyFill="1" applyBorder="1" applyAlignment="1">
      <alignment horizontal="right" vertical="center" indent="1"/>
    </xf>
    <xf numFmtId="167" fontId="5" fillId="0" borderId="32" xfId="5" applyNumberFormat="1" applyFont="1" applyFill="1" applyBorder="1" applyAlignment="1">
      <alignment horizontal="right" vertical="center" indent="1"/>
    </xf>
    <xf numFmtId="165" fontId="5" fillId="0" borderId="32" xfId="4" applyNumberFormat="1" applyFont="1" applyFill="1" applyBorder="1" applyAlignment="1">
      <alignment horizontal="right" vertical="center" indent="1"/>
    </xf>
    <xf numFmtId="10" fontId="5" fillId="0" borderId="16" xfId="5" applyNumberFormat="1" applyFont="1" applyFill="1" applyBorder="1" applyAlignment="1">
      <alignment horizontal="right" vertical="center" indent="1"/>
    </xf>
    <xf numFmtId="0" fontId="7" fillId="9" borderId="30" xfId="5" applyFont="1" applyFill="1" applyBorder="1" applyAlignment="1">
      <alignment vertical="center"/>
    </xf>
    <xf numFmtId="0" fontId="7" fillId="8" borderId="31" xfId="5" applyFont="1" applyFill="1" applyBorder="1" applyAlignment="1">
      <alignment vertical="center"/>
    </xf>
    <xf numFmtId="0" fontId="7" fillId="10" borderId="30" xfId="5" applyFont="1" applyFill="1" applyBorder="1" applyAlignment="1">
      <alignment vertical="center"/>
    </xf>
    <xf numFmtId="0" fontId="7" fillId="8" borderId="30" xfId="5" applyFont="1" applyFill="1" applyBorder="1" applyAlignment="1">
      <alignment vertical="center"/>
    </xf>
    <xf numFmtId="0" fontId="7" fillId="7" borderId="29" xfId="5" applyFont="1" applyFill="1" applyBorder="1" applyAlignment="1">
      <alignment vertical="center"/>
    </xf>
    <xf numFmtId="0" fontId="6" fillId="0" borderId="0" xfId="5" applyFont="1" applyBorder="1" applyAlignment="1">
      <alignment horizontal="right" vertical="center" shrinkToFit="1"/>
    </xf>
    <xf numFmtId="0" fontId="17" fillId="0" borderId="0" xfId="0" applyFont="1" applyBorder="1" applyAlignment="1">
      <alignment horizontal="left" vertical="center"/>
    </xf>
    <xf numFmtId="0" fontId="18" fillId="0" borderId="0" xfId="6" applyFont="1" applyFill="1" applyBorder="1" applyAlignment="1">
      <alignment horizontal="left" vertical="center"/>
    </xf>
    <xf numFmtId="43" fontId="18" fillId="0" borderId="0" xfId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18" fillId="0" borderId="0" xfId="6" applyFont="1" applyBorder="1" applyAlignment="1">
      <alignment horizontal="left" vertical="center"/>
    </xf>
    <xf numFmtId="43" fontId="18" fillId="0" borderId="0" xfId="1" applyFont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18" fillId="0" borderId="0" xfId="6" applyFont="1" applyFill="1" applyBorder="1" applyAlignment="1">
      <alignment horizontal="right" vertical="center"/>
    </xf>
    <xf numFmtId="0" fontId="18" fillId="0" borderId="0" xfId="6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12" xfId="5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2" xfId="5" applyFont="1" applyFill="1" applyBorder="1" applyAlignment="1">
      <alignment horizontal="right" vertical="center"/>
    </xf>
    <xf numFmtId="0" fontId="18" fillId="0" borderId="12" xfId="0" applyFont="1" applyBorder="1" applyAlignment="1">
      <alignment horizontal="left" vertical="center"/>
    </xf>
    <xf numFmtId="0" fontId="7" fillId="2" borderId="12" xfId="5" applyFont="1" applyFill="1" applyBorder="1" applyAlignment="1">
      <alignment horizontal="right" vertical="center"/>
    </xf>
    <xf numFmtId="0" fontId="7" fillId="0" borderId="12" xfId="5" applyFont="1" applyBorder="1" applyAlignment="1">
      <alignment horizontal="right" vertical="center"/>
    </xf>
    <xf numFmtId="164" fontId="6" fillId="5" borderId="12" xfId="5" applyNumberFormat="1" applyFont="1" applyFill="1" applyBorder="1" applyAlignment="1">
      <alignment horizontal="right" vertical="center"/>
    </xf>
    <xf numFmtId="0" fontId="6" fillId="0" borderId="12" xfId="5" applyFont="1" applyBorder="1" applyAlignment="1">
      <alignment horizontal="left" vertical="center"/>
    </xf>
    <xf numFmtId="4" fontId="7" fillId="0" borderId="12" xfId="5" applyNumberFormat="1" applyFont="1" applyBorder="1" applyAlignment="1">
      <alignment horizontal="right" vertical="center"/>
    </xf>
    <xf numFmtId="10" fontId="7" fillId="3" borderId="12" xfId="3" applyNumberFormat="1" applyFont="1" applyFill="1" applyBorder="1" applyAlignment="1">
      <alignment horizontal="right" vertical="center"/>
    </xf>
    <xf numFmtId="0" fontId="7" fillId="5" borderId="12" xfId="5" applyFont="1" applyFill="1" applyBorder="1" applyAlignment="1">
      <alignment horizontal="right" vertical="center"/>
    </xf>
    <xf numFmtId="0" fontId="18" fillId="0" borderId="12" xfId="6" applyFont="1" applyFill="1" applyBorder="1" applyAlignment="1">
      <alignment horizontal="left" vertical="center"/>
    </xf>
    <xf numFmtId="4" fontId="18" fillId="3" borderId="12" xfId="6" applyNumberFormat="1" applyFont="1" applyFill="1" applyBorder="1" applyAlignment="1">
      <alignment horizontal="right" vertical="center"/>
    </xf>
    <xf numFmtId="0" fontId="7" fillId="0" borderId="12" xfId="5" applyFont="1" applyFill="1" applyBorder="1" applyAlignment="1">
      <alignment horizontal="left" vertical="center"/>
    </xf>
    <xf numFmtId="0" fontId="7" fillId="0" borderId="12" xfId="6" applyFont="1" applyFill="1" applyBorder="1" applyAlignment="1">
      <alignment horizontal="left" vertical="center"/>
    </xf>
    <xf numFmtId="0" fontId="7" fillId="3" borderId="12" xfId="5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 vertical="center"/>
    </xf>
    <xf numFmtId="0" fontId="18" fillId="0" borderId="12" xfId="6" applyFont="1" applyBorder="1" applyAlignment="1">
      <alignment horizontal="left" vertical="center"/>
    </xf>
    <xf numFmtId="166" fontId="18" fillId="3" borderId="12" xfId="6" applyNumberFormat="1" applyFont="1" applyFill="1" applyBorder="1" applyAlignment="1">
      <alignment horizontal="right" vertical="center"/>
    </xf>
    <xf numFmtId="164" fontId="18" fillId="3" borderId="12" xfId="6" applyNumberFormat="1" applyFont="1" applyFill="1" applyBorder="1" applyAlignment="1">
      <alignment horizontal="right" vertical="center"/>
    </xf>
    <xf numFmtId="165" fontId="18" fillId="3" borderId="12" xfId="3" applyNumberFormat="1" applyFont="1" applyFill="1" applyBorder="1" applyAlignment="1">
      <alignment horizontal="right" vertical="center"/>
    </xf>
    <xf numFmtId="0" fontId="15" fillId="0" borderId="0" xfId="6" applyFont="1" applyBorder="1" applyAlignment="1">
      <alignment horizontal="left" vertical="center"/>
    </xf>
    <xf numFmtId="43" fontId="15" fillId="0" borderId="0" xfId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" fillId="0" borderId="1" xfId="5" applyFont="1" applyFill="1" applyBorder="1" applyAlignment="1">
      <alignment horizontal="center" vertical="center" wrapText="1"/>
    </xf>
    <xf numFmtId="0" fontId="5" fillId="0" borderId="2" xfId="5" applyFont="1" applyFill="1" applyBorder="1" applyAlignment="1">
      <alignment horizontal="center" vertical="center" wrapText="1"/>
    </xf>
    <xf numFmtId="170" fontId="5" fillId="0" borderId="29" xfId="5" applyNumberFormat="1" applyFont="1" applyBorder="1" applyAlignment="1">
      <alignment horizontal="left" vertical="center" indent="1"/>
    </xf>
    <xf numFmtId="170" fontId="5" fillId="0" borderId="30" xfId="5" applyNumberFormat="1" applyFont="1" applyBorder="1" applyAlignment="1">
      <alignment horizontal="left" vertical="center" indent="1"/>
    </xf>
    <xf numFmtId="170" fontId="5" fillId="0" borderId="31" xfId="5" applyNumberFormat="1" applyFont="1" applyBorder="1" applyAlignment="1">
      <alignment horizontal="left" vertical="center" indent="1"/>
    </xf>
    <xf numFmtId="0" fontId="23" fillId="0" borderId="0" xfId="5" applyFont="1" applyBorder="1" applyAlignment="1">
      <alignment vertical="center"/>
    </xf>
    <xf numFmtId="0" fontId="24" fillId="0" borderId="0" xfId="6" applyFont="1" applyFill="1" applyBorder="1" applyAlignment="1">
      <alignment vertical="center"/>
    </xf>
    <xf numFmtId="0" fontId="8" fillId="8" borderId="25" xfId="5" applyFont="1" applyFill="1" applyBorder="1" applyAlignment="1">
      <alignment horizontal="center" vertical="center"/>
    </xf>
    <xf numFmtId="0" fontId="14" fillId="0" borderId="1" xfId="5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center" vertical="center"/>
    </xf>
    <xf numFmtId="0" fontId="14" fillId="0" borderId="2" xfId="5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 wrapText="1"/>
    </xf>
    <xf numFmtId="0" fontId="7" fillId="0" borderId="2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wrapText="1"/>
    </xf>
    <xf numFmtId="0" fontId="5" fillId="0" borderId="2" xfId="5" applyFont="1" applyFill="1" applyBorder="1" applyAlignment="1">
      <alignment horizontal="center" vertical="center"/>
    </xf>
    <xf numFmtId="0" fontId="5" fillId="0" borderId="2" xfId="5" applyFont="1" applyFill="1" applyBorder="1" applyAlignment="1">
      <alignment horizontal="center" vertical="center" wrapText="1"/>
    </xf>
    <xf numFmtId="0" fontId="7" fillId="0" borderId="6" xfId="5" applyFont="1" applyBorder="1" applyAlignment="1">
      <alignment horizontal="center" vertical="center" wrapText="1"/>
    </xf>
    <xf numFmtId="0" fontId="7" fillId="0" borderId="7" xfId="5" applyFont="1" applyBorder="1" applyAlignment="1">
      <alignment horizontal="center" vertical="center" wrapText="1"/>
    </xf>
    <xf numFmtId="0" fontId="7" fillId="0" borderId="8" xfId="5" applyFont="1" applyBorder="1" applyAlignment="1">
      <alignment horizontal="center" vertical="center" wrapText="1"/>
    </xf>
    <xf numFmtId="0" fontId="7" fillId="0" borderId="6" xfId="5" applyFont="1" applyBorder="1" applyAlignment="1">
      <alignment vertical="center" wrapText="1"/>
    </xf>
    <xf numFmtId="0" fontId="7" fillId="0" borderId="8" xfId="5" applyFont="1" applyBorder="1" applyAlignment="1">
      <alignment vertical="center"/>
    </xf>
  </cellXfs>
  <cellStyles count="7">
    <cellStyle name="Dezimal 2" xfId="1" xr:uid="{00000000-0005-0000-0000-000000000000}"/>
    <cellStyle name="Dezimal 3" xfId="2" xr:uid="{00000000-0005-0000-0000-000001000000}"/>
    <cellStyle name="Prozent 2" xfId="3" xr:uid="{00000000-0005-0000-0000-000002000000}"/>
    <cellStyle name="Prozent 3" xfId="4" xr:uid="{00000000-0005-0000-0000-000003000000}"/>
    <cellStyle name="Standard" xfId="0" builtinId="0"/>
    <cellStyle name="Standard 2" xfId="5" xr:uid="{00000000-0005-0000-0000-000005000000}"/>
    <cellStyle name="Standard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8043"/>
          <c:w val="0.90650770144658355"/>
          <c:h val="0.61704388888889872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35779.001414333899</c:v>
                </c:pt>
                <c:pt idx="1">
                  <c:v>21690.59342935633</c:v>
                </c:pt>
                <c:pt idx="2">
                  <c:v>28052.912488089856</c:v>
                </c:pt>
                <c:pt idx="3">
                  <c:v>33668.484387662123</c:v>
                </c:pt>
                <c:pt idx="4">
                  <c:v>28704.861010119272</c:v>
                </c:pt>
                <c:pt idx="5">
                  <c:v>21644.857244775179</c:v>
                </c:pt>
                <c:pt idx="6">
                  <c:v>22246.911747261533</c:v>
                </c:pt>
                <c:pt idx="7">
                  <c:v>23257.265643008654</c:v>
                </c:pt>
                <c:pt idx="8">
                  <c:v>25818.491979552804</c:v>
                </c:pt>
                <c:pt idx="9">
                  <c:v>33465.582041520327</c:v>
                </c:pt>
                <c:pt idx="10">
                  <c:v>30580.876144938615</c:v>
                </c:pt>
                <c:pt idx="11">
                  <c:v>32730.476820252461</c:v>
                </c:pt>
                <c:pt idx="12">
                  <c:v>27588.066539346939</c:v>
                </c:pt>
                <c:pt idx="13">
                  <c:v>20214.562017873905</c:v>
                </c:pt>
                <c:pt idx="14">
                  <c:v>23257.265643008654</c:v>
                </c:pt>
                <c:pt idx="15">
                  <c:v>24402.333391522057</c:v>
                </c:pt>
                <c:pt idx="16">
                  <c:v>32181.642605278714</c:v>
                </c:pt>
                <c:pt idx="17">
                  <c:v>27407.616501999513</c:v>
                </c:pt>
                <c:pt idx="18">
                  <c:v>28482.832623152619</c:v>
                </c:pt>
                <c:pt idx="19">
                  <c:v>26492.892810376597</c:v>
                </c:pt>
                <c:pt idx="20">
                  <c:v>19260.754677608922</c:v>
                </c:pt>
                <c:pt idx="21">
                  <c:v>23012.784947247623</c:v>
                </c:pt>
                <c:pt idx="22">
                  <c:v>20930.541198316925</c:v>
                </c:pt>
                <c:pt idx="23">
                  <c:v>20308.529088013354</c:v>
                </c:pt>
                <c:pt idx="24">
                  <c:v>20738.449223076117</c:v>
                </c:pt>
                <c:pt idx="25">
                  <c:v>30830.346242653955</c:v>
                </c:pt>
                <c:pt idx="26">
                  <c:v>25076.734222345862</c:v>
                </c:pt>
                <c:pt idx="27">
                  <c:v>21867.717198734219</c:v>
                </c:pt>
                <c:pt idx="28">
                  <c:v>24351.607804986608</c:v>
                </c:pt>
                <c:pt idx="29">
                  <c:v>21944.221362033593</c:v>
                </c:pt>
                <c:pt idx="30">
                  <c:v>29023.35116820252</c:v>
                </c:pt>
                <c:pt idx="31">
                  <c:v>30371.321262857742</c:v>
                </c:pt>
                <c:pt idx="32">
                  <c:v>32441.923073895043</c:v>
                </c:pt>
                <c:pt idx="33">
                  <c:v>32936.705434363801</c:v>
                </c:pt>
                <c:pt idx="34">
                  <c:v>28748.934060715652</c:v>
                </c:pt>
                <c:pt idx="35">
                  <c:v>23348.738012170943</c:v>
                </c:pt>
                <c:pt idx="36">
                  <c:v>29099.023764509508</c:v>
                </c:pt>
                <c:pt idx="37">
                  <c:v>28096.985538686229</c:v>
                </c:pt>
                <c:pt idx="38">
                  <c:v>34057.65774009806</c:v>
                </c:pt>
                <c:pt idx="39">
                  <c:v>30998.322775115623</c:v>
                </c:pt>
                <c:pt idx="40">
                  <c:v>28279.098710018428</c:v>
                </c:pt>
                <c:pt idx="41">
                  <c:v>23688.017345063807</c:v>
                </c:pt>
                <c:pt idx="42">
                  <c:v>19419.583973154356</c:v>
                </c:pt>
                <c:pt idx="43">
                  <c:v>23927.508638870535</c:v>
                </c:pt>
                <c:pt idx="44">
                  <c:v>29092.371228570435</c:v>
                </c:pt>
                <c:pt idx="45">
                  <c:v>30536.803094342238</c:v>
                </c:pt>
                <c:pt idx="46">
                  <c:v>26389.778503320929</c:v>
                </c:pt>
                <c:pt idx="47">
                  <c:v>23608.1869137949</c:v>
                </c:pt>
                <c:pt idx="48">
                  <c:v>22186.207356817467</c:v>
                </c:pt>
                <c:pt idx="49">
                  <c:v>19916.029467607885</c:v>
                </c:pt>
                <c:pt idx="50">
                  <c:v>25307.909846228744</c:v>
                </c:pt>
                <c:pt idx="51">
                  <c:v>30770.473419202277</c:v>
                </c:pt>
                <c:pt idx="52">
                  <c:v>29500.670621831203</c:v>
                </c:pt>
                <c:pt idx="53">
                  <c:v>30439.509756233267</c:v>
                </c:pt>
                <c:pt idx="54">
                  <c:v>27732.759196021834</c:v>
                </c:pt>
                <c:pt idx="55">
                  <c:v>21091.865194839513</c:v>
                </c:pt>
                <c:pt idx="56">
                  <c:v>21254.852325346867</c:v>
                </c:pt>
                <c:pt idx="57">
                  <c:v>29174.696360816495</c:v>
                </c:pt>
                <c:pt idx="58">
                  <c:v>31411.611570330697</c:v>
                </c:pt>
                <c:pt idx="59">
                  <c:v>34778.626322495395</c:v>
                </c:pt>
                <c:pt idx="60">
                  <c:v>29181.348896755568</c:v>
                </c:pt>
                <c:pt idx="61">
                  <c:v>27144.84133240602</c:v>
                </c:pt>
                <c:pt idx="62">
                  <c:v>19044.547259588966</c:v>
                </c:pt>
                <c:pt idx="63">
                  <c:v>18279.505626595259</c:v>
                </c:pt>
                <c:pt idx="64">
                  <c:v>25396.887514413876</c:v>
                </c:pt>
                <c:pt idx="65">
                  <c:v>26596.838684424656</c:v>
                </c:pt>
                <c:pt idx="66">
                  <c:v>27420.921573877658</c:v>
                </c:pt>
                <c:pt idx="67">
                  <c:v>28870.342841603782</c:v>
                </c:pt>
                <c:pt idx="68">
                  <c:v>24446.406442118438</c:v>
                </c:pt>
                <c:pt idx="69">
                  <c:v>20059.890557290397</c:v>
                </c:pt>
                <c:pt idx="70">
                  <c:v>19818.736129498902</c:v>
                </c:pt>
                <c:pt idx="71">
                  <c:v>23292.191456688804</c:v>
                </c:pt>
                <c:pt idx="72">
                  <c:v>26718.247465312787</c:v>
                </c:pt>
                <c:pt idx="73">
                  <c:v>23313.812198490799</c:v>
                </c:pt>
                <c:pt idx="74">
                  <c:v>25951.542698334317</c:v>
                </c:pt>
                <c:pt idx="75">
                  <c:v>27790.968885488743</c:v>
                </c:pt>
                <c:pt idx="76">
                  <c:v>19335.59570692353</c:v>
                </c:pt>
                <c:pt idx="77">
                  <c:v>20778.364438710574</c:v>
                </c:pt>
                <c:pt idx="78">
                  <c:v>22856.450352679341</c:v>
                </c:pt>
                <c:pt idx="79">
                  <c:v>22020.725525332964</c:v>
                </c:pt>
                <c:pt idx="80">
                  <c:v>24176.147169593489</c:v>
                </c:pt>
                <c:pt idx="81">
                  <c:v>23872.625217373159</c:v>
                </c:pt>
                <c:pt idx="82">
                  <c:v>22649.390171575611</c:v>
                </c:pt>
                <c:pt idx="83">
                  <c:v>23107.583584379448</c:v>
                </c:pt>
                <c:pt idx="84">
                  <c:v>25402.70848336057</c:v>
                </c:pt>
                <c:pt idx="85">
                  <c:v>25894.996142852175</c:v>
                </c:pt>
                <c:pt idx="86">
                  <c:v>23465.157391104767</c:v>
                </c:pt>
                <c:pt idx="87">
                  <c:v>25669.641487915982</c:v>
                </c:pt>
                <c:pt idx="88">
                  <c:v>23358.716816079563</c:v>
                </c:pt>
                <c:pt idx="89">
                  <c:v>21495.175186145978</c:v>
                </c:pt>
                <c:pt idx="90">
                  <c:v>21230.736882567719</c:v>
                </c:pt>
                <c:pt idx="91">
                  <c:v>20454.88487867302</c:v>
                </c:pt>
                <c:pt idx="92">
                  <c:v>23588.229305977671</c:v>
                </c:pt>
                <c:pt idx="93">
                  <c:v>25509.980625378164</c:v>
                </c:pt>
                <c:pt idx="94">
                  <c:v>22967.048762666476</c:v>
                </c:pt>
                <c:pt idx="95">
                  <c:v>24712.507879681463</c:v>
                </c:pt>
                <c:pt idx="96">
                  <c:v>24732.465487498695</c:v>
                </c:pt>
                <c:pt idx="97">
                  <c:v>21391.229312097923</c:v>
                </c:pt>
                <c:pt idx="98">
                  <c:v>20276.097975310357</c:v>
                </c:pt>
                <c:pt idx="99">
                  <c:v>22231.111974406231</c:v>
                </c:pt>
                <c:pt idx="100">
                  <c:v>23820.236496852936</c:v>
                </c:pt>
                <c:pt idx="101">
                  <c:v>25746.145651215353</c:v>
                </c:pt>
                <c:pt idx="102">
                  <c:v>25295.436341342978</c:v>
                </c:pt>
                <c:pt idx="103">
                  <c:v>25880.027936989249</c:v>
                </c:pt>
                <c:pt idx="104">
                  <c:v>25445.949966964559</c:v>
                </c:pt>
                <c:pt idx="105">
                  <c:v>22613.632790903081</c:v>
                </c:pt>
                <c:pt idx="106">
                  <c:v>30472.772435928637</c:v>
                </c:pt>
                <c:pt idx="107">
                  <c:v>23041.058224988694</c:v>
                </c:pt>
                <c:pt idx="108">
                  <c:v>22166.249749000239</c:v>
                </c:pt>
                <c:pt idx="109">
                  <c:v>24628.519613450637</c:v>
                </c:pt>
                <c:pt idx="110">
                  <c:v>25722.030208436205</c:v>
                </c:pt>
                <c:pt idx="111">
                  <c:v>21532.595700803278</c:v>
                </c:pt>
                <c:pt idx="112">
                  <c:v>20646.976853913828</c:v>
                </c:pt>
                <c:pt idx="113">
                  <c:v>25944.890162395237</c:v>
                </c:pt>
                <c:pt idx="114">
                  <c:v>26513.681985186213</c:v>
                </c:pt>
                <c:pt idx="115">
                  <c:v>25094.197129185934</c:v>
                </c:pt>
                <c:pt idx="116">
                  <c:v>25338.677824946961</c:v>
                </c:pt>
                <c:pt idx="117">
                  <c:v>24492.974193691967</c:v>
                </c:pt>
                <c:pt idx="118">
                  <c:v>20284.413645234203</c:v>
                </c:pt>
                <c:pt idx="119">
                  <c:v>19245.786471746003</c:v>
                </c:pt>
                <c:pt idx="120">
                  <c:v>26434.683120909689</c:v>
                </c:pt>
                <c:pt idx="121">
                  <c:v>25389.403411482421</c:v>
                </c:pt>
                <c:pt idx="122">
                  <c:v>25717.872373474282</c:v>
                </c:pt>
                <c:pt idx="123">
                  <c:v>28638.335650728513</c:v>
                </c:pt>
                <c:pt idx="124">
                  <c:v>24843.063897485827</c:v>
                </c:pt>
                <c:pt idx="125">
                  <c:v>23123.383357234758</c:v>
                </c:pt>
                <c:pt idx="126">
                  <c:v>19580.907969676948</c:v>
                </c:pt>
                <c:pt idx="127">
                  <c:v>22414.888279723196</c:v>
                </c:pt>
                <c:pt idx="128">
                  <c:v>22833.166476892577</c:v>
                </c:pt>
                <c:pt idx="129">
                  <c:v>27486.615366276033</c:v>
                </c:pt>
                <c:pt idx="130">
                  <c:v>24290.903414542543</c:v>
                </c:pt>
                <c:pt idx="131">
                  <c:v>25968.174038182002</c:v>
                </c:pt>
                <c:pt idx="132">
                  <c:v>25171.532859477691</c:v>
                </c:pt>
                <c:pt idx="133">
                  <c:v>22138.808038251551</c:v>
                </c:pt>
                <c:pt idx="134">
                  <c:v>22450.645660395727</c:v>
                </c:pt>
                <c:pt idx="135">
                  <c:v>25203.963972180682</c:v>
                </c:pt>
                <c:pt idx="136">
                  <c:v>26131.161168689356</c:v>
                </c:pt>
                <c:pt idx="137">
                  <c:v>25491.686151545702</c:v>
                </c:pt>
                <c:pt idx="138">
                  <c:v>27218.850794728234</c:v>
                </c:pt>
                <c:pt idx="139">
                  <c:v>25439.29743102549</c:v>
                </c:pt>
                <c:pt idx="140">
                  <c:v>20469.021517543551</c:v>
                </c:pt>
                <c:pt idx="141">
                  <c:v>25918.280018638936</c:v>
                </c:pt>
                <c:pt idx="142">
                  <c:v>26517.839820148136</c:v>
                </c:pt>
                <c:pt idx="143">
                  <c:v>25473.391677713247</c:v>
                </c:pt>
                <c:pt idx="144">
                  <c:v>25342.004092916501</c:v>
                </c:pt>
                <c:pt idx="145">
                  <c:v>24897.115751990819</c:v>
                </c:pt>
                <c:pt idx="146">
                  <c:v>25268.82619758667</c:v>
                </c:pt>
                <c:pt idx="147">
                  <c:v>23826.057465799626</c:v>
                </c:pt>
                <c:pt idx="148">
                  <c:v>23786.142250165172</c:v>
                </c:pt>
                <c:pt idx="149">
                  <c:v>23017.774349201929</c:v>
                </c:pt>
                <c:pt idx="150">
                  <c:v>23312.149064506029</c:v>
                </c:pt>
                <c:pt idx="151">
                  <c:v>28728.97645289842</c:v>
                </c:pt>
                <c:pt idx="152">
                  <c:v>24662.613860138401</c:v>
                </c:pt>
                <c:pt idx="153">
                  <c:v>22300.132034774138</c:v>
                </c:pt>
                <c:pt idx="154">
                  <c:v>26117.856096811207</c:v>
                </c:pt>
                <c:pt idx="155">
                  <c:v>19195.060885210554</c:v>
                </c:pt>
                <c:pt idx="156">
                  <c:v>21984.136577668043</c:v>
                </c:pt>
                <c:pt idx="157">
                  <c:v>25814.334144590881</c:v>
                </c:pt>
                <c:pt idx="158">
                  <c:v>22128.829234342938</c:v>
                </c:pt>
                <c:pt idx="159">
                  <c:v>24226.041189136555</c:v>
                </c:pt>
                <c:pt idx="160">
                  <c:v>23373.685021942478</c:v>
                </c:pt>
                <c:pt idx="161">
                  <c:v>17192.647567548771</c:v>
                </c:pt>
                <c:pt idx="162">
                  <c:v>21970.831505789891</c:v>
                </c:pt>
                <c:pt idx="163">
                  <c:v>24280.924610633927</c:v>
                </c:pt>
                <c:pt idx="164">
                  <c:v>24152.86329380672</c:v>
                </c:pt>
                <c:pt idx="165">
                  <c:v>28049.586220120313</c:v>
                </c:pt>
                <c:pt idx="166">
                  <c:v>29087.381826616125</c:v>
                </c:pt>
                <c:pt idx="167">
                  <c:v>23868.467382411236</c:v>
                </c:pt>
                <c:pt idx="168">
                  <c:v>21587.47912230065</c:v>
                </c:pt>
                <c:pt idx="169">
                  <c:v>26116.192962826437</c:v>
                </c:pt>
                <c:pt idx="170">
                  <c:v>18755.161946239175</c:v>
                </c:pt>
                <c:pt idx="171">
                  <c:v>23378.674423896788</c:v>
                </c:pt>
                <c:pt idx="172">
                  <c:v>28328.992729561494</c:v>
                </c:pt>
                <c:pt idx="173">
                  <c:v>21984.968144660423</c:v>
                </c:pt>
                <c:pt idx="174">
                  <c:v>22440.666856487111</c:v>
                </c:pt>
                <c:pt idx="175">
                  <c:v>21535.090401780435</c:v>
                </c:pt>
                <c:pt idx="176">
                  <c:v>25885.848905935942</c:v>
                </c:pt>
                <c:pt idx="177">
                  <c:v>28242.509762353511</c:v>
                </c:pt>
                <c:pt idx="178">
                  <c:v>28809.63845115971</c:v>
                </c:pt>
                <c:pt idx="179">
                  <c:v>25693.756930695134</c:v>
                </c:pt>
                <c:pt idx="180">
                  <c:v>26201.844363042041</c:v>
                </c:pt>
                <c:pt idx="181">
                  <c:v>22671.01091337761</c:v>
                </c:pt>
                <c:pt idx="182">
                  <c:v>21358.798199394929</c:v>
                </c:pt>
                <c:pt idx="183">
                  <c:v>23778.658147233717</c:v>
                </c:pt>
                <c:pt idx="184">
                  <c:v>29560.543445282885</c:v>
                </c:pt>
                <c:pt idx="185">
                  <c:v>25105.007500086933</c:v>
                </c:pt>
                <c:pt idx="186">
                  <c:v>25384.414009528111</c:v>
                </c:pt>
                <c:pt idx="187">
                  <c:v>24641.824685328782</c:v>
                </c:pt>
                <c:pt idx="188">
                  <c:v>19713.958688458457</c:v>
                </c:pt>
                <c:pt idx="189">
                  <c:v>22311.773972667521</c:v>
                </c:pt>
                <c:pt idx="190">
                  <c:v>24009.833771116595</c:v>
                </c:pt>
                <c:pt idx="191">
                  <c:v>23283.875786764958</c:v>
                </c:pt>
                <c:pt idx="192">
                  <c:v>23283.875786764958</c:v>
                </c:pt>
                <c:pt idx="193">
                  <c:v>23283.875786764958</c:v>
                </c:pt>
                <c:pt idx="194">
                  <c:v>23283.875786764958</c:v>
                </c:pt>
                <c:pt idx="195">
                  <c:v>23283.875786764958</c:v>
                </c:pt>
                <c:pt idx="196">
                  <c:v>23283.875786764958</c:v>
                </c:pt>
                <c:pt idx="197">
                  <c:v>23283.875786764958</c:v>
                </c:pt>
                <c:pt idx="198">
                  <c:v>23283.875786764958</c:v>
                </c:pt>
                <c:pt idx="199">
                  <c:v>23283.875786764958</c:v>
                </c:pt>
                <c:pt idx="200">
                  <c:v>23283.875786764958</c:v>
                </c:pt>
                <c:pt idx="201">
                  <c:v>23283.875786764958</c:v>
                </c:pt>
                <c:pt idx="202">
                  <c:v>23283.875786764958</c:v>
                </c:pt>
                <c:pt idx="203">
                  <c:v>23283.875786764958</c:v>
                </c:pt>
                <c:pt idx="204">
                  <c:v>23283.875786764958</c:v>
                </c:pt>
                <c:pt idx="205">
                  <c:v>23283.875786764958</c:v>
                </c:pt>
                <c:pt idx="206">
                  <c:v>23283.875786764958</c:v>
                </c:pt>
                <c:pt idx="207">
                  <c:v>23283.875786764958</c:v>
                </c:pt>
                <c:pt idx="208">
                  <c:v>23283.875786764958</c:v>
                </c:pt>
                <c:pt idx="209">
                  <c:v>23283.875786764958</c:v>
                </c:pt>
                <c:pt idx="210">
                  <c:v>23283.875786764958</c:v>
                </c:pt>
                <c:pt idx="211">
                  <c:v>23283.875786764958</c:v>
                </c:pt>
                <c:pt idx="212">
                  <c:v>23283.875786764958</c:v>
                </c:pt>
                <c:pt idx="213">
                  <c:v>23283.875786764958</c:v>
                </c:pt>
                <c:pt idx="214">
                  <c:v>23283.875786764958</c:v>
                </c:pt>
                <c:pt idx="215">
                  <c:v>23283.875786764958</c:v>
                </c:pt>
                <c:pt idx="216">
                  <c:v>23283.875786764958</c:v>
                </c:pt>
                <c:pt idx="217">
                  <c:v>23283.875786764958</c:v>
                </c:pt>
                <c:pt idx="218">
                  <c:v>23283.875786764958</c:v>
                </c:pt>
                <c:pt idx="219">
                  <c:v>23283.875786764958</c:v>
                </c:pt>
                <c:pt idx="220">
                  <c:v>23283.875786764958</c:v>
                </c:pt>
                <c:pt idx="221">
                  <c:v>23283.875786764958</c:v>
                </c:pt>
                <c:pt idx="222">
                  <c:v>23283.875786764958</c:v>
                </c:pt>
                <c:pt idx="223">
                  <c:v>23283.875786764958</c:v>
                </c:pt>
                <c:pt idx="224">
                  <c:v>23283.875786764958</c:v>
                </c:pt>
                <c:pt idx="225">
                  <c:v>23283.875786764958</c:v>
                </c:pt>
                <c:pt idx="226">
                  <c:v>24101.306140278884</c:v>
                </c:pt>
                <c:pt idx="227">
                  <c:v>23864.309547449317</c:v>
                </c:pt>
                <c:pt idx="228">
                  <c:v>24991.914389122645</c:v>
                </c:pt>
                <c:pt idx="229">
                  <c:v>18563.901537990747</c:v>
                </c:pt>
                <c:pt idx="230">
                  <c:v>21531.764133810895</c:v>
                </c:pt>
                <c:pt idx="231">
                  <c:v>17126.122208158013</c:v>
                </c:pt>
                <c:pt idx="232">
                  <c:v>24180.305004555408</c:v>
                </c:pt>
                <c:pt idx="233">
                  <c:v>23938.319009771527</c:v>
                </c:pt>
                <c:pt idx="234">
                  <c:v>23760.363673401258</c:v>
                </c:pt>
                <c:pt idx="235">
                  <c:v>23498.420070800148</c:v>
                </c:pt>
                <c:pt idx="236">
                  <c:v>20540.53627888862</c:v>
                </c:pt>
                <c:pt idx="237">
                  <c:v>16702.854609034319</c:v>
                </c:pt>
                <c:pt idx="238">
                  <c:v>23251.444674061961</c:v>
                </c:pt>
                <c:pt idx="239">
                  <c:v>17072.901920645407</c:v>
                </c:pt>
                <c:pt idx="240">
                  <c:v>23186.582448655976</c:v>
                </c:pt>
                <c:pt idx="241">
                  <c:v>25277.973434502899</c:v>
                </c:pt>
                <c:pt idx="242">
                  <c:v>27742.737999930447</c:v>
                </c:pt>
                <c:pt idx="243">
                  <c:v>24672.59266404701</c:v>
                </c:pt>
                <c:pt idx="244">
                  <c:v>22073.945812845563</c:v>
                </c:pt>
                <c:pt idx="245">
                  <c:v>22840.65057982404</c:v>
                </c:pt>
                <c:pt idx="246">
                  <c:v>22310.110838682751</c:v>
                </c:pt>
                <c:pt idx="247">
                  <c:v>22184.544222832697</c:v>
                </c:pt>
                <c:pt idx="248">
                  <c:v>23065.173667767842</c:v>
                </c:pt>
                <c:pt idx="249">
                  <c:v>25544.074872065929</c:v>
                </c:pt>
                <c:pt idx="250">
                  <c:v>26418.883348054384</c:v>
                </c:pt>
                <c:pt idx="251">
                  <c:v>31261.097944709109</c:v>
                </c:pt>
                <c:pt idx="252">
                  <c:v>17370.602903919047</c:v>
                </c:pt>
                <c:pt idx="253">
                  <c:v>26185.213023194352</c:v>
                </c:pt>
                <c:pt idx="254">
                  <c:v>25791.050268804112</c:v>
                </c:pt>
                <c:pt idx="255">
                  <c:v>24529.563141356884</c:v>
                </c:pt>
                <c:pt idx="256">
                  <c:v>25046.797810620021</c:v>
                </c:pt>
                <c:pt idx="257">
                  <c:v>23028.584720102928</c:v>
                </c:pt>
                <c:pt idx="258">
                  <c:v>22104.71379156379</c:v>
                </c:pt>
                <c:pt idx="259">
                  <c:v>24266.787971763395</c:v>
                </c:pt>
                <c:pt idx="260">
                  <c:v>24124.590016065649</c:v>
                </c:pt>
                <c:pt idx="261">
                  <c:v>24070.538161560657</c:v>
                </c:pt>
                <c:pt idx="262">
                  <c:v>23581.576770038599</c:v>
                </c:pt>
                <c:pt idx="263">
                  <c:v>23111.741419341379</c:v>
                </c:pt>
                <c:pt idx="264">
                  <c:v>23363.706218033865</c:v>
                </c:pt>
                <c:pt idx="265">
                  <c:v>25496.675553500016</c:v>
                </c:pt>
                <c:pt idx="266">
                  <c:v>22012.409855409111</c:v>
                </c:pt>
                <c:pt idx="267">
                  <c:v>18651.216072191117</c:v>
                </c:pt>
                <c:pt idx="268">
                  <c:v>24469.690317905199</c:v>
                </c:pt>
                <c:pt idx="269">
                  <c:v>22331.731580484749</c:v>
                </c:pt>
                <c:pt idx="270">
                  <c:v>21278.136201133635</c:v>
                </c:pt>
                <c:pt idx="271">
                  <c:v>21747.139984838472</c:v>
                </c:pt>
                <c:pt idx="272">
                  <c:v>23408.610835622629</c:v>
                </c:pt>
                <c:pt idx="273">
                  <c:v>22483.076773098721</c:v>
                </c:pt>
                <c:pt idx="274">
                  <c:v>28985.93065354522</c:v>
                </c:pt>
                <c:pt idx="275">
                  <c:v>23210.697891435124</c:v>
                </c:pt>
                <c:pt idx="276">
                  <c:v>24437.259205202205</c:v>
                </c:pt>
                <c:pt idx="277">
                  <c:v>23586.566171992901</c:v>
                </c:pt>
                <c:pt idx="278">
                  <c:v>24221.051787182249</c:v>
                </c:pt>
                <c:pt idx="279">
                  <c:v>34516.682719894277</c:v>
                </c:pt>
                <c:pt idx="280">
                  <c:v>16138.22062120527</c:v>
                </c:pt>
                <c:pt idx="281">
                  <c:v>26771.467752825396</c:v>
                </c:pt>
                <c:pt idx="282">
                  <c:v>24861.358371318282</c:v>
                </c:pt>
                <c:pt idx="283">
                  <c:v>23137.519996105293</c:v>
                </c:pt>
                <c:pt idx="284">
                  <c:v>21693.088130333483</c:v>
                </c:pt>
                <c:pt idx="285">
                  <c:v>21699.740666272555</c:v>
                </c:pt>
                <c:pt idx="286">
                  <c:v>22180.386387870774</c:v>
                </c:pt>
                <c:pt idx="287">
                  <c:v>25618.084334388146</c:v>
                </c:pt>
                <c:pt idx="288">
                  <c:v>25142.428014744233</c:v>
                </c:pt>
                <c:pt idx="289">
                  <c:v>27216.356093751077</c:v>
                </c:pt>
                <c:pt idx="290">
                  <c:v>28064.554425983231</c:v>
                </c:pt>
                <c:pt idx="291">
                  <c:v>24655.961324199325</c:v>
                </c:pt>
                <c:pt idx="292">
                  <c:v>22552.928400459015</c:v>
                </c:pt>
                <c:pt idx="293">
                  <c:v>22913.82847515387</c:v>
                </c:pt>
                <c:pt idx="294">
                  <c:v>20683.565801578745</c:v>
                </c:pt>
                <c:pt idx="295">
                  <c:v>23618.165717703512</c:v>
                </c:pt>
                <c:pt idx="296">
                  <c:v>25494.180852522863</c:v>
                </c:pt>
                <c:pt idx="297">
                  <c:v>23421.084340508398</c:v>
                </c:pt>
                <c:pt idx="298">
                  <c:v>25988.131645999234</c:v>
                </c:pt>
                <c:pt idx="299">
                  <c:v>24457.216813019433</c:v>
                </c:pt>
                <c:pt idx="300">
                  <c:v>21220.758078659106</c:v>
                </c:pt>
                <c:pt idx="301">
                  <c:v>23649.765263414123</c:v>
                </c:pt>
                <c:pt idx="302">
                  <c:v>25455.097203880789</c:v>
                </c:pt>
                <c:pt idx="303">
                  <c:v>25101.681232117393</c:v>
                </c:pt>
                <c:pt idx="304">
                  <c:v>26441.335656848765</c:v>
                </c:pt>
                <c:pt idx="305">
                  <c:v>26593.51241645512</c:v>
                </c:pt>
                <c:pt idx="306">
                  <c:v>26597.670251417043</c:v>
                </c:pt>
                <c:pt idx="307">
                  <c:v>22893.870867336645</c:v>
                </c:pt>
                <c:pt idx="308">
                  <c:v>27920.693336300719</c:v>
                </c:pt>
                <c:pt idx="309">
                  <c:v>22270.195623048297</c:v>
                </c:pt>
                <c:pt idx="310">
                  <c:v>27812.589627290745</c:v>
                </c:pt>
                <c:pt idx="311">
                  <c:v>28017.986674409705</c:v>
                </c:pt>
                <c:pt idx="312">
                  <c:v>22861.439754633651</c:v>
                </c:pt>
                <c:pt idx="313">
                  <c:v>23826.057465799626</c:v>
                </c:pt>
                <c:pt idx="314">
                  <c:v>24883.810680112663</c:v>
                </c:pt>
                <c:pt idx="315">
                  <c:v>32449.407176826506</c:v>
                </c:pt>
                <c:pt idx="316">
                  <c:v>27164.798940223249</c:v>
                </c:pt>
                <c:pt idx="317">
                  <c:v>23400.295165698783</c:v>
                </c:pt>
                <c:pt idx="318">
                  <c:v>24950.336039503418</c:v>
                </c:pt>
                <c:pt idx="319">
                  <c:v>24965.30424536634</c:v>
                </c:pt>
                <c:pt idx="320">
                  <c:v>24954.493874465341</c:v>
                </c:pt>
                <c:pt idx="321">
                  <c:v>24956.157008450115</c:v>
                </c:pt>
                <c:pt idx="322">
                  <c:v>21530.932566818512</c:v>
                </c:pt>
                <c:pt idx="323">
                  <c:v>24947.009771533885</c:v>
                </c:pt>
                <c:pt idx="324">
                  <c:v>25299.594176304894</c:v>
                </c:pt>
                <c:pt idx="325">
                  <c:v>24953.662307472958</c:v>
                </c:pt>
                <c:pt idx="326">
                  <c:v>24949.504472511035</c:v>
                </c:pt>
                <c:pt idx="327">
                  <c:v>16405.153625760679</c:v>
                </c:pt>
                <c:pt idx="328">
                  <c:v>18647.889804221581</c:v>
                </c:pt>
                <c:pt idx="329">
                  <c:v>18013.40418903223</c:v>
                </c:pt>
                <c:pt idx="330">
                  <c:v>21744.645283861319</c:v>
                </c:pt>
                <c:pt idx="331">
                  <c:v>25156.564653614769</c:v>
                </c:pt>
                <c:pt idx="332">
                  <c:v>26629.269797127654</c:v>
                </c:pt>
                <c:pt idx="333">
                  <c:v>21900.148311437213</c:v>
                </c:pt>
                <c:pt idx="334">
                  <c:v>18566.396238967896</c:v>
                </c:pt>
                <c:pt idx="335">
                  <c:v>18528.975724310603</c:v>
                </c:pt>
                <c:pt idx="336">
                  <c:v>25959.858368258159</c:v>
                </c:pt>
                <c:pt idx="337">
                  <c:v>34075.120646938129</c:v>
                </c:pt>
                <c:pt idx="338">
                  <c:v>32702.203542511383</c:v>
                </c:pt>
                <c:pt idx="339">
                  <c:v>34957.413225858043</c:v>
                </c:pt>
                <c:pt idx="340">
                  <c:v>22994.490473415164</c:v>
                </c:pt>
                <c:pt idx="341">
                  <c:v>18866.59192321869</c:v>
                </c:pt>
                <c:pt idx="342">
                  <c:v>30392.110437667347</c:v>
                </c:pt>
                <c:pt idx="343">
                  <c:v>25119.144138957468</c:v>
                </c:pt>
                <c:pt idx="344">
                  <c:v>31287.708088465413</c:v>
                </c:pt>
                <c:pt idx="345">
                  <c:v>32863.527539033967</c:v>
                </c:pt>
                <c:pt idx="346">
                  <c:v>28649.977588621899</c:v>
                </c:pt>
                <c:pt idx="347">
                  <c:v>29695.257298049171</c:v>
                </c:pt>
                <c:pt idx="348">
                  <c:v>29182.180463747951</c:v>
                </c:pt>
                <c:pt idx="349">
                  <c:v>36130.754252112521</c:v>
                </c:pt>
                <c:pt idx="350">
                  <c:v>32795.339045658446</c:v>
                </c:pt>
                <c:pt idx="351">
                  <c:v>30393.773571652117</c:v>
                </c:pt>
                <c:pt idx="352">
                  <c:v>24094.653604339808</c:v>
                </c:pt>
                <c:pt idx="353">
                  <c:v>27690.349279410228</c:v>
                </c:pt>
                <c:pt idx="354">
                  <c:v>27177.272445109014</c:v>
                </c:pt>
                <c:pt idx="355">
                  <c:v>20696.870873456897</c:v>
                </c:pt>
                <c:pt idx="356">
                  <c:v>25679.620291824594</c:v>
                </c:pt>
                <c:pt idx="357">
                  <c:v>31851.510509302083</c:v>
                </c:pt>
                <c:pt idx="358">
                  <c:v>32445.249341864583</c:v>
                </c:pt>
                <c:pt idx="359">
                  <c:v>20516.420836109468</c:v>
                </c:pt>
                <c:pt idx="360">
                  <c:v>20574.63052557638</c:v>
                </c:pt>
                <c:pt idx="361">
                  <c:v>32829.433292346206</c:v>
                </c:pt>
                <c:pt idx="362">
                  <c:v>30723.074100636364</c:v>
                </c:pt>
                <c:pt idx="363">
                  <c:v>21550.890174635737</c:v>
                </c:pt>
                <c:pt idx="364">
                  <c:v>33753.304220885344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4-4C0B-9BD2-DEAABF8B3F4B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6489.2951943092994</c:v>
                </c:pt>
                <c:pt idx="1">
                  <c:v>7825.2228850443489</c:v>
                </c:pt>
                <c:pt idx="2">
                  <c:v>0</c:v>
                </c:pt>
                <c:pt idx="3">
                  <c:v>3079.8596827961705</c:v>
                </c:pt>
                <c:pt idx="4">
                  <c:v>5658.3058721700172</c:v>
                </c:pt>
                <c:pt idx="5">
                  <c:v>2026.803224729955</c:v>
                </c:pt>
                <c:pt idx="6">
                  <c:v>6633.8150764204793</c:v>
                </c:pt>
                <c:pt idx="7">
                  <c:v>1.7624375867217001</c:v>
                </c:pt>
                <c:pt idx="8">
                  <c:v>0</c:v>
                </c:pt>
                <c:pt idx="9">
                  <c:v>0</c:v>
                </c:pt>
                <c:pt idx="10">
                  <c:v>356.89361131114424</c:v>
                </c:pt>
                <c:pt idx="11">
                  <c:v>0</c:v>
                </c:pt>
                <c:pt idx="12">
                  <c:v>0</c:v>
                </c:pt>
                <c:pt idx="13">
                  <c:v>0.88121879336085007</c:v>
                </c:pt>
                <c:pt idx="14">
                  <c:v>0</c:v>
                </c:pt>
                <c:pt idx="15">
                  <c:v>0.88121879336085007</c:v>
                </c:pt>
                <c:pt idx="16">
                  <c:v>3.5248751734434003</c:v>
                </c:pt>
                <c:pt idx="17">
                  <c:v>1.7624375867217001</c:v>
                </c:pt>
                <c:pt idx="18">
                  <c:v>0</c:v>
                </c:pt>
                <c:pt idx="19">
                  <c:v>2.6436563800825499</c:v>
                </c:pt>
                <c:pt idx="20">
                  <c:v>0.88121879336085007</c:v>
                </c:pt>
                <c:pt idx="21">
                  <c:v>9.69340672696935</c:v>
                </c:pt>
                <c:pt idx="22">
                  <c:v>8.8121879336085005</c:v>
                </c:pt>
                <c:pt idx="23">
                  <c:v>11.455844313691051</c:v>
                </c:pt>
                <c:pt idx="24">
                  <c:v>3.5248751734434003</c:v>
                </c:pt>
                <c:pt idx="25">
                  <c:v>7.0497503468868006</c:v>
                </c:pt>
                <c:pt idx="26">
                  <c:v>0.88121879336085007</c:v>
                </c:pt>
                <c:pt idx="27">
                  <c:v>2.6436563800825499</c:v>
                </c:pt>
                <c:pt idx="28">
                  <c:v>0</c:v>
                </c:pt>
                <c:pt idx="29">
                  <c:v>0.88121879336085007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1.7624375867217001</c:v>
                </c:pt>
                <c:pt idx="37">
                  <c:v>0</c:v>
                </c:pt>
                <c:pt idx="38">
                  <c:v>1383.5135055765347</c:v>
                </c:pt>
                <c:pt idx="39">
                  <c:v>7.930969140247651</c:v>
                </c:pt>
                <c:pt idx="40">
                  <c:v>0.88121879336085007</c:v>
                </c:pt>
                <c:pt idx="41">
                  <c:v>0.88121879336085007</c:v>
                </c:pt>
                <c:pt idx="42">
                  <c:v>2.6436563800825499</c:v>
                </c:pt>
                <c:pt idx="43">
                  <c:v>0</c:v>
                </c:pt>
                <c:pt idx="44">
                  <c:v>2.6436563800825499</c:v>
                </c:pt>
                <c:pt idx="45">
                  <c:v>3.5248751734434003</c:v>
                </c:pt>
                <c:pt idx="46">
                  <c:v>5.2873127601650998</c:v>
                </c:pt>
                <c:pt idx="47">
                  <c:v>6.1685315535259493</c:v>
                </c:pt>
                <c:pt idx="48">
                  <c:v>6.1685315535259493</c:v>
                </c:pt>
                <c:pt idx="49">
                  <c:v>7.0497503468868006</c:v>
                </c:pt>
                <c:pt idx="50">
                  <c:v>1.7624375867217001</c:v>
                </c:pt>
                <c:pt idx="51">
                  <c:v>2.6436563800825499</c:v>
                </c:pt>
                <c:pt idx="52">
                  <c:v>1.7624375867217001</c:v>
                </c:pt>
                <c:pt idx="53">
                  <c:v>10.5746255203302</c:v>
                </c:pt>
                <c:pt idx="54">
                  <c:v>1.7624375867217001</c:v>
                </c:pt>
                <c:pt idx="55">
                  <c:v>0</c:v>
                </c:pt>
                <c:pt idx="56">
                  <c:v>0</c:v>
                </c:pt>
                <c:pt idx="57">
                  <c:v>2.6436563800825499</c:v>
                </c:pt>
                <c:pt idx="58">
                  <c:v>1.7624375867217001</c:v>
                </c:pt>
                <c:pt idx="59">
                  <c:v>1.7624375867217001</c:v>
                </c:pt>
                <c:pt idx="60">
                  <c:v>1.7624375867217001</c:v>
                </c:pt>
                <c:pt idx="61">
                  <c:v>0</c:v>
                </c:pt>
                <c:pt idx="62">
                  <c:v>9.69340672696935</c:v>
                </c:pt>
                <c:pt idx="63">
                  <c:v>10.5746255203302</c:v>
                </c:pt>
                <c:pt idx="64">
                  <c:v>5.2873127601650998</c:v>
                </c:pt>
                <c:pt idx="65">
                  <c:v>0.88121879336085007</c:v>
                </c:pt>
                <c:pt idx="66">
                  <c:v>0.88121879336085007</c:v>
                </c:pt>
                <c:pt idx="67">
                  <c:v>0.88121879336085007</c:v>
                </c:pt>
                <c:pt idx="68">
                  <c:v>0.88121879336085007</c:v>
                </c:pt>
                <c:pt idx="69">
                  <c:v>0.88121879336085007</c:v>
                </c:pt>
                <c:pt idx="70">
                  <c:v>3.5248751734434003</c:v>
                </c:pt>
                <c:pt idx="71">
                  <c:v>0.88121879336085007</c:v>
                </c:pt>
                <c:pt idx="72">
                  <c:v>2.6436563800825499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2.6436563800825499</c:v>
                </c:pt>
                <c:pt idx="77">
                  <c:v>6.1685315535259493</c:v>
                </c:pt>
                <c:pt idx="78">
                  <c:v>7.0497503468868006</c:v>
                </c:pt>
                <c:pt idx="79">
                  <c:v>4.4060939668042503</c:v>
                </c:pt>
                <c:pt idx="80">
                  <c:v>4.4060939668042503</c:v>
                </c:pt>
                <c:pt idx="81">
                  <c:v>1.7624375867217001</c:v>
                </c:pt>
                <c:pt idx="82">
                  <c:v>1.7624375867217001</c:v>
                </c:pt>
                <c:pt idx="83">
                  <c:v>2.6436563800825499</c:v>
                </c:pt>
                <c:pt idx="84">
                  <c:v>4.4060939668042503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0.88121879336085007</c:v>
                </c:pt>
                <c:pt idx="89">
                  <c:v>2.6436563800825499</c:v>
                </c:pt>
                <c:pt idx="90">
                  <c:v>1.7624375867217001</c:v>
                </c:pt>
                <c:pt idx="91">
                  <c:v>0.88121879336085007</c:v>
                </c:pt>
                <c:pt idx="92">
                  <c:v>2.6436563800825499</c:v>
                </c:pt>
                <c:pt idx="93">
                  <c:v>0.88121879336085007</c:v>
                </c:pt>
                <c:pt idx="94">
                  <c:v>4963.905463001669</c:v>
                </c:pt>
                <c:pt idx="95">
                  <c:v>0.88121879336085007</c:v>
                </c:pt>
                <c:pt idx="96">
                  <c:v>4.4060939668042503</c:v>
                </c:pt>
                <c:pt idx="97">
                  <c:v>2.6436563800825499</c:v>
                </c:pt>
                <c:pt idx="98">
                  <c:v>1.7624375867217001</c:v>
                </c:pt>
                <c:pt idx="99">
                  <c:v>0</c:v>
                </c:pt>
                <c:pt idx="100">
                  <c:v>0.88121879336085007</c:v>
                </c:pt>
                <c:pt idx="101">
                  <c:v>0</c:v>
                </c:pt>
                <c:pt idx="102">
                  <c:v>0</c:v>
                </c:pt>
                <c:pt idx="103">
                  <c:v>1.7624375867217001</c:v>
                </c:pt>
                <c:pt idx="104">
                  <c:v>1.7624375867217001</c:v>
                </c:pt>
                <c:pt idx="105">
                  <c:v>0.88121879336085007</c:v>
                </c:pt>
                <c:pt idx="106">
                  <c:v>0.88121879336085007</c:v>
                </c:pt>
                <c:pt idx="107">
                  <c:v>7.930969140247651</c:v>
                </c:pt>
                <c:pt idx="108">
                  <c:v>4591.1499134100295</c:v>
                </c:pt>
                <c:pt idx="109">
                  <c:v>0.88121879336085007</c:v>
                </c:pt>
                <c:pt idx="110">
                  <c:v>2.6436563800825499</c:v>
                </c:pt>
                <c:pt idx="111">
                  <c:v>3.5248751734434003</c:v>
                </c:pt>
                <c:pt idx="112">
                  <c:v>0</c:v>
                </c:pt>
                <c:pt idx="113">
                  <c:v>0</c:v>
                </c:pt>
                <c:pt idx="114">
                  <c:v>5.2873127601650998</c:v>
                </c:pt>
                <c:pt idx="115">
                  <c:v>0.88121879336085007</c:v>
                </c:pt>
                <c:pt idx="116">
                  <c:v>2.6436563800825499</c:v>
                </c:pt>
                <c:pt idx="117">
                  <c:v>4.4060939668042503</c:v>
                </c:pt>
                <c:pt idx="118">
                  <c:v>10.5746255203302</c:v>
                </c:pt>
                <c:pt idx="119">
                  <c:v>3.5248751734434003</c:v>
                </c:pt>
                <c:pt idx="120">
                  <c:v>1.7624375867217001</c:v>
                </c:pt>
                <c:pt idx="121">
                  <c:v>6.1685315535259493</c:v>
                </c:pt>
                <c:pt idx="122">
                  <c:v>3.5248751734434003</c:v>
                </c:pt>
                <c:pt idx="123">
                  <c:v>6.1685315535259493</c:v>
                </c:pt>
                <c:pt idx="124">
                  <c:v>4.4060939668042503</c:v>
                </c:pt>
                <c:pt idx="125">
                  <c:v>2.6436563800825499</c:v>
                </c:pt>
                <c:pt idx="126">
                  <c:v>13.21828190041275</c:v>
                </c:pt>
                <c:pt idx="127">
                  <c:v>9.69340672696935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0.88121879336085007</c:v>
                </c:pt>
                <c:pt idx="137">
                  <c:v>0</c:v>
                </c:pt>
                <c:pt idx="138">
                  <c:v>1.7624375867217001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2.6436563800825499</c:v>
                </c:pt>
                <c:pt idx="143">
                  <c:v>2.6436563800825499</c:v>
                </c:pt>
                <c:pt idx="144">
                  <c:v>7.0497503468868006</c:v>
                </c:pt>
                <c:pt idx="145">
                  <c:v>14.099500693773601</c:v>
                </c:pt>
                <c:pt idx="146">
                  <c:v>0.88121879336085007</c:v>
                </c:pt>
                <c:pt idx="147">
                  <c:v>1.7624375867217001</c:v>
                </c:pt>
                <c:pt idx="148">
                  <c:v>0</c:v>
                </c:pt>
                <c:pt idx="149">
                  <c:v>4.4060939668042503</c:v>
                </c:pt>
                <c:pt idx="150">
                  <c:v>0</c:v>
                </c:pt>
                <c:pt idx="151">
                  <c:v>0.88121879336085007</c:v>
                </c:pt>
                <c:pt idx="152">
                  <c:v>0</c:v>
                </c:pt>
                <c:pt idx="153">
                  <c:v>2.6436563800825499</c:v>
                </c:pt>
                <c:pt idx="154">
                  <c:v>0</c:v>
                </c:pt>
                <c:pt idx="155">
                  <c:v>0</c:v>
                </c:pt>
                <c:pt idx="156">
                  <c:v>0.88121879336085007</c:v>
                </c:pt>
                <c:pt idx="157">
                  <c:v>0</c:v>
                </c:pt>
                <c:pt idx="158">
                  <c:v>7.0497503468868006</c:v>
                </c:pt>
                <c:pt idx="159">
                  <c:v>7.0497503468868006</c:v>
                </c:pt>
                <c:pt idx="160">
                  <c:v>4.4060939668042503</c:v>
                </c:pt>
                <c:pt idx="161">
                  <c:v>0</c:v>
                </c:pt>
                <c:pt idx="162">
                  <c:v>0</c:v>
                </c:pt>
                <c:pt idx="163">
                  <c:v>3.5248751734434003</c:v>
                </c:pt>
                <c:pt idx="164">
                  <c:v>1.7624375867217001</c:v>
                </c:pt>
                <c:pt idx="165">
                  <c:v>70.497503468868004</c:v>
                </c:pt>
                <c:pt idx="166">
                  <c:v>0</c:v>
                </c:pt>
                <c:pt idx="167">
                  <c:v>0.88121879336085007</c:v>
                </c:pt>
                <c:pt idx="168">
                  <c:v>0.88121879336085007</c:v>
                </c:pt>
                <c:pt idx="169">
                  <c:v>0</c:v>
                </c:pt>
                <c:pt idx="170">
                  <c:v>12923.954823430227</c:v>
                </c:pt>
                <c:pt idx="171">
                  <c:v>6072.4787050496179</c:v>
                </c:pt>
                <c:pt idx="172">
                  <c:v>2.6436563800825499</c:v>
                </c:pt>
                <c:pt idx="173">
                  <c:v>0</c:v>
                </c:pt>
                <c:pt idx="174">
                  <c:v>0</c:v>
                </c:pt>
                <c:pt idx="175">
                  <c:v>1.7624375867217001</c:v>
                </c:pt>
                <c:pt idx="176">
                  <c:v>0.88121879336085007</c:v>
                </c:pt>
                <c:pt idx="177">
                  <c:v>1.7624375867217001</c:v>
                </c:pt>
                <c:pt idx="178">
                  <c:v>0.88121879336085007</c:v>
                </c:pt>
                <c:pt idx="179">
                  <c:v>2.6436563800825499</c:v>
                </c:pt>
                <c:pt idx="180">
                  <c:v>0.88121879336085007</c:v>
                </c:pt>
                <c:pt idx="181">
                  <c:v>0.88121879336085007</c:v>
                </c:pt>
                <c:pt idx="182">
                  <c:v>0.88121879336085007</c:v>
                </c:pt>
                <c:pt idx="183">
                  <c:v>0</c:v>
                </c:pt>
                <c:pt idx="184">
                  <c:v>1.7624375867217001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1.7624375867217001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4.4060939668042503</c:v>
                </c:pt>
                <c:pt idx="227">
                  <c:v>2.6436563800825499</c:v>
                </c:pt>
                <c:pt idx="228">
                  <c:v>0.88121879336085007</c:v>
                </c:pt>
                <c:pt idx="229">
                  <c:v>0.88121879336085007</c:v>
                </c:pt>
                <c:pt idx="230">
                  <c:v>4.4060939668042503</c:v>
                </c:pt>
                <c:pt idx="231">
                  <c:v>0.88121879336085007</c:v>
                </c:pt>
                <c:pt idx="232">
                  <c:v>11.455844313691051</c:v>
                </c:pt>
                <c:pt idx="233">
                  <c:v>0</c:v>
                </c:pt>
                <c:pt idx="234">
                  <c:v>0.88121879336085007</c:v>
                </c:pt>
                <c:pt idx="235">
                  <c:v>3725.7930583296734</c:v>
                </c:pt>
                <c:pt idx="236">
                  <c:v>6.1685315535259493</c:v>
                </c:pt>
                <c:pt idx="237">
                  <c:v>25.555345007464645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2.6436563800825499</c:v>
                </c:pt>
                <c:pt idx="243">
                  <c:v>1.7624375867217001</c:v>
                </c:pt>
                <c:pt idx="244">
                  <c:v>0.88121879336085007</c:v>
                </c:pt>
                <c:pt idx="245">
                  <c:v>0</c:v>
                </c:pt>
                <c:pt idx="246">
                  <c:v>7.930969140247651</c:v>
                </c:pt>
                <c:pt idx="247">
                  <c:v>4.4060939668042503</c:v>
                </c:pt>
                <c:pt idx="248">
                  <c:v>5.2873127601650998</c:v>
                </c:pt>
                <c:pt idx="249">
                  <c:v>3.5248751734434003</c:v>
                </c:pt>
                <c:pt idx="250">
                  <c:v>0.88121879336085007</c:v>
                </c:pt>
                <c:pt idx="251">
                  <c:v>262.6032004215333</c:v>
                </c:pt>
                <c:pt idx="252">
                  <c:v>1.7624375867217001</c:v>
                </c:pt>
                <c:pt idx="253">
                  <c:v>8.8121879336085005</c:v>
                </c:pt>
                <c:pt idx="254">
                  <c:v>7.0497503468868006</c:v>
                </c:pt>
                <c:pt idx="255">
                  <c:v>0.88121879336085007</c:v>
                </c:pt>
                <c:pt idx="256">
                  <c:v>0.88121879336085007</c:v>
                </c:pt>
                <c:pt idx="257">
                  <c:v>0</c:v>
                </c:pt>
                <c:pt idx="258">
                  <c:v>0</c:v>
                </c:pt>
                <c:pt idx="259">
                  <c:v>0.88121879336085007</c:v>
                </c:pt>
                <c:pt idx="260">
                  <c:v>5.2873127601650998</c:v>
                </c:pt>
                <c:pt idx="261">
                  <c:v>0.88121879336085007</c:v>
                </c:pt>
                <c:pt idx="262">
                  <c:v>1.7624375867217001</c:v>
                </c:pt>
                <c:pt idx="263">
                  <c:v>3.5248751734434003</c:v>
                </c:pt>
                <c:pt idx="264">
                  <c:v>13.21828190041275</c:v>
                </c:pt>
                <c:pt idx="265">
                  <c:v>10.5746255203302</c:v>
                </c:pt>
                <c:pt idx="266">
                  <c:v>5.2873127601650998</c:v>
                </c:pt>
                <c:pt idx="267">
                  <c:v>8.8121879336085005</c:v>
                </c:pt>
                <c:pt idx="268">
                  <c:v>0</c:v>
                </c:pt>
                <c:pt idx="269">
                  <c:v>2.6436563800825499</c:v>
                </c:pt>
                <c:pt idx="270">
                  <c:v>8.8121879336085005</c:v>
                </c:pt>
                <c:pt idx="271">
                  <c:v>9.69340672696935</c:v>
                </c:pt>
                <c:pt idx="272">
                  <c:v>7.0497503468868006</c:v>
                </c:pt>
                <c:pt idx="273">
                  <c:v>8.8121879336085005</c:v>
                </c:pt>
                <c:pt idx="274">
                  <c:v>15.861938280495302</c:v>
                </c:pt>
                <c:pt idx="275">
                  <c:v>58.160440361816093</c:v>
                </c:pt>
                <c:pt idx="276">
                  <c:v>11.455844313691051</c:v>
                </c:pt>
                <c:pt idx="277">
                  <c:v>61.685315535259491</c:v>
                </c:pt>
                <c:pt idx="278">
                  <c:v>2.6436563800825499</c:v>
                </c:pt>
                <c:pt idx="279">
                  <c:v>4.4060939668042503</c:v>
                </c:pt>
                <c:pt idx="280">
                  <c:v>7.0497503468868006</c:v>
                </c:pt>
                <c:pt idx="281">
                  <c:v>3.5248751734434003</c:v>
                </c:pt>
                <c:pt idx="282">
                  <c:v>7.930969140247651</c:v>
                </c:pt>
                <c:pt idx="283">
                  <c:v>9.69340672696935</c:v>
                </c:pt>
                <c:pt idx="284">
                  <c:v>25.555345007464645</c:v>
                </c:pt>
                <c:pt idx="285">
                  <c:v>36.129970527794853</c:v>
                </c:pt>
                <c:pt idx="286">
                  <c:v>9.69340672696935</c:v>
                </c:pt>
                <c:pt idx="287">
                  <c:v>5.2873127601650998</c:v>
                </c:pt>
                <c:pt idx="288">
                  <c:v>0.88121879336085007</c:v>
                </c:pt>
                <c:pt idx="289">
                  <c:v>0</c:v>
                </c:pt>
                <c:pt idx="290">
                  <c:v>4.4060939668042503</c:v>
                </c:pt>
                <c:pt idx="291">
                  <c:v>36.129970527794853</c:v>
                </c:pt>
                <c:pt idx="292">
                  <c:v>46.704596048125048</c:v>
                </c:pt>
                <c:pt idx="293">
                  <c:v>15.861938280495302</c:v>
                </c:pt>
                <c:pt idx="294">
                  <c:v>29.961438974268898</c:v>
                </c:pt>
                <c:pt idx="295">
                  <c:v>30.842657767629746</c:v>
                </c:pt>
                <c:pt idx="296">
                  <c:v>35.248751734434002</c:v>
                </c:pt>
                <c:pt idx="297">
                  <c:v>55.516783981733553</c:v>
                </c:pt>
                <c:pt idx="298">
                  <c:v>14.980719487134449</c:v>
                </c:pt>
                <c:pt idx="299">
                  <c:v>15.861938280495302</c:v>
                </c:pt>
                <c:pt idx="300">
                  <c:v>3.5248751734434003</c:v>
                </c:pt>
                <c:pt idx="301">
                  <c:v>2.6436563800825499</c:v>
                </c:pt>
                <c:pt idx="302">
                  <c:v>45.823377254764203</c:v>
                </c:pt>
                <c:pt idx="303">
                  <c:v>32.605095354351455</c:v>
                </c:pt>
                <c:pt idx="304">
                  <c:v>23966.507523035038</c:v>
                </c:pt>
                <c:pt idx="305">
                  <c:v>18139.888861333096</c:v>
                </c:pt>
                <c:pt idx="306">
                  <c:v>19910.257417195044</c:v>
                </c:pt>
                <c:pt idx="307">
                  <c:v>18185.712238587861</c:v>
                </c:pt>
                <c:pt idx="308">
                  <c:v>18938.273088118029</c:v>
                </c:pt>
                <c:pt idx="309">
                  <c:v>17745.984060700794</c:v>
                </c:pt>
                <c:pt idx="310">
                  <c:v>20495.38669598665</c:v>
                </c:pt>
                <c:pt idx="311">
                  <c:v>21235.610482409767</c:v>
                </c:pt>
                <c:pt idx="312">
                  <c:v>20688.373611732677</c:v>
                </c:pt>
                <c:pt idx="313">
                  <c:v>20831.131056257138</c:v>
                </c:pt>
                <c:pt idx="314">
                  <c:v>17384.684355422847</c:v>
                </c:pt>
                <c:pt idx="315">
                  <c:v>16616.26156761219</c:v>
                </c:pt>
                <c:pt idx="316">
                  <c:v>20026.578297918677</c:v>
                </c:pt>
                <c:pt idx="317">
                  <c:v>16959.936897022915</c:v>
                </c:pt>
                <c:pt idx="318">
                  <c:v>17679.011432405376</c:v>
                </c:pt>
                <c:pt idx="319">
                  <c:v>17440.20113940458</c:v>
                </c:pt>
                <c:pt idx="320">
                  <c:v>15993.239880706067</c:v>
                </c:pt>
                <c:pt idx="321">
                  <c:v>15098.802805444804</c:v>
                </c:pt>
                <c:pt idx="322">
                  <c:v>12976.827951031877</c:v>
                </c:pt>
                <c:pt idx="323">
                  <c:v>15035.35505232282</c:v>
                </c:pt>
                <c:pt idx="324">
                  <c:v>19274.898667181875</c:v>
                </c:pt>
                <c:pt idx="325">
                  <c:v>19727.845126969347</c:v>
                </c:pt>
                <c:pt idx="326">
                  <c:v>19097.773689716341</c:v>
                </c:pt>
                <c:pt idx="327">
                  <c:v>16760.781449723367</c:v>
                </c:pt>
                <c:pt idx="328">
                  <c:v>15219.529780135239</c:v>
                </c:pt>
                <c:pt idx="329">
                  <c:v>14903.172233318694</c:v>
                </c:pt>
                <c:pt idx="330">
                  <c:v>17500.124017353122</c:v>
                </c:pt>
                <c:pt idx="331">
                  <c:v>21794.303197400543</c:v>
                </c:pt>
                <c:pt idx="332">
                  <c:v>21736.142757038724</c:v>
                </c:pt>
                <c:pt idx="333">
                  <c:v>20057.420955686306</c:v>
                </c:pt>
                <c:pt idx="334">
                  <c:v>16149.215607130938</c:v>
                </c:pt>
                <c:pt idx="335">
                  <c:v>16326.340584596468</c:v>
                </c:pt>
                <c:pt idx="336">
                  <c:v>13222.687994379556</c:v>
                </c:pt>
                <c:pt idx="337">
                  <c:v>15880.443875155877</c:v>
                </c:pt>
                <c:pt idx="338">
                  <c:v>22078.055648862737</c:v>
                </c:pt>
                <c:pt idx="339">
                  <c:v>20837.299587810659</c:v>
                </c:pt>
                <c:pt idx="340">
                  <c:v>19900.564010468075</c:v>
                </c:pt>
                <c:pt idx="341">
                  <c:v>15419.566446228155</c:v>
                </c:pt>
                <c:pt idx="342">
                  <c:v>17008.403930657762</c:v>
                </c:pt>
                <c:pt idx="343">
                  <c:v>14971.907299200842</c:v>
                </c:pt>
                <c:pt idx="344">
                  <c:v>20663.699485518573</c:v>
                </c:pt>
                <c:pt idx="345">
                  <c:v>19105.704658856586</c:v>
                </c:pt>
                <c:pt idx="346">
                  <c:v>17038.365369632036</c:v>
                </c:pt>
                <c:pt idx="347">
                  <c:v>22759.237776130674</c:v>
                </c:pt>
                <c:pt idx="348">
                  <c:v>19310.147418916305</c:v>
                </c:pt>
                <c:pt idx="349">
                  <c:v>19742.825846456486</c:v>
                </c:pt>
                <c:pt idx="350">
                  <c:v>17187.291345710015</c:v>
                </c:pt>
                <c:pt idx="351">
                  <c:v>9191.112014753664</c:v>
                </c:pt>
                <c:pt idx="352">
                  <c:v>20059.18339327303</c:v>
                </c:pt>
                <c:pt idx="353">
                  <c:v>22822.685529252652</c:v>
                </c:pt>
                <c:pt idx="354">
                  <c:v>21701.775224097655</c:v>
                </c:pt>
                <c:pt idx="355">
                  <c:v>18014.75579267586</c:v>
                </c:pt>
                <c:pt idx="356">
                  <c:v>17608.513928936503</c:v>
                </c:pt>
                <c:pt idx="357">
                  <c:v>15623.127987494508</c:v>
                </c:pt>
                <c:pt idx="358">
                  <c:v>11948.445619179765</c:v>
                </c:pt>
                <c:pt idx="359">
                  <c:v>8316.0617529463416</c:v>
                </c:pt>
                <c:pt idx="360">
                  <c:v>16188.87045283217</c:v>
                </c:pt>
                <c:pt idx="361">
                  <c:v>19379.763703591816</c:v>
                </c:pt>
                <c:pt idx="362">
                  <c:v>17378.515823869318</c:v>
                </c:pt>
                <c:pt idx="363">
                  <c:v>16202.088734732586</c:v>
                </c:pt>
                <c:pt idx="364">
                  <c:v>13572.53185534381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4-4C0B-9BD2-DEAABF8B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9952"/>
        <c:axId val="73405568"/>
      </c:lineChart>
      <c:dateAx>
        <c:axId val="82029952"/>
        <c:scaling>
          <c:orientation val="minMax"/>
          <c:max val="42460"/>
          <c:min val="42370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405568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73405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0299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653"/>
          <c:y val="2.6663333749948012E-3"/>
          <c:w val="0.32060346523670824"/>
          <c:h val="0.18594453471094138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8049"/>
          <c:w val="0.90650770144658355"/>
          <c:h val="0.61704388888889894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35779.001414333899</c:v>
                </c:pt>
                <c:pt idx="1">
                  <c:v>21690.59342935633</c:v>
                </c:pt>
                <c:pt idx="2">
                  <c:v>28052.912488089856</c:v>
                </c:pt>
                <c:pt idx="3">
                  <c:v>33668.484387662123</c:v>
                </c:pt>
                <c:pt idx="4">
                  <c:v>28704.861010119272</c:v>
                </c:pt>
                <c:pt idx="5">
                  <c:v>21644.857244775179</c:v>
                </c:pt>
                <c:pt idx="6">
                  <c:v>22246.911747261533</c:v>
                </c:pt>
                <c:pt idx="7">
                  <c:v>23257.265643008654</c:v>
                </c:pt>
                <c:pt idx="8">
                  <c:v>25818.491979552804</c:v>
                </c:pt>
                <c:pt idx="9">
                  <c:v>33465.582041520327</c:v>
                </c:pt>
                <c:pt idx="10">
                  <c:v>30580.876144938615</c:v>
                </c:pt>
                <c:pt idx="11">
                  <c:v>32730.476820252461</c:v>
                </c:pt>
                <c:pt idx="12">
                  <c:v>27588.066539346939</c:v>
                </c:pt>
                <c:pt idx="13">
                  <c:v>20214.562017873905</c:v>
                </c:pt>
                <c:pt idx="14">
                  <c:v>23257.265643008654</c:v>
                </c:pt>
                <c:pt idx="15">
                  <c:v>24402.333391522057</c:v>
                </c:pt>
                <c:pt idx="16">
                  <c:v>32181.642605278714</c:v>
                </c:pt>
                <c:pt idx="17">
                  <c:v>27407.616501999513</c:v>
                </c:pt>
                <c:pt idx="18">
                  <c:v>28482.832623152619</c:v>
                </c:pt>
                <c:pt idx="19">
                  <c:v>26492.892810376597</c:v>
                </c:pt>
                <c:pt idx="20">
                  <c:v>19260.754677608922</c:v>
                </c:pt>
                <c:pt idx="21">
                  <c:v>23012.784947247623</c:v>
                </c:pt>
                <c:pt idx="22">
                  <c:v>20930.541198316925</c:v>
                </c:pt>
                <c:pt idx="23">
                  <c:v>20308.529088013354</c:v>
                </c:pt>
                <c:pt idx="24">
                  <c:v>20738.449223076117</c:v>
                </c:pt>
                <c:pt idx="25">
                  <c:v>30830.346242653955</c:v>
                </c:pt>
                <c:pt idx="26">
                  <c:v>25076.734222345862</c:v>
                </c:pt>
                <c:pt idx="27">
                  <c:v>21867.717198734219</c:v>
                </c:pt>
                <c:pt idx="28">
                  <c:v>24351.607804986608</c:v>
                </c:pt>
                <c:pt idx="29">
                  <c:v>21944.221362033593</c:v>
                </c:pt>
                <c:pt idx="30">
                  <c:v>29023.35116820252</c:v>
                </c:pt>
                <c:pt idx="31">
                  <c:v>30371.321262857742</c:v>
                </c:pt>
                <c:pt idx="32">
                  <c:v>32441.923073895043</c:v>
                </c:pt>
                <c:pt idx="33">
                  <c:v>32936.705434363801</c:v>
                </c:pt>
                <c:pt idx="34">
                  <c:v>28748.934060715652</c:v>
                </c:pt>
                <c:pt idx="35">
                  <c:v>23348.738012170943</c:v>
                </c:pt>
                <c:pt idx="36">
                  <c:v>29099.023764509508</c:v>
                </c:pt>
                <c:pt idx="37">
                  <c:v>28096.985538686229</c:v>
                </c:pt>
                <c:pt idx="38">
                  <c:v>34057.65774009806</c:v>
                </c:pt>
                <c:pt idx="39">
                  <c:v>30998.322775115623</c:v>
                </c:pt>
                <c:pt idx="40">
                  <c:v>28279.098710018428</c:v>
                </c:pt>
                <c:pt idx="41">
                  <c:v>23688.017345063807</c:v>
                </c:pt>
                <c:pt idx="42">
                  <c:v>19419.583973154356</c:v>
                </c:pt>
                <c:pt idx="43">
                  <c:v>23927.508638870535</c:v>
                </c:pt>
                <c:pt idx="44">
                  <c:v>29092.371228570435</c:v>
                </c:pt>
                <c:pt idx="45">
                  <c:v>30536.803094342238</c:v>
                </c:pt>
                <c:pt idx="46">
                  <c:v>26389.778503320929</c:v>
                </c:pt>
                <c:pt idx="47">
                  <c:v>23608.1869137949</c:v>
                </c:pt>
                <c:pt idx="48">
                  <c:v>22186.207356817467</c:v>
                </c:pt>
                <c:pt idx="49">
                  <c:v>19916.029467607885</c:v>
                </c:pt>
                <c:pt idx="50">
                  <c:v>25307.909846228744</c:v>
                </c:pt>
                <c:pt idx="51">
                  <c:v>30770.473419202277</c:v>
                </c:pt>
                <c:pt idx="52">
                  <c:v>29500.670621831203</c:v>
                </c:pt>
                <c:pt idx="53">
                  <c:v>30439.509756233267</c:v>
                </c:pt>
                <c:pt idx="54">
                  <c:v>27732.759196021834</c:v>
                </c:pt>
                <c:pt idx="55">
                  <c:v>21091.865194839513</c:v>
                </c:pt>
                <c:pt idx="56">
                  <c:v>21254.852325346867</c:v>
                </c:pt>
                <c:pt idx="57">
                  <c:v>29174.696360816495</c:v>
                </c:pt>
                <c:pt idx="58">
                  <c:v>31411.611570330697</c:v>
                </c:pt>
                <c:pt idx="59">
                  <c:v>34778.626322495395</c:v>
                </c:pt>
                <c:pt idx="60">
                  <c:v>29181.348896755568</c:v>
                </c:pt>
                <c:pt idx="61">
                  <c:v>27144.84133240602</c:v>
                </c:pt>
                <c:pt idx="62">
                  <c:v>19044.547259588966</c:v>
                </c:pt>
                <c:pt idx="63">
                  <c:v>18279.505626595259</c:v>
                </c:pt>
                <c:pt idx="64">
                  <c:v>25396.887514413876</c:v>
                </c:pt>
                <c:pt idx="65">
                  <c:v>26596.838684424656</c:v>
                </c:pt>
                <c:pt idx="66">
                  <c:v>27420.921573877658</c:v>
                </c:pt>
                <c:pt idx="67">
                  <c:v>28870.342841603782</c:v>
                </c:pt>
                <c:pt idx="68">
                  <c:v>24446.406442118438</c:v>
                </c:pt>
                <c:pt idx="69">
                  <c:v>20059.890557290397</c:v>
                </c:pt>
                <c:pt idx="70">
                  <c:v>19818.736129498902</c:v>
                </c:pt>
                <c:pt idx="71">
                  <c:v>23292.191456688804</c:v>
                </c:pt>
                <c:pt idx="72">
                  <c:v>26718.247465312787</c:v>
                </c:pt>
                <c:pt idx="73">
                  <c:v>23313.812198490799</c:v>
                </c:pt>
                <c:pt idx="74">
                  <c:v>25951.542698334317</c:v>
                </c:pt>
                <c:pt idx="75">
                  <c:v>27790.968885488743</c:v>
                </c:pt>
                <c:pt idx="76">
                  <c:v>19335.59570692353</c:v>
                </c:pt>
                <c:pt idx="77">
                  <c:v>20778.364438710574</c:v>
                </c:pt>
                <c:pt idx="78">
                  <c:v>22856.450352679341</c:v>
                </c:pt>
                <c:pt idx="79">
                  <c:v>22020.725525332964</c:v>
                </c:pt>
                <c:pt idx="80">
                  <c:v>24176.147169593489</c:v>
                </c:pt>
                <c:pt idx="81">
                  <c:v>23872.625217373159</c:v>
                </c:pt>
                <c:pt idx="82">
                  <c:v>22649.390171575611</c:v>
                </c:pt>
                <c:pt idx="83">
                  <c:v>23107.583584379448</c:v>
                </c:pt>
                <c:pt idx="84">
                  <c:v>25402.70848336057</c:v>
                </c:pt>
                <c:pt idx="85">
                  <c:v>25894.996142852175</c:v>
                </c:pt>
                <c:pt idx="86">
                  <c:v>23465.157391104767</c:v>
                </c:pt>
                <c:pt idx="87">
                  <c:v>25669.641487915982</c:v>
                </c:pt>
                <c:pt idx="88">
                  <c:v>23358.716816079563</c:v>
                </c:pt>
                <c:pt idx="89">
                  <c:v>21495.175186145978</c:v>
                </c:pt>
                <c:pt idx="90">
                  <c:v>21230.736882567719</c:v>
                </c:pt>
                <c:pt idx="91">
                  <c:v>20454.88487867302</c:v>
                </c:pt>
                <c:pt idx="92">
                  <c:v>23588.229305977671</c:v>
                </c:pt>
                <c:pt idx="93">
                  <c:v>25509.980625378164</c:v>
                </c:pt>
                <c:pt idx="94">
                  <c:v>22967.048762666476</c:v>
                </c:pt>
                <c:pt idx="95">
                  <c:v>24712.507879681463</c:v>
                </c:pt>
                <c:pt idx="96">
                  <c:v>24732.465487498695</c:v>
                </c:pt>
                <c:pt idx="97">
                  <c:v>21391.229312097923</c:v>
                </c:pt>
                <c:pt idx="98">
                  <c:v>20276.097975310357</c:v>
                </c:pt>
                <c:pt idx="99">
                  <c:v>22231.111974406231</c:v>
                </c:pt>
                <c:pt idx="100">
                  <c:v>23820.236496852936</c:v>
                </c:pt>
                <c:pt idx="101">
                  <c:v>25746.145651215353</c:v>
                </c:pt>
                <c:pt idx="102">
                  <c:v>25295.436341342978</c:v>
                </c:pt>
                <c:pt idx="103">
                  <c:v>25880.027936989249</c:v>
                </c:pt>
                <c:pt idx="104">
                  <c:v>25445.949966964559</c:v>
                </c:pt>
                <c:pt idx="105">
                  <c:v>22613.632790903081</c:v>
                </c:pt>
                <c:pt idx="106">
                  <c:v>30472.772435928637</c:v>
                </c:pt>
                <c:pt idx="107">
                  <c:v>23041.058224988694</c:v>
                </c:pt>
                <c:pt idx="108">
                  <c:v>22166.249749000239</c:v>
                </c:pt>
                <c:pt idx="109">
                  <c:v>24628.519613450637</c:v>
                </c:pt>
                <c:pt idx="110">
                  <c:v>25722.030208436205</c:v>
                </c:pt>
                <c:pt idx="111">
                  <c:v>21532.595700803278</c:v>
                </c:pt>
                <c:pt idx="112">
                  <c:v>20646.976853913828</c:v>
                </c:pt>
                <c:pt idx="113">
                  <c:v>25944.890162395237</c:v>
                </c:pt>
                <c:pt idx="114">
                  <c:v>26513.681985186213</c:v>
                </c:pt>
                <c:pt idx="115">
                  <c:v>25094.197129185934</c:v>
                </c:pt>
                <c:pt idx="116">
                  <c:v>25338.677824946961</c:v>
                </c:pt>
                <c:pt idx="117">
                  <c:v>24492.974193691967</c:v>
                </c:pt>
                <c:pt idx="118">
                  <c:v>20284.413645234203</c:v>
                </c:pt>
                <c:pt idx="119">
                  <c:v>19245.786471746003</c:v>
                </c:pt>
                <c:pt idx="120">
                  <c:v>26434.683120909689</c:v>
                </c:pt>
                <c:pt idx="121">
                  <c:v>25389.403411482421</c:v>
                </c:pt>
                <c:pt idx="122">
                  <c:v>25717.872373474282</c:v>
                </c:pt>
                <c:pt idx="123">
                  <c:v>28638.335650728513</c:v>
                </c:pt>
                <c:pt idx="124">
                  <c:v>24843.063897485827</c:v>
                </c:pt>
                <c:pt idx="125">
                  <c:v>23123.383357234758</c:v>
                </c:pt>
                <c:pt idx="126">
                  <c:v>19580.907969676948</c:v>
                </c:pt>
                <c:pt idx="127">
                  <c:v>22414.888279723196</c:v>
                </c:pt>
                <c:pt idx="128">
                  <c:v>22833.166476892577</c:v>
                </c:pt>
                <c:pt idx="129">
                  <c:v>27486.615366276033</c:v>
                </c:pt>
                <c:pt idx="130">
                  <c:v>24290.903414542543</c:v>
                </c:pt>
                <c:pt idx="131">
                  <c:v>25968.174038182002</c:v>
                </c:pt>
                <c:pt idx="132">
                  <c:v>25171.532859477691</c:v>
                </c:pt>
                <c:pt idx="133">
                  <c:v>22138.808038251551</c:v>
                </c:pt>
                <c:pt idx="134">
                  <c:v>22450.645660395727</c:v>
                </c:pt>
                <c:pt idx="135">
                  <c:v>25203.963972180682</c:v>
                </c:pt>
                <c:pt idx="136">
                  <c:v>26131.161168689356</c:v>
                </c:pt>
                <c:pt idx="137">
                  <c:v>25491.686151545702</c:v>
                </c:pt>
                <c:pt idx="138">
                  <c:v>27218.850794728234</c:v>
                </c:pt>
                <c:pt idx="139">
                  <c:v>25439.29743102549</c:v>
                </c:pt>
                <c:pt idx="140">
                  <c:v>20469.021517543551</c:v>
                </c:pt>
                <c:pt idx="141">
                  <c:v>25918.280018638936</c:v>
                </c:pt>
                <c:pt idx="142">
                  <c:v>26517.839820148136</c:v>
                </c:pt>
                <c:pt idx="143">
                  <c:v>25473.391677713247</c:v>
                </c:pt>
                <c:pt idx="144">
                  <c:v>25342.004092916501</c:v>
                </c:pt>
                <c:pt idx="145">
                  <c:v>24897.115751990819</c:v>
                </c:pt>
                <c:pt idx="146">
                  <c:v>25268.82619758667</c:v>
                </c:pt>
                <c:pt idx="147">
                  <c:v>23826.057465799626</c:v>
                </c:pt>
                <c:pt idx="148">
                  <c:v>23786.142250165172</c:v>
                </c:pt>
                <c:pt idx="149">
                  <c:v>23017.774349201929</c:v>
                </c:pt>
                <c:pt idx="150">
                  <c:v>23312.149064506029</c:v>
                </c:pt>
                <c:pt idx="151">
                  <c:v>28728.97645289842</c:v>
                </c:pt>
                <c:pt idx="152">
                  <c:v>24662.613860138401</c:v>
                </c:pt>
                <c:pt idx="153">
                  <c:v>22300.132034774138</c:v>
                </c:pt>
                <c:pt idx="154">
                  <c:v>26117.856096811207</c:v>
                </c:pt>
                <c:pt idx="155">
                  <c:v>19195.060885210554</c:v>
                </c:pt>
                <c:pt idx="156">
                  <c:v>21984.136577668043</c:v>
                </c:pt>
                <c:pt idx="157">
                  <c:v>25814.334144590881</c:v>
                </c:pt>
                <c:pt idx="158">
                  <c:v>22128.829234342938</c:v>
                </c:pt>
                <c:pt idx="159">
                  <c:v>24226.041189136555</c:v>
                </c:pt>
                <c:pt idx="160">
                  <c:v>23373.685021942478</c:v>
                </c:pt>
                <c:pt idx="161">
                  <c:v>17192.647567548771</c:v>
                </c:pt>
                <c:pt idx="162">
                  <c:v>21970.831505789891</c:v>
                </c:pt>
                <c:pt idx="163">
                  <c:v>24280.924610633927</c:v>
                </c:pt>
                <c:pt idx="164">
                  <c:v>24152.86329380672</c:v>
                </c:pt>
                <c:pt idx="165">
                  <c:v>28049.586220120313</c:v>
                </c:pt>
                <c:pt idx="166">
                  <c:v>29087.381826616125</c:v>
                </c:pt>
                <c:pt idx="167">
                  <c:v>23868.467382411236</c:v>
                </c:pt>
                <c:pt idx="168">
                  <c:v>21587.47912230065</c:v>
                </c:pt>
                <c:pt idx="169">
                  <c:v>26116.192962826437</c:v>
                </c:pt>
                <c:pt idx="170">
                  <c:v>18755.161946239175</c:v>
                </c:pt>
                <c:pt idx="171">
                  <c:v>23378.674423896788</c:v>
                </c:pt>
                <c:pt idx="172">
                  <c:v>28328.992729561494</c:v>
                </c:pt>
                <c:pt idx="173">
                  <c:v>21984.968144660423</c:v>
                </c:pt>
                <c:pt idx="174">
                  <c:v>22440.666856487111</c:v>
                </c:pt>
                <c:pt idx="175">
                  <c:v>21535.090401780435</c:v>
                </c:pt>
                <c:pt idx="176">
                  <c:v>25885.848905935942</c:v>
                </c:pt>
                <c:pt idx="177">
                  <c:v>28242.509762353511</c:v>
                </c:pt>
                <c:pt idx="178">
                  <c:v>28809.63845115971</c:v>
                </c:pt>
                <c:pt idx="179">
                  <c:v>25693.756930695134</c:v>
                </c:pt>
                <c:pt idx="180">
                  <c:v>26201.844363042041</c:v>
                </c:pt>
                <c:pt idx="181">
                  <c:v>22671.01091337761</c:v>
                </c:pt>
                <c:pt idx="182">
                  <c:v>21358.798199394929</c:v>
                </c:pt>
                <c:pt idx="183">
                  <c:v>23778.658147233717</c:v>
                </c:pt>
                <c:pt idx="184">
                  <c:v>29560.543445282885</c:v>
                </c:pt>
                <c:pt idx="185">
                  <c:v>25105.007500086933</c:v>
                </c:pt>
                <c:pt idx="186">
                  <c:v>25384.414009528111</c:v>
                </c:pt>
                <c:pt idx="187">
                  <c:v>24641.824685328782</c:v>
                </c:pt>
                <c:pt idx="188">
                  <c:v>19713.958688458457</c:v>
                </c:pt>
                <c:pt idx="189">
                  <c:v>22311.773972667521</c:v>
                </c:pt>
                <c:pt idx="190">
                  <c:v>24009.833771116595</c:v>
                </c:pt>
                <c:pt idx="191">
                  <c:v>23283.875786764958</c:v>
                </c:pt>
                <c:pt idx="192">
                  <c:v>23283.875786764958</c:v>
                </c:pt>
                <c:pt idx="193">
                  <c:v>23283.875786764958</c:v>
                </c:pt>
                <c:pt idx="194">
                  <c:v>23283.875786764958</c:v>
                </c:pt>
                <c:pt idx="195">
                  <c:v>23283.875786764958</c:v>
                </c:pt>
                <c:pt idx="196">
                  <c:v>23283.875786764958</c:v>
                </c:pt>
                <c:pt idx="197">
                  <c:v>23283.875786764958</c:v>
                </c:pt>
                <c:pt idx="198">
                  <c:v>23283.875786764958</c:v>
                </c:pt>
                <c:pt idx="199">
                  <c:v>23283.875786764958</c:v>
                </c:pt>
                <c:pt idx="200">
                  <c:v>23283.875786764958</c:v>
                </c:pt>
                <c:pt idx="201">
                  <c:v>23283.875786764958</c:v>
                </c:pt>
                <c:pt idx="202">
                  <c:v>23283.875786764958</c:v>
                </c:pt>
                <c:pt idx="203">
                  <c:v>23283.875786764958</c:v>
                </c:pt>
                <c:pt idx="204">
                  <c:v>23283.875786764958</c:v>
                </c:pt>
                <c:pt idx="205">
                  <c:v>23283.875786764958</c:v>
                </c:pt>
                <c:pt idx="206">
                  <c:v>23283.875786764958</c:v>
                </c:pt>
                <c:pt idx="207">
                  <c:v>23283.875786764958</c:v>
                </c:pt>
                <c:pt idx="208">
                  <c:v>23283.875786764958</c:v>
                </c:pt>
                <c:pt idx="209">
                  <c:v>23283.875786764958</c:v>
                </c:pt>
                <c:pt idx="210">
                  <c:v>23283.875786764958</c:v>
                </c:pt>
                <c:pt idx="211">
                  <c:v>23283.875786764958</c:v>
                </c:pt>
                <c:pt idx="212">
                  <c:v>23283.875786764958</c:v>
                </c:pt>
                <c:pt idx="213">
                  <c:v>23283.875786764958</c:v>
                </c:pt>
                <c:pt idx="214">
                  <c:v>23283.875786764958</c:v>
                </c:pt>
                <c:pt idx="215">
                  <c:v>23283.875786764958</c:v>
                </c:pt>
                <c:pt idx="216">
                  <c:v>23283.875786764958</c:v>
                </c:pt>
                <c:pt idx="217">
                  <c:v>23283.875786764958</c:v>
                </c:pt>
                <c:pt idx="218">
                  <c:v>23283.875786764958</c:v>
                </c:pt>
                <c:pt idx="219">
                  <c:v>23283.875786764958</c:v>
                </c:pt>
                <c:pt idx="220">
                  <c:v>23283.875786764958</c:v>
                </c:pt>
                <c:pt idx="221">
                  <c:v>23283.875786764958</c:v>
                </c:pt>
                <c:pt idx="222">
                  <c:v>23283.875786764958</c:v>
                </c:pt>
                <c:pt idx="223">
                  <c:v>23283.875786764958</c:v>
                </c:pt>
                <c:pt idx="224">
                  <c:v>23283.875786764958</c:v>
                </c:pt>
                <c:pt idx="225">
                  <c:v>23283.875786764958</c:v>
                </c:pt>
                <c:pt idx="226">
                  <c:v>24101.306140278884</c:v>
                </c:pt>
                <c:pt idx="227">
                  <c:v>23864.309547449317</c:v>
                </c:pt>
                <c:pt idx="228">
                  <c:v>24991.914389122645</c:v>
                </c:pt>
                <c:pt idx="229">
                  <c:v>18563.901537990747</c:v>
                </c:pt>
                <c:pt idx="230">
                  <c:v>21531.764133810895</c:v>
                </c:pt>
                <c:pt idx="231">
                  <c:v>17126.122208158013</c:v>
                </c:pt>
                <c:pt idx="232">
                  <c:v>24180.305004555408</c:v>
                </c:pt>
                <c:pt idx="233">
                  <c:v>23938.319009771527</c:v>
                </c:pt>
                <c:pt idx="234">
                  <c:v>23760.363673401258</c:v>
                </c:pt>
                <c:pt idx="235">
                  <c:v>23498.420070800148</c:v>
                </c:pt>
                <c:pt idx="236">
                  <c:v>20540.53627888862</c:v>
                </c:pt>
                <c:pt idx="237">
                  <c:v>16702.854609034319</c:v>
                </c:pt>
                <c:pt idx="238">
                  <c:v>23251.444674061961</c:v>
                </c:pt>
                <c:pt idx="239">
                  <c:v>17072.901920645407</c:v>
                </c:pt>
                <c:pt idx="240">
                  <c:v>23186.582448655976</c:v>
                </c:pt>
                <c:pt idx="241">
                  <c:v>25277.973434502899</c:v>
                </c:pt>
                <c:pt idx="242">
                  <c:v>27742.737999930447</c:v>
                </c:pt>
                <c:pt idx="243">
                  <c:v>24672.59266404701</c:v>
                </c:pt>
                <c:pt idx="244">
                  <c:v>22073.945812845563</c:v>
                </c:pt>
                <c:pt idx="245">
                  <c:v>22840.65057982404</c:v>
                </c:pt>
                <c:pt idx="246">
                  <c:v>22310.110838682751</c:v>
                </c:pt>
                <c:pt idx="247">
                  <c:v>22184.544222832697</c:v>
                </c:pt>
                <c:pt idx="248">
                  <c:v>23065.173667767842</c:v>
                </c:pt>
                <c:pt idx="249">
                  <c:v>25544.074872065929</c:v>
                </c:pt>
                <c:pt idx="250">
                  <c:v>26418.883348054384</c:v>
                </c:pt>
                <c:pt idx="251">
                  <c:v>31261.097944709109</c:v>
                </c:pt>
                <c:pt idx="252">
                  <c:v>17370.602903919047</c:v>
                </c:pt>
                <c:pt idx="253">
                  <c:v>26185.213023194352</c:v>
                </c:pt>
                <c:pt idx="254">
                  <c:v>25791.050268804112</c:v>
                </c:pt>
                <c:pt idx="255">
                  <c:v>24529.563141356884</c:v>
                </c:pt>
                <c:pt idx="256">
                  <c:v>25046.797810620021</c:v>
                </c:pt>
                <c:pt idx="257">
                  <c:v>23028.584720102928</c:v>
                </c:pt>
                <c:pt idx="258">
                  <c:v>22104.71379156379</c:v>
                </c:pt>
                <c:pt idx="259">
                  <c:v>24266.787971763395</c:v>
                </c:pt>
                <c:pt idx="260">
                  <c:v>24124.590016065649</c:v>
                </c:pt>
                <c:pt idx="261">
                  <c:v>24070.538161560657</c:v>
                </c:pt>
                <c:pt idx="262">
                  <c:v>23581.576770038599</c:v>
                </c:pt>
                <c:pt idx="263">
                  <c:v>23111.741419341379</c:v>
                </c:pt>
                <c:pt idx="264">
                  <c:v>23363.706218033865</c:v>
                </c:pt>
                <c:pt idx="265">
                  <c:v>25496.675553500016</c:v>
                </c:pt>
                <c:pt idx="266">
                  <c:v>22012.409855409111</c:v>
                </c:pt>
                <c:pt idx="267">
                  <c:v>18651.216072191117</c:v>
                </c:pt>
                <c:pt idx="268">
                  <c:v>24469.690317905199</c:v>
                </c:pt>
                <c:pt idx="269">
                  <c:v>22331.731580484749</c:v>
                </c:pt>
                <c:pt idx="270">
                  <c:v>21278.136201133635</c:v>
                </c:pt>
                <c:pt idx="271">
                  <c:v>21747.139984838472</c:v>
                </c:pt>
                <c:pt idx="272">
                  <c:v>23408.610835622629</c:v>
                </c:pt>
                <c:pt idx="273">
                  <c:v>22483.076773098721</c:v>
                </c:pt>
                <c:pt idx="274">
                  <c:v>28985.93065354522</c:v>
                </c:pt>
                <c:pt idx="275">
                  <c:v>23210.697891435124</c:v>
                </c:pt>
                <c:pt idx="276">
                  <c:v>24437.259205202205</c:v>
                </c:pt>
                <c:pt idx="277">
                  <c:v>23586.566171992901</c:v>
                </c:pt>
                <c:pt idx="278">
                  <c:v>24221.051787182249</c:v>
                </c:pt>
                <c:pt idx="279">
                  <c:v>34516.682719894277</c:v>
                </c:pt>
                <c:pt idx="280">
                  <c:v>16138.22062120527</c:v>
                </c:pt>
                <c:pt idx="281">
                  <c:v>26771.467752825396</c:v>
                </c:pt>
                <c:pt idx="282">
                  <c:v>24861.358371318282</c:v>
                </c:pt>
                <c:pt idx="283">
                  <c:v>23137.519996105293</c:v>
                </c:pt>
                <c:pt idx="284">
                  <c:v>21693.088130333483</c:v>
                </c:pt>
                <c:pt idx="285">
                  <c:v>21699.740666272555</c:v>
                </c:pt>
                <c:pt idx="286">
                  <c:v>22180.386387870774</c:v>
                </c:pt>
                <c:pt idx="287">
                  <c:v>25618.084334388146</c:v>
                </c:pt>
                <c:pt idx="288">
                  <c:v>25142.428014744233</c:v>
                </c:pt>
                <c:pt idx="289">
                  <c:v>27216.356093751077</c:v>
                </c:pt>
                <c:pt idx="290">
                  <c:v>28064.554425983231</c:v>
                </c:pt>
                <c:pt idx="291">
                  <c:v>24655.961324199325</c:v>
                </c:pt>
                <c:pt idx="292">
                  <c:v>22552.928400459015</c:v>
                </c:pt>
                <c:pt idx="293">
                  <c:v>22913.82847515387</c:v>
                </c:pt>
                <c:pt idx="294">
                  <c:v>20683.565801578745</c:v>
                </c:pt>
                <c:pt idx="295">
                  <c:v>23618.165717703512</c:v>
                </c:pt>
                <c:pt idx="296">
                  <c:v>25494.180852522863</c:v>
                </c:pt>
                <c:pt idx="297">
                  <c:v>23421.084340508398</c:v>
                </c:pt>
                <c:pt idx="298">
                  <c:v>25988.131645999234</c:v>
                </c:pt>
                <c:pt idx="299">
                  <c:v>24457.216813019433</c:v>
                </c:pt>
                <c:pt idx="300">
                  <c:v>21220.758078659106</c:v>
                </c:pt>
                <c:pt idx="301">
                  <c:v>23649.765263414123</c:v>
                </c:pt>
                <c:pt idx="302">
                  <c:v>25455.097203880789</c:v>
                </c:pt>
                <c:pt idx="303">
                  <c:v>25101.681232117393</c:v>
                </c:pt>
                <c:pt idx="304">
                  <c:v>26441.335656848765</c:v>
                </c:pt>
                <c:pt idx="305">
                  <c:v>26593.51241645512</c:v>
                </c:pt>
                <c:pt idx="306">
                  <c:v>26597.670251417043</c:v>
                </c:pt>
                <c:pt idx="307">
                  <c:v>22893.870867336645</c:v>
                </c:pt>
                <c:pt idx="308">
                  <c:v>27920.693336300719</c:v>
                </c:pt>
                <c:pt idx="309">
                  <c:v>22270.195623048297</c:v>
                </c:pt>
                <c:pt idx="310">
                  <c:v>27812.589627290745</c:v>
                </c:pt>
                <c:pt idx="311">
                  <c:v>28017.986674409705</c:v>
                </c:pt>
                <c:pt idx="312">
                  <c:v>22861.439754633651</c:v>
                </c:pt>
                <c:pt idx="313">
                  <c:v>23826.057465799626</c:v>
                </c:pt>
                <c:pt idx="314">
                  <c:v>24883.810680112663</c:v>
                </c:pt>
                <c:pt idx="315">
                  <c:v>32449.407176826506</c:v>
                </c:pt>
                <c:pt idx="316">
                  <c:v>27164.798940223249</c:v>
                </c:pt>
                <c:pt idx="317">
                  <c:v>23400.295165698783</c:v>
                </c:pt>
                <c:pt idx="318">
                  <c:v>24950.336039503418</c:v>
                </c:pt>
                <c:pt idx="319">
                  <c:v>24965.30424536634</c:v>
                </c:pt>
                <c:pt idx="320">
                  <c:v>24954.493874465341</c:v>
                </c:pt>
                <c:pt idx="321">
                  <c:v>24956.157008450115</c:v>
                </c:pt>
                <c:pt idx="322">
                  <c:v>21530.932566818512</c:v>
                </c:pt>
                <c:pt idx="323">
                  <c:v>24947.009771533885</c:v>
                </c:pt>
                <c:pt idx="324">
                  <c:v>25299.594176304894</c:v>
                </c:pt>
                <c:pt idx="325">
                  <c:v>24953.662307472958</c:v>
                </c:pt>
                <c:pt idx="326">
                  <c:v>24949.504472511035</c:v>
                </c:pt>
                <c:pt idx="327">
                  <c:v>16405.153625760679</c:v>
                </c:pt>
                <c:pt idx="328">
                  <c:v>18647.889804221581</c:v>
                </c:pt>
                <c:pt idx="329">
                  <c:v>18013.40418903223</c:v>
                </c:pt>
                <c:pt idx="330">
                  <c:v>21744.645283861319</c:v>
                </c:pt>
                <c:pt idx="331">
                  <c:v>25156.564653614769</c:v>
                </c:pt>
                <c:pt idx="332">
                  <c:v>26629.269797127654</c:v>
                </c:pt>
                <c:pt idx="333">
                  <c:v>21900.148311437213</c:v>
                </c:pt>
                <c:pt idx="334">
                  <c:v>18566.396238967896</c:v>
                </c:pt>
                <c:pt idx="335">
                  <c:v>18528.975724310603</c:v>
                </c:pt>
                <c:pt idx="336">
                  <c:v>25959.858368258159</c:v>
                </c:pt>
                <c:pt idx="337">
                  <c:v>34075.120646938129</c:v>
                </c:pt>
                <c:pt idx="338">
                  <c:v>32702.203542511383</c:v>
                </c:pt>
                <c:pt idx="339">
                  <c:v>34957.413225858043</c:v>
                </c:pt>
                <c:pt idx="340">
                  <c:v>22994.490473415164</c:v>
                </c:pt>
                <c:pt idx="341">
                  <c:v>18866.59192321869</c:v>
                </c:pt>
                <c:pt idx="342">
                  <c:v>30392.110437667347</c:v>
                </c:pt>
                <c:pt idx="343">
                  <c:v>25119.144138957468</c:v>
                </c:pt>
                <c:pt idx="344">
                  <c:v>31287.708088465413</c:v>
                </c:pt>
                <c:pt idx="345">
                  <c:v>32863.527539033967</c:v>
                </c:pt>
                <c:pt idx="346">
                  <c:v>28649.977588621899</c:v>
                </c:pt>
                <c:pt idx="347">
                  <c:v>29695.257298049171</c:v>
                </c:pt>
                <c:pt idx="348">
                  <c:v>29182.180463747951</c:v>
                </c:pt>
                <c:pt idx="349">
                  <c:v>36130.754252112521</c:v>
                </c:pt>
                <c:pt idx="350">
                  <c:v>32795.339045658446</c:v>
                </c:pt>
                <c:pt idx="351">
                  <c:v>30393.773571652117</c:v>
                </c:pt>
                <c:pt idx="352">
                  <c:v>24094.653604339808</c:v>
                </c:pt>
                <c:pt idx="353">
                  <c:v>27690.349279410228</c:v>
                </c:pt>
                <c:pt idx="354">
                  <c:v>27177.272445109014</c:v>
                </c:pt>
                <c:pt idx="355">
                  <c:v>20696.870873456897</c:v>
                </c:pt>
                <c:pt idx="356">
                  <c:v>25679.620291824594</c:v>
                </c:pt>
                <c:pt idx="357">
                  <c:v>31851.510509302083</c:v>
                </c:pt>
                <c:pt idx="358">
                  <c:v>32445.249341864583</c:v>
                </c:pt>
                <c:pt idx="359">
                  <c:v>20516.420836109468</c:v>
                </c:pt>
                <c:pt idx="360">
                  <c:v>20574.63052557638</c:v>
                </c:pt>
                <c:pt idx="361">
                  <c:v>32829.433292346206</c:v>
                </c:pt>
                <c:pt idx="362">
                  <c:v>30723.074100636364</c:v>
                </c:pt>
                <c:pt idx="363">
                  <c:v>21550.890174635737</c:v>
                </c:pt>
                <c:pt idx="364">
                  <c:v>33753.304220885344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649-9E00-2FF03A922279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6489.2951943092994</c:v>
                </c:pt>
                <c:pt idx="1">
                  <c:v>7825.2228850443489</c:v>
                </c:pt>
                <c:pt idx="2">
                  <c:v>0</c:v>
                </c:pt>
                <c:pt idx="3">
                  <c:v>3079.8596827961705</c:v>
                </c:pt>
                <c:pt idx="4">
                  <c:v>5658.3058721700172</c:v>
                </c:pt>
                <c:pt idx="5">
                  <c:v>2026.803224729955</c:v>
                </c:pt>
                <c:pt idx="6">
                  <c:v>6633.8150764204793</c:v>
                </c:pt>
                <c:pt idx="7">
                  <c:v>1.7624375867217001</c:v>
                </c:pt>
                <c:pt idx="8">
                  <c:v>0</c:v>
                </c:pt>
                <c:pt idx="9">
                  <c:v>0</c:v>
                </c:pt>
                <c:pt idx="10">
                  <c:v>356.89361131114424</c:v>
                </c:pt>
                <c:pt idx="11">
                  <c:v>0</c:v>
                </c:pt>
                <c:pt idx="12">
                  <c:v>0</c:v>
                </c:pt>
                <c:pt idx="13">
                  <c:v>0.88121879336085007</c:v>
                </c:pt>
                <c:pt idx="14">
                  <c:v>0</c:v>
                </c:pt>
                <c:pt idx="15">
                  <c:v>0.88121879336085007</c:v>
                </c:pt>
                <c:pt idx="16">
                  <c:v>3.5248751734434003</c:v>
                </c:pt>
                <c:pt idx="17">
                  <c:v>1.7624375867217001</c:v>
                </c:pt>
                <c:pt idx="18">
                  <c:v>0</c:v>
                </c:pt>
                <c:pt idx="19">
                  <c:v>2.6436563800825499</c:v>
                </c:pt>
                <c:pt idx="20">
                  <c:v>0.88121879336085007</c:v>
                </c:pt>
                <c:pt idx="21">
                  <c:v>9.69340672696935</c:v>
                </c:pt>
                <c:pt idx="22">
                  <c:v>8.8121879336085005</c:v>
                </c:pt>
                <c:pt idx="23">
                  <c:v>11.455844313691051</c:v>
                </c:pt>
                <c:pt idx="24">
                  <c:v>3.5248751734434003</c:v>
                </c:pt>
                <c:pt idx="25">
                  <c:v>7.0497503468868006</c:v>
                </c:pt>
                <c:pt idx="26">
                  <c:v>0.88121879336085007</c:v>
                </c:pt>
                <c:pt idx="27">
                  <c:v>2.6436563800825499</c:v>
                </c:pt>
                <c:pt idx="28">
                  <c:v>0</c:v>
                </c:pt>
                <c:pt idx="29">
                  <c:v>0.88121879336085007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1.7624375867217001</c:v>
                </c:pt>
                <c:pt idx="37">
                  <c:v>0</c:v>
                </c:pt>
                <c:pt idx="38">
                  <c:v>1383.5135055765347</c:v>
                </c:pt>
                <c:pt idx="39">
                  <c:v>7.930969140247651</c:v>
                </c:pt>
                <c:pt idx="40">
                  <c:v>0.88121879336085007</c:v>
                </c:pt>
                <c:pt idx="41">
                  <c:v>0.88121879336085007</c:v>
                </c:pt>
                <c:pt idx="42">
                  <c:v>2.6436563800825499</c:v>
                </c:pt>
                <c:pt idx="43">
                  <c:v>0</c:v>
                </c:pt>
                <c:pt idx="44">
                  <c:v>2.6436563800825499</c:v>
                </c:pt>
                <c:pt idx="45">
                  <c:v>3.5248751734434003</c:v>
                </c:pt>
                <c:pt idx="46">
                  <c:v>5.2873127601650998</c:v>
                </c:pt>
                <c:pt idx="47">
                  <c:v>6.1685315535259493</c:v>
                </c:pt>
                <c:pt idx="48">
                  <c:v>6.1685315535259493</c:v>
                </c:pt>
                <c:pt idx="49">
                  <c:v>7.0497503468868006</c:v>
                </c:pt>
                <c:pt idx="50">
                  <c:v>1.7624375867217001</c:v>
                </c:pt>
                <c:pt idx="51">
                  <c:v>2.6436563800825499</c:v>
                </c:pt>
                <c:pt idx="52">
                  <c:v>1.7624375867217001</c:v>
                </c:pt>
                <c:pt idx="53">
                  <c:v>10.5746255203302</c:v>
                </c:pt>
                <c:pt idx="54">
                  <c:v>1.7624375867217001</c:v>
                </c:pt>
                <c:pt idx="55">
                  <c:v>0</c:v>
                </c:pt>
                <c:pt idx="56">
                  <c:v>0</c:v>
                </c:pt>
                <c:pt idx="57">
                  <c:v>2.6436563800825499</c:v>
                </c:pt>
                <c:pt idx="58">
                  <c:v>1.7624375867217001</c:v>
                </c:pt>
                <c:pt idx="59">
                  <c:v>1.7624375867217001</c:v>
                </c:pt>
                <c:pt idx="60">
                  <c:v>1.7624375867217001</c:v>
                </c:pt>
                <c:pt idx="61">
                  <c:v>0</c:v>
                </c:pt>
                <c:pt idx="62">
                  <c:v>9.69340672696935</c:v>
                </c:pt>
                <c:pt idx="63">
                  <c:v>10.5746255203302</c:v>
                </c:pt>
                <c:pt idx="64">
                  <c:v>5.2873127601650998</c:v>
                </c:pt>
                <c:pt idx="65">
                  <c:v>0.88121879336085007</c:v>
                </c:pt>
                <c:pt idx="66">
                  <c:v>0.88121879336085007</c:v>
                </c:pt>
                <c:pt idx="67">
                  <c:v>0.88121879336085007</c:v>
                </c:pt>
                <c:pt idx="68">
                  <c:v>0.88121879336085007</c:v>
                </c:pt>
                <c:pt idx="69">
                  <c:v>0.88121879336085007</c:v>
                </c:pt>
                <c:pt idx="70">
                  <c:v>3.5248751734434003</c:v>
                </c:pt>
                <c:pt idx="71">
                  <c:v>0.88121879336085007</c:v>
                </c:pt>
                <c:pt idx="72">
                  <c:v>2.6436563800825499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2.6436563800825499</c:v>
                </c:pt>
                <c:pt idx="77">
                  <c:v>6.1685315535259493</c:v>
                </c:pt>
                <c:pt idx="78">
                  <c:v>7.0497503468868006</c:v>
                </c:pt>
                <c:pt idx="79">
                  <c:v>4.4060939668042503</c:v>
                </c:pt>
                <c:pt idx="80">
                  <c:v>4.4060939668042503</c:v>
                </c:pt>
                <c:pt idx="81">
                  <c:v>1.7624375867217001</c:v>
                </c:pt>
                <c:pt idx="82">
                  <c:v>1.7624375867217001</c:v>
                </c:pt>
                <c:pt idx="83">
                  <c:v>2.6436563800825499</c:v>
                </c:pt>
                <c:pt idx="84">
                  <c:v>4.4060939668042503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0.88121879336085007</c:v>
                </c:pt>
                <c:pt idx="89">
                  <c:v>2.6436563800825499</c:v>
                </c:pt>
                <c:pt idx="90">
                  <c:v>1.7624375867217001</c:v>
                </c:pt>
                <c:pt idx="91">
                  <c:v>0.88121879336085007</c:v>
                </c:pt>
                <c:pt idx="92">
                  <c:v>2.6436563800825499</c:v>
                </c:pt>
                <c:pt idx="93">
                  <c:v>0.88121879336085007</c:v>
                </c:pt>
                <c:pt idx="94">
                  <c:v>4963.905463001669</c:v>
                </c:pt>
                <c:pt idx="95">
                  <c:v>0.88121879336085007</c:v>
                </c:pt>
                <c:pt idx="96">
                  <c:v>4.4060939668042503</c:v>
                </c:pt>
                <c:pt idx="97">
                  <c:v>2.6436563800825499</c:v>
                </c:pt>
                <c:pt idx="98">
                  <c:v>1.7624375867217001</c:v>
                </c:pt>
                <c:pt idx="99">
                  <c:v>0</c:v>
                </c:pt>
                <c:pt idx="100">
                  <c:v>0.88121879336085007</c:v>
                </c:pt>
                <c:pt idx="101">
                  <c:v>0</c:v>
                </c:pt>
                <c:pt idx="102">
                  <c:v>0</c:v>
                </c:pt>
                <c:pt idx="103">
                  <c:v>1.7624375867217001</c:v>
                </c:pt>
                <c:pt idx="104">
                  <c:v>1.7624375867217001</c:v>
                </c:pt>
                <c:pt idx="105">
                  <c:v>0.88121879336085007</c:v>
                </c:pt>
                <c:pt idx="106">
                  <c:v>0.88121879336085007</c:v>
                </c:pt>
                <c:pt idx="107">
                  <c:v>7.930969140247651</c:v>
                </c:pt>
                <c:pt idx="108">
                  <c:v>4591.1499134100295</c:v>
                </c:pt>
                <c:pt idx="109">
                  <c:v>0.88121879336085007</c:v>
                </c:pt>
                <c:pt idx="110">
                  <c:v>2.6436563800825499</c:v>
                </c:pt>
                <c:pt idx="111">
                  <c:v>3.5248751734434003</c:v>
                </c:pt>
                <c:pt idx="112">
                  <c:v>0</c:v>
                </c:pt>
                <c:pt idx="113">
                  <c:v>0</c:v>
                </c:pt>
                <c:pt idx="114">
                  <c:v>5.2873127601650998</c:v>
                </c:pt>
                <c:pt idx="115">
                  <c:v>0.88121879336085007</c:v>
                </c:pt>
                <c:pt idx="116">
                  <c:v>2.6436563800825499</c:v>
                </c:pt>
                <c:pt idx="117">
                  <c:v>4.4060939668042503</c:v>
                </c:pt>
                <c:pt idx="118">
                  <c:v>10.5746255203302</c:v>
                </c:pt>
                <c:pt idx="119">
                  <c:v>3.5248751734434003</c:v>
                </c:pt>
                <c:pt idx="120">
                  <c:v>1.7624375867217001</c:v>
                </c:pt>
                <c:pt idx="121">
                  <c:v>6.1685315535259493</c:v>
                </c:pt>
                <c:pt idx="122">
                  <c:v>3.5248751734434003</c:v>
                </c:pt>
                <c:pt idx="123">
                  <c:v>6.1685315535259493</c:v>
                </c:pt>
                <c:pt idx="124">
                  <c:v>4.4060939668042503</c:v>
                </c:pt>
                <c:pt idx="125">
                  <c:v>2.6436563800825499</c:v>
                </c:pt>
                <c:pt idx="126">
                  <c:v>13.21828190041275</c:v>
                </c:pt>
                <c:pt idx="127">
                  <c:v>9.69340672696935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0.88121879336085007</c:v>
                </c:pt>
                <c:pt idx="137">
                  <c:v>0</c:v>
                </c:pt>
                <c:pt idx="138">
                  <c:v>1.7624375867217001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2.6436563800825499</c:v>
                </c:pt>
                <c:pt idx="143">
                  <c:v>2.6436563800825499</c:v>
                </c:pt>
                <c:pt idx="144">
                  <c:v>7.0497503468868006</c:v>
                </c:pt>
                <c:pt idx="145">
                  <c:v>14.099500693773601</c:v>
                </c:pt>
                <c:pt idx="146">
                  <c:v>0.88121879336085007</c:v>
                </c:pt>
                <c:pt idx="147">
                  <c:v>1.7624375867217001</c:v>
                </c:pt>
                <c:pt idx="148">
                  <c:v>0</c:v>
                </c:pt>
                <c:pt idx="149">
                  <c:v>4.4060939668042503</c:v>
                </c:pt>
                <c:pt idx="150">
                  <c:v>0</c:v>
                </c:pt>
                <c:pt idx="151">
                  <c:v>0.88121879336085007</c:v>
                </c:pt>
                <c:pt idx="152">
                  <c:v>0</c:v>
                </c:pt>
                <c:pt idx="153">
                  <c:v>2.6436563800825499</c:v>
                </c:pt>
                <c:pt idx="154">
                  <c:v>0</c:v>
                </c:pt>
                <c:pt idx="155">
                  <c:v>0</c:v>
                </c:pt>
                <c:pt idx="156">
                  <c:v>0.88121879336085007</c:v>
                </c:pt>
                <c:pt idx="157">
                  <c:v>0</c:v>
                </c:pt>
                <c:pt idx="158">
                  <c:v>7.0497503468868006</c:v>
                </c:pt>
                <c:pt idx="159">
                  <c:v>7.0497503468868006</c:v>
                </c:pt>
                <c:pt idx="160">
                  <c:v>4.4060939668042503</c:v>
                </c:pt>
                <c:pt idx="161">
                  <c:v>0</c:v>
                </c:pt>
                <c:pt idx="162">
                  <c:v>0</c:v>
                </c:pt>
                <c:pt idx="163">
                  <c:v>3.5248751734434003</c:v>
                </c:pt>
                <c:pt idx="164">
                  <c:v>1.7624375867217001</c:v>
                </c:pt>
                <c:pt idx="165">
                  <c:v>70.497503468868004</c:v>
                </c:pt>
                <c:pt idx="166">
                  <c:v>0</c:v>
                </c:pt>
                <c:pt idx="167">
                  <c:v>0.88121879336085007</c:v>
                </c:pt>
                <c:pt idx="168">
                  <c:v>0.88121879336085007</c:v>
                </c:pt>
                <c:pt idx="169">
                  <c:v>0</c:v>
                </c:pt>
                <c:pt idx="170">
                  <c:v>12923.954823430227</c:v>
                </c:pt>
                <c:pt idx="171">
                  <c:v>6072.4787050496179</c:v>
                </c:pt>
                <c:pt idx="172">
                  <c:v>2.6436563800825499</c:v>
                </c:pt>
                <c:pt idx="173">
                  <c:v>0</c:v>
                </c:pt>
                <c:pt idx="174">
                  <c:v>0</c:v>
                </c:pt>
                <c:pt idx="175">
                  <c:v>1.7624375867217001</c:v>
                </c:pt>
                <c:pt idx="176">
                  <c:v>0.88121879336085007</c:v>
                </c:pt>
                <c:pt idx="177">
                  <c:v>1.7624375867217001</c:v>
                </c:pt>
                <c:pt idx="178">
                  <c:v>0.88121879336085007</c:v>
                </c:pt>
                <c:pt idx="179">
                  <c:v>2.6436563800825499</c:v>
                </c:pt>
                <c:pt idx="180">
                  <c:v>0.88121879336085007</c:v>
                </c:pt>
                <c:pt idx="181">
                  <c:v>0.88121879336085007</c:v>
                </c:pt>
                <c:pt idx="182">
                  <c:v>0.88121879336085007</c:v>
                </c:pt>
                <c:pt idx="183">
                  <c:v>0</c:v>
                </c:pt>
                <c:pt idx="184">
                  <c:v>1.7624375867217001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1.7624375867217001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4.4060939668042503</c:v>
                </c:pt>
                <c:pt idx="227">
                  <c:v>2.6436563800825499</c:v>
                </c:pt>
                <c:pt idx="228">
                  <c:v>0.88121879336085007</c:v>
                </c:pt>
                <c:pt idx="229">
                  <c:v>0.88121879336085007</c:v>
                </c:pt>
                <c:pt idx="230">
                  <c:v>4.4060939668042503</c:v>
                </c:pt>
                <c:pt idx="231">
                  <c:v>0.88121879336085007</c:v>
                </c:pt>
                <c:pt idx="232">
                  <c:v>11.455844313691051</c:v>
                </c:pt>
                <c:pt idx="233">
                  <c:v>0</c:v>
                </c:pt>
                <c:pt idx="234">
                  <c:v>0.88121879336085007</c:v>
                </c:pt>
                <c:pt idx="235">
                  <c:v>3725.7930583296734</c:v>
                </c:pt>
                <c:pt idx="236">
                  <c:v>6.1685315535259493</c:v>
                </c:pt>
                <c:pt idx="237">
                  <c:v>25.555345007464645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2.6436563800825499</c:v>
                </c:pt>
                <c:pt idx="243">
                  <c:v>1.7624375867217001</c:v>
                </c:pt>
                <c:pt idx="244">
                  <c:v>0.88121879336085007</c:v>
                </c:pt>
                <c:pt idx="245">
                  <c:v>0</c:v>
                </c:pt>
                <c:pt idx="246">
                  <c:v>7.930969140247651</c:v>
                </c:pt>
                <c:pt idx="247">
                  <c:v>4.4060939668042503</c:v>
                </c:pt>
                <c:pt idx="248">
                  <c:v>5.2873127601650998</c:v>
                </c:pt>
                <c:pt idx="249">
                  <c:v>3.5248751734434003</c:v>
                </c:pt>
                <c:pt idx="250">
                  <c:v>0.88121879336085007</c:v>
                </c:pt>
                <c:pt idx="251">
                  <c:v>262.6032004215333</c:v>
                </c:pt>
                <c:pt idx="252">
                  <c:v>1.7624375867217001</c:v>
                </c:pt>
                <c:pt idx="253">
                  <c:v>8.8121879336085005</c:v>
                </c:pt>
                <c:pt idx="254">
                  <c:v>7.0497503468868006</c:v>
                </c:pt>
                <c:pt idx="255">
                  <c:v>0.88121879336085007</c:v>
                </c:pt>
                <c:pt idx="256">
                  <c:v>0.88121879336085007</c:v>
                </c:pt>
                <c:pt idx="257">
                  <c:v>0</c:v>
                </c:pt>
                <c:pt idx="258">
                  <c:v>0</c:v>
                </c:pt>
                <c:pt idx="259">
                  <c:v>0.88121879336085007</c:v>
                </c:pt>
                <c:pt idx="260">
                  <c:v>5.2873127601650998</c:v>
                </c:pt>
                <c:pt idx="261">
                  <c:v>0.88121879336085007</c:v>
                </c:pt>
                <c:pt idx="262">
                  <c:v>1.7624375867217001</c:v>
                </c:pt>
                <c:pt idx="263">
                  <c:v>3.5248751734434003</c:v>
                </c:pt>
                <c:pt idx="264">
                  <c:v>13.21828190041275</c:v>
                </c:pt>
                <c:pt idx="265">
                  <c:v>10.5746255203302</c:v>
                </c:pt>
                <c:pt idx="266">
                  <c:v>5.2873127601650998</c:v>
                </c:pt>
                <c:pt idx="267">
                  <c:v>8.8121879336085005</c:v>
                </c:pt>
                <c:pt idx="268">
                  <c:v>0</c:v>
                </c:pt>
                <c:pt idx="269">
                  <c:v>2.6436563800825499</c:v>
                </c:pt>
                <c:pt idx="270">
                  <c:v>8.8121879336085005</c:v>
                </c:pt>
                <c:pt idx="271">
                  <c:v>9.69340672696935</c:v>
                </c:pt>
                <c:pt idx="272">
                  <c:v>7.0497503468868006</c:v>
                </c:pt>
                <c:pt idx="273">
                  <c:v>8.8121879336085005</c:v>
                </c:pt>
                <c:pt idx="274">
                  <c:v>15.861938280495302</c:v>
                </c:pt>
                <c:pt idx="275">
                  <c:v>58.160440361816093</c:v>
                </c:pt>
                <c:pt idx="276">
                  <c:v>11.455844313691051</c:v>
                </c:pt>
                <c:pt idx="277">
                  <c:v>61.685315535259491</c:v>
                </c:pt>
                <c:pt idx="278">
                  <c:v>2.6436563800825499</c:v>
                </c:pt>
                <c:pt idx="279">
                  <c:v>4.4060939668042503</c:v>
                </c:pt>
                <c:pt idx="280">
                  <c:v>7.0497503468868006</c:v>
                </c:pt>
                <c:pt idx="281">
                  <c:v>3.5248751734434003</c:v>
                </c:pt>
                <c:pt idx="282">
                  <c:v>7.930969140247651</c:v>
                </c:pt>
                <c:pt idx="283">
                  <c:v>9.69340672696935</c:v>
                </c:pt>
                <c:pt idx="284">
                  <c:v>25.555345007464645</c:v>
                </c:pt>
                <c:pt idx="285">
                  <c:v>36.129970527794853</c:v>
                </c:pt>
                <c:pt idx="286">
                  <c:v>9.69340672696935</c:v>
                </c:pt>
                <c:pt idx="287">
                  <c:v>5.2873127601650998</c:v>
                </c:pt>
                <c:pt idx="288">
                  <c:v>0.88121879336085007</c:v>
                </c:pt>
                <c:pt idx="289">
                  <c:v>0</c:v>
                </c:pt>
                <c:pt idx="290">
                  <c:v>4.4060939668042503</c:v>
                </c:pt>
                <c:pt idx="291">
                  <c:v>36.129970527794853</c:v>
                </c:pt>
                <c:pt idx="292">
                  <c:v>46.704596048125048</c:v>
                </c:pt>
                <c:pt idx="293">
                  <c:v>15.861938280495302</c:v>
                </c:pt>
                <c:pt idx="294">
                  <c:v>29.961438974268898</c:v>
                </c:pt>
                <c:pt idx="295">
                  <c:v>30.842657767629746</c:v>
                </c:pt>
                <c:pt idx="296">
                  <c:v>35.248751734434002</c:v>
                </c:pt>
                <c:pt idx="297">
                  <c:v>55.516783981733553</c:v>
                </c:pt>
                <c:pt idx="298">
                  <c:v>14.980719487134449</c:v>
                </c:pt>
                <c:pt idx="299">
                  <c:v>15.861938280495302</c:v>
                </c:pt>
                <c:pt idx="300">
                  <c:v>3.5248751734434003</c:v>
                </c:pt>
                <c:pt idx="301">
                  <c:v>2.6436563800825499</c:v>
                </c:pt>
                <c:pt idx="302">
                  <c:v>45.823377254764203</c:v>
                </c:pt>
                <c:pt idx="303">
                  <c:v>32.605095354351455</c:v>
                </c:pt>
                <c:pt idx="304">
                  <c:v>23966.507523035038</c:v>
                </c:pt>
                <c:pt idx="305">
                  <c:v>18139.888861333096</c:v>
                </c:pt>
                <c:pt idx="306">
                  <c:v>19910.257417195044</c:v>
                </c:pt>
                <c:pt idx="307">
                  <c:v>18185.712238587861</c:v>
                </c:pt>
                <c:pt idx="308">
                  <c:v>18938.273088118029</c:v>
                </c:pt>
                <c:pt idx="309">
                  <c:v>17745.984060700794</c:v>
                </c:pt>
                <c:pt idx="310">
                  <c:v>20495.38669598665</c:v>
                </c:pt>
                <c:pt idx="311">
                  <c:v>21235.610482409767</c:v>
                </c:pt>
                <c:pt idx="312">
                  <c:v>20688.373611732677</c:v>
                </c:pt>
                <c:pt idx="313">
                  <c:v>20831.131056257138</c:v>
                </c:pt>
                <c:pt idx="314">
                  <c:v>17384.684355422847</c:v>
                </c:pt>
                <c:pt idx="315">
                  <c:v>16616.26156761219</c:v>
                </c:pt>
                <c:pt idx="316">
                  <c:v>20026.578297918677</c:v>
                </c:pt>
                <c:pt idx="317">
                  <c:v>16959.936897022915</c:v>
                </c:pt>
                <c:pt idx="318">
                  <c:v>17679.011432405376</c:v>
                </c:pt>
                <c:pt idx="319">
                  <c:v>17440.20113940458</c:v>
                </c:pt>
                <c:pt idx="320">
                  <c:v>15993.239880706067</c:v>
                </c:pt>
                <c:pt idx="321">
                  <c:v>15098.802805444804</c:v>
                </c:pt>
                <c:pt idx="322">
                  <c:v>12976.827951031877</c:v>
                </c:pt>
                <c:pt idx="323">
                  <c:v>15035.35505232282</c:v>
                </c:pt>
                <c:pt idx="324">
                  <c:v>19274.898667181875</c:v>
                </c:pt>
                <c:pt idx="325">
                  <c:v>19727.845126969347</c:v>
                </c:pt>
                <c:pt idx="326">
                  <c:v>19097.773689716341</c:v>
                </c:pt>
                <c:pt idx="327">
                  <c:v>16760.781449723367</c:v>
                </c:pt>
                <c:pt idx="328">
                  <c:v>15219.529780135239</c:v>
                </c:pt>
                <c:pt idx="329">
                  <c:v>14903.172233318694</c:v>
                </c:pt>
                <c:pt idx="330">
                  <c:v>17500.124017353122</c:v>
                </c:pt>
                <c:pt idx="331">
                  <c:v>21794.303197400543</c:v>
                </c:pt>
                <c:pt idx="332">
                  <c:v>21736.142757038724</c:v>
                </c:pt>
                <c:pt idx="333">
                  <c:v>20057.420955686306</c:v>
                </c:pt>
                <c:pt idx="334">
                  <c:v>16149.215607130938</c:v>
                </c:pt>
                <c:pt idx="335">
                  <c:v>16326.340584596468</c:v>
                </c:pt>
                <c:pt idx="336">
                  <c:v>13222.687994379556</c:v>
                </c:pt>
                <c:pt idx="337">
                  <c:v>15880.443875155877</c:v>
                </c:pt>
                <c:pt idx="338">
                  <c:v>22078.055648862737</c:v>
                </c:pt>
                <c:pt idx="339">
                  <c:v>20837.299587810659</c:v>
                </c:pt>
                <c:pt idx="340">
                  <c:v>19900.564010468075</c:v>
                </c:pt>
                <c:pt idx="341">
                  <c:v>15419.566446228155</c:v>
                </c:pt>
                <c:pt idx="342">
                  <c:v>17008.403930657762</c:v>
                </c:pt>
                <c:pt idx="343">
                  <c:v>14971.907299200842</c:v>
                </c:pt>
                <c:pt idx="344">
                  <c:v>20663.699485518573</c:v>
                </c:pt>
                <c:pt idx="345">
                  <c:v>19105.704658856586</c:v>
                </c:pt>
                <c:pt idx="346">
                  <c:v>17038.365369632036</c:v>
                </c:pt>
                <c:pt idx="347">
                  <c:v>22759.237776130674</c:v>
                </c:pt>
                <c:pt idx="348">
                  <c:v>19310.147418916305</c:v>
                </c:pt>
                <c:pt idx="349">
                  <c:v>19742.825846456486</c:v>
                </c:pt>
                <c:pt idx="350">
                  <c:v>17187.291345710015</c:v>
                </c:pt>
                <c:pt idx="351">
                  <c:v>9191.112014753664</c:v>
                </c:pt>
                <c:pt idx="352">
                  <c:v>20059.18339327303</c:v>
                </c:pt>
                <c:pt idx="353">
                  <c:v>22822.685529252652</c:v>
                </c:pt>
                <c:pt idx="354">
                  <c:v>21701.775224097655</c:v>
                </c:pt>
                <c:pt idx="355">
                  <c:v>18014.75579267586</c:v>
                </c:pt>
                <c:pt idx="356">
                  <c:v>17608.513928936503</c:v>
                </c:pt>
                <c:pt idx="357">
                  <c:v>15623.127987494508</c:v>
                </c:pt>
                <c:pt idx="358">
                  <c:v>11948.445619179765</c:v>
                </c:pt>
                <c:pt idx="359">
                  <c:v>8316.0617529463416</c:v>
                </c:pt>
                <c:pt idx="360">
                  <c:v>16188.87045283217</c:v>
                </c:pt>
                <c:pt idx="361">
                  <c:v>19379.763703591816</c:v>
                </c:pt>
                <c:pt idx="362">
                  <c:v>17378.515823869318</c:v>
                </c:pt>
                <c:pt idx="363">
                  <c:v>16202.088734732586</c:v>
                </c:pt>
                <c:pt idx="364">
                  <c:v>13572.53185534381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649-9E00-2FF03A92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5008"/>
        <c:axId val="73436544"/>
      </c:lineChart>
      <c:dateAx>
        <c:axId val="73435008"/>
        <c:scaling>
          <c:orientation val="minMax"/>
          <c:max val="42551"/>
          <c:min val="42461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436544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734365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43500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653"/>
          <c:y val="2.6663333749948012E-3"/>
          <c:w val="0.32060346523670824"/>
          <c:h val="0.18594453471094138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8049"/>
          <c:w val="0.90650770144658355"/>
          <c:h val="0.61704388888889894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35779.001414333899</c:v>
                </c:pt>
                <c:pt idx="1">
                  <c:v>21690.59342935633</c:v>
                </c:pt>
                <c:pt idx="2">
                  <c:v>28052.912488089856</c:v>
                </c:pt>
                <c:pt idx="3">
                  <c:v>33668.484387662123</c:v>
                </c:pt>
                <c:pt idx="4">
                  <c:v>28704.861010119272</c:v>
                </c:pt>
                <c:pt idx="5">
                  <c:v>21644.857244775179</c:v>
                </c:pt>
                <c:pt idx="6">
                  <c:v>22246.911747261533</c:v>
                </c:pt>
                <c:pt idx="7">
                  <c:v>23257.265643008654</c:v>
                </c:pt>
                <c:pt idx="8">
                  <c:v>25818.491979552804</c:v>
                </c:pt>
                <c:pt idx="9">
                  <c:v>33465.582041520327</c:v>
                </c:pt>
                <c:pt idx="10">
                  <c:v>30580.876144938615</c:v>
                </c:pt>
                <c:pt idx="11">
                  <c:v>32730.476820252461</c:v>
                </c:pt>
                <c:pt idx="12">
                  <c:v>27588.066539346939</c:v>
                </c:pt>
                <c:pt idx="13">
                  <c:v>20214.562017873905</c:v>
                </c:pt>
                <c:pt idx="14">
                  <c:v>23257.265643008654</c:v>
                </c:pt>
                <c:pt idx="15">
                  <c:v>24402.333391522057</c:v>
                </c:pt>
                <c:pt idx="16">
                  <c:v>32181.642605278714</c:v>
                </c:pt>
                <c:pt idx="17">
                  <c:v>27407.616501999513</c:v>
                </c:pt>
                <c:pt idx="18">
                  <c:v>28482.832623152619</c:v>
                </c:pt>
                <c:pt idx="19">
                  <c:v>26492.892810376597</c:v>
                </c:pt>
                <c:pt idx="20">
                  <c:v>19260.754677608922</c:v>
                </c:pt>
                <c:pt idx="21">
                  <c:v>23012.784947247623</c:v>
                </c:pt>
                <c:pt idx="22">
                  <c:v>20930.541198316925</c:v>
                </c:pt>
                <c:pt idx="23">
                  <c:v>20308.529088013354</c:v>
                </c:pt>
                <c:pt idx="24">
                  <c:v>20738.449223076117</c:v>
                </c:pt>
                <c:pt idx="25">
                  <c:v>30830.346242653955</c:v>
                </c:pt>
                <c:pt idx="26">
                  <c:v>25076.734222345862</c:v>
                </c:pt>
                <c:pt idx="27">
                  <c:v>21867.717198734219</c:v>
                </c:pt>
                <c:pt idx="28">
                  <c:v>24351.607804986608</c:v>
                </c:pt>
                <c:pt idx="29">
                  <c:v>21944.221362033593</c:v>
                </c:pt>
                <c:pt idx="30">
                  <c:v>29023.35116820252</c:v>
                </c:pt>
                <c:pt idx="31">
                  <c:v>30371.321262857742</c:v>
                </c:pt>
                <c:pt idx="32">
                  <c:v>32441.923073895043</c:v>
                </c:pt>
                <c:pt idx="33">
                  <c:v>32936.705434363801</c:v>
                </c:pt>
                <c:pt idx="34">
                  <c:v>28748.934060715652</c:v>
                </c:pt>
                <c:pt idx="35">
                  <c:v>23348.738012170943</c:v>
                </c:pt>
                <c:pt idx="36">
                  <c:v>29099.023764509508</c:v>
                </c:pt>
                <c:pt idx="37">
                  <c:v>28096.985538686229</c:v>
                </c:pt>
                <c:pt idx="38">
                  <c:v>34057.65774009806</c:v>
                </c:pt>
                <c:pt idx="39">
                  <c:v>30998.322775115623</c:v>
                </c:pt>
                <c:pt idx="40">
                  <c:v>28279.098710018428</c:v>
                </c:pt>
                <c:pt idx="41">
                  <c:v>23688.017345063807</c:v>
                </c:pt>
                <c:pt idx="42">
                  <c:v>19419.583973154356</c:v>
                </c:pt>
                <c:pt idx="43">
                  <c:v>23927.508638870535</c:v>
                </c:pt>
                <c:pt idx="44">
                  <c:v>29092.371228570435</c:v>
                </c:pt>
                <c:pt idx="45">
                  <c:v>30536.803094342238</c:v>
                </c:pt>
                <c:pt idx="46">
                  <c:v>26389.778503320929</c:v>
                </c:pt>
                <c:pt idx="47">
                  <c:v>23608.1869137949</c:v>
                </c:pt>
                <c:pt idx="48">
                  <c:v>22186.207356817467</c:v>
                </c:pt>
                <c:pt idx="49">
                  <c:v>19916.029467607885</c:v>
                </c:pt>
                <c:pt idx="50">
                  <c:v>25307.909846228744</c:v>
                </c:pt>
                <c:pt idx="51">
                  <c:v>30770.473419202277</c:v>
                </c:pt>
                <c:pt idx="52">
                  <c:v>29500.670621831203</c:v>
                </c:pt>
                <c:pt idx="53">
                  <c:v>30439.509756233267</c:v>
                </c:pt>
                <c:pt idx="54">
                  <c:v>27732.759196021834</c:v>
                </c:pt>
                <c:pt idx="55">
                  <c:v>21091.865194839513</c:v>
                </c:pt>
                <c:pt idx="56">
                  <c:v>21254.852325346867</c:v>
                </c:pt>
                <c:pt idx="57">
                  <c:v>29174.696360816495</c:v>
                </c:pt>
                <c:pt idx="58">
                  <c:v>31411.611570330697</c:v>
                </c:pt>
                <c:pt idx="59">
                  <c:v>34778.626322495395</c:v>
                </c:pt>
                <c:pt idx="60">
                  <c:v>29181.348896755568</c:v>
                </c:pt>
                <c:pt idx="61">
                  <c:v>27144.84133240602</c:v>
                </c:pt>
                <c:pt idx="62">
                  <c:v>19044.547259588966</c:v>
                </c:pt>
                <c:pt idx="63">
                  <c:v>18279.505626595259</c:v>
                </c:pt>
                <c:pt idx="64">
                  <c:v>25396.887514413876</c:v>
                </c:pt>
                <c:pt idx="65">
                  <c:v>26596.838684424656</c:v>
                </c:pt>
                <c:pt idx="66">
                  <c:v>27420.921573877658</c:v>
                </c:pt>
                <c:pt idx="67">
                  <c:v>28870.342841603782</c:v>
                </c:pt>
                <c:pt idx="68">
                  <c:v>24446.406442118438</c:v>
                </c:pt>
                <c:pt idx="69">
                  <c:v>20059.890557290397</c:v>
                </c:pt>
                <c:pt idx="70">
                  <c:v>19818.736129498902</c:v>
                </c:pt>
                <c:pt idx="71">
                  <c:v>23292.191456688804</c:v>
                </c:pt>
                <c:pt idx="72">
                  <c:v>26718.247465312787</c:v>
                </c:pt>
                <c:pt idx="73">
                  <c:v>23313.812198490799</c:v>
                </c:pt>
                <c:pt idx="74">
                  <c:v>25951.542698334317</c:v>
                </c:pt>
                <c:pt idx="75">
                  <c:v>27790.968885488743</c:v>
                </c:pt>
                <c:pt idx="76">
                  <c:v>19335.59570692353</c:v>
                </c:pt>
                <c:pt idx="77">
                  <c:v>20778.364438710574</c:v>
                </c:pt>
                <c:pt idx="78">
                  <c:v>22856.450352679341</c:v>
                </c:pt>
                <c:pt idx="79">
                  <c:v>22020.725525332964</c:v>
                </c:pt>
                <c:pt idx="80">
                  <c:v>24176.147169593489</c:v>
                </c:pt>
                <c:pt idx="81">
                  <c:v>23872.625217373159</c:v>
                </c:pt>
                <c:pt idx="82">
                  <c:v>22649.390171575611</c:v>
                </c:pt>
                <c:pt idx="83">
                  <c:v>23107.583584379448</c:v>
                </c:pt>
                <c:pt idx="84">
                  <c:v>25402.70848336057</c:v>
                </c:pt>
                <c:pt idx="85">
                  <c:v>25894.996142852175</c:v>
                </c:pt>
                <c:pt idx="86">
                  <c:v>23465.157391104767</c:v>
                </c:pt>
                <c:pt idx="87">
                  <c:v>25669.641487915982</c:v>
                </c:pt>
                <c:pt idx="88">
                  <c:v>23358.716816079563</c:v>
                </c:pt>
                <c:pt idx="89">
                  <c:v>21495.175186145978</c:v>
                </c:pt>
                <c:pt idx="90">
                  <c:v>21230.736882567719</c:v>
                </c:pt>
                <c:pt idx="91">
                  <c:v>20454.88487867302</c:v>
                </c:pt>
                <c:pt idx="92">
                  <c:v>23588.229305977671</c:v>
                </c:pt>
                <c:pt idx="93">
                  <c:v>25509.980625378164</c:v>
                </c:pt>
                <c:pt idx="94">
                  <c:v>22967.048762666476</c:v>
                </c:pt>
                <c:pt idx="95">
                  <c:v>24712.507879681463</c:v>
                </c:pt>
                <c:pt idx="96">
                  <c:v>24732.465487498695</c:v>
                </c:pt>
                <c:pt idx="97">
                  <c:v>21391.229312097923</c:v>
                </c:pt>
                <c:pt idx="98">
                  <c:v>20276.097975310357</c:v>
                </c:pt>
                <c:pt idx="99">
                  <c:v>22231.111974406231</c:v>
                </c:pt>
                <c:pt idx="100">
                  <c:v>23820.236496852936</c:v>
                </c:pt>
                <c:pt idx="101">
                  <c:v>25746.145651215353</c:v>
                </c:pt>
                <c:pt idx="102">
                  <c:v>25295.436341342978</c:v>
                </c:pt>
                <c:pt idx="103">
                  <c:v>25880.027936989249</c:v>
                </c:pt>
                <c:pt idx="104">
                  <c:v>25445.949966964559</c:v>
                </c:pt>
                <c:pt idx="105">
                  <c:v>22613.632790903081</c:v>
                </c:pt>
                <c:pt idx="106">
                  <c:v>30472.772435928637</c:v>
                </c:pt>
                <c:pt idx="107">
                  <c:v>23041.058224988694</c:v>
                </c:pt>
                <c:pt idx="108">
                  <c:v>22166.249749000239</c:v>
                </c:pt>
                <c:pt idx="109">
                  <c:v>24628.519613450637</c:v>
                </c:pt>
                <c:pt idx="110">
                  <c:v>25722.030208436205</c:v>
                </c:pt>
                <c:pt idx="111">
                  <c:v>21532.595700803278</c:v>
                </c:pt>
                <c:pt idx="112">
                  <c:v>20646.976853913828</c:v>
                </c:pt>
                <c:pt idx="113">
                  <c:v>25944.890162395237</c:v>
                </c:pt>
                <c:pt idx="114">
                  <c:v>26513.681985186213</c:v>
                </c:pt>
                <c:pt idx="115">
                  <c:v>25094.197129185934</c:v>
                </c:pt>
                <c:pt idx="116">
                  <c:v>25338.677824946961</c:v>
                </c:pt>
                <c:pt idx="117">
                  <c:v>24492.974193691967</c:v>
                </c:pt>
                <c:pt idx="118">
                  <c:v>20284.413645234203</c:v>
                </c:pt>
                <c:pt idx="119">
                  <c:v>19245.786471746003</c:v>
                </c:pt>
                <c:pt idx="120">
                  <c:v>26434.683120909689</c:v>
                </c:pt>
                <c:pt idx="121">
                  <c:v>25389.403411482421</c:v>
                </c:pt>
                <c:pt idx="122">
                  <c:v>25717.872373474282</c:v>
                </c:pt>
                <c:pt idx="123">
                  <c:v>28638.335650728513</c:v>
                </c:pt>
                <c:pt idx="124">
                  <c:v>24843.063897485827</c:v>
                </c:pt>
                <c:pt idx="125">
                  <c:v>23123.383357234758</c:v>
                </c:pt>
                <c:pt idx="126">
                  <c:v>19580.907969676948</c:v>
                </c:pt>
                <c:pt idx="127">
                  <c:v>22414.888279723196</c:v>
                </c:pt>
                <c:pt idx="128">
                  <c:v>22833.166476892577</c:v>
                </c:pt>
                <c:pt idx="129">
                  <c:v>27486.615366276033</c:v>
                </c:pt>
                <c:pt idx="130">
                  <c:v>24290.903414542543</c:v>
                </c:pt>
                <c:pt idx="131">
                  <c:v>25968.174038182002</c:v>
                </c:pt>
                <c:pt idx="132">
                  <c:v>25171.532859477691</c:v>
                </c:pt>
                <c:pt idx="133">
                  <c:v>22138.808038251551</c:v>
                </c:pt>
                <c:pt idx="134">
                  <c:v>22450.645660395727</c:v>
                </c:pt>
                <c:pt idx="135">
                  <c:v>25203.963972180682</c:v>
                </c:pt>
                <c:pt idx="136">
                  <c:v>26131.161168689356</c:v>
                </c:pt>
                <c:pt idx="137">
                  <c:v>25491.686151545702</c:v>
                </c:pt>
                <c:pt idx="138">
                  <c:v>27218.850794728234</c:v>
                </c:pt>
                <c:pt idx="139">
                  <c:v>25439.29743102549</c:v>
                </c:pt>
                <c:pt idx="140">
                  <c:v>20469.021517543551</c:v>
                </c:pt>
                <c:pt idx="141">
                  <c:v>25918.280018638936</c:v>
                </c:pt>
                <c:pt idx="142">
                  <c:v>26517.839820148136</c:v>
                </c:pt>
                <c:pt idx="143">
                  <c:v>25473.391677713247</c:v>
                </c:pt>
                <c:pt idx="144">
                  <c:v>25342.004092916501</c:v>
                </c:pt>
                <c:pt idx="145">
                  <c:v>24897.115751990819</c:v>
                </c:pt>
                <c:pt idx="146">
                  <c:v>25268.82619758667</c:v>
                </c:pt>
                <c:pt idx="147">
                  <c:v>23826.057465799626</c:v>
                </c:pt>
                <c:pt idx="148">
                  <c:v>23786.142250165172</c:v>
                </c:pt>
                <c:pt idx="149">
                  <c:v>23017.774349201929</c:v>
                </c:pt>
                <c:pt idx="150">
                  <c:v>23312.149064506029</c:v>
                </c:pt>
                <c:pt idx="151">
                  <c:v>28728.97645289842</c:v>
                </c:pt>
                <c:pt idx="152">
                  <c:v>24662.613860138401</c:v>
                </c:pt>
                <c:pt idx="153">
                  <c:v>22300.132034774138</c:v>
                </c:pt>
                <c:pt idx="154">
                  <c:v>26117.856096811207</c:v>
                </c:pt>
                <c:pt idx="155">
                  <c:v>19195.060885210554</c:v>
                </c:pt>
                <c:pt idx="156">
                  <c:v>21984.136577668043</c:v>
                </c:pt>
                <c:pt idx="157">
                  <c:v>25814.334144590881</c:v>
                </c:pt>
                <c:pt idx="158">
                  <c:v>22128.829234342938</c:v>
                </c:pt>
                <c:pt idx="159">
                  <c:v>24226.041189136555</c:v>
                </c:pt>
                <c:pt idx="160">
                  <c:v>23373.685021942478</c:v>
                </c:pt>
                <c:pt idx="161">
                  <c:v>17192.647567548771</c:v>
                </c:pt>
                <c:pt idx="162">
                  <c:v>21970.831505789891</c:v>
                </c:pt>
                <c:pt idx="163">
                  <c:v>24280.924610633927</c:v>
                </c:pt>
                <c:pt idx="164">
                  <c:v>24152.86329380672</c:v>
                </c:pt>
                <c:pt idx="165">
                  <c:v>28049.586220120313</c:v>
                </c:pt>
                <c:pt idx="166">
                  <c:v>29087.381826616125</c:v>
                </c:pt>
                <c:pt idx="167">
                  <c:v>23868.467382411236</c:v>
                </c:pt>
                <c:pt idx="168">
                  <c:v>21587.47912230065</c:v>
                </c:pt>
                <c:pt idx="169">
                  <c:v>26116.192962826437</c:v>
                </c:pt>
                <c:pt idx="170">
                  <c:v>18755.161946239175</c:v>
                </c:pt>
                <c:pt idx="171">
                  <c:v>23378.674423896788</c:v>
                </c:pt>
                <c:pt idx="172">
                  <c:v>28328.992729561494</c:v>
                </c:pt>
                <c:pt idx="173">
                  <c:v>21984.968144660423</c:v>
                </c:pt>
                <c:pt idx="174">
                  <c:v>22440.666856487111</c:v>
                </c:pt>
                <c:pt idx="175">
                  <c:v>21535.090401780435</c:v>
                </c:pt>
                <c:pt idx="176">
                  <c:v>25885.848905935942</c:v>
                </c:pt>
                <c:pt idx="177">
                  <c:v>28242.509762353511</c:v>
                </c:pt>
                <c:pt idx="178">
                  <c:v>28809.63845115971</c:v>
                </c:pt>
                <c:pt idx="179">
                  <c:v>25693.756930695134</c:v>
                </c:pt>
                <c:pt idx="180">
                  <c:v>26201.844363042041</c:v>
                </c:pt>
                <c:pt idx="181">
                  <c:v>22671.01091337761</c:v>
                </c:pt>
                <c:pt idx="182">
                  <c:v>21358.798199394929</c:v>
                </c:pt>
                <c:pt idx="183">
                  <c:v>23778.658147233717</c:v>
                </c:pt>
                <c:pt idx="184">
                  <c:v>29560.543445282885</c:v>
                </c:pt>
                <c:pt idx="185">
                  <c:v>25105.007500086933</c:v>
                </c:pt>
                <c:pt idx="186">
                  <c:v>25384.414009528111</c:v>
                </c:pt>
                <c:pt idx="187">
                  <c:v>24641.824685328782</c:v>
                </c:pt>
                <c:pt idx="188">
                  <c:v>19713.958688458457</c:v>
                </c:pt>
                <c:pt idx="189">
                  <c:v>22311.773972667521</c:v>
                </c:pt>
                <c:pt idx="190">
                  <c:v>24009.833771116595</c:v>
                </c:pt>
                <c:pt idx="191">
                  <c:v>23283.875786764958</c:v>
                </c:pt>
                <c:pt idx="192">
                  <c:v>23283.875786764958</c:v>
                </c:pt>
                <c:pt idx="193">
                  <c:v>23283.875786764958</c:v>
                </c:pt>
                <c:pt idx="194">
                  <c:v>23283.875786764958</c:v>
                </c:pt>
                <c:pt idx="195">
                  <c:v>23283.875786764958</c:v>
                </c:pt>
                <c:pt idx="196">
                  <c:v>23283.875786764958</c:v>
                </c:pt>
                <c:pt idx="197">
                  <c:v>23283.875786764958</c:v>
                </c:pt>
                <c:pt idx="198">
                  <c:v>23283.875786764958</c:v>
                </c:pt>
                <c:pt idx="199">
                  <c:v>23283.875786764958</c:v>
                </c:pt>
                <c:pt idx="200">
                  <c:v>23283.875786764958</c:v>
                </c:pt>
                <c:pt idx="201">
                  <c:v>23283.875786764958</c:v>
                </c:pt>
                <c:pt idx="202">
                  <c:v>23283.875786764958</c:v>
                </c:pt>
                <c:pt idx="203">
                  <c:v>23283.875786764958</c:v>
                </c:pt>
                <c:pt idx="204">
                  <c:v>23283.875786764958</c:v>
                </c:pt>
                <c:pt idx="205">
                  <c:v>23283.875786764958</c:v>
                </c:pt>
                <c:pt idx="206">
                  <c:v>23283.875786764958</c:v>
                </c:pt>
                <c:pt idx="207">
                  <c:v>23283.875786764958</c:v>
                </c:pt>
                <c:pt idx="208">
                  <c:v>23283.875786764958</c:v>
                </c:pt>
                <c:pt idx="209">
                  <c:v>23283.875786764958</c:v>
                </c:pt>
                <c:pt idx="210">
                  <c:v>23283.875786764958</c:v>
                </c:pt>
                <c:pt idx="211">
                  <c:v>23283.875786764958</c:v>
                </c:pt>
                <c:pt idx="212">
                  <c:v>23283.875786764958</c:v>
                </c:pt>
                <c:pt idx="213">
                  <c:v>23283.875786764958</c:v>
                </c:pt>
                <c:pt idx="214">
                  <c:v>23283.875786764958</c:v>
                </c:pt>
                <c:pt idx="215">
                  <c:v>23283.875786764958</c:v>
                </c:pt>
                <c:pt idx="216">
                  <c:v>23283.875786764958</c:v>
                </c:pt>
                <c:pt idx="217">
                  <c:v>23283.875786764958</c:v>
                </c:pt>
                <c:pt idx="218">
                  <c:v>23283.875786764958</c:v>
                </c:pt>
                <c:pt idx="219">
                  <c:v>23283.875786764958</c:v>
                </c:pt>
                <c:pt idx="220">
                  <c:v>23283.875786764958</c:v>
                </c:pt>
                <c:pt idx="221">
                  <c:v>23283.875786764958</c:v>
                </c:pt>
                <c:pt idx="222">
                  <c:v>23283.875786764958</c:v>
                </c:pt>
                <c:pt idx="223">
                  <c:v>23283.875786764958</c:v>
                </c:pt>
                <c:pt idx="224">
                  <c:v>23283.875786764958</c:v>
                </c:pt>
                <c:pt idx="225">
                  <c:v>23283.875786764958</c:v>
                </c:pt>
                <c:pt idx="226">
                  <c:v>24101.306140278884</c:v>
                </c:pt>
                <c:pt idx="227">
                  <c:v>23864.309547449317</c:v>
                </c:pt>
                <c:pt idx="228">
                  <c:v>24991.914389122645</c:v>
                </c:pt>
                <c:pt idx="229">
                  <c:v>18563.901537990747</c:v>
                </c:pt>
                <c:pt idx="230">
                  <c:v>21531.764133810895</c:v>
                </c:pt>
                <c:pt idx="231">
                  <c:v>17126.122208158013</c:v>
                </c:pt>
                <c:pt idx="232">
                  <c:v>24180.305004555408</c:v>
                </c:pt>
                <c:pt idx="233">
                  <c:v>23938.319009771527</c:v>
                </c:pt>
                <c:pt idx="234">
                  <c:v>23760.363673401258</c:v>
                </c:pt>
                <c:pt idx="235">
                  <c:v>23498.420070800148</c:v>
                </c:pt>
                <c:pt idx="236">
                  <c:v>20540.53627888862</c:v>
                </c:pt>
                <c:pt idx="237">
                  <c:v>16702.854609034319</c:v>
                </c:pt>
                <c:pt idx="238">
                  <c:v>23251.444674061961</c:v>
                </c:pt>
                <c:pt idx="239">
                  <c:v>17072.901920645407</c:v>
                </c:pt>
                <c:pt idx="240">
                  <c:v>23186.582448655976</c:v>
                </c:pt>
                <c:pt idx="241">
                  <c:v>25277.973434502899</c:v>
                </c:pt>
                <c:pt idx="242">
                  <c:v>27742.737999930447</c:v>
                </c:pt>
                <c:pt idx="243">
                  <c:v>24672.59266404701</c:v>
                </c:pt>
                <c:pt idx="244">
                  <c:v>22073.945812845563</c:v>
                </c:pt>
                <c:pt idx="245">
                  <c:v>22840.65057982404</c:v>
                </c:pt>
                <c:pt idx="246">
                  <c:v>22310.110838682751</c:v>
                </c:pt>
                <c:pt idx="247">
                  <c:v>22184.544222832697</c:v>
                </c:pt>
                <c:pt idx="248">
                  <c:v>23065.173667767842</c:v>
                </c:pt>
                <c:pt idx="249">
                  <c:v>25544.074872065929</c:v>
                </c:pt>
                <c:pt idx="250">
                  <c:v>26418.883348054384</c:v>
                </c:pt>
                <c:pt idx="251">
                  <c:v>31261.097944709109</c:v>
                </c:pt>
                <c:pt idx="252">
                  <c:v>17370.602903919047</c:v>
                </c:pt>
                <c:pt idx="253">
                  <c:v>26185.213023194352</c:v>
                </c:pt>
                <c:pt idx="254">
                  <c:v>25791.050268804112</c:v>
                </c:pt>
                <c:pt idx="255">
                  <c:v>24529.563141356884</c:v>
                </c:pt>
                <c:pt idx="256">
                  <c:v>25046.797810620021</c:v>
                </c:pt>
                <c:pt idx="257">
                  <c:v>23028.584720102928</c:v>
                </c:pt>
                <c:pt idx="258">
                  <c:v>22104.71379156379</c:v>
                </c:pt>
                <c:pt idx="259">
                  <c:v>24266.787971763395</c:v>
                </c:pt>
                <c:pt idx="260">
                  <c:v>24124.590016065649</c:v>
                </c:pt>
                <c:pt idx="261">
                  <c:v>24070.538161560657</c:v>
                </c:pt>
                <c:pt idx="262">
                  <c:v>23581.576770038599</c:v>
                </c:pt>
                <c:pt idx="263">
                  <c:v>23111.741419341379</c:v>
                </c:pt>
                <c:pt idx="264">
                  <c:v>23363.706218033865</c:v>
                </c:pt>
                <c:pt idx="265">
                  <c:v>25496.675553500016</c:v>
                </c:pt>
                <c:pt idx="266">
                  <c:v>22012.409855409111</c:v>
                </c:pt>
                <c:pt idx="267">
                  <c:v>18651.216072191117</c:v>
                </c:pt>
                <c:pt idx="268">
                  <c:v>24469.690317905199</c:v>
                </c:pt>
                <c:pt idx="269">
                  <c:v>22331.731580484749</c:v>
                </c:pt>
                <c:pt idx="270">
                  <c:v>21278.136201133635</c:v>
                </c:pt>
                <c:pt idx="271">
                  <c:v>21747.139984838472</c:v>
                </c:pt>
                <c:pt idx="272">
                  <c:v>23408.610835622629</c:v>
                </c:pt>
                <c:pt idx="273">
                  <c:v>22483.076773098721</c:v>
                </c:pt>
                <c:pt idx="274">
                  <c:v>28985.93065354522</c:v>
                </c:pt>
                <c:pt idx="275">
                  <c:v>23210.697891435124</c:v>
                </c:pt>
                <c:pt idx="276">
                  <c:v>24437.259205202205</c:v>
                </c:pt>
                <c:pt idx="277">
                  <c:v>23586.566171992901</c:v>
                </c:pt>
                <c:pt idx="278">
                  <c:v>24221.051787182249</c:v>
                </c:pt>
                <c:pt idx="279">
                  <c:v>34516.682719894277</c:v>
                </c:pt>
                <c:pt idx="280">
                  <c:v>16138.22062120527</c:v>
                </c:pt>
                <c:pt idx="281">
                  <c:v>26771.467752825396</c:v>
                </c:pt>
                <c:pt idx="282">
                  <c:v>24861.358371318282</c:v>
                </c:pt>
                <c:pt idx="283">
                  <c:v>23137.519996105293</c:v>
                </c:pt>
                <c:pt idx="284">
                  <c:v>21693.088130333483</c:v>
                </c:pt>
                <c:pt idx="285">
                  <c:v>21699.740666272555</c:v>
                </c:pt>
                <c:pt idx="286">
                  <c:v>22180.386387870774</c:v>
                </c:pt>
                <c:pt idx="287">
                  <c:v>25618.084334388146</c:v>
                </c:pt>
                <c:pt idx="288">
                  <c:v>25142.428014744233</c:v>
                </c:pt>
                <c:pt idx="289">
                  <c:v>27216.356093751077</c:v>
                </c:pt>
                <c:pt idx="290">
                  <c:v>28064.554425983231</c:v>
                </c:pt>
                <c:pt idx="291">
                  <c:v>24655.961324199325</c:v>
                </c:pt>
                <c:pt idx="292">
                  <c:v>22552.928400459015</c:v>
                </c:pt>
                <c:pt idx="293">
                  <c:v>22913.82847515387</c:v>
                </c:pt>
                <c:pt idx="294">
                  <c:v>20683.565801578745</c:v>
                </c:pt>
                <c:pt idx="295">
                  <c:v>23618.165717703512</c:v>
                </c:pt>
                <c:pt idx="296">
                  <c:v>25494.180852522863</c:v>
                </c:pt>
                <c:pt idx="297">
                  <c:v>23421.084340508398</c:v>
                </c:pt>
                <c:pt idx="298">
                  <c:v>25988.131645999234</c:v>
                </c:pt>
                <c:pt idx="299">
                  <c:v>24457.216813019433</c:v>
                </c:pt>
                <c:pt idx="300">
                  <c:v>21220.758078659106</c:v>
                </c:pt>
                <c:pt idx="301">
                  <c:v>23649.765263414123</c:v>
                </c:pt>
                <c:pt idx="302">
                  <c:v>25455.097203880789</c:v>
                </c:pt>
                <c:pt idx="303">
                  <c:v>25101.681232117393</c:v>
                </c:pt>
                <c:pt idx="304">
                  <c:v>26441.335656848765</c:v>
                </c:pt>
                <c:pt idx="305">
                  <c:v>26593.51241645512</c:v>
                </c:pt>
                <c:pt idx="306">
                  <c:v>26597.670251417043</c:v>
                </c:pt>
                <c:pt idx="307">
                  <c:v>22893.870867336645</c:v>
                </c:pt>
                <c:pt idx="308">
                  <c:v>27920.693336300719</c:v>
                </c:pt>
                <c:pt idx="309">
                  <c:v>22270.195623048297</c:v>
                </c:pt>
                <c:pt idx="310">
                  <c:v>27812.589627290745</c:v>
                </c:pt>
                <c:pt idx="311">
                  <c:v>28017.986674409705</c:v>
                </c:pt>
                <c:pt idx="312">
                  <c:v>22861.439754633651</c:v>
                </c:pt>
                <c:pt idx="313">
                  <c:v>23826.057465799626</c:v>
                </c:pt>
                <c:pt idx="314">
                  <c:v>24883.810680112663</c:v>
                </c:pt>
                <c:pt idx="315">
                  <c:v>32449.407176826506</c:v>
                </c:pt>
                <c:pt idx="316">
                  <c:v>27164.798940223249</c:v>
                </c:pt>
                <c:pt idx="317">
                  <c:v>23400.295165698783</c:v>
                </c:pt>
                <c:pt idx="318">
                  <c:v>24950.336039503418</c:v>
                </c:pt>
                <c:pt idx="319">
                  <c:v>24965.30424536634</c:v>
                </c:pt>
                <c:pt idx="320">
                  <c:v>24954.493874465341</c:v>
                </c:pt>
                <c:pt idx="321">
                  <c:v>24956.157008450115</c:v>
                </c:pt>
                <c:pt idx="322">
                  <c:v>21530.932566818512</c:v>
                </c:pt>
                <c:pt idx="323">
                  <c:v>24947.009771533885</c:v>
                </c:pt>
                <c:pt idx="324">
                  <c:v>25299.594176304894</c:v>
                </c:pt>
                <c:pt idx="325">
                  <c:v>24953.662307472958</c:v>
                </c:pt>
                <c:pt idx="326">
                  <c:v>24949.504472511035</c:v>
                </c:pt>
                <c:pt idx="327">
                  <c:v>16405.153625760679</c:v>
                </c:pt>
                <c:pt idx="328">
                  <c:v>18647.889804221581</c:v>
                </c:pt>
                <c:pt idx="329">
                  <c:v>18013.40418903223</c:v>
                </c:pt>
                <c:pt idx="330">
                  <c:v>21744.645283861319</c:v>
                </c:pt>
                <c:pt idx="331">
                  <c:v>25156.564653614769</c:v>
                </c:pt>
                <c:pt idx="332">
                  <c:v>26629.269797127654</c:v>
                </c:pt>
                <c:pt idx="333">
                  <c:v>21900.148311437213</c:v>
                </c:pt>
                <c:pt idx="334">
                  <c:v>18566.396238967896</c:v>
                </c:pt>
                <c:pt idx="335">
                  <c:v>18528.975724310603</c:v>
                </c:pt>
                <c:pt idx="336">
                  <c:v>25959.858368258159</c:v>
                </c:pt>
                <c:pt idx="337">
                  <c:v>34075.120646938129</c:v>
                </c:pt>
                <c:pt idx="338">
                  <c:v>32702.203542511383</c:v>
                </c:pt>
                <c:pt idx="339">
                  <c:v>34957.413225858043</c:v>
                </c:pt>
                <c:pt idx="340">
                  <c:v>22994.490473415164</c:v>
                </c:pt>
                <c:pt idx="341">
                  <c:v>18866.59192321869</c:v>
                </c:pt>
                <c:pt idx="342">
                  <c:v>30392.110437667347</c:v>
                </c:pt>
                <c:pt idx="343">
                  <c:v>25119.144138957468</c:v>
                </c:pt>
                <c:pt idx="344">
                  <c:v>31287.708088465413</c:v>
                </c:pt>
                <c:pt idx="345">
                  <c:v>32863.527539033967</c:v>
                </c:pt>
                <c:pt idx="346">
                  <c:v>28649.977588621899</c:v>
                </c:pt>
                <c:pt idx="347">
                  <c:v>29695.257298049171</c:v>
                </c:pt>
                <c:pt idx="348">
                  <c:v>29182.180463747951</c:v>
                </c:pt>
                <c:pt idx="349">
                  <c:v>36130.754252112521</c:v>
                </c:pt>
                <c:pt idx="350">
                  <c:v>32795.339045658446</c:v>
                </c:pt>
                <c:pt idx="351">
                  <c:v>30393.773571652117</c:v>
                </c:pt>
                <c:pt idx="352">
                  <c:v>24094.653604339808</c:v>
                </c:pt>
                <c:pt idx="353">
                  <c:v>27690.349279410228</c:v>
                </c:pt>
                <c:pt idx="354">
                  <c:v>27177.272445109014</c:v>
                </c:pt>
                <c:pt idx="355">
                  <c:v>20696.870873456897</c:v>
                </c:pt>
                <c:pt idx="356">
                  <c:v>25679.620291824594</c:v>
                </c:pt>
                <c:pt idx="357">
                  <c:v>31851.510509302083</c:v>
                </c:pt>
                <c:pt idx="358">
                  <c:v>32445.249341864583</c:v>
                </c:pt>
                <c:pt idx="359">
                  <c:v>20516.420836109468</c:v>
                </c:pt>
                <c:pt idx="360">
                  <c:v>20574.63052557638</c:v>
                </c:pt>
                <c:pt idx="361">
                  <c:v>32829.433292346206</c:v>
                </c:pt>
                <c:pt idx="362">
                  <c:v>30723.074100636364</c:v>
                </c:pt>
                <c:pt idx="363">
                  <c:v>21550.890174635737</c:v>
                </c:pt>
                <c:pt idx="364">
                  <c:v>33753.304220885344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A-4265-A16D-198BA3403BAE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6489.2951943092994</c:v>
                </c:pt>
                <c:pt idx="1">
                  <c:v>7825.2228850443489</c:v>
                </c:pt>
                <c:pt idx="2">
                  <c:v>0</c:v>
                </c:pt>
                <c:pt idx="3">
                  <c:v>3079.8596827961705</c:v>
                </c:pt>
                <c:pt idx="4">
                  <c:v>5658.3058721700172</c:v>
                </c:pt>
                <c:pt idx="5">
                  <c:v>2026.803224729955</c:v>
                </c:pt>
                <c:pt idx="6">
                  <c:v>6633.8150764204793</c:v>
                </c:pt>
                <c:pt idx="7">
                  <c:v>1.7624375867217001</c:v>
                </c:pt>
                <c:pt idx="8">
                  <c:v>0</c:v>
                </c:pt>
                <c:pt idx="9">
                  <c:v>0</c:v>
                </c:pt>
                <c:pt idx="10">
                  <c:v>356.89361131114424</c:v>
                </c:pt>
                <c:pt idx="11">
                  <c:v>0</c:v>
                </c:pt>
                <c:pt idx="12">
                  <c:v>0</c:v>
                </c:pt>
                <c:pt idx="13">
                  <c:v>0.88121879336085007</c:v>
                </c:pt>
                <c:pt idx="14">
                  <c:v>0</c:v>
                </c:pt>
                <c:pt idx="15">
                  <c:v>0.88121879336085007</c:v>
                </c:pt>
                <c:pt idx="16">
                  <c:v>3.5248751734434003</c:v>
                </c:pt>
                <c:pt idx="17">
                  <c:v>1.7624375867217001</c:v>
                </c:pt>
                <c:pt idx="18">
                  <c:v>0</c:v>
                </c:pt>
                <c:pt idx="19">
                  <c:v>2.6436563800825499</c:v>
                </c:pt>
                <c:pt idx="20">
                  <c:v>0.88121879336085007</c:v>
                </c:pt>
                <c:pt idx="21">
                  <c:v>9.69340672696935</c:v>
                </c:pt>
                <c:pt idx="22">
                  <c:v>8.8121879336085005</c:v>
                </c:pt>
                <c:pt idx="23">
                  <c:v>11.455844313691051</c:v>
                </c:pt>
                <c:pt idx="24">
                  <c:v>3.5248751734434003</c:v>
                </c:pt>
                <c:pt idx="25">
                  <c:v>7.0497503468868006</c:v>
                </c:pt>
                <c:pt idx="26">
                  <c:v>0.88121879336085007</c:v>
                </c:pt>
                <c:pt idx="27">
                  <c:v>2.6436563800825499</c:v>
                </c:pt>
                <c:pt idx="28">
                  <c:v>0</c:v>
                </c:pt>
                <c:pt idx="29">
                  <c:v>0.88121879336085007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1.7624375867217001</c:v>
                </c:pt>
                <c:pt idx="37">
                  <c:v>0</c:v>
                </c:pt>
                <c:pt idx="38">
                  <c:v>1383.5135055765347</c:v>
                </c:pt>
                <c:pt idx="39">
                  <c:v>7.930969140247651</c:v>
                </c:pt>
                <c:pt idx="40">
                  <c:v>0.88121879336085007</c:v>
                </c:pt>
                <c:pt idx="41">
                  <c:v>0.88121879336085007</c:v>
                </c:pt>
                <c:pt idx="42">
                  <c:v>2.6436563800825499</c:v>
                </c:pt>
                <c:pt idx="43">
                  <c:v>0</c:v>
                </c:pt>
                <c:pt idx="44">
                  <c:v>2.6436563800825499</c:v>
                </c:pt>
                <c:pt idx="45">
                  <c:v>3.5248751734434003</c:v>
                </c:pt>
                <c:pt idx="46">
                  <c:v>5.2873127601650998</c:v>
                </c:pt>
                <c:pt idx="47">
                  <c:v>6.1685315535259493</c:v>
                </c:pt>
                <c:pt idx="48">
                  <c:v>6.1685315535259493</c:v>
                </c:pt>
                <c:pt idx="49">
                  <c:v>7.0497503468868006</c:v>
                </c:pt>
                <c:pt idx="50">
                  <c:v>1.7624375867217001</c:v>
                </c:pt>
                <c:pt idx="51">
                  <c:v>2.6436563800825499</c:v>
                </c:pt>
                <c:pt idx="52">
                  <c:v>1.7624375867217001</c:v>
                </c:pt>
                <c:pt idx="53">
                  <c:v>10.5746255203302</c:v>
                </c:pt>
                <c:pt idx="54">
                  <c:v>1.7624375867217001</c:v>
                </c:pt>
                <c:pt idx="55">
                  <c:v>0</c:v>
                </c:pt>
                <c:pt idx="56">
                  <c:v>0</c:v>
                </c:pt>
                <c:pt idx="57">
                  <c:v>2.6436563800825499</c:v>
                </c:pt>
                <c:pt idx="58">
                  <c:v>1.7624375867217001</c:v>
                </c:pt>
                <c:pt idx="59">
                  <c:v>1.7624375867217001</c:v>
                </c:pt>
                <c:pt idx="60">
                  <c:v>1.7624375867217001</c:v>
                </c:pt>
                <c:pt idx="61">
                  <c:v>0</c:v>
                </c:pt>
                <c:pt idx="62">
                  <c:v>9.69340672696935</c:v>
                </c:pt>
                <c:pt idx="63">
                  <c:v>10.5746255203302</c:v>
                </c:pt>
                <c:pt idx="64">
                  <c:v>5.2873127601650998</c:v>
                </c:pt>
                <c:pt idx="65">
                  <c:v>0.88121879336085007</c:v>
                </c:pt>
                <c:pt idx="66">
                  <c:v>0.88121879336085007</c:v>
                </c:pt>
                <c:pt idx="67">
                  <c:v>0.88121879336085007</c:v>
                </c:pt>
                <c:pt idx="68">
                  <c:v>0.88121879336085007</c:v>
                </c:pt>
                <c:pt idx="69">
                  <c:v>0.88121879336085007</c:v>
                </c:pt>
                <c:pt idx="70">
                  <c:v>3.5248751734434003</c:v>
                </c:pt>
                <c:pt idx="71">
                  <c:v>0.88121879336085007</c:v>
                </c:pt>
                <c:pt idx="72">
                  <c:v>2.6436563800825499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2.6436563800825499</c:v>
                </c:pt>
                <c:pt idx="77">
                  <c:v>6.1685315535259493</c:v>
                </c:pt>
                <c:pt idx="78">
                  <c:v>7.0497503468868006</c:v>
                </c:pt>
                <c:pt idx="79">
                  <c:v>4.4060939668042503</c:v>
                </c:pt>
                <c:pt idx="80">
                  <c:v>4.4060939668042503</c:v>
                </c:pt>
                <c:pt idx="81">
                  <c:v>1.7624375867217001</c:v>
                </c:pt>
                <c:pt idx="82">
                  <c:v>1.7624375867217001</c:v>
                </c:pt>
                <c:pt idx="83">
                  <c:v>2.6436563800825499</c:v>
                </c:pt>
                <c:pt idx="84">
                  <c:v>4.4060939668042503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0.88121879336085007</c:v>
                </c:pt>
                <c:pt idx="89">
                  <c:v>2.6436563800825499</c:v>
                </c:pt>
                <c:pt idx="90">
                  <c:v>1.7624375867217001</c:v>
                </c:pt>
                <c:pt idx="91">
                  <c:v>0.88121879336085007</c:v>
                </c:pt>
                <c:pt idx="92">
                  <c:v>2.6436563800825499</c:v>
                </c:pt>
                <c:pt idx="93">
                  <c:v>0.88121879336085007</c:v>
                </c:pt>
                <c:pt idx="94">
                  <c:v>4963.905463001669</c:v>
                </c:pt>
                <c:pt idx="95">
                  <c:v>0.88121879336085007</c:v>
                </c:pt>
                <c:pt idx="96">
                  <c:v>4.4060939668042503</c:v>
                </c:pt>
                <c:pt idx="97">
                  <c:v>2.6436563800825499</c:v>
                </c:pt>
                <c:pt idx="98">
                  <c:v>1.7624375867217001</c:v>
                </c:pt>
                <c:pt idx="99">
                  <c:v>0</c:v>
                </c:pt>
                <c:pt idx="100">
                  <c:v>0.88121879336085007</c:v>
                </c:pt>
                <c:pt idx="101">
                  <c:v>0</c:v>
                </c:pt>
                <c:pt idx="102">
                  <c:v>0</c:v>
                </c:pt>
                <c:pt idx="103">
                  <c:v>1.7624375867217001</c:v>
                </c:pt>
                <c:pt idx="104">
                  <c:v>1.7624375867217001</c:v>
                </c:pt>
                <c:pt idx="105">
                  <c:v>0.88121879336085007</c:v>
                </c:pt>
                <c:pt idx="106">
                  <c:v>0.88121879336085007</c:v>
                </c:pt>
                <c:pt idx="107">
                  <c:v>7.930969140247651</c:v>
                </c:pt>
                <c:pt idx="108">
                  <c:v>4591.1499134100295</c:v>
                </c:pt>
                <c:pt idx="109">
                  <c:v>0.88121879336085007</c:v>
                </c:pt>
                <c:pt idx="110">
                  <c:v>2.6436563800825499</c:v>
                </c:pt>
                <c:pt idx="111">
                  <c:v>3.5248751734434003</c:v>
                </c:pt>
                <c:pt idx="112">
                  <c:v>0</c:v>
                </c:pt>
                <c:pt idx="113">
                  <c:v>0</c:v>
                </c:pt>
                <c:pt idx="114">
                  <c:v>5.2873127601650998</c:v>
                </c:pt>
                <c:pt idx="115">
                  <c:v>0.88121879336085007</c:v>
                </c:pt>
                <c:pt idx="116">
                  <c:v>2.6436563800825499</c:v>
                </c:pt>
                <c:pt idx="117">
                  <c:v>4.4060939668042503</c:v>
                </c:pt>
                <c:pt idx="118">
                  <c:v>10.5746255203302</c:v>
                </c:pt>
                <c:pt idx="119">
                  <c:v>3.5248751734434003</c:v>
                </c:pt>
                <c:pt idx="120">
                  <c:v>1.7624375867217001</c:v>
                </c:pt>
                <c:pt idx="121">
                  <c:v>6.1685315535259493</c:v>
                </c:pt>
                <c:pt idx="122">
                  <c:v>3.5248751734434003</c:v>
                </c:pt>
                <c:pt idx="123">
                  <c:v>6.1685315535259493</c:v>
                </c:pt>
                <c:pt idx="124">
                  <c:v>4.4060939668042503</c:v>
                </c:pt>
                <c:pt idx="125">
                  <c:v>2.6436563800825499</c:v>
                </c:pt>
                <c:pt idx="126">
                  <c:v>13.21828190041275</c:v>
                </c:pt>
                <c:pt idx="127">
                  <c:v>9.69340672696935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0.88121879336085007</c:v>
                </c:pt>
                <c:pt idx="137">
                  <c:v>0</c:v>
                </c:pt>
                <c:pt idx="138">
                  <c:v>1.7624375867217001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2.6436563800825499</c:v>
                </c:pt>
                <c:pt idx="143">
                  <c:v>2.6436563800825499</c:v>
                </c:pt>
                <c:pt idx="144">
                  <c:v>7.0497503468868006</c:v>
                </c:pt>
                <c:pt idx="145">
                  <c:v>14.099500693773601</c:v>
                </c:pt>
                <c:pt idx="146">
                  <c:v>0.88121879336085007</c:v>
                </c:pt>
                <c:pt idx="147">
                  <c:v>1.7624375867217001</c:v>
                </c:pt>
                <c:pt idx="148">
                  <c:v>0</c:v>
                </c:pt>
                <c:pt idx="149">
                  <c:v>4.4060939668042503</c:v>
                </c:pt>
                <c:pt idx="150">
                  <c:v>0</c:v>
                </c:pt>
                <c:pt idx="151">
                  <c:v>0.88121879336085007</c:v>
                </c:pt>
                <c:pt idx="152">
                  <c:v>0</c:v>
                </c:pt>
                <c:pt idx="153">
                  <c:v>2.6436563800825499</c:v>
                </c:pt>
                <c:pt idx="154">
                  <c:v>0</c:v>
                </c:pt>
                <c:pt idx="155">
                  <c:v>0</c:v>
                </c:pt>
                <c:pt idx="156">
                  <c:v>0.88121879336085007</c:v>
                </c:pt>
                <c:pt idx="157">
                  <c:v>0</c:v>
                </c:pt>
                <c:pt idx="158">
                  <c:v>7.0497503468868006</c:v>
                </c:pt>
                <c:pt idx="159">
                  <c:v>7.0497503468868006</c:v>
                </c:pt>
                <c:pt idx="160">
                  <c:v>4.4060939668042503</c:v>
                </c:pt>
                <c:pt idx="161">
                  <c:v>0</c:v>
                </c:pt>
                <c:pt idx="162">
                  <c:v>0</c:v>
                </c:pt>
                <c:pt idx="163">
                  <c:v>3.5248751734434003</c:v>
                </c:pt>
                <c:pt idx="164">
                  <c:v>1.7624375867217001</c:v>
                </c:pt>
                <c:pt idx="165">
                  <c:v>70.497503468868004</c:v>
                </c:pt>
                <c:pt idx="166">
                  <c:v>0</c:v>
                </c:pt>
                <c:pt idx="167">
                  <c:v>0.88121879336085007</c:v>
                </c:pt>
                <c:pt idx="168">
                  <c:v>0.88121879336085007</c:v>
                </c:pt>
                <c:pt idx="169">
                  <c:v>0</c:v>
                </c:pt>
                <c:pt idx="170">
                  <c:v>12923.954823430227</c:v>
                </c:pt>
                <c:pt idx="171">
                  <c:v>6072.4787050496179</c:v>
                </c:pt>
                <c:pt idx="172">
                  <c:v>2.6436563800825499</c:v>
                </c:pt>
                <c:pt idx="173">
                  <c:v>0</c:v>
                </c:pt>
                <c:pt idx="174">
                  <c:v>0</c:v>
                </c:pt>
                <c:pt idx="175">
                  <c:v>1.7624375867217001</c:v>
                </c:pt>
                <c:pt idx="176">
                  <c:v>0.88121879336085007</c:v>
                </c:pt>
                <c:pt idx="177">
                  <c:v>1.7624375867217001</c:v>
                </c:pt>
                <c:pt idx="178">
                  <c:v>0.88121879336085007</c:v>
                </c:pt>
                <c:pt idx="179">
                  <c:v>2.6436563800825499</c:v>
                </c:pt>
                <c:pt idx="180">
                  <c:v>0.88121879336085007</c:v>
                </c:pt>
                <c:pt idx="181">
                  <c:v>0.88121879336085007</c:v>
                </c:pt>
                <c:pt idx="182">
                  <c:v>0.88121879336085007</c:v>
                </c:pt>
                <c:pt idx="183">
                  <c:v>0</c:v>
                </c:pt>
                <c:pt idx="184">
                  <c:v>1.7624375867217001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1.7624375867217001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4.4060939668042503</c:v>
                </c:pt>
                <c:pt idx="227">
                  <c:v>2.6436563800825499</c:v>
                </c:pt>
                <c:pt idx="228">
                  <c:v>0.88121879336085007</c:v>
                </c:pt>
                <c:pt idx="229">
                  <c:v>0.88121879336085007</c:v>
                </c:pt>
                <c:pt idx="230">
                  <c:v>4.4060939668042503</c:v>
                </c:pt>
                <c:pt idx="231">
                  <c:v>0.88121879336085007</c:v>
                </c:pt>
                <c:pt idx="232">
                  <c:v>11.455844313691051</c:v>
                </c:pt>
                <c:pt idx="233">
                  <c:v>0</c:v>
                </c:pt>
                <c:pt idx="234">
                  <c:v>0.88121879336085007</c:v>
                </c:pt>
                <c:pt idx="235">
                  <c:v>3725.7930583296734</c:v>
                </c:pt>
                <c:pt idx="236">
                  <c:v>6.1685315535259493</c:v>
                </c:pt>
                <c:pt idx="237">
                  <c:v>25.555345007464645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2.6436563800825499</c:v>
                </c:pt>
                <c:pt idx="243">
                  <c:v>1.7624375867217001</c:v>
                </c:pt>
                <c:pt idx="244">
                  <c:v>0.88121879336085007</c:v>
                </c:pt>
                <c:pt idx="245">
                  <c:v>0</c:v>
                </c:pt>
                <c:pt idx="246">
                  <c:v>7.930969140247651</c:v>
                </c:pt>
                <c:pt idx="247">
                  <c:v>4.4060939668042503</c:v>
                </c:pt>
                <c:pt idx="248">
                  <c:v>5.2873127601650998</c:v>
                </c:pt>
                <c:pt idx="249">
                  <c:v>3.5248751734434003</c:v>
                </c:pt>
                <c:pt idx="250">
                  <c:v>0.88121879336085007</c:v>
                </c:pt>
                <c:pt idx="251">
                  <c:v>262.6032004215333</c:v>
                </c:pt>
                <c:pt idx="252">
                  <c:v>1.7624375867217001</c:v>
                </c:pt>
                <c:pt idx="253">
                  <c:v>8.8121879336085005</c:v>
                </c:pt>
                <c:pt idx="254">
                  <c:v>7.0497503468868006</c:v>
                </c:pt>
                <c:pt idx="255">
                  <c:v>0.88121879336085007</c:v>
                </c:pt>
                <c:pt idx="256">
                  <c:v>0.88121879336085007</c:v>
                </c:pt>
                <c:pt idx="257">
                  <c:v>0</c:v>
                </c:pt>
                <c:pt idx="258">
                  <c:v>0</c:v>
                </c:pt>
                <c:pt idx="259">
                  <c:v>0.88121879336085007</c:v>
                </c:pt>
                <c:pt idx="260">
                  <c:v>5.2873127601650998</c:v>
                </c:pt>
                <c:pt idx="261">
                  <c:v>0.88121879336085007</c:v>
                </c:pt>
                <c:pt idx="262">
                  <c:v>1.7624375867217001</c:v>
                </c:pt>
                <c:pt idx="263">
                  <c:v>3.5248751734434003</c:v>
                </c:pt>
                <c:pt idx="264">
                  <c:v>13.21828190041275</c:v>
                </c:pt>
                <c:pt idx="265">
                  <c:v>10.5746255203302</c:v>
                </c:pt>
                <c:pt idx="266">
                  <c:v>5.2873127601650998</c:v>
                </c:pt>
                <c:pt idx="267">
                  <c:v>8.8121879336085005</c:v>
                </c:pt>
                <c:pt idx="268">
                  <c:v>0</c:v>
                </c:pt>
                <c:pt idx="269">
                  <c:v>2.6436563800825499</c:v>
                </c:pt>
                <c:pt idx="270">
                  <c:v>8.8121879336085005</c:v>
                </c:pt>
                <c:pt idx="271">
                  <c:v>9.69340672696935</c:v>
                </c:pt>
                <c:pt idx="272">
                  <c:v>7.0497503468868006</c:v>
                </c:pt>
                <c:pt idx="273">
                  <c:v>8.8121879336085005</c:v>
                </c:pt>
                <c:pt idx="274">
                  <c:v>15.861938280495302</c:v>
                </c:pt>
                <c:pt idx="275">
                  <c:v>58.160440361816093</c:v>
                </c:pt>
                <c:pt idx="276">
                  <c:v>11.455844313691051</c:v>
                </c:pt>
                <c:pt idx="277">
                  <c:v>61.685315535259491</c:v>
                </c:pt>
                <c:pt idx="278">
                  <c:v>2.6436563800825499</c:v>
                </c:pt>
                <c:pt idx="279">
                  <c:v>4.4060939668042503</c:v>
                </c:pt>
                <c:pt idx="280">
                  <c:v>7.0497503468868006</c:v>
                </c:pt>
                <c:pt idx="281">
                  <c:v>3.5248751734434003</c:v>
                </c:pt>
                <c:pt idx="282">
                  <c:v>7.930969140247651</c:v>
                </c:pt>
                <c:pt idx="283">
                  <c:v>9.69340672696935</c:v>
                </c:pt>
                <c:pt idx="284">
                  <c:v>25.555345007464645</c:v>
                </c:pt>
                <c:pt idx="285">
                  <c:v>36.129970527794853</c:v>
                </c:pt>
                <c:pt idx="286">
                  <c:v>9.69340672696935</c:v>
                </c:pt>
                <c:pt idx="287">
                  <c:v>5.2873127601650998</c:v>
                </c:pt>
                <c:pt idx="288">
                  <c:v>0.88121879336085007</c:v>
                </c:pt>
                <c:pt idx="289">
                  <c:v>0</c:v>
                </c:pt>
                <c:pt idx="290">
                  <c:v>4.4060939668042503</c:v>
                </c:pt>
                <c:pt idx="291">
                  <c:v>36.129970527794853</c:v>
                </c:pt>
                <c:pt idx="292">
                  <c:v>46.704596048125048</c:v>
                </c:pt>
                <c:pt idx="293">
                  <c:v>15.861938280495302</c:v>
                </c:pt>
                <c:pt idx="294">
                  <c:v>29.961438974268898</c:v>
                </c:pt>
                <c:pt idx="295">
                  <c:v>30.842657767629746</c:v>
                </c:pt>
                <c:pt idx="296">
                  <c:v>35.248751734434002</c:v>
                </c:pt>
                <c:pt idx="297">
                  <c:v>55.516783981733553</c:v>
                </c:pt>
                <c:pt idx="298">
                  <c:v>14.980719487134449</c:v>
                </c:pt>
                <c:pt idx="299">
                  <c:v>15.861938280495302</c:v>
                </c:pt>
                <c:pt idx="300">
                  <c:v>3.5248751734434003</c:v>
                </c:pt>
                <c:pt idx="301">
                  <c:v>2.6436563800825499</c:v>
                </c:pt>
                <c:pt idx="302">
                  <c:v>45.823377254764203</c:v>
                </c:pt>
                <c:pt idx="303">
                  <c:v>32.605095354351455</c:v>
                </c:pt>
                <c:pt idx="304">
                  <c:v>23966.507523035038</c:v>
                </c:pt>
                <c:pt idx="305">
                  <c:v>18139.888861333096</c:v>
                </c:pt>
                <c:pt idx="306">
                  <c:v>19910.257417195044</c:v>
                </c:pt>
                <c:pt idx="307">
                  <c:v>18185.712238587861</c:v>
                </c:pt>
                <c:pt idx="308">
                  <c:v>18938.273088118029</c:v>
                </c:pt>
                <c:pt idx="309">
                  <c:v>17745.984060700794</c:v>
                </c:pt>
                <c:pt idx="310">
                  <c:v>20495.38669598665</c:v>
                </c:pt>
                <c:pt idx="311">
                  <c:v>21235.610482409767</c:v>
                </c:pt>
                <c:pt idx="312">
                  <c:v>20688.373611732677</c:v>
                </c:pt>
                <c:pt idx="313">
                  <c:v>20831.131056257138</c:v>
                </c:pt>
                <c:pt idx="314">
                  <c:v>17384.684355422847</c:v>
                </c:pt>
                <c:pt idx="315">
                  <c:v>16616.26156761219</c:v>
                </c:pt>
                <c:pt idx="316">
                  <c:v>20026.578297918677</c:v>
                </c:pt>
                <c:pt idx="317">
                  <c:v>16959.936897022915</c:v>
                </c:pt>
                <c:pt idx="318">
                  <c:v>17679.011432405376</c:v>
                </c:pt>
                <c:pt idx="319">
                  <c:v>17440.20113940458</c:v>
                </c:pt>
                <c:pt idx="320">
                  <c:v>15993.239880706067</c:v>
                </c:pt>
                <c:pt idx="321">
                  <c:v>15098.802805444804</c:v>
                </c:pt>
                <c:pt idx="322">
                  <c:v>12976.827951031877</c:v>
                </c:pt>
                <c:pt idx="323">
                  <c:v>15035.35505232282</c:v>
                </c:pt>
                <c:pt idx="324">
                  <c:v>19274.898667181875</c:v>
                </c:pt>
                <c:pt idx="325">
                  <c:v>19727.845126969347</c:v>
                </c:pt>
                <c:pt idx="326">
                  <c:v>19097.773689716341</c:v>
                </c:pt>
                <c:pt idx="327">
                  <c:v>16760.781449723367</c:v>
                </c:pt>
                <c:pt idx="328">
                  <c:v>15219.529780135239</c:v>
                </c:pt>
                <c:pt idx="329">
                  <c:v>14903.172233318694</c:v>
                </c:pt>
                <c:pt idx="330">
                  <c:v>17500.124017353122</c:v>
                </c:pt>
                <c:pt idx="331">
                  <c:v>21794.303197400543</c:v>
                </c:pt>
                <c:pt idx="332">
                  <c:v>21736.142757038724</c:v>
                </c:pt>
                <c:pt idx="333">
                  <c:v>20057.420955686306</c:v>
                </c:pt>
                <c:pt idx="334">
                  <c:v>16149.215607130938</c:v>
                </c:pt>
                <c:pt idx="335">
                  <c:v>16326.340584596468</c:v>
                </c:pt>
                <c:pt idx="336">
                  <c:v>13222.687994379556</c:v>
                </c:pt>
                <c:pt idx="337">
                  <c:v>15880.443875155877</c:v>
                </c:pt>
                <c:pt idx="338">
                  <c:v>22078.055648862737</c:v>
                </c:pt>
                <c:pt idx="339">
                  <c:v>20837.299587810659</c:v>
                </c:pt>
                <c:pt idx="340">
                  <c:v>19900.564010468075</c:v>
                </c:pt>
                <c:pt idx="341">
                  <c:v>15419.566446228155</c:v>
                </c:pt>
                <c:pt idx="342">
                  <c:v>17008.403930657762</c:v>
                </c:pt>
                <c:pt idx="343">
                  <c:v>14971.907299200842</c:v>
                </c:pt>
                <c:pt idx="344">
                  <c:v>20663.699485518573</c:v>
                </c:pt>
                <c:pt idx="345">
                  <c:v>19105.704658856586</c:v>
                </c:pt>
                <c:pt idx="346">
                  <c:v>17038.365369632036</c:v>
                </c:pt>
                <c:pt idx="347">
                  <c:v>22759.237776130674</c:v>
                </c:pt>
                <c:pt idx="348">
                  <c:v>19310.147418916305</c:v>
                </c:pt>
                <c:pt idx="349">
                  <c:v>19742.825846456486</c:v>
                </c:pt>
                <c:pt idx="350">
                  <c:v>17187.291345710015</c:v>
                </c:pt>
                <c:pt idx="351">
                  <c:v>9191.112014753664</c:v>
                </c:pt>
                <c:pt idx="352">
                  <c:v>20059.18339327303</c:v>
                </c:pt>
                <c:pt idx="353">
                  <c:v>22822.685529252652</c:v>
                </c:pt>
                <c:pt idx="354">
                  <c:v>21701.775224097655</c:v>
                </c:pt>
                <c:pt idx="355">
                  <c:v>18014.75579267586</c:v>
                </c:pt>
                <c:pt idx="356">
                  <c:v>17608.513928936503</c:v>
                </c:pt>
                <c:pt idx="357">
                  <c:v>15623.127987494508</c:v>
                </c:pt>
                <c:pt idx="358">
                  <c:v>11948.445619179765</c:v>
                </c:pt>
                <c:pt idx="359">
                  <c:v>8316.0617529463416</c:v>
                </c:pt>
                <c:pt idx="360">
                  <c:v>16188.87045283217</c:v>
                </c:pt>
                <c:pt idx="361">
                  <c:v>19379.763703591816</c:v>
                </c:pt>
                <c:pt idx="362">
                  <c:v>17378.515823869318</c:v>
                </c:pt>
                <c:pt idx="363">
                  <c:v>16202.088734732586</c:v>
                </c:pt>
                <c:pt idx="364">
                  <c:v>13572.53185534381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A-4265-A16D-198BA340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3728"/>
        <c:axId val="81995264"/>
      </c:lineChart>
      <c:dateAx>
        <c:axId val="81993728"/>
        <c:scaling>
          <c:orientation val="minMax"/>
          <c:max val="42643"/>
          <c:min val="42552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995264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81995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9937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653"/>
          <c:y val="2.6663333749948012E-3"/>
          <c:w val="0.32060346523670824"/>
          <c:h val="0.18594453471094138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8049"/>
          <c:w val="0.90650770144658355"/>
          <c:h val="0.61704388888889894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Jahr!$A$2:$A$367</c:f>
              <c:numCache>
                <c:formatCode>dd/mm/yy;@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Jahr!$H$2:$H$367</c:f>
              <c:numCache>
                <c:formatCode>#,##0</c:formatCode>
                <c:ptCount val="366"/>
                <c:pt idx="0">
                  <c:v>35779.001414333899</c:v>
                </c:pt>
                <c:pt idx="1">
                  <c:v>21690.59342935633</c:v>
                </c:pt>
                <c:pt idx="2">
                  <c:v>28052.912488089856</c:v>
                </c:pt>
                <c:pt idx="3">
                  <c:v>33668.484387662123</c:v>
                </c:pt>
                <c:pt idx="4">
                  <c:v>28704.861010119272</c:v>
                </c:pt>
                <c:pt idx="5">
                  <c:v>21644.857244775179</c:v>
                </c:pt>
                <c:pt idx="6">
                  <c:v>22246.911747261533</c:v>
                </c:pt>
                <c:pt idx="7">
                  <c:v>23257.265643008654</c:v>
                </c:pt>
                <c:pt idx="8">
                  <c:v>25818.491979552804</c:v>
                </c:pt>
                <c:pt idx="9">
                  <c:v>33465.582041520327</c:v>
                </c:pt>
                <c:pt idx="10">
                  <c:v>30580.876144938615</c:v>
                </c:pt>
                <c:pt idx="11">
                  <c:v>32730.476820252461</c:v>
                </c:pt>
                <c:pt idx="12">
                  <c:v>27588.066539346939</c:v>
                </c:pt>
                <c:pt idx="13">
                  <c:v>20214.562017873905</c:v>
                </c:pt>
                <c:pt idx="14">
                  <c:v>23257.265643008654</c:v>
                </c:pt>
                <c:pt idx="15">
                  <c:v>24402.333391522057</c:v>
                </c:pt>
                <c:pt idx="16">
                  <c:v>32181.642605278714</c:v>
                </c:pt>
                <c:pt idx="17">
                  <c:v>27407.616501999513</c:v>
                </c:pt>
                <c:pt idx="18">
                  <c:v>28482.832623152619</c:v>
                </c:pt>
                <c:pt idx="19">
                  <c:v>26492.892810376597</c:v>
                </c:pt>
                <c:pt idx="20">
                  <c:v>19260.754677608922</c:v>
                </c:pt>
                <c:pt idx="21">
                  <c:v>23012.784947247623</c:v>
                </c:pt>
                <c:pt idx="22">
                  <c:v>20930.541198316925</c:v>
                </c:pt>
                <c:pt idx="23">
                  <c:v>20308.529088013354</c:v>
                </c:pt>
                <c:pt idx="24">
                  <c:v>20738.449223076117</c:v>
                </c:pt>
                <c:pt idx="25">
                  <c:v>30830.346242653955</c:v>
                </c:pt>
                <c:pt idx="26">
                  <c:v>25076.734222345862</c:v>
                </c:pt>
                <c:pt idx="27">
                  <c:v>21867.717198734219</c:v>
                </c:pt>
                <c:pt idx="28">
                  <c:v>24351.607804986608</c:v>
                </c:pt>
                <c:pt idx="29">
                  <c:v>21944.221362033593</c:v>
                </c:pt>
                <c:pt idx="30">
                  <c:v>29023.35116820252</c:v>
                </c:pt>
                <c:pt idx="31">
                  <c:v>30371.321262857742</c:v>
                </c:pt>
                <c:pt idx="32">
                  <c:v>32441.923073895043</c:v>
                </c:pt>
                <c:pt idx="33">
                  <c:v>32936.705434363801</c:v>
                </c:pt>
                <c:pt idx="34">
                  <c:v>28748.934060715652</c:v>
                </c:pt>
                <c:pt idx="35">
                  <c:v>23348.738012170943</c:v>
                </c:pt>
                <c:pt idx="36">
                  <c:v>29099.023764509508</c:v>
                </c:pt>
                <c:pt idx="37">
                  <c:v>28096.985538686229</c:v>
                </c:pt>
                <c:pt idx="38">
                  <c:v>34057.65774009806</c:v>
                </c:pt>
                <c:pt idx="39">
                  <c:v>30998.322775115623</c:v>
                </c:pt>
                <c:pt idx="40">
                  <c:v>28279.098710018428</c:v>
                </c:pt>
                <c:pt idx="41">
                  <c:v>23688.017345063807</c:v>
                </c:pt>
                <c:pt idx="42">
                  <c:v>19419.583973154356</c:v>
                </c:pt>
                <c:pt idx="43">
                  <c:v>23927.508638870535</c:v>
                </c:pt>
                <c:pt idx="44">
                  <c:v>29092.371228570435</c:v>
                </c:pt>
                <c:pt idx="45">
                  <c:v>30536.803094342238</c:v>
                </c:pt>
                <c:pt idx="46">
                  <c:v>26389.778503320929</c:v>
                </c:pt>
                <c:pt idx="47">
                  <c:v>23608.1869137949</c:v>
                </c:pt>
                <c:pt idx="48">
                  <c:v>22186.207356817467</c:v>
                </c:pt>
                <c:pt idx="49">
                  <c:v>19916.029467607885</c:v>
                </c:pt>
                <c:pt idx="50">
                  <c:v>25307.909846228744</c:v>
                </c:pt>
                <c:pt idx="51">
                  <c:v>30770.473419202277</c:v>
                </c:pt>
                <c:pt idx="52">
                  <c:v>29500.670621831203</c:v>
                </c:pt>
                <c:pt idx="53">
                  <c:v>30439.509756233267</c:v>
                </c:pt>
                <c:pt idx="54">
                  <c:v>27732.759196021834</c:v>
                </c:pt>
                <c:pt idx="55">
                  <c:v>21091.865194839513</c:v>
                </c:pt>
                <c:pt idx="56">
                  <c:v>21254.852325346867</c:v>
                </c:pt>
                <c:pt idx="57">
                  <c:v>29174.696360816495</c:v>
                </c:pt>
                <c:pt idx="58">
                  <c:v>31411.611570330697</c:v>
                </c:pt>
                <c:pt idx="59">
                  <c:v>34778.626322495395</c:v>
                </c:pt>
                <c:pt idx="60">
                  <c:v>29181.348896755568</c:v>
                </c:pt>
                <c:pt idx="61">
                  <c:v>27144.84133240602</c:v>
                </c:pt>
                <c:pt idx="62">
                  <c:v>19044.547259588966</c:v>
                </c:pt>
                <c:pt idx="63">
                  <c:v>18279.505626595259</c:v>
                </c:pt>
                <c:pt idx="64">
                  <c:v>25396.887514413876</c:v>
                </c:pt>
                <c:pt idx="65">
                  <c:v>26596.838684424656</c:v>
                </c:pt>
                <c:pt idx="66">
                  <c:v>27420.921573877658</c:v>
                </c:pt>
                <c:pt idx="67">
                  <c:v>28870.342841603782</c:v>
                </c:pt>
                <c:pt idx="68">
                  <c:v>24446.406442118438</c:v>
                </c:pt>
                <c:pt idx="69">
                  <c:v>20059.890557290397</c:v>
                </c:pt>
                <c:pt idx="70">
                  <c:v>19818.736129498902</c:v>
                </c:pt>
                <c:pt idx="71">
                  <c:v>23292.191456688804</c:v>
                </c:pt>
                <c:pt idx="72">
                  <c:v>26718.247465312787</c:v>
                </c:pt>
                <c:pt idx="73">
                  <c:v>23313.812198490799</c:v>
                </c:pt>
                <c:pt idx="74">
                  <c:v>25951.542698334317</c:v>
                </c:pt>
                <c:pt idx="75">
                  <c:v>27790.968885488743</c:v>
                </c:pt>
                <c:pt idx="76">
                  <c:v>19335.59570692353</c:v>
                </c:pt>
                <c:pt idx="77">
                  <c:v>20778.364438710574</c:v>
                </c:pt>
                <c:pt idx="78">
                  <c:v>22856.450352679341</c:v>
                </c:pt>
                <c:pt idx="79">
                  <c:v>22020.725525332964</c:v>
                </c:pt>
                <c:pt idx="80">
                  <c:v>24176.147169593489</c:v>
                </c:pt>
                <c:pt idx="81">
                  <c:v>23872.625217373159</c:v>
                </c:pt>
                <c:pt idx="82">
                  <c:v>22649.390171575611</c:v>
                </c:pt>
                <c:pt idx="83">
                  <c:v>23107.583584379448</c:v>
                </c:pt>
                <c:pt idx="84">
                  <c:v>25402.70848336057</c:v>
                </c:pt>
                <c:pt idx="85">
                  <c:v>25894.996142852175</c:v>
                </c:pt>
                <c:pt idx="86">
                  <c:v>23465.157391104767</c:v>
                </c:pt>
                <c:pt idx="87">
                  <c:v>25669.641487915982</c:v>
                </c:pt>
                <c:pt idx="88">
                  <c:v>23358.716816079563</c:v>
                </c:pt>
                <c:pt idx="89">
                  <c:v>21495.175186145978</c:v>
                </c:pt>
                <c:pt idx="90">
                  <c:v>21230.736882567719</c:v>
                </c:pt>
                <c:pt idx="91">
                  <c:v>20454.88487867302</c:v>
                </c:pt>
                <c:pt idx="92">
                  <c:v>23588.229305977671</c:v>
                </c:pt>
                <c:pt idx="93">
                  <c:v>25509.980625378164</c:v>
                </c:pt>
                <c:pt idx="94">
                  <c:v>22967.048762666476</c:v>
                </c:pt>
                <c:pt idx="95">
                  <c:v>24712.507879681463</c:v>
                </c:pt>
                <c:pt idx="96">
                  <c:v>24732.465487498695</c:v>
                </c:pt>
                <c:pt idx="97">
                  <c:v>21391.229312097923</c:v>
                </c:pt>
                <c:pt idx="98">
                  <c:v>20276.097975310357</c:v>
                </c:pt>
                <c:pt idx="99">
                  <c:v>22231.111974406231</c:v>
                </c:pt>
                <c:pt idx="100">
                  <c:v>23820.236496852936</c:v>
                </c:pt>
                <c:pt idx="101">
                  <c:v>25746.145651215353</c:v>
                </c:pt>
                <c:pt idx="102">
                  <c:v>25295.436341342978</c:v>
                </c:pt>
                <c:pt idx="103">
                  <c:v>25880.027936989249</c:v>
                </c:pt>
                <c:pt idx="104">
                  <c:v>25445.949966964559</c:v>
                </c:pt>
                <c:pt idx="105">
                  <c:v>22613.632790903081</c:v>
                </c:pt>
                <c:pt idx="106">
                  <c:v>30472.772435928637</c:v>
                </c:pt>
                <c:pt idx="107">
                  <c:v>23041.058224988694</c:v>
                </c:pt>
                <c:pt idx="108">
                  <c:v>22166.249749000239</c:v>
                </c:pt>
                <c:pt idx="109">
                  <c:v>24628.519613450637</c:v>
                </c:pt>
                <c:pt idx="110">
                  <c:v>25722.030208436205</c:v>
                </c:pt>
                <c:pt idx="111">
                  <c:v>21532.595700803278</c:v>
                </c:pt>
                <c:pt idx="112">
                  <c:v>20646.976853913828</c:v>
                </c:pt>
                <c:pt idx="113">
                  <c:v>25944.890162395237</c:v>
                </c:pt>
                <c:pt idx="114">
                  <c:v>26513.681985186213</c:v>
                </c:pt>
                <c:pt idx="115">
                  <c:v>25094.197129185934</c:v>
                </c:pt>
                <c:pt idx="116">
                  <c:v>25338.677824946961</c:v>
                </c:pt>
                <c:pt idx="117">
                  <c:v>24492.974193691967</c:v>
                </c:pt>
                <c:pt idx="118">
                  <c:v>20284.413645234203</c:v>
                </c:pt>
                <c:pt idx="119">
                  <c:v>19245.786471746003</c:v>
                </c:pt>
                <c:pt idx="120">
                  <c:v>26434.683120909689</c:v>
                </c:pt>
                <c:pt idx="121">
                  <c:v>25389.403411482421</c:v>
                </c:pt>
                <c:pt idx="122">
                  <c:v>25717.872373474282</c:v>
                </c:pt>
                <c:pt idx="123">
                  <c:v>28638.335650728513</c:v>
                </c:pt>
                <c:pt idx="124">
                  <c:v>24843.063897485827</c:v>
                </c:pt>
                <c:pt idx="125">
                  <c:v>23123.383357234758</c:v>
                </c:pt>
                <c:pt idx="126">
                  <c:v>19580.907969676948</c:v>
                </c:pt>
                <c:pt idx="127">
                  <c:v>22414.888279723196</c:v>
                </c:pt>
                <c:pt idx="128">
                  <c:v>22833.166476892577</c:v>
                </c:pt>
                <c:pt idx="129">
                  <c:v>27486.615366276033</c:v>
                </c:pt>
                <c:pt idx="130">
                  <c:v>24290.903414542543</c:v>
                </c:pt>
                <c:pt idx="131">
                  <c:v>25968.174038182002</c:v>
                </c:pt>
                <c:pt idx="132">
                  <c:v>25171.532859477691</c:v>
                </c:pt>
                <c:pt idx="133">
                  <c:v>22138.808038251551</c:v>
                </c:pt>
                <c:pt idx="134">
                  <c:v>22450.645660395727</c:v>
                </c:pt>
                <c:pt idx="135">
                  <c:v>25203.963972180682</c:v>
                </c:pt>
                <c:pt idx="136">
                  <c:v>26131.161168689356</c:v>
                </c:pt>
                <c:pt idx="137">
                  <c:v>25491.686151545702</c:v>
                </c:pt>
                <c:pt idx="138">
                  <c:v>27218.850794728234</c:v>
                </c:pt>
                <c:pt idx="139">
                  <c:v>25439.29743102549</c:v>
                </c:pt>
                <c:pt idx="140">
                  <c:v>20469.021517543551</c:v>
                </c:pt>
                <c:pt idx="141">
                  <c:v>25918.280018638936</c:v>
                </c:pt>
                <c:pt idx="142">
                  <c:v>26517.839820148136</c:v>
                </c:pt>
                <c:pt idx="143">
                  <c:v>25473.391677713247</c:v>
                </c:pt>
                <c:pt idx="144">
                  <c:v>25342.004092916501</c:v>
                </c:pt>
                <c:pt idx="145">
                  <c:v>24897.115751990819</c:v>
                </c:pt>
                <c:pt idx="146">
                  <c:v>25268.82619758667</c:v>
                </c:pt>
                <c:pt idx="147">
                  <c:v>23826.057465799626</c:v>
                </c:pt>
                <c:pt idx="148">
                  <c:v>23786.142250165172</c:v>
                </c:pt>
                <c:pt idx="149">
                  <c:v>23017.774349201929</c:v>
                </c:pt>
                <c:pt idx="150">
                  <c:v>23312.149064506029</c:v>
                </c:pt>
                <c:pt idx="151">
                  <c:v>28728.97645289842</c:v>
                </c:pt>
                <c:pt idx="152">
                  <c:v>24662.613860138401</c:v>
                </c:pt>
                <c:pt idx="153">
                  <c:v>22300.132034774138</c:v>
                </c:pt>
                <c:pt idx="154">
                  <c:v>26117.856096811207</c:v>
                </c:pt>
                <c:pt idx="155">
                  <c:v>19195.060885210554</c:v>
                </c:pt>
                <c:pt idx="156">
                  <c:v>21984.136577668043</c:v>
                </c:pt>
                <c:pt idx="157">
                  <c:v>25814.334144590881</c:v>
                </c:pt>
                <c:pt idx="158">
                  <c:v>22128.829234342938</c:v>
                </c:pt>
                <c:pt idx="159">
                  <c:v>24226.041189136555</c:v>
                </c:pt>
                <c:pt idx="160">
                  <c:v>23373.685021942478</c:v>
                </c:pt>
                <c:pt idx="161">
                  <c:v>17192.647567548771</c:v>
                </c:pt>
                <c:pt idx="162">
                  <c:v>21970.831505789891</c:v>
                </c:pt>
                <c:pt idx="163">
                  <c:v>24280.924610633927</c:v>
                </c:pt>
                <c:pt idx="164">
                  <c:v>24152.86329380672</c:v>
                </c:pt>
                <c:pt idx="165">
                  <c:v>28049.586220120313</c:v>
                </c:pt>
                <c:pt idx="166">
                  <c:v>29087.381826616125</c:v>
                </c:pt>
                <c:pt idx="167">
                  <c:v>23868.467382411236</c:v>
                </c:pt>
                <c:pt idx="168">
                  <c:v>21587.47912230065</c:v>
                </c:pt>
                <c:pt idx="169">
                  <c:v>26116.192962826437</c:v>
                </c:pt>
                <c:pt idx="170">
                  <c:v>18755.161946239175</c:v>
                </c:pt>
                <c:pt idx="171">
                  <c:v>23378.674423896788</c:v>
                </c:pt>
                <c:pt idx="172">
                  <c:v>28328.992729561494</c:v>
                </c:pt>
                <c:pt idx="173">
                  <c:v>21984.968144660423</c:v>
                </c:pt>
                <c:pt idx="174">
                  <c:v>22440.666856487111</c:v>
                </c:pt>
                <c:pt idx="175">
                  <c:v>21535.090401780435</c:v>
                </c:pt>
                <c:pt idx="176">
                  <c:v>25885.848905935942</c:v>
                </c:pt>
                <c:pt idx="177">
                  <c:v>28242.509762353511</c:v>
                </c:pt>
                <c:pt idx="178">
                  <c:v>28809.63845115971</c:v>
                </c:pt>
                <c:pt idx="179">
                  <c:v>25693.756930695134</c:v>
                </c:pt>
                <c:pt idx="180">
                  <c:v>26201.844363042041</c:v>
                </c:pt>
                <c:pt idx="181">
                  <c:v>22671.01091337761</c:v>
                </c:pt>
                <c:pt idx="182">
                  <c:v>21358.798199394929</c:v>
                </c:pt>
                <c:pt idx="183">
                  <c:v>23778.658147233717</c:v>
                </c:pt>
                <c:pt idx="184">
                  <c:v>29560.543445282885</c:v>
                </c:pt>
                <c:pt idx="185">
                  <c:v>25105.007500086933</c:v>
                </c:pt>
                <c:pt idx="186">
                  <c:v>25384.414009528111</c:v>
                </c:pt>
                <c:pt idx="187">
                  <c:v>24641.824685328782</c:v>
                </c:pt>
                <c:pt idx="188">
                  <c:v>19713.958688458457</c:v>
                </c:pt>
                <c:pt idx="189">
                  <c:v>22311.773972667521</c:v>
                </c:pt>
                <c:pt idx="190">
                  <c:v>24009.833771116595</c:v>
                </c:pt>
                <c:pt idx="191">
                  <c:v>23283.875786764958</c:v>
                </c:pt>
                <c:pt idx="192">
                  <c:v>23283.875786764958</c:v>
                </c:pt>
                <c:pt idx="193">
                  <c:v>23283.875786764958</c:v>
                </c:pt>
                <c:pt idx="194">
                  <c:v>23283.875786764958</c:v>
                </c:pt>
                <c:pt idx="195">
                  <c:v>23283.875786764958</c:v>
                </c:pt>
                <c:pt idx="196">
                  <c:v>23283.875786764958</c:v>
                </c:pt>
                <c:pt idx="197">
                  <c:v>23283.875786764958</c:v>
                </c:pt>
                <c:pt idx="198">
                  <c:v>23283.875786764958</c:v>
                </c:pt>
                <c:pt idx="199">
                  <c:v>23283.875786764958</c:v>
                </c:pt>
                <c:pt idx="200">
                  <c:v>23283.875786764958</c:v>
                </c:pt>
                <c:pt idx="201">
                  <c:v>23283.875786764958</c:v>
                </c:pt>
                <c:pt idx="202">
                  <c:v>23283.875786764958</c:v>
                </c:pt>
                <c:pt idx="203">
                  <c:v>23283.875786764958</c:v>
                </c:pt>
                <c:pt idx="204">
                  <c:v>23283.875786764958</c:v>
                </c:pt>
                <c:pt idx="205">
                  <c:v>23283.875786764958</c:v>
                </c:pt>
                <c:pt idx="206">
                  <c:v>23283.875786764958</c:v>
                </c:pt>
                <c:pt idx="207">
                  <c:v>23283.875786764958</c:v>
                </c:pt>
                <c:pt idx="208">
                  <c:v>23283.875786764958</c:v>
                </c:pt>
                <c:pt idx="209">
                  <c:v>23283.875786764958</c:v>
                </c:pt>
                <c:pt idx="210">
                  <c:v>23283.875786764958</c:v>
                </c:pt>
                <c:pt idx="211">
                  <c:v>23283.875786764958</c:v>
                </c:pt>
                <c:pt idx="212">
                  <c:v>23283.875786764958</c:v>
                </c:pt>
                <c:pt idx="213">
                  <c:v>23283.875786764958</c:v>
                </c:pt>
                <c:pt idx="214">
                  <c:v>23283.875786764958</c:v>
                </c:pt>
                <c:pt idx="215">
                  <c:v>23283.875786764958</c:v>
                </c:pt>
                <c:pt idx="216">
                  <c:v>23283.875786764958</c:v>
                </c:pt>
                <c:pt idx="217">
                  <c:v>23283.875786764958</c:v>
                </c:pt>
                <c:pt idx="218">
                  <c:v>23283.875786764958</c:v>
                </c:pt>
                <c:pt idx="219">
                  <c:v>23283.875786764958</c:v>
                </c:pt>
                <c:pt idx="220">
                  <c:v>23283.875786764958</c:v>
                </c:pt>
                <c:pt idx="221">
                  <c:v>23283.875786764958</c:v>
                </c:pt>
                <c:pt idx="222">
                  <c:v>23283.875786764958</c:v>
                </c:pt>
                <c:pt idx="223">
                  <c:v>23283.875786764958</c:v>
                </c:pt>
                <c:pt idx="224">
                  <c:v>23283.875786764958</c:v>
                </c:pt>
                <c:pt idx="225">
                  <c:v>23283.875786764958</c:v>
                </c:pt>
                <c:pt idx="226">
                  <c:v>24101.306140278884</c:v>
                </c:pt>
                <c:pt idx="227">
                  <c:v>23864.309547449317</c:v>
                </c:pt>
                <c:pt idx="228">
                  <c:v>24991.914389122645</c:v>
                </c:pt>
                <c:pt idx="229">
                  <c:v>18563.901537990747</c:v>
                </c:pt>
                <c:pt idx="230">
                  <c:v>21531.764133810895</c:v>
                </c:pt>
                <c:pt idx="231">
                  <c:v>17126.122208158013</c:v>
                </c:pt>
                <c:pt idx="232">
                  <c:v>24180.305004555408</c:v>
                </c:pt>
                <c:pt idx="233">
                  <c:v>23938.319009771527</c:v>
                </c:pt>
                <c:pt idx="234">
                  <c:v>23760.363673401258</c:v>
                </c:pt>
                <c:pt idx="235">
                  <c:v>23498.420070800148</c:v>
                </c:pt>
                <c:pt idx="236">
                  <c:v>20540.53627888862</c:v>
                </c:pt>
                <c:pt idx="237">
                  <c:v>16702.854609034319</c:v>
                </c:pt>
                <c:pt idx="238">
                  <c:v>23251.444674061961</c:v>
                </c:pt>
                <c:pt idx="239">
                  <c:v>17072.901920645407</c:v>
                </c:pt>
                <c:pt idx="240">
                  <c:v>23186.582448655976</c:v>
                </c:pt>
                <c:pt idx="241">
                  <c:v>25277.973434502899</c:v>
                </c:pt>
                <c:pt idx="242">
                  <c:v>27742.737999930447</c:v>
                </c:pt>
                <c:pt idx="243">
                  <c:v>24672.59266404701</c:v>
                </c:pt>
                <c:pt idx="244">
                  <c:v>22073.945812845563</c:v>
                </c:pt>
                <c:pt idx="245">
                  <c:v>22840.65057982404</c:v>
                </c:pt>
                <c:pt idx="246">
                  <c:v>22310.110838682751</c:v>
                </c:pt>
                <c:pt idx="247">
                  <c:v>22184.544222832697</c:v>
                </c:pt>
                <c:pt idx="248">
                  <c:v>23065.173667767842</c:v>
                </c:pt>
                <c:pt idx="249">
                  <c:v>25544.074872065929</c:v>
                </c:pt>
                <c:pt idx="250">
                  <c:v>26418.883348054384</c:v>
                </c:pt>
                <c:pt idx="251">
                  <c:v>31261.097944709109</c:v>
                </c:pt>
                <c:pt idx="252">
                  <c:v>17370.602903919047</c:v>
                </c:pt>
                <c:pt idx="253">
                  <c:v>26185.213023194352</c:v>
                </c:pt>
                <c:pt idx="254">
                  <c:v>25791.050268804112</c:v>
                </c:pt>
                <c:pt idx="255">
                  <c:v>24529.563141356884</c:v>
                </c:pt>
                <c:pt idx="256">
                  <c:v>25046.797810620021</c:v>
                </c:pt>
                <c:pt idx="257">
                  <c:v>23028.584720102928</c:v>
                </c:pt>
                <c:pt idx="258">
                  <c:v>22104.71379156379</c:v>
                </c:pt>
                <c:pt idx="259">
                  <c:v>24266.787971763395</c:v>
                </c:pt>
                <c:pt idx="260">
                  <c:v>24124.590016065649</c:v>
                </c:pt>
                <c:pt idx="261">
                  <c:v>24070.538161560657</c:v>
                </c:pt>
                <c:pt idx="262">
                  <c:v>23581.576770038599</c:v>
                </c:pt>
                <c:pt idx="263">
                  <c:v>23111.741419341379</c:v>
                </c:pt>
                <c:pt idx="264">
                  <c:v>23363.706218033865</c:v>
                </c:pt>
                <c:pt idx="265">
                  <c:v>25496.675553500016</c:v>
                </c:pt>
                <c:pt idx="266">
                  <c:v>22012.409855409111</c:v>
                </c:pt>
                <c:pt idx="267">
                  <c:v>18651.216072191117</c:v>
                </c:pt>
                <c:pt idx="268">
                  <c:v>24469.690317905199</c:v>
                </c:pt>
                <c:pt idx="269">
                  <c:v>22331.731580484749</c:v>
                </c:pt>
                <c:pt idx="270">
                  <c:v>21278.136201133635</c:v>
                </c:pt>
                <c:pt idx="271">
                  <c:v>21747.139984838472</c:v>
                </c:pt>
                <c:pt idx="272">
                  <c:v>23408.610835622629</c:v>
                </c:pt>
                <c:pt idx="273">
                  <c:v>22483.076773098721</c:v>
                </c:pt>
                <c:pt idx="274">
                  <c:v>28985.93065354522</c:v>
                </c:pt>
                <c:pt idx="275">
                  <c:v>23210.697891435124</c:v>
                </c:pt>
                <c:pt idx="276">
                  <c:v>24437.259205202205</c:v>
                </c:pt>
                <c:pt idx="277">
                  <c:v>23586.566171992901</c:v>
                </c:pt>
                <c:pt idx="278">
                  <c:v>24221.051787182249</c:v>
                </c:pt>
                <c:pt idx="279">
                  <c:v>34516.682719894277</c:v>
                </c:pt>
                <c:pt idx="280">
                  <c:v>16138.22062120527</c:v>
                </c:pt>
                <c:pt idx="281">
                  <c:v>26771.467752825396</c:v>
                </c:pt>
                <c:pt idx="282">
                  <c:v>24861.358371318282</c:v>
                </c:pt>
                <c:pt idx="283">
                  <c:v>23137.519996105293</c:v>
                </c:pt>
                <c:pt idx="284">
                  <c:v>21693.088130333483</c:v>
                </c:pt>
                <c:pt idx="285">
                  <c:v>21699.740666272555</c:v>
                </c:pt>
                <c:pt idx="286">
                  <c:v>22180.386387870774</c:v>
                </c:pt>
                <c:pt idx="287">
                  <c:v>25618.084334388146</c:v>
                </c:pt>
                <c:pt idx="288">
                  <c:v>25142.428014744233</c:v>
                </c:pt>
                <c:pt idx="289">
                  <c:v>27216.356093751077</c:v>
                </c:pt>
                <c:pt idx="290">
                  <c:v>28064.554425983231</c:v>
                </c:pt>
                <c:pt idx="291">
                  <c:v>24655.961324199325</c:v>
                </c:pt>
                <c:pt idx="292">
                  <c:v>22552.928400459015</c:v>
                </c:pt>
                <c:pt idx="293">
                  <c:v>22913.82847515387</c:v>
                </c:pt>
                <c:pt idx="294">
                  <c:v>20683.565801578745</c:v>
                </c:pt>
                <c:pt idx="295">
                  <c:v>23618.165717703512</c:v>
                </c:pt>
                <c:pt idx="296">
                  <c:v>25494.180852522863</c:v>
                </c:pt>
                <c:pt idx="297">
                  <c:v>23421.084340508398</c:v>
                </c:pt>
                <c:pt idx="298">
                  <c:v>25988.131645999234</c:v>
                </c:pt>
                <c:pt idx="299">
                  <c:v>24457.216813019433</c:v>
                </c:pt>
                <c:pt idx="300">
                  <c:v>21220.758078659106</c:v>
                </c:pt>
                <c:pt idx="301">
                  <c:v>23649.765263414123</c:v>
                </c:pt>
                <c:pt idx="302">
                  <c:v>25455.097203880789</c:v>
                </c:pt>
                <c:pt idx="303">
                  <c:v>25101.681232117393</c:v>
                </c:pt>
                <c:pt idx="304">
                  <c:v>26441.335656848765</c:v>
                </c:pt>
                <c:pt idx="305">
                  <c:v>26593.51241645512</c:v>
                </c:pt>
                <c:pt idx="306">
                  <c:v>26597.670251417043</c:v>
                </c:pt>
                <c:pt idx="307">
                  <c:v>22893.870867336645</c:v>
                </c:pt>
                <c:pt idx="308">
                  <c:v>27920.693336300719</c:v>
                </c:pt>
                <c:pt idx="309">
                  <c:v>22270.195623048297</c:v>
                </c:pt>
                <c:pt idx="310">
                  <c:v>27812.589627290745</c:v>
                </c:pt>
                <c:pt idx="311">
                  <c:v>28017.986674409705</c:v>
                </c:pt>
                <c:pt idx="312">
                  <c:v>22861.439754633651</c:v>
                </c:pt>
                <c:pt idx="313">
                  <c:v>23826.057465799626</c:v>
                </c:pt>
                <c:pt idx="314">
                  <c:v>24883.810680112663</c:v>
                </c:pt>
                <c:pt idx="315">
                  <c:v>32449.407176826506</c:v>
                </c:pt>
                <c:pt idx="316">
                  <c:v>27164.798940223249</c:v>
                </c:pt>
                <c:pt idx="317">
                  <c:v>23400.295165698783</c:v>
                </c:pt>
                <c:pt idx="318">
                  <c:v>24950.336039503418</c:v>
                </c:pt>
                <c:pt idx="319">
                  <c:v>24965.30424536634</c:v>
                </c:pt>
                <c:pt idx="320">
                  <c:v>24954.493874465341</c:v>
                </c:pt>
                <c:pt idx="321">
                  <c:v>24956.157008450115</c:v>
                </c:pt>
                <c:pt idx="322">
                  <c:v>21530.932566818512</c:v>
                </c:pt>
                <c:pt idx="323">
                  <c:v>24947.009771533885</c:v>
                </c:pt>
                <c:pt idx="324">
                  <c:v>25299.594176304894</c:v>
                </c:pt>
                <c:pt idx="325">
                  <c:v>24953.662307472958</c:v>
                </c:pt>
                <c:pt idx="326">
                  <c:v>24949.504472511035</c:v>
                </c:pt>
                <c:pt idx="327">
                  <c:v>16405.153625760679</c:v>
                </c:pt>
                <c:pt idx="328">
                  <c:v>18647.889804221581</c:v>
                </c:pt>
                <c:pt idx="329">
                  <c:v>18013.40418903223</c:v>
                </c:pt>
                <c:pt idx="330">
                  <c:v>21744.645283861319</c:v>
                </c:pt>
                <c:pt idx="331">
                  <c:v>25156.564653614769</c:v>
                </c:pt>
                <c:pt idx="332">
                  <c:v>26629.269797127654</c:v>
                </c:pt>
                <c:pt idx="333">
                  <c:v>21900.148311437213</c:v>
                </c:pt>
                <c:pt idx="334">
                  <c:v>18566.396238967896</c:v>
                </c:pt>
                <c:pt idx="335">
                  <c:v>18528.975724310603</c:v>
                </c:pt>
                <c:pt idx="336">
                  <c:v>25959.858368258159</c:v>
                </c:pt>
                <c:pt idx="337">
                  <c:v>34075.120646938129</c:v>
                </c:pt>
                <c:pt idx="338">
                  <c:v>32702.203542511383</c:v>
                </c:pt>
                <c:pt idx="339">
                  <c:v>34957.413225858043</c:v>
                </c:pt>
                <c:pt idx="340">
                  <c:v>22994.490473415164</c:v>
                </c:pt>
                <c:pt idx="341">
                  <c:v>18866.59192321869</c:v>
                </c:pt>
                <c:pt idx="342">
                  <c:v>30392.110437667347</c:v>
                </c:pt>
                <c:pt idx="343">
                  <c:v>25119.144138957468</c:v>
                </c:pt>
                <c:pt idx="344">
                  <c:v>31287.708088465413</c:v>
                </c:pt>
                <c:pt idx="345">
                  <c:v>32863.527539033967</c:v>
                </c:pt>
                <c:pt idx="346">
                  <c:v>28649.977588621899</c:v>
                </c:pt>
                <c:pt idx="347">
                  <c:v>29695.257298049171</c:v>
                </c:pt>
                <c:pt idx="348">
                  <c:v>29182.180463747951</c:v>
                </c:pt>
                <c:pt idx="349">
                  <c:v>36130.754252112521</c:v>
                </c:pt>
                <c:pt idx="350">
                  <c:v>32795.339045658446</c:v>
                </c:pt>
                <c:pt idx="351">
                  <c:v>30393.773571652117</c:v>
                </c:pt>
                <c:pt idx="352">
                  <c:v>24094.653604339808</c:v>
                </c:pt>
                <c:pt idx="353">
                  <c:v>27690.349279410228</c:v>
                </c:pt>
                <c:pt idx="354">
                  <c:v>27177.272445109014</c:v>
                </c:pt>
                <c:pt idx="355">
                  <c:v>20696.870873456897</c:v>
                </c:pt>
                <c:pt idx="356">
                  <c:v>25679.620291824594</c:v>
                </c:pt>
                <c:pt idx="357">
                  <c:v>31851.510509302083</c:v>
                </c:pt>
                <c:pt idx="358">
                  <c:v>32445.249341864583</c:v>
                </c:pt>
                <c:pt idx="359">
                  <c:v>20516.420836109468</c:v>
                </c:pt>
                <c:pt idx="360">
                  <c:v>20574.63052557638</c:v>
                </c:pt>
                <c:pt idx="361">
                  <c:v>32829.433292346206</c:v>
                </c:pt>
                <c:pt idx="362">
                  <c:v>30723.074100636364</c:v>
                </c:pt>
                <c:pt idx="363">
                  <c:v>21550.890174635737</c:v>
                </c:pt>
                <c:pt idx="364">
                  <c:v>33753.304220885344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2-4F3A-ABC0-81AE7D26D25B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Jahr!$A$2:$A$367</c:f>
              <c:numCache>
                <c:formatCode>dd/mm/yy;@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Jahr!$I$2:$I$367</c:f>
              <c:numCache>
                <c:formatCode>#,##0</c:formatCode>
                <c:ptCount val="366"/>
                <c:pt idx="0">
                  <c:v>6489.2951943092994</c:v>
                </c:pt>
                <c:pt idx="1">
                  <c:v>7825.2228850443489</c:v>
                </c:pt>
                <c:pt idx="2">
                  <c:v>0</c:v>
                </c:pt>
                <c:pt idx="3">
                  <c:v>3079.8596827961705</c:v>
                </c:pt>
                <c:pt idx="4">
                  <c:v>5658.3058721700172</c:v>
                </c:pt>
                <c:pt idx="5">
                  <c:v>2026.803224729955</c:v>
                </c:pt>
                <c:pt idx="6">
                  <c:v>6633.8150764204793</c:v>
                </c:pt>
                <c:pt idx="7">
                  <c:v>1.7624375867217001</c:v>
                </c:pt>
                <c:pt idx="8">
                  <c:v>0</c:v>
                </c:pt>
                <c:pt idx="9">
                  <c:v>0</c:v>
                </c:pt>
                <c:pt idx="10">
                  <c:v>356.89361131114424</c:v>
                </c:pt>
                <c:pt idx="11">
                  <c:v>0</c:v>
                </c:pt>
                <c:pt idx="12">
                  <c:v>0</c:v>
                </c:pt>
                <c:pt idx="13">
                  <c:v>0.88121879336085007</c:v>
                </c:pt>
                <c:pt idx="14">
                  <c:v>0</c:v>
                </c:pt>
                <c:pt idx="15">
                  <c:v>0.88121879336085007</c:v>
                </c:pt>
                <c:pt idx="16">
                  <c:v>3.5248751734434003</c:v>
                </c:pt>
                <c:pt idx="17">
                  <c:v>1.7624375867217001</c:v>
                </c:pt>
                <c:pt idx="18">
                  <c:v>0</c:v>
                </c:pt>
                <c:pt idx="19">
                  <c:v>2.6436563800825499</c:v>
                </c:pt>
                <c:pt idx="20">
                  <c:v>0.88121879336085007</c:v>
                </c:pt>
                <c:pt idx="21">
                  <c:v>9.69340672696935</c:v>
                </c:pt>
                <c:pt idx="22">
                  <c:v>8.8121879336085005</c:v>
                </c:pt>
                <c:pt idx="23">
                  <c:v>11.455844313691051</c:v>
                </c:pt>
                <c:pt idx="24">
                  <c:v>3.5248751734434003</c:v>
                </c:pt>
                <c:pt idx="25">
                  <c:v>7.0497503468868006</c:v>
                </c:pt>
                <c:pt idx="26">
                  <c:v>0.88121879336085007</c:v>
                </c:pt>
                <c:pt idx="27">
                  <c:v>2.6436563800825499</c:v>
                </c:pt>
                <c:pt idx="28">
                  <c:v>0</c:v>
                </c:pt>
                <c:pt idx="29">
                  <c:v>0.88121879336085007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1.7624375867217001</c:v>
                </c:pt>
                <c:pt idx="37">
                  <c:v>0</c:v>
                </c:pt>
                <c:pt idx="38">
                  <c:v>1383.5135055765347</c:v>
                </c:pt>
                <c:pt idx="39">
                  <c:v>7.930969140247651</c:v>
                </c:pt>
                <c:pt idx="40">
                  <c:v>0.88121879336085007</c:v>
                </c:pt>
                <c:pt idx="41">
                  <c:v>0.88121879336085007</c:v>
                </c:pt>
                <c:pt idx="42">
                  <c:v>2.6436563800825499</c:v>
                </c:pt>
                <c:pt idx="43">
                  <c:v>0</c:v>
                </c:pt>
                <c:pt idx="44">
                  <c:v>2.6436563800825499</c:v>
                </c:pt>
                <c:pt idx="45">
                  <c:v>3.5248751734434003</c:v>
                </c:pt>
                <c:pt idx="46">
                  <c:v>5.2873127601650998</c:v>
                </c:pt>
                <c:pt idx="47">
                  <c:v>6.1685315535259493</c:v>
                </c:pt>
                <c:pt idx="48">
                  <c:v>6.1685315535259493</c:v>
                </c:pt>
                <c:pt idx="49">
                  <c:v>7.0497503468868006</c:v>
                </c:pt>
                <c:pt idx="50">
                  <c:v>1.7624375867217001</c:v>
                </c:pt>
                <c:pt idx="51">
                  <c:v>2.6436563800825499</c:v>
                </c:pt>
                <c:pt idx="52">
                  <c:v>1.7624375867217001</c:v>
                </c:pt>
                <c:pt idx="53">
                  <c:v>10.5746255203302</c:v>
                </c:pt>
                <c:pt idx="54">
                  <c:v>1.7624375867217001</c:v>
                </c:pt>
                <c:pt idx="55">
                  <c:v>0</c:v>
                </c:pt>
                <c:pt idx="56">
                  <c:v>0</c:v>
                </c:pt>
                <c:pt idx="57">
                  <c:v>2.6436563800825499</c:v>
                </c:pt>
                <c:pt idx="58">
                  <c:v>1.7624375867217001</c:v>
                </c:pt>
                <c:pt idx="59">
                  <c:v>1.7624375867217001</c:v>
                </c:pt>
                <c:pt idx="60">
                  <c:v>1.7624375867217001</c:v>
                </c:pt>
                <c:pt idx="61">
                  <c:v>0</c:v>
                </c:pt>
                <c:pt idx="62">
                  <c:v>9.69340672696935</c:v>
                </c:pt>
                <c:pt idx="63">
                  <c:v>10.5746255203302</c:v>
                </c:pt>
                <c:pt idx="64">
                  <c:v>5.2873127601650998</c:v>
                </c:pt>
                <c:pt idx="65">
                  <c:v>0.88121879336085007</c:v>
                </c:pt>
                <c:pt idx="66">
                  <c:v>0.88121879336085007</c:v>
                </c:pt>
                <c:pt idx="67">
                  <c:v>0.88121879336085007</c:v>
                </c:pt>
                <c:pt idx="68">
                  <c:v>0.88121879336085007</c:v>
                </c:pt>
                <c:pt idx="69">
                  <c:v>0.88121879336085007</c:v>
                </c:pt>
                <c:pt idx="70">
                  <c:v>3.5248751734434003</c:v>
                </c:pt>
                <c:pt idx="71">
                  <c:v>0.88121879336085007</c:v>
                </c:pt>
                <c:pt idx="72">
                  <c:v>2.6436563800825499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2.6436563800825499</c:v>
                </c:pt>
                <c:pt idx="77">
                  <c:v>6.1685315535259493</c:v>
                </c:pt>
                <c:pt idx="78">
                  <c:v>7.0497503468868006</c:v>
                </c:pt>
                <c:pt idx="79">
                  <c:v>4.4060939668042503</c:v>
                </c:pt>
                <c:pt idx="80">
                  <c:v>4.4060939668042503</c:v>
                </c:pt>
                <c:pt idx="81">
                  <c:v>1.7624375867217001</c:v>
                </c:pt>
                <c:pt idx="82">
                  <c:v>1.7624375867217001</c:v>
                </c:pt>
                <c:pt idx="83">
                  <c:v>2.6436563800825499</c:v>
                </c:pt>
                <c:pt idx="84">
                  <c:v>4.4060939668042503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0.88121879336085007</c:v>
                </c:pt>
                <c:pt idx="89">
                  <c:v>2.6436563800825499</c:v>
                </c:pt>
                <c:pt idx="90">
                  <c:v>1.7624375867217001</c:v>
                </c:pt>
                <c:pt idx="91">
                  <c:v>0.88121879336085007</c:v>
                </c:pt>
                <c:pt idx="92">
                  <c:v>2.6436563800825499</c:v>
                </c:pt>
                <c:pt idx="93">
                  <c:v>0.88121879336085007</c:v>
                </c:pt>
                <c:pt idx="94">
                  <c:v>4963.905463001669</c:v>
                </c:pt>
                <c:pt idx="95">
                  <c:v>0.88121879336085007</c:v>
                </c:pt>
                <c:pt idx="96">
                  <c:v>4.4060939668042503</c:v>
                </c:pt>
                <c:pt idx="97">
                  <c:v>2.6436563800825499</c:v>
                </c:pt>
                <c:pt idx="98">
                  <c:v>1.7624375867217001</c:v>
                </c:pt>
                <c:pt idx="99">
                  <c:v>0</c:v>
                </c:pt>
                <c:pt idx="100">
                  <c:v>0.88121879336085007</c:v>
                </c:pt>
                <c:pt idx="101">
                  <c:v>0</c:v>
                </c:pt>
                <c:pt idx="102">
                  <c:v>0</c:v>
                </c:pt>
                <c:pt idx="103">
                  <c:v>1.7624375867217001</c:v>
                </c:pt>
                <c:pt idx="104">
                  <c:v>1.7624375867217001</c:v>
                </c:pt>
                <c:pt idx="105">
                  <c:v>0.88121879336085007</c:v>
                </c:pt>
                <c:pt idx="106">
                  <c:v>0.88121879336085007</c:v>
                </c:pt>
                <c:pt idx="107">
                  <c:v>7.930969140247651</c:v>
                </c:pt>
                <c:pt idx="108">
                  <c:v>4591.1499134100295</c:v>
                </c:pt>
                <c:pt idx="109">
                  <c:v>0.88121879336085007</c:v>
                </c:pt>
                <c:pt idx="110">
                  <c:v>2.6436563800825499</c:v>
                </c:pt>
                <c:pt idx="111">
                  <c:v>3.5248751734434003</c:v>
                </c:pt>
                <c:pt idx="112">
                  <c:v>0</c:v>
                </c:pt>
                <c:pt idx="113">
                  <c:v>0</c:v>
                </c:pt>
                <c:pt idx="114">
                  <c:v>5.2873127601650998</c:v>
                </c:pt>
                <c:pt idx="115">
                  <c:v>0.88121879336085007</c:v>
                </c:pt>
                <c:pt idx="116">
                  <c:v>2.6436563800825499</c:v>
                </c:pt>
                <c:pt idx="117">
                  <c:v>4.4060939668042503</c:v>
                </c:pt>
                <c:pt idx="118">
                  <c:v>10.5746255203302</c:v>
                </c:pt>
                <c:pt idx="119">
                  <c:v>3.5248751734434003</c:v>
                </c:pt>
                <c:pt idx="120">
                  <c:v>1.7624375867217001</c:v>
                </c:pt>
                <c:pt idx="121">
                  <c:v>6.1685315535259493</c:v>
                </c:pt>
                <c:pt idx="122">
                  <c:v>3.5248751734434003</c:v>
                </c:pt>
                <c:pt idx="123">
                  <c:v>6.1685315535259493</c:v>
                </c:pt>
                <c:pt idx="124">
                  <c:v>4.4060939668042503</c:v>
                </c:pt>
                <c:pt idx="125">
                  <c:v>2.6436563800825499</c:v>
                </c:pt>
                <c:pt idx="126">
                  <c:v>13.21828190041275</c:v>
                </c:pt>
                <c:pt idx="127">
                  <c:v>9.69340672696935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0.88121879336085007</c:v>
                </c:pt>
                <c:pt idx="137">
                  <c:v>0</c:v>
                </c:pt>
                <c:pt idx="138">
                  <c:v>1.7624375867217001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2.6436563800825499</c:v>
                </c:pt>
                <c:pt idx="143">
                  <c:v>2.6436563800825499</c:v>
                </c:pt>
                <c:pt idx="144">
                  <c:v>7.0497503468868006</c:v>
                </c:pt>
                <c:pt idx="145">
                  <c:v>14.099500693773601</c:v>
                </c:pt>
                <c:pt idx="146">
                  <c:v>0.88121879336085007</c:v>
                </c:pt>
                <c:pt idx="147">
                  <c:v>1.7624375867217001</c:v>
                </c:pt>
                <c:pt idx="148">
                  <c:v>0</c:v>
                </c:pt>
                <c:pt idx="149">
                  <c:v>4.4060939668042503</c:v>
                </c:pt>
                <c:pt idx="150">
                  <c:v>0</c:v>
                </c:pt>
                <c:pt idx="151">
                  <c:v>0.88121879336085007</c:v>
                </c:pt>
                <c:pt idx="152">
                  <c:v>0</c:v>
                </c:pt>
                <c:pt idx="153">
                  <c:v>2.6436563800825499</c:v>
                </c:pt>
                <c:pt idx="154">
                  <c:v>0</c:v>
                </c:pt>
                <c:pt idx="155">
                  <c:v>0</c:v>
                </c:pt>
                <c:pt idx="156">
                  <c:v>0.88121879336085007</c:v>
                </c:pt>
                <c:pt idx="157">
                  <c:v>0</c:v>
                </c:pt>
                <c:pt idx="158">
                  <c:v>7.0497503468868006</c:v>
                </c:pt>
                <c:pt idx="159">
                  <c:v>7.0497503468868006</c:v>
                </c:pt>
                <c:pt idx="160">
                  <c:v>4.4060939668042503</c:v>
                </c:pt>
                <c:pt idx="161">
                  <c:v>0</c:v>
                </c:pt>
                <c:pt idx="162">
                  <c:v>0</c:v>
                </c:pt>
                <c:pt idx="163">
                  <c:v>3.5248751734434003</c:v>
                </c:pt>
                <c:pt idx="164">
                  <c:v>1.7624375867217001</c:v>
                </c:pt>
                <c:pt idx="165">
                  <c:v>70.497503468868004</c:v>
                </c:pt>
                <c:pt idx="166">
                  <c:v>0</c:v>
                </c:pt>
                <c:pt idx="167">
                  <c:v>0.88121879336085007</c:v>
                </c:pt>
                <c:pt idx="168">
                  <c:v>0.88121879336085007</c:v>
                </c:pt>
                <c:pt idx="169">
                  <c:v>0</c:v>
                </c:pt>
                <c:pt idx="170">
                  <c:v>12923.954823430227</c:v>
                </c:pt>
                <c:pt idx="171">
                  <c:v>6072.4787050496179</c:v>
                </c:pt>
                <c:pt idx="172">
                  <c:v>2.6436563800825499</c:v>
                </c:pt>
                <c:pt idx="173">
                  <c:v>0</c:v>
                </c:pt>
                <c:pt idx="174">
                  <c:v>0</c:v>
                </c:pt>
                <c:pt idx="175">
                  <c:v>1.7624375867217001</c:v>
                </c:pt>
                <c:pt idx="176">
                  <c:v>0.88121879336085007</c:v>
                </c:pt>
                <c:pt idx="177">
                  <c:v>1.7624375867217001</c:v>
                </c:pt>
                <c:pt idx="178">
                  <c:v>0.88121879336085007</c:v>
                </c:pt>
                <c:pt idx="179">
                  <c:v>2.6436563800825499</c:v>
                </c:pt>
                <c:pt idx="180">
                  <c:v>0.88121879336085007</c:v>
                </c:pt>
                <c:pt idx="181">
                  <c:v>0.88121879336085007</c:v>
                </c:pt>
                <c:pt idx="182">
                  <c:v>0.88121879336085007</c:v>
                </c:pt>
                <c:pt idx="183">
                  <c:v>0</c:v>
                </c:pt>
                <c:pt idx="184">
                  <c:v>1.7624375867217001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1.7624375867217001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4.4060939668042503</c:v>
                </c:pt>
                <c:pt idx="227">
                  <c:v>2.6436563800825499</c:v>
                </c:pt>
                <c:pt idx="228">
                  <c:v>0.88121879336085007</c:v>
                </c:pt>
                <c:pt idx="229">
                  <c:v>0.88121879336085007</c:v>
                </c:pt>
                <c:pt idx="230">
                  <c:v>4.4060939668042503</c:v>
                </c:pt>
                <c:pt idx="231">
                  <c:v>0.88121879336085007</c:v>
                </c:pt>
                <c:pt idx="232">
                  <c:v>11.455844313691051</c:v>
                </c:pt>
                <c:pt idx="233">
                  <c:v>0</c:v>
                </c:pt>
                <c:pt idx="234">
                  <c:v>0.88121879336085007</c:v>
                </c:pt>
                <c:pt idx="235">
                  <c:v>3725.7930583296734</c:v>
                </c:pt>
                <c:pt idx="236">
                  <c:v>6.1685315535259493</c:v>
                </c:pt>
                <c:pt idx="237">
                  <c:v>25.555345007464645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2.6436563800825499</c:v>
                </c:pt>
                <c:pt idx="243">
                  <c:v>1.7624375867217001</c:v>
                </c:pt>
                <c:pt idx="244">
                  <c:v>0.88121879336085007</c:v>
                </c:pt>
                <c:pt idx="245">
                  <c:v>0</c:v>
                </c:pt>
                <c:pt idx="246">
                  <c:v>7.930969140247651</c:v>
                </c:pt>
                <c:pt idx="247">
                  <c:v>4.4060939668042503</c:v>
                </c:pt>
                <c:pt idx="248">
                  <c:v>5.2873127601650998</c:v>
                </c:pt>
                <c:pt idx="249">
                  <c:v>3.5248751734434003</c:v>
                </c:pt>
                <c:pt idx="250">
                  <c:v>0.88121879336085007</c:v>
                </c:pt>
                <c:pt idx="251">
                  <c:v>262.6032004215333</c:v>
                </c:pt>
                <c:pt idx="252">
                  <c:v>1.7624375867217001</c:v>
                </c:pt>
                <c:pt idx="253">
                  <c:v>8.8121879336085005</c:v>
                </c:pt>
                <c:pt idx="254">
                  <c:v>7.0497503468868006</c:v>
                </c:pt>
                <c:pt idx="255">
                  <c:v>0.88121879336085007</c:v>
                </c:pt>
                <c:pt idx="256">
                  <c:v>0.88121879336085007</c:v>
                </c:pt>
                <c:pt idx="257">
                  <c:v>0</c:v>
                </c:pt>
                <c:pt idx="258">
                  <c:v>0</c:v>
                </c:pt>
                <c:pt idx="259">
                  <c:v>0.88121879336085007</c:v>
                </c:pt>
                <c:pt idx="260">
                  <c:v>5.2873127601650998</c:v>
                </c:pt>
                <c:pt idx="261">
                  <c:v>0.88121879336085007</c:v>
                </c:pt>
                <c:pt idx="262">
                  <c:v>1.7624375867217001</c:v>
                </c:pt>
                <c:pt idx="263">
                  <c:v>3.5248751734434003</c:v>
                </c:pt>
                <c:pt idx="264">
                  <c:v>13.21828190041275</c:v>
                </c:pt>
                <c:pt idx="265">
                  <c:v>10.5746255203302</c:v>
                </c:pt>
                <c:pt idx="266">
                  <c:v>5.2873127601650998</c:v>
                </c:pt>
                <c:pt idx="267">
                  <c:v>8.8121879336085005</c:v>
                </c:pt>
                <c:pt idx="268">
                  <c:v>0</c:v>
                </c:pt>
                <c:pt idx="269">
                  <c:v>2.6436563800825499</c:v>
                </c:pt>
                <c:pt idx="270">
                  <c:v>8.8121879336085005</c:v>
                </c:pt>
                <c:pt idx="271">
                  <c:v>9.69340672696935</c:v>
                </c:pt>
                <c:pt idx="272">
                  <c:v>7.0497503468868006</c:v>
                </c:pt>
                <c:pt idx="273">
                  <c:v>8.8121879336085005</c:v>
                </c:pt>
                <c:pt idx="274">
                  <c:v>15.861938280495302</c:v>
                </c:pt>
                <c:pt idx="275">
                  <c:v>58.160440361816093</c:v>
                </c:pt>
                <c:pt idx="276">
                  <c:v>11.455844313691051</c:v>
                </c:pt>
                <c:pt idx="277">
                  <c:v>61.685315535259491</c:v>
                </c:pt>
                <c:pt idx="278">
                  <c:v>2.6436563800825499</c:v>
                </c:pt>
                <c:pt idx="279">
                  <c:v>4.4060939668042503</c:v>
                </c:pt>
                <c:pt idx="280">
                  <c:v>7.0497503468868006</c:v>
                </c:pt>
                <c:pt idx="281">
                  <c:v>3.5248751734434003</c:v>
                </c:pt>
                <c:pt idx="282">
                  <c:v>7.930969140247651</c:v>
                </c:pt>
                <c:pt idx="283">
                  <c:v>9.69340672696935</c:v>
                </c:pt>
                <c:pt idx="284">
                  <c:v>25.555345007464645</c:v>
                </c:pt>
                <c:pt idx="285">
                  <c:v>36.129970527794853</c:v>
                </c:pt>
                <c:pt idx="286">
                  <c:v>9.69340672696935</c:v>
                </c:pt>
                <c:pt idx="287">
                  <c:v>5.2873127601650998</c:v>
                </c:pt>
                <c:pt idx="288">
                  <c:v>0.88121879336085007</c:v>
                </c:pt>
                <c:pt idx="289">
                  <c:v>0</c:v>
                </c:pt>
                <c:pt idx="290">
                  <c:v>4.4060939668042503</c:v>
                </c:pt>
                <c:pt idx="291">
                  <c:v>36.129970527794853</c:v>
                </c:pt>
                <c:pt idx="292">
                  <c:v>46.704596048125048</c:v>
                </c:pt>
                <c:pt idx="293">
                  <c:v>15.861938280495302</c:v>
                </c:pt>
                <c:pt idx="294">
                  <c:v>29.961438974268898</c:v>
                </c:pt>
                <c:pt idx="295">
                  <c:v>30.842657767629746</c:v>
                </c:pt>
                <c:pt idx="296">
                  <c:v>35.248751734434002</c:v>
                </c:pt>
                <c:pt idx="297">
                  <c:v>55.516783981733553</c:v>
                </c:pt>
                <c:pt idx="298">
                  <c:v>14.980719487134449</c:v>
                </c:pt>
                <c:pt idx="299">
                  <c:v>15.861938280495302</c:v>
                </c:pt>
                <c:pt idx="300">
                  <c:v>3.5248751734434003</c:v>
                </c:pt>
                <c:pt idx="301">
                  <c:v>2.6436563800825499</c:v>
                </c:pt>
                <c:pt idx="302">
                  <c:v>45.823377254764203</c:v>
                </c:pt>
                <c:pt idx="303">
                  <c:v>32.605095354351455</c:v>
                </c:pt>
                <c:pt idx="304">
                  <c:v>23966.507523035038</c:v>
                </c:pt>
                <c:pt idx="305">
                  <c:v>18139.888861333096</c:v>
                </c:pt>
                <c:pt idx="306">
                  <c:v>19910.257417195044</c:v>
                </c:pt>
                <c:pt idx="307">
                  <c:v>18185.712238587861</c:v>
                </c:pt>
                <c:pt idx="308">
                  <c:v>18938.273088118029</c:v>
                </c:pt>
                <c:pt idx="309">
                  <c:v>17745.984060700794</c:v>
                </c:pt>
                <c:pt idx="310">
                  <c:v>20495.38669598665</c:v>
                </c:pt>
                <c:pt idx="311">
                  <c:v>21235.610482409767</c:v>
                </c:pt>
                <c:pt idx="312">
                  <c:v>20688.373611732677</c:v>
                </c:pt>
                <c:pt idx="313">
                  <c:v>20831.131056257138</c:v>
                </c:pt>
                <c:pt idx="314">
                  <c:v>17384.684355422847</c:v>
                </c:pt>
                <c:pt idx="315">
                  <c:v>16616.26156761219</c:v>
                </c:pt>
                <c:pt idx="316">
                  <c:v>20026.578297918677</c:v>
                </c:pt>
                <c:pt idx="317">
                  <c:v>16959.936897022915</c:v>
                </c:pt>
                <c:pt idx="318">
                  <c:v>17679.011432405376</c:v>
                </c:pt>
                <c:pt idx="319">
                  <c:v>17440.20113940458</c:v>
                </c:pt>
                <c:pt idx="320">
                  <c:v>15993.239880706067</c:v>
                </c:pt>
                <c:pt idx="321">
                  <c:v>15098.802805444804</c:v>
                </c:pt>
                <c:pt idx="322">
                  <c:v>12976.827951031877</c:v>
                </c:pt>
                <c:pt idx="323">
                  <c:v>15035.35505232282</c:v>
                </c:pt>
                <c:pt idx="324">
                  <c:v>19274.898667181875</c:v>
                </c:pt>
                <c:pt idx="325">
                  <c:v>19727.845126969347</c:v>
                </c:pt>
                <c:pt idx="326">
                  <c:v>19097.773689716341</c:v>
                </c:pt>
                <c:pt idx="327">
                  <c:v>16760.781449723367</c:v>
                </c:pt>
                <c:pt idx="328">
                  <c:v>15219.529780135239</c:v>
                </c:pt>
                <c:pt idx="329">
                  <c:v>14903.172233318694</c:v>
                </c:pt>
                <c:pt idx="330">
                  <c:v>17500.124017353122</c:v>
                </c:pt>
                <c:pt idx="331">
                  <c:v>21794.303197400543</c:v>
                </c:pt>
                <c:pt idx="332">
                  <c:v>21736.142757038724</c:v>
                </c:pt>
                <c:pt idx="333">
                  <c:v>20057.420955686306</c:v>
                </c:pt>
                <c:pt idx="334">
                  <c:v>16149.215607130938</c:v>
                </c:pt>
                <c:pt idx="335">
                  <c:v>16326.340584596468</c:v>
                </c:pt>
                <c:pt idx="336">
                  <c:v>13222.687994379556</c:v>
                </c:pt>
                <c:pt idx="337">
                  <c:v>15880.443875155877</c:v>
                </c:pt>
                <c:pt idx="338">
                  <c:v>22078.055648862737</c:v>
                </c:pt>
                <c:pt idx="339">
                  <c:v>20837.299587810659</c:v>
                </c:pt>
                <c:pt idx="340">
                  <c:v>19900.564010468075</c:v>
                </c:pt>
                <c:pt idx="341">
                  <c:v>15419.566446228155</c:v>
                </c:pt>
                <c:pt idx="342">
                  <c:v>17008.403930657762</c:v>
                </c:pt>
                <c:pt idx="343">
                  <c:v>14971.907299200842</c:v>
                </c:pt>
                <c:pt idx="344">
                  <c:v>20663.699485518573</c:v>
                </c:pt>
                <c:pt idx="345">
                  <c:v>19105.704658856586</c:v>
                </c:pt>
                <c:pt idx="346">
                  <c:v>17038.365369632036</c:v>
                </c:pt>
                <c:pt idx="347">
                  <c:v>22759.237776130674</c:v>
                </c:pt>
                <c:pt idx="348">
                  <c:v>19310.147418916305</c:v>
                </c:pt>
                <c:pt idx="349">
                  <c:v>19742.825846456486</c:v>
                </c:pt>
                <c:pt idx="350">
                  <c:v>17187.291345710015</c:v>
                </c:pt>
                <c:pt idx="351">
                  <c:v>9191.112014753664</c:v>
                </c:pt>
                <c:pt idx="352">
                  <c:v>20059.18339327303</c:v>
                </c:pt>
                <c:pt idx="353">
                  <c:v>22822.685529252652</c:v>
                </c:pt>
                <c:pt idx="354">
                  <c:v>21701.775224097655</c:v>
                </c:pt>
                <c:pt idx="355">
                  <c:v>18014.75579267586</c:v>
                </c:pt>
                <c:pt idx="356">
                  <c:v>17608.513928936503</c:v>
                </c:pt>
                <c:pt idx="357">
                  <c:v>15623.127987494508</c:v>
                </c:pt>
                <c:pt idx="358">
                  <c:v>11948.445619179765</c:v>
                </c:pt>
                <c:pt idx="359">
                  <c:v>8316.0617529463416</c:v>
                </c:pt>
                <c:pt idx="360">
                  <c:v>16188.87045283217</c:v>
                </c:pt>
                <c:pt idx="361">
                  <c:v>19379.763703591816</c:v>
                </c:pt>
                <c:pt idx="362">
                  <c:v>17378.515823869318</c:v>
                </c:pt>
                <c:pt idx="363">
                  <c:v>16202.088734732586</c:v>
                </c:pt>
                <c:pt idx="364">
                  <c:v>13572.53185534381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2-4F3A-ABC0-81AE7D26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6064"/>
        <c:axId val="82697600"/>
      </c:lineChart>
      <c:dateAx>
        <c:axId val="82696064"/>
        <c:scaling>
          <c:orientation val="minMax"/>
          <c:max val="42735"/>
          <c:min val="42644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9760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82697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960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653"/>
          <c:y val="2.6663333749948012E-3"/>
          <c:w val="0.32060346523670824"/>
          <c:h val="0.18594453471094138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Rohgas auf BGAA in Bm³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Jahresbilanz!$A$6:$A$17</c:f>
              <c:numCache>
                <c:formatCode>mmmm\ yyyy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Jahresbilanz!$C$6:$C$17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D60-40B3-8CA7-24576D70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27400"/>
        <c:axId val="965027728"/>
      </c:barChart>
      <c:dateAx>
        <c:axId val="96502740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27728"/>
        <c:crosses val="autoZero"/>
        <c:auto val="1"/>
        <c:lblOffset val="100"/>
        <c:baseTimeUnit val="months"/>
      </c:dateAx>
      <c:valAx>
        <c:axId val="9650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2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Jahr!$A$2:$A$367</c:f>
              <c:numCache>
                <c:formatCode>dd/mm/yy;@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Jahr!$C$2:$C$367</c:f>
              <c:numCache>
                <c:formatCode>#,##0</c:formatCode>
                <c:ptCount val="366"/>
                <c:pt idx="0">
                  <c:v>7356</c:v>
                </c:pt>
                <c:pt idx="1">
                  <c:v>8871</c:v>
                </c:pt>
                <c:pt idx="3">
                  <c:v>3493</c:v>
                </c:pt>
                <c:pt idx="4">
                  <c:v>5214</c:v>
                </c:pt>
                <c:pt idx="5">
                  <c:v>1786</c:v>
                </c:pt>
                <c:pt idx="6">
                  <c:v>7524</c:v>
                </c:pt>
                <c:pt idx="304">
                  <c:v>22000</c:v>
                </c:pt>
                <c:pt idx="305">
                  <c:v>20492</c:v>
                </c:pt>
                <c:pt idx="306">
                  <c:v>22532</c:v>
                </c:pt>
                <c:pt idx="307">
                  <c:v>20627</c:v>
                </c:pt>
                <c:pt idx="308">
                  <c:v>21414</c:v>
                </c:pt>
                <c:pt idx="309">
                  <c:v>17635</c:v>
                </c:pt>
                <c:pt idx="310">
                  <c:v>23172</c:v>
                </c:pt>
                <c:pt idx="311">
                  <c:v>24006</c:v>
                </c:pt>
                <c:pt idx="312">
                  <c:v>23426</c:v>
                </c:pt>
                <c:pt idx="313">
                  <c:v>23538</c:v>
                </c:pt>
                <c:pt idx="314">
                  <c:v>19665</c:v>
                </c:pt>
                <c:pt idx="315">
                  <c:v>18837</c:v>
                </c:pt>
                <c:pt idx="316">
                  <c:v>22698</c:v>
                </c:pt>
                <c:pt idx="317">
                  <c:v>17687</c:v>
                </c:pt>
                <c:pt idx="318">
                  <c:v>20058</c:v>
                </c:pt>
                <c:pt idx="319">
                  <c:v>19769</c:v>
                </c:pt>
                <c:pt idx="320">
                  <c:v>18140</c:v>
                </c:pt>
                <c:pt idx="321">
                  <c:v>17123</c:v>
                </c:pt>
                <c:pt idx="322">
                  <c:v>14720</c:v>
                </c:pt>
                <c:pt idx="323">
                  <c:v>17062</c:v>
                </c:pt>
                <c:pt idx="324">
                  <c:v>21449</c:v>
                </c:pt>
                <c:pt idx="325">
                  <c:v>22379</c:v>
                </c:pt>
                <c:pt idx="326">
                  <c:v>21669</c:v>
                </c:pt>
                <c:pt idx="327">
                  <c:v>19018</c:v>
                </c:pt>
                <c:pt idx="328">
                  <c:v>17264</c:v>
                </c:pt>
                <c:pt idx="329">
                  <c:v>16904</c:v>
                </c:pt>
                <c:pt idx="330">
                  <c:v>19845</c:v>
                </c:pt>
                <c:pt idx="331">
                  <c:v>24726</c:v>
                </c:pt>
                <c:pt idx="332">
                  <c:v>24660</c:v>
                </c:pt>
                <c:pt idx="333">
                  <c:v>22753</c:v>
                </c:pt>
                <c:pt idx="334">
                  <c:v>18318</c:v>
                </c:pt>
                <c:pt idx="335">
                  <c:v>18522</c:v>
                </c:pt>
                <c:pt idx="336">
                  <c:v>14980</c:v>
                </c:pt>
                <c:pt idx="337">
                  <c:v>18004</c:v>
                </c:pt>
                <c:pt idx="338">
                  <c:v>25053</c:v>
                </c:pt>
                <c:pt idx="339">
                  <c:v>23646</c:v>
                </c:pt>
                <c:pt idx="340">
                  <c:v>22582</c:v>
                </c:pt>
                <c:pt idx="341">
                  <c:v>14058</c:v>
                </c:pt>
                <c:pt idx="342">
                  <c:v>19285</c:v>
                </c:pt>
                <c:pt idx="343">
                  <c:v>16990</c:v>
                </c:pt>
                <c:pt idx="344">
                  <c:v>23299</c:v>
                </c:pt>
                <c:pt idx="345">
                  <c:v>21678</c:v>
                </c:pt>
                <c:pt idx="346">
                  <c:v>19335</c:v>
                </c:pt>
                <c:pt idx="347">
                  <c:v>25826</c:v>
                </c:pt>
                <c:pt idx="348">
                  <c:v>21907</c:v>
                </c:pt>
                <c:pt idx="349">
                  <c:v>22399</c:v>
                </c:pt>
                <c:pt idx="350">
                  <c:v>19499</c:v>
                </c:pt>
                <c:pt idx="351">
                  <c:v>10430</c:v>
                </c:pt>
                <c:pt idx="352">
                  <c:v>22761</c:v>
                </c:pt>
                <c:pt idx="353">
                  <c:v>25898</c:v>
                </c:pt>
                <c:pt idx="354">
                  <c:v>24626</c:v>
                </c:pt>
                <c:pt idx="355">
                  <c:v>20440</c:v>
                </c:pt>
                <c:pt idx="356">
                  <c:v>19981</c:v>
                </c:pt>
                <c:pt idx="357">
                  <c:v>17729</c:v>
                </c:pt>
                <c:pt idx="358">
                  <c:v>13558</c:v>
                </c:pt>
                <c:pt idx="359">
                  <c:v>9433</c:v>
                </c:pt>
                <c:pt idx="360">
                  <c:v>18361</c:v>
                </c:pt>
                <c:pt idx="361">
                  <c:v>21991</c:v>
                </c:pt>
                <c:pt idx="362">
                  <c:v>19721</c:v>
                </c:pt>
                <c:pt idx="363">
                  <c:v>18385</c:v>
                </c:pt>
                <c:pt idx="364">
                  <c:v>15402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Jahr!#REF!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3F9-4790-A491-4414B4BE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86952"/>
        <c:axId val="477887280"/>
      </c:lineChart>
      <c:dateAx>
        <c:axId val="477886952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7280"/>
        <c:crosses val="autoZero"/>
        <c:auto val="1"/>
        <c:lblOffset val="100"/>
        <c:baseTimeUnit val="days"/>
      </c:dateAx>
      <c:valAx>
        <c:axId val="4778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bg1">
              <a:lumMod val="50000"/>
            </a:schemeClr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104775</xdr:rowOff>
    </xdr:from>
    <xdr:to>
      <xdr:col>3</xdr:col>
      <xdr:colOff>704850</xdr:colOff>
      <xdr:row>6</xdr:row>
      <xdr:rowOff>104775</xdr:rowOff>
    </xdr:to>
    <xdr:sp macro="" textlink="">
      <xdr:nvSpPr>
        <xdr:cNvPr id="9443" name="Line 1">
          <a:extLst>
            <a:ext uri="{FF2B5EF4-FFF2-40B4-BE49-F238E27FC236}">
              <a16:creationId xmlns:a16="http://schemas.microsoft.com/office/drawing/2014/main" id="{00000000-0008-0000-0000-0000E3240000}"/>
            </a:ext>
          </a:extLst>
        </xdr:cNvPr>
        <xdr:cNvSpPr>
          <a:spLocks noChangeShapeType="1"/>
        </xdr:cNvSpPr>
      </xdr:nvSpPr>
      <xdr:spPr bwMode="auto">
        <a:xfrm flipV="1">
          <a:off x="2857500" y="2124075"/>
          <a:ext cx="2228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304800</xdr:colOff>
      <xdr:row>7</xdr:row>
      <xdr:rowOff>38100</xdr:rowOff>
    </xdr:to>
    <xdr:graphicFrame macro="">
      <xdr:nvGraphicFramePr>
        <xdr:cNvPr id="2068524" name="Diagramm 1">
          <a:extLst>
            <a:ext uri="{FF2B5EF4-FFF2-40B4-BE49-F238E27FC236}">
              <a16:creationId xmlns:a16="http://schemas.microsoft.com/office/drawing/2014/main" id="{00000000-0008-0000-0400-00002C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17</xdr:col>
      <xdr:colOff>304800</xdr:colOff>
      <xdr:row>13</xdr:row>
      <xdr:rowOff>38100</xdr:rowOff>
    </xdr:to>
    <xdr:graphicFrame macro="">
      <xdr:nvGraphicFramePr>
        <xdr:cNvPr id="2068525" name="Diagramm 1">
          <a:extLst>
            <a:ext uri="{FF2B5EF4-FFF2-40B4-BE49-F238E27FC236}">
              <a16:creationId xmlns:a16="http://schemas.microsoft.com/office/drawing/2014/main" id="{00000000-0008-0000-0400-00002D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17</xdr:col>
      <xdr:colOff>304800</xdr:colOff>
      <xdr:row>19</xdr:row>
      <xdr:rowOff>38100</xdr:rowOff>
    </xdr:to>
    <xdr:graphicFrame macro="">
      <xdr:nvGraphicFramePr>
        <xdr:cNvPr id="2068526" name="Diagramm 1">
          <a:extLst>
            <a:ext uri="{FF2B5EF4-FFF2-40B4-BE49-F238E27FC236}">
              <a16:creationId xmlns:a16="http://schemas.microsoft.com/office/drawing/2014/main" id="{00000000-0008-0000-0400-00002E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17</xdr:col>
      <xdr:colOff>304800</xdr:colOff>
      <xdr:row>25</xdr:row>
      <xdr:rowOff>38100</xdr:rowOff>
    </xdr:to>
    <xdr:graphicFrame macro="">
      <xdr:nvGraphicFramePr>
        <xdr:cNvPr id="2068527" name="Diagramm 1">
          <a:extLst>
            <a:ext uri="{FF2B5EF4-FFF2-40B4-BE49-F238E27FC236}">
              <a16:creationId xmlns:a16="http://schemas.microsoft.com/office/drawing/2014/main" id="{00000000-0008-0000-0400-00002F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342900</xdr:rowOff>
    </xdr:from>
    <xdr:to>
      <xdr:col>17</xdr:col>
      <xdr:colOff>219075</xdr:colOff>
      <xdr:row>12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17</xdr:col>
      <xdr:colOff>209549</xdr:colOff>
      <xdr:row>21</xdr:row>
      <xdr:rowOff>276225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40"/>
  <sheetViews>
    <sheetView zoomScale="85" zoomScaleNormal="85" workbookViewId="0">
      <selection activeCell="L31" sqref="L31"/>
    </sheetView>
  </sheetViews>
  <sheetFormatPr baseColWidth="10" defaultColWidth="11.3984375" defaultRowHeight="18" customHeight="1" x14ac:dyDescent="0.35"/>
  <cols>
    <col min="1" max="1" width="32" style="133" customWidth="1"/>
    <col min="2" max="2" width="8.1328125" style="133" customWidth="1"/>
    <col min="3" max="3" width="9.73046875" style="133" customWidth="1"/>
    <col min="4" max="4" width="9.73046875" style="143" customWidth="1"/>
    <col min="5" max="22" width="9.73046875" style="133" customWidth="1"/>
    <col min="23" max="16384" width="11.3984375" style="133"/>
  </cols>
  <sheetData>
    <row r="1" spans="1:7" ht="18" customHeight="1" x14ac:dyDescent="0.35">
      <c r="A1" s="130" t="s">
        <v>32</v>
      </c>
      <c r="B1" s="131"/>
      <c r="C1" s="132"/>
      <c r="D1" s="141"/>
    </row>
    <row r="2" spans="1:7" ht="18" customHeight="1" x14ac:dyDescent="0.35">
      <c r="A2" s="166" t="s">
        <v>5</v>
      </c>
      <c r="B2" s="166" t="s">
        <v>94</v>
      </c>
      <c r="C2" s="167" t="s">
        <v>6</v>
      </c>
      <c r="D2" s="166" t="s">
        <v>7</v>
      </c>
    </row>
    <row r="3" spans="1:7" ht="18" customHeight="1" x14ac:dyDescent="0.35">
      <c r="A3" s="156" t="s">
        <v>4</v>
      </c>
      <c r="B3" s="156" t="s">
        <v>79</v>
      </c>
      <c r="C3" s="156" t="s">
        <v>15</v>
      </c>
      <c r="D3" s="157">
        <v>273.14999999999998</v>
      </c>
    </row>
    <row r="4" spans="1:7" ht="18" customHeight="1" x14ac:dyDescent="0.35">
      <c r="A4" s="158" t="s">
        <v>2</v>
      </c>
      <c r="B4" s="159" t="s">
        <v>3</v>
      </c>
      <c r="C4" s="158" t="s">
        <v>13</v>
      </c>
      <c r="D4" s="160">
        <v>1.01325</v>
      </c>
    </row>
    <row r="5" spans="1:7" ht="18" customHeight="1" x14ac:dyDescent="0.35">
      <c r="A5" s="138"/>
      <c r="B5" s="138"/>
      <c r="C5" s="139"/>
      <c r="D5" s="142"/>
    </row>
    <row r="6" spans="1:7" ht="18" customHeight="1" x14ac:dyDescent="0.35">
      <c r="A6" s="131"/>
      <c r="B6" s="136" t="s">
        <v>80</v>
      </c>
      <c r="C6" s="138"/>
      <c r="D6" s="142"/>
    </row>
    <row r="7" spans="1:7" ht="18" customHeight="1" x14ac:dyDescent="0.35">
      <c r="A7" s="136" t="s">
        <v>81</v>
      </c>
      <c r="B7" s="131"/>
      <c r="C7" s="131"/>
      <c r="D7" s="142"/>
    </row>
    <row r="8" spans="1:7" ht="18" customHeight="1" x14ac:dyDescent="0.35">
      <c r="A8" s="131"/>
      <c r="B8" s="136" t="s">
        <v>82</v>
      </c>
      <c r="C8" s="136"/>
      <c r="D8" s="142"/>
    </row>
    <row r="10" spans="1:7" ht="18" customHeight="1" x14ac:dyDescent="0.35">
      <c r="A10" s="130" t="s">
        <v>75</v>
      </c>
      <c r="D10" s="144"/>
    </row>
    <row r="11" spans="1:7" ht="18" customHeight="1" x14ac:dyDescent="0.35">
      <c r="A11" s="166" t="s">
        <v>5</v>
      </c>
      <c r="B11" s="166" t="s">
        <v>94</v>
      </c>
      <c r="C11" s="167" t="s">
        <v>6</v>
      </c>
      <c r="D11" s="166" t="s">
        <v>7</v>
      </c>
    </row>
    <row r="12" spans="1:7" ht="18" customHeight="1" x14ac:dyDescent="0.35">
      <c r="A12" s="145" t="s">
        <v>2</v>
      </c>
      <c r="B12" s="146" t="s">
        <v>83</v>
      </c>
      <c r="C12" s="145" t="s">
        <v>13</v>
      </c>
      <c r="D12" s="147">
        <f>D4</f>
        <v>1.01325</v>
      </c>
      <c r="E12" s="148"/>
      <c r="F12" s="146"/>
      <c r="G12" s="146"/>
    </row>
    <row r="13" spans="1:7" ht="18" customHeight="1" x14ac:dyDescent="0.35">
      <c r="A13" s="145" t="s">
        <v>22</v>
      </c>
      <c r="B13" s="146" t="s">
        <v>23</v>
      </c>
      <c r="C13" s="145" t="s">
        <v>34</v>
      </c>
      <c r="D13" s="149">
        <v>497.80799999999999</v>
      </c>
      <c r="E13" s="145" t="s">
        <v>24</v>
      </c>
      <c r="F13" s="145" t="s">
        <v>25</v>
      </c>
      <c r="G13" s="146"/>
    </row>
    <row r="14" spans="1:7" ht="18" customHeight="1" x14ac:dyDescent="0.35">
      <c r="A14" s="146" t="s">
        <v>84</v>
      </c>
      <c r="B14" s="146" t="s">
        <v>85</v>
      </c>
      <c r="C14" s="145" t="s">
        <v>13</v>
      </c>
      <c r="D14" s="150">
        <f>D12*EXP(-D13/8432)</f>
        <v>0.95516138415169949</v>
      </c>
      <c r="E14" s="145"/>
      <c r="F14" s="146"/>
      <c r="G14" s="146"/>
    </row>
    <row r="15" spans="1:7" ht="18" customHeight="1" x14ac:dyDescent="0.35">
      <c r="A15" s="146"/>
      <c r="B15" s="146" t="s">
        <v>85</v>
      </c>
      <c r="C15" s="145" t="s">
        <v>35</v>
      </c>
      <c r="D15" s="151">
        <f>D14*1000</f>
        <v>955.16138415169951</v>
      </c>
      <c r="E15" s="152" t="s">
        <v>26</v>
      </c>
      <c r="F15" s="146"/>
      <c r="G15" s="146"/>
    </row>
    <row r="16" spans="1:7" ht="18" customHeight="1" x14ac:dyDescent="0.35">
      <c r="A16" s="145" t="s">
        <v>27</v>
      </c>
      <c r="B16" s="146" t="s">
        <v>86</v>
      </c>
      <c r="C16" s="145" t="s">
        <v>13</v>
      </c>
      <c r="D16" s="149">
        <v>3.1809999999999998E-2</v>
      </c>
      <c r="E16" s="145" t="s">
        <v>24</v>
      </c>
      <c r="F16" s="146"/>
      <c r="G16" s="146"/>
    </row>
    <row r="17" spans="1:7" ht="18" customHeight="1" x14ac:dyDescent="0.35">
      <c r="A17" s="145" t="s">
        <v>87</v>
      </c>
      <c r="B17" s="146" t="s">
        <v>88</v>
      </c>
      <c r="C17" s="145" t="s">
        <v>13</v>
      </c>
      <c r="D17" s="150">
        <f>D14+D16</f>
        <v>0.98697138415169949</v>
      </c>
      <c r="E17" s="145"/>
      <c r="F17" s="146"/>
      <c r="G17" s="146"/>
    </row>
    <row r="18" spans="1:7" ht="18" customHeight="1" x14ac:dyDescent="0.35">
      <c r="A18" s="145" t="s">
        <v>89</v>
      </c>
      <c r="B18" s="146" t="s">
        <v>90</v>
      </c>
      <c r="C18" s="145" t="s">
        <v>36</v>
      </c>
      <c r="D18" s="149">
        <v>37.08</v>
      </c>
      <c r="E18" s="145" t="s">
        <v>24</v>
      </c>
      <c r="F18" s="146"/>
      <c r="G18" s="146"/>
    </row>
    <row r="19" spans="1:7" ht="18" customHeight="1" x14ac:dyDescent="0.35">
      <c r="A19" s="145" t="s">
        <v>91</v>
      </c>
      <c r="B19" s="146" t="s">
        <v>92</v>
      </c>
      <c r="C19" s="145" t="s">
        <v>15</v>
      </c>
      <c r="D19" s="153">
        <f>D3+D18</f>
        <v>310.22999999999996</v>
      </c>
      <c r="E19" s="145"/>
      <c r="F19" s="146"/>
      <c r="G19" s="146"/>
    </row>
    <row r="20" spans="1:7" ht="18" customHeight="1" x14ac:dyDescent="0.35">
      <c r="A20" s="145" t="s">
        <v>28</v>
      </c>
      <c r="B20" s="146" t="s">
        <v>29</v>
      </c>
      <c r="C20" s="145" t="s">
        <v>37</v>
      </c>
      <c r="D20" s="154">
        <v>6.2E-2</v>
      </c>
      <c r="E20" s="145" t="s">
        <v>21</v>
      </c>
      <c r="F20" s="146"/>
      <c r="G20" s="146"/>
    </row>
    <row r="21" spans="1:7" ht="18" customHeight="1" x14ac:dyDescent="0.35">
      <c r="A21" s="145" t="s">
        <v>93</v>
      </c>
      <c r="B21" s="146" t="s">
        <v>30</v>
      </c>
      <c r="C21" s="145" t="s">
        <v>38</v>
      </c>
      <c r="D21" s="155">
        <f>D17/D12*D3/D19*(1-D20)</f>
        <v>0.80446693597176622</v>
      </c>
      <c r="E21" s="145" t="s">
        <v>31</v>
      </c>
      <c r="F21" s="146"/>
      <c r="G21" s="146"/>
    </row>
    <row r="23" spans="1:7" ht="18" customHeight="1" x14ac:dyDescent="0.35">
      <c r="A23" s="130" t="s">
        <v>45</v>
      </c>
    </row>
    <row r="24" spans="1:7" ht="18" customHeight="1" x14ac:dyDescent="0.35">
      <c r="A24" s="166" t="s">
        <v>5</v>
      </c>
      <c r="B24" s="166" t="s">
        <v>94</v>
      </c>
      <c r="C24" s="167" t="s">
        <v>6</v>
      </c>
      <c r="D24" s="166" t="s">
        <v>7</v>
      </c>
    </row>
    <row r="25" spans="1:7" ht="18" customHeight="1" x14ac:dyDescent="0.35">
      <c r="A25" s="146" t="s">
        <v>33</v>
      </c>
      <c r="B25" s="146"/>
      <c r="C25" s="146" t="s">
        <v>18</v>
      </c>
      <c r="D25" s="161">
        <v>6.58</v>
      </c>
      <c r="E25" s="133" t="s">
        <v>39</v>
      </c>
    </row>
    <row r="26" spans="1:7" ht="18" customHeight="1" x14ac:dyDescent="0.35">
      <c r="A26" s="146" t="s">
        <v>41</v>
      </c>
      <c r="B26" s="146"/>
      <c r="C26" s="146" t="s">
        <v>18</v>
      </c>
      <c r="D26" s="161">
        <v>11.038</v>
      </c>
    </row>
    <row r="27" spans="1:7" ht="18" customHeight="1" x14ac:dyDescent="0.35">
      <c r="A27" s="146" t="s">
        <v>40</v>
      </c>
      <c r="B27" s="146"/>
      <c r="C27" s="146" t="s">
        <v>42</v>
      </c>
      <c r="D27" s="161">
        <v>0.73899999999999999</v>
      </c>
    </row>
    <row r="28" spans="1:7" ht="18" customHeight="1" x14ac:dyDescent="0.35">
      <c r="A28" s="146" t="s">
        <v>43</v>
      </c>
      <c r="B28" s="146"/>
      <c r="C28" s="146" t="s">
        <v>18</v>
      </c>
      <c r="D28" s="161">
        <v>18.568000000000001</v>
      </c>
    </row>
    <row r="30" spans="1:7" ht="18" customHeight="1" x14ac:dyDescent="0.35">
      <c r="A30" s="130" t="s">
        <v>46</v>
      </c>
      <c r="B30" s="130"/>
    </row>
    <row r="31" spans="1:7" ht="18" customHeight="1" x14ac:dyDescent="0.35">
      <c r="A31" s="166" t="s">
        <v>5</v>
      </c>
      <c r="B31" s="166" t="s">
        <v>94</v>
      </c>
      <c r="C31" s="167" t="s">
        <v>6</v>
      </c>
      <c r="D31" s="168" t="s">
        <v>0</v>
      </c>
      <c r="E31" s="168" t="s">
        <v>9</v>
      </c>
      <c r="F31" s="168" t="s">
        <v>1</v>
      </c>
      <c r="G31" s="168" t="s">
        <v>74</v>
      </c>
    </row>
    <row r="32" spans="1:7" ht="18" customHeight="1" x14ac:dyDescent="0.35">
      <c r="A32" s="162" t="s">
        <v>12</v>
      </c>
      <c r="B32" s="162"/>
      <c r="C32" s="162" t="s">
        <v>13</v>
      </c>
      <c r="D32" s="163">
        <v>0.98</v>
      </c>
      <c r="E32" s="163">
        <v>1</v>
      </c>
      <c r="F32" s="163">
        <v>0.98</v>
      </c>
      <c r="G32" s="163">
        <v>0.98</v>
      </c>
    </row>
    <row r="33" spans="1:7" ht="18" customHeight="1" x14ac:dyDescent="0.35">
      <c r="A33" s="162" t="s">
        <v>14</v>
      </c>
      <c r="B33" s="162"/>
      <c r="C33" s="162" t="s">
        <v>15</v>
      </c>
      <c r="D33" s="164">
        <v>298</v>
      </c>
      <c r="E33" s="164">
        <v>295</v>
      </c>
      <c r="F33" s="164">
        <v>298</v>
      </c>
      <c r="G33" s="164">
        <v>295</v>
      </c>
    </row>
    <row r="34" spans="1:7" ht="18" customHeight="1" x14ac:dyDescent="0.35">
      <c r="A34" s="162" t="s">
        <v>8</v>
      </c>
      <c r="B34" s="162"/>
      <c r="C34" s="162" t="s">
        <v>16</v>
      </c>
      <c r="D34" s="165">
        <v>6.2E-2</v>
      </c>
      <c r="E34" s="165">
        <v>1.6E-2</v>
      </c>
      <c r="F34" s="165">
        <v>1.6E-2</v>
      </c>
      <c r="G34" s="165">
        <v>1.6E-2</v>
      </c>
    </row>
    <row r="35" spans="1:7" ht="18" customHeight="1" x14ac:dyDescent="0.35">
      <c r="A35" s="162" t="s">
        <v>17</v>
      </c>
      <c r="B35" s="162"/>
      <c r="C35" s="162" t="s">
        <v>18</v>
      </c>
      <c r="D35" s="157">
        <f>Grundlagen!$D$25</f>
        <v>6.58</v>
      </c>
      <c r="E35" s="157">
        <f>Grundlagen!$D$25</f>
        <v>6.58</v>
      </c>
      <c r="F35" s="157">
        <f>Grundlagen!$D$25</f>
        <v>6.58</v>
      </c>
      <c r="G35" s="157">
        <f>Grundlagen!$D$25</f>
        <v>6.58</v>
      </c>
    </row>
    <row r="36" spans="1:7" ht="18" customHeight="1" x14ac:dyDescent="0.35">
      <c r="A36" s="138"/>
      <c r="B36" s="138"/>
      <c r="C36" s="138"/>
      <c r="D36" s="142"/>
      <c r="E36" s="138"/>
      <c r="F36" s="138"/>
    </row>
    <row r="37" spans="1:7" ht="18" customHeight="1" x14ac:dyDescent="0.35">
      <c r="A37" s="134" t="s">
        <v>44</v>
      </c>
    </row>
    <row r="38" spans="1:7" ht="18" customHeight="1" x14ac:dyDescent="0.35">
      <c r="A38" s="135" t="s">
        <v>76</v>
      </c>
      <c r="B38" s="135"/>
      <c r="C38" s="135"/>
      <c r="D38" s="135"/>
    </row>
    <row r="39" spans="1:7" ht="18" customHeight="1" x14ac:dyDescent="0.35">
      <c r="A39" s="137" t="s">
        <v>77</v>
      </c>
      <c r="B39" s="137"/>
      <c r="C39" s="137"/>
      <c r="D39" s="137"/>
    </row>
    <row r="40" spans="1:7" ht="18" customHeight="1" x14ac:dyDescent="0.35">
      <c r="A40" s="140" t="s">
        <v>78</v>
      </c>
      <c r="B40" s="140"/>
      <c r="C40" s="140"/>
      <c r="D40" s="140"/>
    </row>
  </sheetData>
  <pageMargins left="0.74803149606299213" right="0.23622047244094491" top="0.74803149606299213" bottom="0.62992125984251968" header="0.31496062992125984" footer="0.31496062992125984"/>
  <pageSetup paperSize="9" orientation="landscape" r:id="rId1"/>
  <headerFooter scaleWithDoc="0">
    <oddHeader>&amp;L&amp;"Calibrie,Fett"&amp;14Jahresbilanz Gas 2016&amp;R&amp;G</oddHeader>
    <oddFooter xml:space="preserve">&amp;L&amp;"Calibri,Standard"&amp;7PIMOS: &amp;Z&amp;F\&amp;A&amp;R&amp;"Calibri,Standard"&amp;7
© adrian.fasel@arabern.ch, tanja.vdheijden@arabern.ch
&amp;D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I279"/>
  <sheetViews>
    <sheetView showGridLines="0" zoomScaleNormal="100" workbookViewId="0">
      <selection activeCell="H13" sqref="H13"/>
    </sheetView>
  </sheetViews>
  <sheetFormatPr baseColWidth="10" defaultColWidth="11.3984375" defaultRowHeight="17.45" customHeight="1" x14ac:dyDescent="0.35"/>
  <cols>
    <col min="1" max="1" width="17.1328125" style="74" bestFit="1" customWidth="1"/>
    <col min="2" max="7" width="10.265625" style="74" customWidth="1"/>
    <col min="8" max="16384" width="11.3984375" style="74"/>
  </cols>
  <sheetData>
    <row r="1" spans="1:9" ht="21" customHeight="1" x14ac:dyDescent="0.35">
      <c r="A1" s="174" t="s">
        <v>108</v>
      </c>
    </row>
    <row r="2" spans="1:9" ht="21" customHeight="1" x14ac:dyDescent="0.35">
      <c r="A2" s="174"/>
      <c r="B2" s="185" t="s">
        <v>109</v>
      </c>
      <c r="C2" s="186" t="s">
        <v>110</v>
      </c>
      <c r="D2" s="186" t="s">
        <v>111</v>
      </c>
      <c r="E2" s="187" t="s">
        <v>112</v>
      </c>
      <c r="F2" s="188" t="s">
        <v>113</v>
      </c>
      <c r="G2" s="189" t="s">
        <v>114</v>
      </c>
      <c r="H2" s="185" t="s">
        <v>115</v>
      </c>
      <c r="I2" s="187" t="s">
        <v>116</v>
      </c>
    </row>
    <row r="3" spans="1:9" ht="17.45" customHeight="1" x14ac:dyDescent="0.35">
      <c r="A3" s="73"/>
      <c r="B3" s="177" t="s">
        <v>62</v>
      </c>
      <c r="C3" s="178"/>
      <c r="D3" s="178"/>
      <c r="E3" s="179"/>
      <c r="F3" s="177" t="s">
        <v>63</v>
      </c>
      <c r="G3" s="179"/>
    </row>
    <row r="4" spans="1:9" s="76" customFormat="1" ht="21" x14ac:dyDescent="0.35">
      <c r="A4" s="74"/>
      <c r="B4" s="185" t="s">
        <v>109</v>
      </c>
      <c r="C4" s="186" t="s">
        <v>110</v>
      </c>
      <c r="D4" s="186" t="s">
        <v>111</v>
      </c>
      <c r="E4" s="75" t="s">
        <v>104</v>
      </c>
      <c r="F4" s="180" t="s">
        <v>56</v>
      </c>
      <c r="G4" s="181"/>
    </row>
    <row r="5" spans="1:9" s="77" customFormat="1" ht="17.45" customHeight="1" x14ac:dyDescent="0.35">
      <c r="A5" s="77" t="s">
        <v>96</v>
      </c>
      <c r="B5" s="176" t="s">
        <v>53</v>
      </c>
      <c r="C5" s="78" t="s">
        <v>53</v>
      </c>
      <c r="D5" s="78" t="s">
        <v>53</v>
      </c>
      <c r="E5" s="79" t="s">
        <v>53</v>
      </c>
      <c r="F5" s="80" t="s">
        <v>95</v>
      </c>
      <c r="G5" s="81" t="s">
        <v>55</v>
      </c>
    </row>
    <row r="6" spans="1:9" ht="17.45" customHeight="1" x14ac:dyDescent="0.35">
      <c r="A6" s="171">
        <v>42736</v>
      </c>
      <c r="B6" s="82">
        <v>968067</v>
      </c>
      <c r="C6" s="83"/>
      <c r="D6" s="83">
        <v>2214</v>
      </c>
      <c r="E6" s="84"/>
      <c r="F6" s="82">
        <v>448829</v>
      </c>
      <c r="G6" s="84">
        <v>4243173</v>
      </c>
    </row>
    <row r="7" spans="1:9" ht="17.45" customHeight="1" x14ac:dyDescent="0.35">
      <c r="A7" s="172">
        <v>42767</v>
      </c>
      <c r="B7" s="85">
        <v>918540</v>
      </c>
      <c r="C7" s="86"/>
      <c r="D7" s="86">
        <v>1647</v>
      </c>
      <c r="E7" s="87"/>
      <c r="F7" s="85">
        <v>403449</v>
      </c>
      <c r="G7" s="87">
        <v>4453270</v>
      </c>
    </row>
    <row r="8" spans="1:9" ht="17.45" customHeight="1" x14ac:dyDescent="0.35">
      <c r="A8" s="172">
        <v>42795</v>
      </c>
      <c r="B8" s="85">
        <v>904544</v>
      </c>
      <c r="C8" s="86"/>
      <c r="D8" s="86">
        <v>90</v>
      </c>
      <c r="E8" s="87"/>
      <c r="F8" s="85">
        <v>423859</v>
      </c>
      <c r="G8" s="87">
        <v>4678556</v>
      </c>
    </row>
    <row r="9" spans="1:9" ht="17.45" customHeight="1" x14ac:dyDescent="0.35">
      <c r="A9" s="172">
        <v>42826</v>
      </c>
      <c r="B9" s="85">
        <v>855037</v>
      </c>
      <c r="C9" s="86"/>
      <c r="D9" s="86">
        <v>10916</v>
      </c>
      <c r="E9" s="87"/>
      <c r="F9" s="85">
        <v>382196</v>
      </c>
      <c r="G9" s="87">
        <v>4218679</v>
      </c>
    </row>
    <row r="10" spans="1:9" ht="17.45" customHeight="1" x14ac:dyDescent="0.35">
      <c r="A10" s="172">
        <v>42856</v>
      </c>
      <c r="B10" s="85">
        <v>918502</v>
      </c>
      <c r="C10" s="86"/>
      <c r="D10" s="86">
        <v>95</v>
      </c>
      <c r="E10" s="87"/>
      <c r="F10" s="85">
        <v>417427</v>
      </c>
      <c r="G10" s="87">
        <v>4607559</v>
      </c>
    </row>
    <row r="11" spans="1:9" ht="17.45" customHeight="1" x14ac:dyDescent="0.35">
      <c r="A11" s="172">
        <v>42887</v>
      </c>
      <c r="B11" s="85">
        <v>873165</v>
      </c>
      <c r="C11" s="86"/>
      <c r="D11" s="86">
        <v>21684</v>
      </c>
      <c r="E11" s="87"/>
      <c r="F11" s="85">
        <v>396252</v>
      </c>
      <c r="G11" s="87">
        <v>4387671</v>
      </c>
    </row>
    <row r="12" spans="1:9" ht="17.45" customHeight="1" x14ac:dyDescent="0.35">
      <c r="A12" s="172">
        <v>42917</v>
      </c>
      <c r="B12" s="85">
        <v>874851</v>
      </c>
      <c r="C12" s="86"/>
      <c r="D12" s="86">
        <v>6</v>
      </c>
      <c r="E12" s="87"/>
      <c r="F12" s="85">
        <v>408052</v>
      </c>
      <c r="G12" s="87">
        <v>4534642</v>
      </c>
    </row>
    <row r="13" spans="1:9" ht="17.45" customHeight="1" x14ac:dyDescent="0.35">
      <c r="A13" s="172">
        <v>42948</v>
      </c>
      <c r="B13" s="85">
        <v>848165</v>
      </c>
      <c r="C13" s="86"/>
      <c r="D13" s="86">
        <v>4297</v>
      </c>
      <c r="E13" s="87"/>
      <c r="F13" s="85">
        <v>390292</v>
      </c>
      <c r="G13" s="87">
        <v>4395486</v>
      </c>
    </row>
    <row r="14" spans="1:9" ht="17.45" customHeight="1" x14ac:dyDescent="0.35">
      <c r="A14" s="172">
        <v>42979</v>
      </c>
      <c r="B14" s="85">
        <v>849411</v>
      </c>
      <c r="C14" s="86"/>
      <c r="D14" s="86">
        <v>437</v>
      </c>
      <c r="E14" s="87"/>
      <c r="F14" s="85">
        <v>393344</v>
      </c>
      <c r="G14" s="87">
        <v>4359833</v>
      </c>
    </row>
    <row r="15" spans="1:9" ht="17.45" customHeight="1" x14ac:dyDescent="0.35">
      <c r="A15" s="172">
        <v>43009</v>
      </c>
      <c r="B15" s="85">
        <v>905732</v>
      </c>
      <c r="C15" s="86"/>
      <c r="D15" s="86">
        <v>725</v>
      </c>
      <c r="E15" s="87"/>
      <c r="F15" s="85">
        <v>405952</v>
      </c>
      <c r="G15" s="87">
        <v>4503040</v>
      </c>
    </row>
    <row r="16" spans="1:9" ht="17.45" customHeight="1" x14ac:dyDescent="0.35">
      <c r="A16" s="172">
        <v>43040</v>
      </c>
      <c r="B16" s="85">
        <v>881634</v>
      </c>
      <c r="C16" s="86"/>
      <c r="D16" s="86">
        <v>10479</v>
      </c>
      <c r="E16" s="87"/>
      <c r="F16" s="85">
        <v>387262</v>
      </c>
      <c r="G16" s="87">
        <v>4289819</v>
      </c>
    </row>
    <row r="17" spans="1:7" ht="17.45" customHeight="1" x14ac:dyDescent="0.35">
      <c r="A17" s="173">
        <v>43070</v>
      </c>
      <c r="B17" s="88">
        <v>1037492</v>
      </c>
      <c r="C17" s="89"/>
      <c r="D17" s="89">
        <v>3708</v>
      </c>
      <c r="E17" s="90"/>
      <c r="F17" s="88">
        <v>397518</v>
      </c>
      <c r="G17" s="90">
        <v>4404891</v>
      </c>
    </row>
    <row r="18" spans="1:7" ht="8.25" customHeight="1" x14ac:dyDescent="0.35">
      <c r="B18" s="91"/>
      <c r="C18" s="91"/>
      <c r="D18" s="91"/>
      <c r="E18" s="91"/>
      <c r="F18" s="91"/>
      <c r="G18" s="91"/>
    </row>
    <row r="19" spans="1:7" ht="17.45" customHeight="1" x14ac:dyDescent="0.35">
      <c r="A19" s="92" t="s">
        <v>64</v>
      </c>
      <c r="B19" s="93"/>
    </row>
    <row r="20" spans="1:7" ht="17.45" customHeight="1" x14ac:dyDescent="0.35">
      <c r="A20" s="128" t="s">
        <v>65</v>
      </c>
      <c r="B20" s="83">
        <f>SUM(B6:B17)</f>
        <v>10835140</v>
      </c>
      <c r="C20" s="83">
        <f>SUM(C6:C17)</f>
        <v>0</v>
      </c>
      <c r="D20" s="83">
        <f>SUM(D6:D17)</f>
        <v>56298</v>
      </c>
      <c r="E20" s="108"/>
      <c r="F20" s="95"/>
      <c r="G20" s="96"/>
    </row>
    <row r="21" spans="1:7" ht="17.45" customHeight="1" x14ac:dyDescent="0.35">
      <c r="A21" s="124" t="s">
        <v>66</v>
      </c>
      <c r="B21" s="109">
        <f>Grundlagen!D32</f>
        <v>0.98</v>
      </c>
      <c r="C21" s="109">
        <f>Grundlagen!E32</f>
        <v>1</v>
      </c>
      <c r="D21" s="109">
        <f>Grundlagen!F32</f>
        <v>0.98</v>
      </c>
      <c r="E21" s="110">
        <f>Grundlagen!G32</f>
        <v>0.98</v>
      </c>
      <c r="F21" s="97"/>
      <c r="G21" s="98"/>
    </row>
    <row r="22" spans="1:7" ht="17.45" customHeight="1" x14ac:dyDescent="0.35">
      <c r="A22" s="124" t="s">
        <v>67</v>
      </c>
      <c r="B22" s="111">
        <f>Grundlagen!D33</f>
        <v>298</v>
      </c>
      <c r="C22" s="111">
        <f>Grundlagen!E33</f>
        <v>295</v>
      </c>
      <c r="D22" s="111">
        <f>Grundlagen!F33</f>
        <v>298</v>
      </c>
      <c r="E22" s="112">
        <f>Grundlagen!G33</f>
        <v>295</v>
      </c>
      <c r="F22" s="100"/>
      <c r="G22" s="96"/>
    </row>
    <row r="23" spans="1:7" ht="17.45" customHeight="1" x14ac:dyDescent="0.35">
      <c r="A23" s="127" t="s">
        <v>68</v>
      </c>
      <c r="B23" s="86">
        <f>B20*B21/B22*Grundlagen!$D$3/Grundlagen!$D$4</f>
        <v>9605698.0616893265</v>
      </c>
      <c r="C23" s="86">
        <f>C20*C21/C22*Grundlagen!$D$3/Grundlagen!$D$4</f>
        <v>0</v>
      </c>
      <c r="D23" s="86">
        <f>D20*D21/D22*Grundlagen!$D$3/Grundlagen!$D$4</f>
        <v>49909.977118614595</v>
      </c>
      <c r="E23" s="113"/>
      <c r="F23" s="101">
        <f>SUM(F6:F17)</f>
        <v>4854432</v>
      </c>
      <c r="G23" s="99"/>
    </row>
    <row r="24" spans="1:7" ht="17.45" customHeight="1" x14ac:dyDescent="0.35">
      <c r="A24" s="126" t="s">
        <v>69</v>
      </c>
      <c r="B24" s="114">
        <f>Grundlagen!D35</f>
        <v>6.58</v>
      </c>
      <c r="C24" s="114">
        <f>Grundlagen!E35</f>
        <v>6.58</v>
      </c>
      <c r="D24" s="114">
        <f>Grundlagen!F35</f>
        <v>6.58</v>
      </c>
      <c r="E24" s="115">
        <f>Grundlagen!G35</f>
        <v>6.58</v>
      </c>
      <c r="F24" s="121">
        <f>Grundlagen!D26</f>
        <v>11.038</v>
      </c>
      <c r="G24" s="95"/>
    </row>
    <row r="25" spans="1:7" ht="17.45" customHeight="1" x14ac:dyDescent="0.35">
      <c r="A25" s="124" t="s">
        <v>70</v>
      </c>
      <c r="B25" s="116">
        <f>Grundlagen!D34</f>
        <v>6.2E-2</v>
      </c>
      <c r="C25" s="116">
        <f>Grundlagen!E34</f>
        <v>1.6E-2</v>
      </c>
      <c r="D25" s="116">
        <f>Grundlagen!F34</f>
        <v>1.6E-2</v>
      </c>
      <c r="E25" s="117">
        <f>Grundlagen!G34</f>
        <v>1.6E-2</v>
      </c>
      <c r="F25" s="122">
        <v>0</v>
      </c>
      <c r="G25" s="100"/>
    </row>
    <row r="26" spans="1:7" ht="17.45" customHeight="1" x14ac:dyDescent="0.35">
      <c r="A26" s="127" t="s">
        <v>71</v>
      </c>
      <c r="B26" s="86">
        <f>B24*(1-B25)*B23</f>
        <v>59286752.664668992</v>
      </c>
      <c r="C26" s="86">
        <f>C24*(1-C25)*C23</f>
        <v>0</v>
      </c>
      <c r="D26" s="86">
        <f>D24*(1-D25)*D23</f>
        <v>323153.12704943627</v>
      </c>
      <c r="E26" s="90"/>
      <c r="F26" s="85">
        <f>F24*(1-F25)*F23</f>
        <v>53583220.416000001</v>
      </c>
      <c r="G26" s="102">
        <f>SUM(G6:G17)</f>
        <v>53076619</v>
      </c>
    </row>
    <row r="27" spans="1:7" ht="17.45" customHeight="1" x14ac:dyDescent="0.35">
      <c r="A27" s="125" t="s">
        <v>72</v>
      </c>
      <c r="B27" s="118">
        <f>B26/F26</f>
        <v>1.1064425057767882</v>
      </c>
      <c r="C27" s="118">
        <f>C26/G26</f>
        <v>0</v>
      </c>
      <c r="D27" s="119">
        <f>D26/G26</f>
        <v>6.0884271292682805E-3</v>
      </c>
      <c r="E27" s="120"/>
      <c r="F27" s="123">
        <f>F26/G26</f>
        <v>1.0095447190409774</v>
      </c>
      <c r="G27" s="103">
        <v>1</v>
      </c>
    </row>
    <row r="28" spans="1:7" ht="17.45" customHeight="1" x14ac:dyDescent="0.35">
      <c r="A28" s="94"/>
      <c r="B28" s="91"/>
      <c r="F28" s="94"/>
      <c r="G28" s="94"/>
    </row>
    <row r="29" spans="1:7" s="76" customFormat="1" ht="17.45" customHeight="1" x14ac:dyDescent="0.35">
      <c r="A29" s="129" t="s">
        <v>47</v>
      </c>
      <c r="B29" s="3" t="s">
        <v>48</v>
      </c>
      <c r="C29" s="4" t="s">
        <v>49</v>
      </c>
      <c r="D29" s="5" t="s">
        <v>50</v>
      </c>
      <c r="E29" s="7" t="s">
        <v>52</v>
      </c>
      <c r="F29" s="8" t="s">
        <v>73</v>
      </c>
      <c r="G29" s="6" t="s">
        <v>51</v>
      </c>
    </row>
    <row r="30" spans="1:7" ht="17.45" customHeight="1" x14ac:dyDescent="0.35">
      <c r="B30" s="93"/>
    </row>
    <row r="31" spans="1:7" ht="17.45" customHeight="1" x14ac:dyDescent="0.35">
      <c r="B31" s="93"/>
    </row>
    <row r="32" spans="1:7" ht="17.45" customHeight="1" x14ac:dyDescent="0.35">
      <c r="B32" s="93"/>
    </row>
    <row r="33" spans="2:2" ht="17.45" customHeight="1" x14ac:dyDescent="0.35">
      <c r="B33" s="93"/>
    </row>
    <row r="34" spans="2:2" ht="17.45" customHeight="1" x14ac:dyDescent="0.35">
      <c r="B34" s="93"/>
    </row>
    <row r="35" spans="2:2" ht="17.45" customHeight="1" x14ac:dyDescent="0.35">
      <c r="B35" s="93"/>
    </row>
    <row r="36" spans="2:2" ht="17.45" customHeight="1" x14ac:dyDescent="0.35">
      <c r="B36" s="93"/>
    </row>
    <row r="37" spans="2:2" ht="17.45" customHeight="1" x14ac:dyDescent="0.35">
      <c r="B37" s="93"/>
    </row>
    <row r="38" spans="2:2" ht="17.45" customHeight="1" x14ac:dyDescent="0.35">
      <c r="B38" s="93"/>
    </row>
    <row r="39" spans="2:2" ht="17.45" customHeight="1" x14ac:dyDescent="0.35">
      <c r="B39" s="93"/>
    </row>
    <row r="40" spans="2:2" ht="17.45" customHeight="1" x14ac:dyDescent="0.35">
      <c r="B40" s="93"/>
    </row>
    <row r="41" spans="2:2" ht="17.45" customHeight="1" x14ac:dyDescent="0.35">
      <c r="B41" s="93"/>
    </row>
    <row r="42" spans="2:2" ht="17.45" customHeight="1" x14ac:dyDescent="0.35">
      <c r="B42" s="93"/>
    </row>
    <row r="43" spans="2:2" ht="17.45" customHeight="1" x14ac:dyDescent="0.35">
      <c r="B43" s="93"/>
    </row>
    <row r="44" spans="2:2" ht="17.45" customHeight="1" x14ac:dyDescent="0.35">
      <c r="B44" s="93"/>
    </row>
    <row r="45" spans="2:2" ht="17.45" customHeight="1" x14ac:dyDescent="0.35">
      <c r="B45" s="93"/>
    </row>
    <row r="46" spans="2:2" ht="17.45" customHeight="1" x14ac:dyDescent="0.35">
      <c r="B46" s="93"/>
    </row>
    <row r="47" spans="2:2" ht="17.45" customHeight="1" x14ac:dyDescent="0.35">
      <c r="B47" s="93"/>
    </row>
    <row r="48" spans="2:2" ht="17.45" customHeight="1" x14ac:dyDescent="0.35">
      <c r="B48" s="93"/>
    </row>
    <row r="49" spans="2:2" ht="17.45" customHeight="1" x14ac:dyDescent="0.35">
      <c r="B49" s="93"/>
    </row>
    <row r="50" spans="2:2" ht="17.45" customHeight="1" x14ac:dyDescent="0.35">
      <c r="B50" s="93"/>
    </row>
    <row r="51" spans="2:2" ht="17.45" customHeight="1" x14ac:dyDescent="0.35">
      <c r="B51" s="93"/>
    </row>
    <row r="52" spans="2:2" ht="17.45" customHeight="1" x14ac:dyDescent="0.35">
      <c r="B52" s="93"/>
    </row>
    <row r="53" spans="2:2" ht="17.45" customHeight="1" x14ac:dyDescent="0.35">
      <c r="B53" s="93"/>
    </row>
    <row r="54" spans="2:2" ht="17.45" customHeight="1" x14ac:dyDescent="0.35">
      <c r="B54" s="93"/>
    </row>
    <row r="55" spans="2:2" ht="17.45" customHeight="1" x14ac:dyDescent="0.35">
      <c r="B55" s="93"/>
    </row>
    <row r="56" spans="2:2" ht="17.45" customHeight="1" x14ac:dyDescent="0.35">
      <c r="B56" s="93"/>
    </row>
    <row r="57" spans="2:2" ht="17.45" customHeight="1" x14ac:dyDescent="0.35">
      <c r="B57" s="93"/>
    </row>
    <row r="58" spans="2:2" ht="17.45" customHeight="1" x14ac:dyDescent="0.35">
      <c r="B58" s="93"/>
    </row>
    <row r="59" spans="2:2" ht="17.45" customHeight="1" x14ac:dyDescent="0.35">
      <c r="B59" s="93"/>
    </row>
    <row r="60" spans="2:2" ht="17.45" customHeight="1" x14ac:dyDescent="0.35">
      <c r="B60" s="93"/>
    </row>
    <row r="61" spans="2:2" ht="17.45" customHeight="1" x14ac:dyDescent="0.35">
      <c r="B61" s="93"/>
    </row>
    <row r="62" spans="2:2" ht="17.45" customHeight="1" x14ac:dyDescent="0.35">
      <c r="B62" s="93"/>
    </row>
    <row r="63" spans="2:2" ht="17.45" customHeight="1" x14ac:dyDescent="0.35">
      <c r="B63" s="93"/>
    </row>
    <row r="64" spans="2:2" ht="17.45" customHeight="1" x14ac:dyDescent="0.35">
      <c r="B64" s="93"/>
    </row>
    <row r="65" spans="2:2" ht="17.45" customHeight="1" x14ac:dyDescent="0.35">
      <c r="B65" s="93"/>
    </row>
    <row r="66" spans="2:2" ht="17.45" customHeight="1" x14ac:dyDescent="0.35">
      <c r="B66" s="93"/>
    </row>
    <row r="67" spans="2:2" ht="17.45" customHeight="1" x14ac:dyDescent="0.35">
      <c r="B67" s="93"/>
    </row>
    <row r="68" spans="2:2" ht="17.45" customHeight="1" x14ac:dyDescent="0.35">
      <c r="B68" s="93"/>
    </row>
    <row r="69" spans="2:2" ht="17.45" customHeight="1" x14ac:dyDescent="0.35">
      <c r="B69" s="93"/>
    </row>
    <row r="70" spans="2:2" ht="17.45" customHeight="1" x14ac:dyDescent="0.35">
      <c r="B70" s="93"/>
    </row>
    <row r="71" spans="2:2" ht="17.45" customHeight="1" x14ac:dyDescent="0.35">
      <c r="B71" s="93"/>
    </row>
    <row r="72" spans="2:2" ht="17.45" customHeight="1" x14ac:dyDescent="0.35">
      <c r="B72" s="93"/>
    </row>
    <row r="73" spans="2:2" ht="17.45" customHeight="1" x14ac:dyDescent="0.35">
      <c r="B73" s="93"/>
    </row>
    <row r="74" spans="2:2" ht="17.45" customHeight="1" x14ac:dyDescent="0.35">
      <c r="B74" s="93"/>
    </row>
    <row r="75" spans="2:2" ht="17.45" customHeight="1" x14ac:dyDescent="0.35">
      <c r="B75" s="93"/>
    </row>
    <row r="76" spans="2:2" ht="17.45" customHeight="1" x14ac:dyDescent="0.35">
      <c r="B76" s="93"/>
    </row>
    <row r="77" spans="2:2" ht="17.45" customHeight="1" x14ac:dyDescent="0.35">
      <c r="B77" s="93"/>
    </row>
    <row r="78" spans="2:2" ht="17.45" customHeight="1" x14ac:dyDescent="0.35">
      <c r="B78" s="93"/>
    </row>
    <row r="79" spans="2:2" ht="17.45" customHeight="1" x14ac:dyDescent="0.35">
      <c r="B79" s="93"/>
    </row>
    <row r="80" spans="2:2" ht="17.45" customHeight="1" x14ac:dyDescent="0.35">
      <c r="B80" s="93"/>
    </row>
    <row r="81" spans="2:2" ht="17.45" customHeight="1" x14ac:dyDescent="0.35">
      <c r="B81" s="93"/>
    </row>
    <row r="82" spans="2:2" ht="17.45" customHeight="1" x14ac:dyDescent="0.35">
      <c r="B82" s="93"/>
    </row>
    <row r="83" spans="2:2" ht="17.45" customHeight="1" x14ac:dyDescent="0.35">
      <c r="B83" s="93"/>
    </row>
    <row r="84" spans="2:2" ht="17.45" customHeight="1" x14ac:dyDescent="0.35">
      <c r="B84" s="93"/>
    </row>
    <row r="85" spans="2:2" ht="17.45" customHeight="1" x14ac:dyDescent="0.35">
      <c r="B85" s="93"/>
    </row>
    <row r="86" spans="2:2" ht="17.45" customHeight="1" x14ac:dyDescent="0.35">
      <c r="B86" s="93"/>
    </row>
    <row r="87" spans="2:2" ht="17.45" customHeight="1" x14ac:dyDescent="0.35">
      <c r="B87" s="93"/>
    </row>
    <row r="88" spans="2:2" ht="17.45" customHeight="1" x14ac:dyDescent="0.35">
      <c r="B88" s="93"/>
    </row>
    <row r="89" spans="2:2" ht="17.45" customHeight="1" x14ac:dyDescent="0.35">
      <c r="B89" s="93"/>
    </row>
    <row r="90" spans="2:2" ht="17.45" customHeight="1" x14ac:dyDescent="0.35">
      <c r="B90" s="93"/>
    </row>
    <row r="91" spans="2:2" ht="17.45" customHeight="1" x14ac:dyDescent="0.35">
      <c r="B91" s="93"/>
    </row>
    <row r="92" spans="2:2" ht="17.45" customHeight="1" x14ac:dyDescent="0.35">
      <c r="B92" s="93"/>
    </row>
    <row r="93" spans="2:2" ht="17.45" customHeight="1" x14ac:dyDescent="0.35">
      <c r="B93" s="93"/>
    </row>
    <row r="94" spans="2:2" ht="17.45" customHeight="1" x14ac:dyDescent="0.35">
      <c r="B94" s="93"/>
    </row>
    <row r="95" spans="2:2" ht="17.45" customHeight="1" x14ac:dyDescent="0.35">
      <c r="B95" s="93"/>
    </row>
    <row r="96" spans="2:2" ht="17.45" customHeight="1" x14ac:dyDescent="0.35">
      <c r="B96" s="93"/>
    </row>
    <row r="97" spans="2:2" ht="17.45" customHeight="1" x14ac:dyDescent="0.35">
      <c r="B97" s="93"/>
    </row>
    <row r="98" spans="2:2" ht="17.45" customHeight="1" x14ac:dyDescent="0.35">
      <c r="B98" s="93"/>
    </row>
    <row r="99" spans="2:2" ht="17.45" customHeight="1" x14ac:dyDescent="0.35">
      <c r="B99" s="93"/>
    </row>
    <row r="100" spans="2:2" ht="17.45" customHeight="1" x14ac:dyDescent="0.35">
      <c r="B100" s="93"/>
    </row>
    <row r="101" spans="2:2" ht="17.45" customHeight="1" x14ac:dyDescent="0.35">
      <c r="B101" s="93"/>
    </row>
    <row r="102" spans="2:2" ht="17.45" customHeight="1" x14ac:dyDescent="0.35">
      <c r="B102" s="93"/>
    </row>
    <row r="103" spans="2:2" ht="17.45" customHeight="1" x14ac:dyDescent="0.35">
      <c r="B103" s="93"/>
    </row>
    <row r="104" spans="2:2" ht="17.45" customHeight="1" x14ac:dyDescent="0.35">
      <c r="B104" s="93"/>
    </row>
    <row r="105" spans="2:2" ht="17.45" customHeight="1" x14ac:dyDescent="0.35">
      <c r="B105" s="93"/>
    </row>
    <row r="106" spans="2:2" ht="17.45" customHeight="1" x14ac:dyDescent="0.35">
      <c r="B106" s="93"/>
    </row>
    <row r="107" spans="2:2" ht="17.45" customHeight="1" x14ac:dyDescent="0.35">
      <c r="B107" s="93"/>
    </row>
    <row r="108" spans="2:2" ht="17.45" customHeight="1" x14ac:dyDescent="0.35">
      <c r="B108" s="93"/>
    </row>
    <row r="109" spans="2:2" ht="17.45" customHeight="1" x14ac:dyDescent="0.35">
      <c r="B109" s="93"/>
    </row>
    <row r="110" spans="2:2" ht="17.45" customHeight="1" x14ac:dyDescent="0.35">
      <c r="B110" s="93"/>
    </row>
    <row r="111" spans="2:2" ht="17.45" customHeight="1" x14ac:dyDescent="0.35">
      <c r="B111" s="93"/>
    </row>
    <row r="112" spans="2:2" ht="17.45" customHeight="1" x14ac:dyDescent="0.35">
      <c r="B112" s="93"/>
    </row>
    <row r="113" spans="2:2" ht="17.45" customHeight="1" x14ac:dyDescent="0.35">
      <c r="B113" s="93"/>
    </row>
    <row r="114" spans="2:2" ht="17.45" customHeight="1" x14ac:dyDescent="0.35">
      <c r="B114" s="93"/>
    </row>
    <row r="115" spans="2:2" ht="17.45" customHeight="1" x14ac:dyDescent="0.35">
      <c r="B115" s="93"/>
    </row>
    <row r="116" spans="2:2" ht="17.45" customHeight="1" x14ac:dyDescent="0.35">
      <c r="B116" s="93"/>
    </row>
    <row r="117" spans="2:2" ht="17.45" customHeight="1" x14ac:dyDescent="0.35">
      <c r="B117" s="93"/>
    </row>
    <row r="118" spans="2:2" ht="17.45" customHeight="1" x14ac:dyDescent="0.35">
      <c r="B118" s="93"/>
    </row>
    <row r="119" spans="2:2" ht="17.45" customHeight="1" x14ac:dyDescent="0.35">
      <c r="B119" s="93"/>
    </row>
    <row r="120" spans="2:2" ht="17.45" customHeight="1" x14ac:dyDescent="0.35">
      <c r="B120" s="93"/>
    </row>
    <row r="121" spans="2:2" ht="17.45" customHeight="1" x14ac:dyDescent="0.35">
      <c r="B121" s="93"/>
    </row>
    <row r="122" spans="2:2" ht="17.45" customHeight="1" x14ac:dyDescent="0.35">
      <c r="B122" s="93"/>
    </row>
    <row r="123" spans="2:2" ht="17.45" customHeight="1" x14ac:dyDescent="0.35">
      <c r="B123" s="93"/>
    </row>
    <row r="124" spans="2:2" ht="17.45" customHeight="1" x14ac:dyDescent="0.35">
      <c r="B124" s="93"/>
    </row>
    <row r="125" spans="2:2" ht="17.45" customHeight="1" x14ac:dyDescent="0.35">
      <c r="B125" s="93"/>
    </row>
    <row r="126" spans="2:2" ht="17.45" customHeight="1" x14ac:dyDescent="0.35">
      <c r="B126" s="93"/>
    </row>
    <row r="127" spans="2:2" ht="17.45" customHeight="1" x14ac:dyDescent="0.35">
      <c r="B127" s="93"/>
    </row>
    <row r="128" spans="2:2" ht="17.45" customHeight="1" x14ac:dyDescent="0.35">
      <c r="B128" s="93"/>
    </row>
    <row r="129" spans="2:2" ht="17.45" customHeight="1" x14ac:dyDescent="0.35">
      <c r="B129" s="93"/>
    </row>
    <row r="130" spans="2:2" ht="17.45" customHeight="1" x14ac:dyDescent="0.35">
      <c r="B130" s="93"/>
    </row>
    <row r="131" spans="2:2" ht="17.45" customHeight="1" x14ac:dyDescent="0.35">
      <c r="B131" s="93"/>
    </row>
    <row r="132" spans="2:2" ht="17.45" customHeight="1" x14ac:dyDescent="0.35">
      <c r="B132" s="93"/>
    </row>
    <row r="133" spans="2:2" ht="17.45" customHeight="1" x14ac:dyDescent="0.35">
      <c r="B133" s="93"/>
    </row>
    <row r="134" spans="2:2" ht="17.45" customHeight="1" x14ac:dyDescent="0.35">
      <c r="B134" s="93"/>
    </row>
    <row r="135" spans="2:2" ht="17.45" customHeight="1" x14ac:dyDescent="0.35">
      <c r="B135" s="93"/>
    </row>
    <row r="136" spans="2:2" ht="17.45" customHeight="1" x14ac:dyDescent="0.35">
      <c r="B136" s="93"/>
    </row>
    <row r="137" spans="2:2" ht="17.45" customHeight="1" x14ac:dyDescent="0.35">
      <c r="B137" s="93"/>
    </row>
    <row r="138" spans="2:2" ht="17.45" customHeight="1" x14ac:dyDescent="0.35">
      <c r="B138" s="93"/>
    </row>
    <row r="139" spans="2:2" ht="17.45" customHeight="1" x14ac:dyDescent="0.35">
      <c r="B139" s="93"/>
    </row>
    <row r="140" spans="2:2" ht="17.45" customHeight="1" x14ac:dyDescent="0.35">
      <c r="B140" s="93"/>
    </row>
    <row r="141" spans="2:2" ht="17.45" customHeight="1" x14ac:dyDescent="0.35">
      <c r="B141" s="93"/>
    </row>
    <row r="142" spans="2:2" ht="17.45" customHeight="1" x14ac:dyDescent="0.35">
      <c r="B142" s="93"/>
    </row>
    <row r="143" spans="2:2" ht="17.45" customHeight="1" x14ac:dyDescent="0.35">
      <c r="B143" s="93"/>
    </row>
    <row r="144" spans="2:2" ht="17.45" customHeight="1" x14ac:dyDescent="0.35">
      <c r="B144" s="93"/>
    </row>
    <row r="145" spans="2:2" ht="17.45" customHeight="1" x14ac:dyDescent="0.35">
      <c r="B145" s="93"/>
    </row>
    <row r="146" spans="2:2" ht="17.45" customHeight="1" x14ac:dyDescent="0.35">
      <c r="B146" s="93"/>
    </row>
    <row r="147" spans="2:2" ht="17.45" customHeight="1" x14ac:dyDescent="0.35">
      <c r="B147" s="93"/>
    </row>
    <row r="148" spans="2:2" ht="17.45" customHeight="1" x14ac:dyDescent="0.35">
      <c r="B148" s="93"/>
    </row>
    <row r="149" spans="2:2" ht="17.45" customHeight="1" x14ac:dyDescent="0.35">
      <c r="B149" s="93"/>
    </row>
    <row r="150" spans="2:2" ht="17.45" customHeight="1" x14ac:dyDescent="0.35">
      <c r="B150" s="93"/>
    </row>
    <row r="151" spans="2:2" ht="17.45" customHeight="1" x14ac:dyDescent="0.35">
      <c r="B151" s="93"/>
    </row>
    <row r="152" spans="2:2" ht="17.45" customHeight="1" x14ac:dyDescent="0.35">
      <c r="B152" s="93"/>
    </row>
    <row r="153" spans="2:2" ht="17.45" customHeight="1" x14ac:dyDescent="0.35">
      <c r="B153" s="93"/>
    </row>
    <row r="154" spans="2:2" ht="17.45" customHeight="1" x14ac:dyDescent="0.35">
      <c r="B154" s="93"/>
    </row>
    <row r="155" spans="2:2" ht="17.45" customHeight="1" x14ac:dyDescent="0.35">
      <c r="B155" s="93"/>
    </row>
    <row r="156" spans="2:2" ht="17.45" customHeight="1" x14ac:dyDescent="0.35">
      <c r="B156" s="93"/>
    </row>
    <row r="157" spans="2:2" ht="17.45" customHeight="1" x14ac:dyDescent="0.35">
      <c r="B157" s="93"/>
    </row>
    <row r="158" spans="2:2" ht="17.45" customHeight="1" x14ac:dyDescent="0.35">
      <c r="B158" s="93"/>
    </row>
    <row r="159" spans="2:2" ht="17.45" customHeight="1" x14ac:dyDescent="0.35">
      <c r="B159" s="93"/>
    </row>
    <row r="160" spans="2:2" ht="17.45" customHeight="1" x14ac:dyDescent="0.35">
      <c r="B160" s="93"/>
    </row>
    <row r="161" spans="2:2" ht="17.45" customHeight="1" x14ac:dyDescent="0.35">
      <c r="B161" s="93"/>
    </row>
    <row r="162" spans="2:2" ht="17.45" customHeight="1" x14ac:dyDescent="0.35">
      <c r="B162" s="93"/>
    </row>
    <row r="163" spans="2:2" ht="17.45" customHeight="1" x14ac:dyDescent="0.35">
      <c r="B163" s="93"/>
    </row>
    <row r="164" spans="2:2" ht="17.45" customHeight="1" x14ac:dyDescent="0.35">
      <c r="B164" s="93"/>
    </row>
    <row r="165" spans="2:2" ht="17.45" customHeight="1" x14ac:dyDescent="0.35">
      <c r="B165" s="93"/>
    </row>
    <row r="166" spans="2:2" ht="17.45" customHeight="1" x14ac:dyDescent="0.35">
      <c r="B166" s="93"/>
    </row>
    <row r="167" spans="2:2" ht="17.45" customHeight="1" x14ac:dyDescent="0.35">
      <c r="B167" s="93"/>
    </row>
    <row r="168" spans="2:2" ht="17.45" customHeight="1" x14ac:dyDescent="0.35">
      <c r="B168" s="93"/>
    </row>
    <row r="169" spans="2:2" ht="17.45" customHeight="1" x14ac:dyDescent="0.35">
      <c r="B169" s="93"/>
    </row>
    <row r="170" spans="2:2" ht="17.45" customHeight="1" x14ac:dyDescent="0.35">
      <c r="B170" s="93"/>
    </row>
    <row r="171" spans="2:2" ht="17.45" customHeight="1" x14ac:dyDescent="0.35">
      <c r="B171" s="93"/>
    </row>
    <row r="172" spans="2:2" ht="17.45" customHeight="1" x14ac:dyDescent="0.35">
      <c r="B172" s="93"/>
    </row>
    <row r="173" spans="2:2" ht="17.45" customHeight="1" x14ac:dyDescent="0.35">
      <c r="B173" s="93"/>
    </row>
    <row r="174" spans="2:2" ht="17.45" customHeight="1" x14ac:dyDescent="0.35">
      <c r="B174" s="93"/>
    </row>
    <row r="175" spans="2:2" ht="17.45" customHeight="1" x14ac:dyDescent="0.35">
      <c r="B175" s="93"/>
    </row>
    <row r="176" spans="2:2" ht="17.45" customHeight="1" x14ac:dyDescent="0.35">
      <c r="B176" s="93"/>
    </row>
    <row r="177" spans="2:2" ht="17.45" customHeight="1" x14ac:dyDescent="0.35">
      <c r="B177" s="93"/>
    </row>
    <row r="178" spans="2:2" ht="17.45" customHeight="1" x14ac:dyDescent="0.35">
      <c r="B178" s="93"/>
    </row>
    <row r="179" spans="2:2" ht="17.45" customHeight="1" x14ac:dyDescent="0.35">
      <c r="B179" s="93"/>
    </row>
    <row r="180" spans="2:2" ht="17.45" customHeight="1" x14ac:dyDescent="0.35">
      <c r="B180" s="93"/>
    </row>
    <row r="181" spans="2:2" ht="17.45" customHeight="1" x14ac:dyDescent="0.35">
      <c r="B181" s="93"/>
    </row>
    <row r="182" spans="2:2" ht="17.45" customHeight="1" x14ac:dyDescent="0.35">
      <c r="B182" s="93"/>
    </row>
    <row r="183" spans="2:2" ht="17.45" customHeight="1" x14ac:dyDescent="0.35">
      <c r="B183" s="93"/>
    </row>
    <row r="184" spans="2:2" ht="17.45" customHeight="1" x14ac:dyDescent="0.35">
      <c r="B184" s="93"/>
    </row>
    <row r="185" spans="2:2" ht="17.45" customHeight="1" x14ac:dyDescent="0.35">
      <c r="B185" s="93"/>
    </row>
    <row r="186" spans="2:2" ht="17.45" customHeight="1" x14ac:dyDescent="0.35">
      <c r="B186" s="93"/>
    </row>
    <row r="187" spans="2:2" ht="17.45" customHeight="1" x14ac:dyDescent="0.35">
      <c r="B187" s="93"/>
    </row>
    <row r="188" spans="2:2" ht="17.45" customHeight="1" x14ac:dyDescent="0.35">
      <c r="B188" s="93"/>
    </row>
    <row r="189" spans="2:2" ht="17.45" customHeight="1" x14ac:dyDescent="0.35">
      <c r="B189" s="93"/>
    </row>
    <row r="190" spans="2:2" ht="17.45" customHeight="1" x14ac:dyDescent="0.35">
      <c r="B190" s="93"/>
    </row>
    <row r="191" spans="2:2" ht="17.45" customHeight="1" x14ac:dyDescent="0.35">
      <c r="B191" s="93"/>
    </row>
    <row r="192" spans="2:2" ht="17.45" customHeight="1" x14ac:dyDescent="0.35">
      <c r="B192" s="93"/>
    </row>
    <row r="193" spans="2:2" ht="17.45" customHeight="1" x14ac:dyDescent="0.35">
      <c r="B193" s="93"/>
    </row>
    <row r="194" spans="2:2" ht="17.45" customHeight="1" x14ac:dyDescent="0.35">
      <c r="B194" s="93"/>
    </row>
    <row r="195" spans="2:2" ht="17.45" customHeight="1" x14ac:dyDescent="0.35">
      <c r="B195" s="93"/>
    </row>
    <row r="196" spans="2:2" ht="17.45" customHeight="1" x14ac:dyDescent="0.35">
      <c r="B196" s="93"/>
    </row>
    <row r="197" spans="2:2" ht="17.45" customHeight="1" x14ac:dyDescent="0.35">
      <c r="B197" s="93"/>
    </row>
    <row r="198" spans="2:2" ht="17.45" customHeight="1" x14ac:dyDescent="0.35">
      <c r="B198" s="93"/>
    </row>
    <row r="199" spans="2:2" ht="17.45" customHeight="1" x14ac:dyDescent="0.35">
      <c r="B199" s="93"/>
    </row>
    <row r="200" spans="2:2" ht="17.45" customHeight="1" x14ac:dyDescent="0.35">
      <c r="B200" s="93"/>
    </row>
    <row r="201" spans="2:2" ht="17.45" customHeight="1" x14ac:dyDescent="0.35">
      <c r="B201" s="93"/>
    </row>
    <row r="202" spans="2:2" ht="17.45" customHeight="1" x14ac:dyDescent="0.35">
      <c r="B202" s="93"/>
    </row>
    <row r="203" spans="2:2" ht="17.45" customHeight="1" x14ac:dyDescent="0.35">
      <c r="B203" s="93"/>
    </row>
    <row r="204" spans="2:2" ht="17.45" customHeight="1" x14ac:dyDescent="0.35">
      <c r="B204" s="93"/>
    </row>
    <row r="205" spans="2:2" ht="17.45" customHeight="1" x14ac:dyDescent="0.35">
      <c r="B205" s="93"/>
    </row>
    <row r="206" spans="2:2" ht="17.45" customHeight="1" x14ac:dyDescent="0.35">
      <c r="B206" s="93"/>
    </row>
    <row r="207" spans="2:2" ht="17.45" customHeight="1" x14ac:dyDescent="0.35">
      <c r="B207" s="93"/>
    </row>
    <row r="208" spans="2:2" ht="17.45" customHeight="1" x14ac:dyDescent="0.35">
      <c r="B208" s="93"/>
    </row>
    <row r="209" spans="2:2" ht="17.45" customHeight="1" x14ac:dyDescent="0.35">
      <c r="B209" s="93"/>
    </row>
    <row r="210" spans="2:2" ht="17.45" customHeight="1" x14ac:dyDescent="0.35">
      <c r="B210" s="93"/>
    </row>
    <row r="211" spans="2:2" ht="17.45" customHeight="1" x14ac:dyDescent="0.35">
      <c r="B211" s="93"/>
    </row>
    <row r="212" spans="2:2" ht="17.45" customHeight="1" x14ac:dyDescent="0.35">
      <c r="B212" s="93"/>
    </row>
    <row r="213" spans="2:2" ht="17.45" customHeight="1" x14ac:dyDescent="0.35">
      <c r="B213" s="93"/>
    </row>
    <row r="214" spans="2:2" ht="17.45" customHeight="1" x14ac:dyDescent="0.35">
      <c r="B214" s="93"/>
    </row>
    <row r="215" spans="2:2" ht="17.45" customHeight="1" x14ac:dyDescent="0.35">
      <c r="B215" s="93"/>
    </row>
    <row r="216" spans="2:2" ht="17.45" customHeight="1" x14ac:dyDescent="0.35">
      <c r="B216" s="93"/>
    </row>
    <row r="217" spans="2:2" ht="17.45" customHeight="1" x14ac:dyDescent="0.35">
      <c r="B217" s="93"/>
    </row>
    <row r="218" spans="2:2" ht="17.45" customHeight="1" x14ac:dyDescent="0.35">
      <c r="B218" s="93"/>
    </row>
    <row r="219" spans="2:2" ht="17.45" customHeight="1" x14ac:dyDescent="0.35">
      <c r="B219" s="93"/>
    </row>
    <row r="220" spans="2:2" ht="17.45" customHeight="1" x14ac:dyDescent="0.35">
      <c r="B220" s="93"/>
    </row>
    <row r="221" spans="2:2" ht="17.45" customHeight="1" x14ac:dyDescent="0.35">
      <c r="B221" s="93"/>
    </row>
    <row r="222" spans="2:2" ht="17.45" customHeight="1" x14ac:dyDescent="0.35">
      <c r="B222" s="93"/>
    </row>
    <row r="223" spans="2:2" ht="17.45" customHeight="1" x14ac:dyDescent="0.35">
      <c r="B223" s="93"/>
    </row>
    <row r="224" spans="2:2" ht="17.45" customHeight="1" x14ac:dyDescent="0.35">
      <c r="B224" s="93"/>
    </row>
    <row r="225" spans="2:2" ht="17.45" customHeight="1" x14ac:dyDescent="0.35">
      <c r="B225" s="93"/>
    </row>
    <row r="226" spans="2:2" ht="17.45" customHeight="1" x14ac:dyDescent="0.35">
      <c r="B226" s="93"/>
    </row>
    <row r="227" spans="2:2" ht="17.45" customHeight="1" x14ac:dyDescent="0.35">
      <c r="B227" s="93"/>
    </row>
    <row r="228" spans="2:2" ht="17.45" customHeight="1" x14ac:dyDescent="0.35">
      <c r="B228" s="93"/>
    </row>
    <row r="229" spans="2:2" ht="17.45" customHeight="1" x14ac:dyDescent="0.35">
      <c r="B229" s="93"/>
    </row>
    <row r="230" spans="2:2" ht="17.45" customHeight="1" x14ac:dyDescent="0.35">
      <c r="B230" s="93"/>
    </row>
    <row r="231" spans="2:2" ht="17.45" customHeight="1" x14ac:dyDescent="0.35">
      <c r="B231" s="93"/>
    </row>
    <row r="232" spans="2:2" ht="17.45" customHeight="1" x14ac:dyDescent="0.35">
      <c r="B232" s="93"/>
    </row>
    <row r="233" spans="2:2" ht="17.45" customHeight="1" x14ac:dyDescent="0.35">
      <c r="B233" s="93"/>
    </row>
    <row r="234" spans="2:2" ht="17.45" customHeight="1" x14ac:dyDescent="0.35">
      <c r="B234" s="93"/>
    </row>
    <row r="235" spans="2:2" ht="17.45" customHeight="1" x14ac:dyDescent="0.35">
      <c r="B235" s="93"/>
    </row>
    <row r="236" spans="2:2" ht="17.45" customHeight="1" x14ac:dyDescent="0.35">
      <c r="B236" s="93"/>
    </row>
    <row r="237" spans="2:2" ht="17.45" customHeight="1" x14ac:dyDescent="0.35">
      <c r="B237" s="93"/>
    </row>
    <row r="238" spans="2:2" ht="17.45" customHeight="1" x14ac:dyDescent="0.35">
      <c r="B238" s="93"/>
    </row>
    <row r="239" spans="2:2" ht="17.45" customHeight="1" x14ac:dyDescent="0.35">
      <c r="B239" s="93"/>
    </row>
    <row r="240" spans="2:2" ht="17.45" customHeight="1" x14ac:dyDescent="0.35">
      <c r="B240" s="93"/>
    </row>
    <row r="241" spans="2:2" ht="17.45" customHeight="1" x14ac:dyDescent="0.35">
      <c r="B241" s="93"/>
    </row>
    <row r="242" spans="2:2" ht="17.45" customHeight="1" x14ac:dyDescent="0.35">
      <c r="B242" s="93"/>
    </row>
    <row r="243" spans="2:2" ht="17.45" customHeight="1" x14ac:dyDescent="0.35">
      <c r="B243" s="93"/>
    </row>
    <row r="244" spans="2:2" ht="17.45" customHeight="1" x14ac:dyDescent="0.35">
      <c r="B244" s="93"/>
    </row>
    <row r="245" spans="2:2" ht="17.45" customHeight="1" x14ac:dyDescent="0.35">
      <c r="B245" s="93"/>
    </row>
    <row r="246" spans="2:2" ht="17.45" customHeight="1" x14ac:dyDescent="0.35">
      <c r="B246" s="93"/>
    </row>
    <row r="247" spans="2:2" ht="17.45" customHeight="1" x14ac:dyDescent="0.35">
      <c r="B247" s="93"/>
    </row>
    <row r="248" spans="2:2" ht="17.45" customHeight="1" x14ac:dyDescent="0.35">
      <c r="B248" s="93"/>
    </row>
    <row r="249" spans="2:2" ht="17.45" customHeight="1" x14ac:dyDescent="0.35">
      <c r="B249" s="93"/>
    </row>
    <row r="250" spans="2:2" ht="17.45" customHeight="1" x14ac:dyDescent="0.35">
      <c r="B250" s="93"/>
    </row>
    <row r="251" spans="2:2" ht="17.45" customHeight="1" x14ac:dyDescent="0.35">
      <c r="B251" s="93"/>
    </row>
    <row r="252" spans="2:2" ht="17.45" customHeight="1" x14ac:dyDescent="0.35">
      <c r="B252" s="93"/>
    </row>
    <row r="253" spans="2:2" ht="17.45" customHeight="1" x14ac:dyDescent="0.35">
      <c r="B253" s="93"/>
    </row>
    <row r="254" spans="2:2" ht="17.45" customHeight="1" x14ac:dyDescent="0.35">
      <c r="B254" s="93"/>
    </row>
    <row r="255" spans="2:2" ht="17.45" customHeight="1" x14ac:dyDescent="0.35">
      <c r="B255" s="93"/>
    </row>
    <row r="256" spans="2:2" ht="17.45" customHeight="1" x14ac:dyDescent="0.35">
      <c r="B256" s="93"/>
    </row>
    <row r="257" spans="2:2" ht="17.45" customHeight="1" x14ac:dyDescent="0.35">
      <c r="B257" s="93"/>
    </row>
    <row r="258" spans="2:2" ht="17.45" customHeight="1" x14ac:dyDescent="0.35">
      <c r="B258" s="93"/>
    </row>
    <row r="259" spans="2:2" ht="17.45" customHeight="1" x14ac:dyDescent="0.35">
      <c r="B259" s="93"/>
    </row>
    <row r="260" spans="2:2" ht="17.45" customHeight="1" x14ac:dyDescent="0.35">
      <c r="B260" s="93"/>
    </row>
    <row r="261" spans="2:2" ht="17.45" customHeight="1" x14ac:dyDescent="0.35">
      <c r="B261" s="93"/>
    </row>
    <row r="262" spans="2:2" ht="17.45" customHeight="1" x14ac:dyDescent="0.35">
      <c r="B262" s="93"/>
    </row>
    <row r="263" spans="2:2" ht="17.45" customHeight="1" x14ac:dyDescent="0.35">
      <c r="B263" s="93"/>
    </row>
    <row r="264" spans="2:2" ht="17.45" customHeight="1" x14ac:dyDescent="0.35">
      <c r="B264" s="93"/>
    </row>
    <row r="265" spans="2:2" ht="17.45" customHeight="1" x14ac:dyDescent="0.35">
      <c r="B265" s="93"/>
    </row>
    <row r="266" spans="2:2" ht="17.45" customHeight="1" x14ac:dyDescent="0.35">
      <c r="B266" s="93"/>
    </row>
    <row r="267" spans="2:2" ht="17.45" customHeight="1" x14ac:dyDescent="0.35">
      <c r="B267" s="93"/>
    </row>
    <row r="268" spans="2:2" ht="17.45" customHeight="1" x14ac:dyDescent="0.35">
      <c r="B268" s="93"/>
    </row>
    <row r="269" spans="2:2" ht="17.45" customHeight="1" x14ac:dyDescent="0.35">
      <c r="B269" s="93"/>
    </row>
    <row r="270" spans="2:2" ht="17.45" customHeight="1" x14ac:dyDescent="0.35">
      <c r="B270" s="93"/>
    </row>
    <row r="271" spans="2:2" ht="17.45" customHeight="1" x14ac:dyDescent="0.35">
      <c r="B271" s="93"/>
    </row>
    <row r="272" spans="2:2" ht="17.45" customHeight="1" x14ac:dyDescent="0.35">
      <c r="B272" s="93"/>
    </row>
    <row r="273" spans="2:2" ht="17.45" customHeight="1" x14ac:dyDescent="0.35">
      <c r="B273" s="93"/>
    </row>
    <row r="274" spans="2:2" ht="17.45" customHeight="1" x14ac:dyDescent="0.35">
      <c r="B274" s="93"/>
    </row>
    <row r="275" spans="2:2" ht="17.45" customHeight="1" x14ac:dyDescent="0.35">
      <c r="B275" s="93"/>
    </row>
    <row r="276" spans="2:2" ht="17.45" customHeight="1" x14ac:dyDescent="0.35">
      <c r="B276" s="93"/>
    </row>
    <row r="277" spans="2:2" ht="17.45" customHeight="1" x14ac:dyDescent="0.35">
      <c r="B277" s="93"/>
    </row>
    <row r="278" spans="2:2" ht="17.45" customHeight="1" x14ac:dyDescent="0.35">
      <c r="B278" s="93"/>
    </row>
    <row r="279" spans="2:2" ht="17.45" customHeight="1" x14ac:dyDescent="0.35">
      <c r="B279" s="93"/>
    </row>
  </sheetData>
  <mergeCells count="3">
    <mergeCell ref="B3:E3"/>
    <mergeCell ref="F3:G3"/>
    <mergeCell ref="F4:G4"/>
  </mergeCells>
  <pageMargins left="0.74803149606299213" right="0.23622047244094491" top="0.74803149606299213" bottom="0.62992125984251968" header="0.31496062992125984" footer="0.31496062992125984"/>
  <pageSetup paperSize="9" orientation="landscape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I367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10" defaultColWidth="11.3984375" defaultRowHeight="13.15" x14ac:dyDescent="0.35"/>
  <cols>
    <col min="1" max="1" width="7.86328125" style="1" bestFit="1" customWidth="1"/>
    <col min="2" max="9" width="9.73046875" style="1" customWidth="1"/>
    <col min="10" max="16384" width="11.3984375" style="1"/>
  </cols>
  <sheetData>
    <row r="1" spans="1:9" s="2" customFormat="1" ht="21" x14ac:dyDescent="0.35">
      <c r="B1" s="185" t="s">
        <v>109</v>
      </c>
      <c r="C1" s="186" t="s">
        <v>110</v>
      </c>
      <c r="D1" s="186" t="s">
        <v>111</v>
      </c>
      <c r="E1" s="187" t="s">
        <v>112</v>
      </c>
      <c r="F1" s="188" t="s">
        <v>113</v>
      </c>
      <c r="G1" s="189" t="s">
        <v>114</v>
      </c>
      <c r="H1" s="185" t="s">
        <v>115</v>
      </c>
      <c r="I1" s="187" t="s">
        <v>116</v>
      </c>
    </row>
    <row r="2" spans="1:9" ht="12.75" customHeight="1" x14ac:dyDescent="0.4">
      <c r="A2" s="72">
        <v>42736</v>
      </c>
      <c r="B2" s="104">
        <v>43026</v>
      </c>
      <c r="C2" s="105">
        <v>7356</v>
      </c>
      <c r="D2" s="105">
        <v>8</v>
      </c>
      <c r="E2" s="106">
        <f t="shared" ref="E2:E66" si="0">C2+D2</f>
        <v>7364</v>
      </c>
      <c r="F2" s="107">
        <v>9573</v>
      </c>
      <c r="G2" s="106"/>
      <c r="H2" s="107">
        <f>B2*Grundlagen!$D$32/Grundlagen!$D$4/Grundlagen!$D$33*Grundlagen!$D$3*(1-Grundlagen!$D$34)</f>
        <v>35779.001414333899</v>
      </c>
      <c r="I2" s="106">
        <f>E2*Grundlagen!$G$32/Grundlagen!$D$4/Grundlagen!$G$33*Grundlagen!$D$3*(1-Grundlagen!$G$34)</f>
        <v>6489.2951943092994</v>
      </c>
    </row>
    <row r="3" spans="1:9" ht="12.75" customHeight="1" x14ac:dyDescent="0.4">
      <c r="A3" s="72">
        <v>42737</v>
      </c>
      <c r="B3" s="104">
        <v>26084</v>
      </c>
      <c r="C3" s="105">
        <v>8871</v>
      </c>
      <c r="D3" s="105">
        <v>9</v>
      </c>
      <c r="E3" s="106">
        <f t="shared" si="0"/>
        <v>8880</v>
      </c>
      <c r="F3" s="107">
        <v>8976</v>
      </c>
      <c r="G3" s="106"/>
      <c r="H3" s="107">
        <f>B3*Grundlagen!$D$32/Grundlagen!$D$4/Grundlagen!$D$33*Grundlagen!$D$3*(1-Grundlagen!$D$34)</f>
        <v>21690.59342935633</v>
      </c>
      <c r="I3" s="106">
        <f>E3*Grundlagen!$G$32/Grundlagen!$D$4/Grundlagen!$G$33*Grundlagen!$D$3*(1-Grundlagen!$G$34)</f>
        <v>7825.2228850443489</v>
      </c>
    </row>
    <row r="4" spans="1:9" ht="12.75" customHeight="1" x14ac:dyDescent="0.4">
      <c r="A4" s="72">
        <v>42738</v>
      </c>
      <c r="B4" s="10">
        <v>33735</v>
      </c>
      <c r="C4" s="11"/>
      <c r="D4" s="11">
        <v>0</v>
      </c>
      <c r="E4" s="9">
        <f t="shared" si="0"/>
        <v>0</v>
      </c>
      <c r="F4" s="12"/>
      <c r="G4" s="9"/>
      <c r="H4" s="15">
        <f>B4*Grundlagen!$D$32/Grundlagen!$D$4/Grundlagen!$D$33*Grundlagen!$D$3*(1-Grundlagen!$D$34)</f>
        <v>28052.912488089856</v>
      </c>
      <c r="I4" s="9">
        <f>E4*Grundlagen!$G$32/Grundlagen!$D$4/Grundlagen!$G$33*Grundlagen!$D$3*(1-Grundlagen!$G$34)</f>
        <v>0</v>
      </c>
    </row>
    <row r="5" spans="1:9" ht="12.75" customHeight="1" x14ac:dyDescent="0.4">
      <c r="A5" s="72">
        <v>42739</v>
      </c>
      <c r="B5" s="10">
        <v>40488</v>
      </c>
      <c r="C5" s="11">
        <v>3493</v>
      </c>
      <c r="D5" s="11">
        <v>2</v>
      </c>
      <c r="E5" s="9">
        <f t="shared" si="0"/>
        <v>3495</v>
      </c>
      <c r="F5" s="15">
        <v>12374</v>
      </c>
      <c r="G5" s="9"/>
      <c r="H5" s="15">
        <f>B5*Grundlagen!$D$32/Grundlagen!$D$4/Grundlagen!$D$33*Grundlagen!$D$3*(1-Grundlagen!$D$34)</f>
        <v>33668.484387662123</v>
      </c>
      <c r="I5" s="9">
        <f>E5*Grundlagen!$G$32/Grundlagen!$D$4/Grundlagen!$G$33*Grundlagen!$D$3*(1-Grundlagen!$G$34)</f>
        <v>3079.8596827961705</v>
      </c>
    </row>
    <row r="6" spans="1:9" ht="12.75" customHeight="1" x14ac:dyDescent="0.4">
      <c r="A6" s="72">
        <v>42740</v>
      </c>
      <c r="B6" s="10">
        <v>34519</v>
      </c>
      <c r="C6" s="11">
        <v>5214</v>
      </c>
      <c r="D6" s="11">
        <v>1207</v>
      </c>
      <c r="E6" s="9">
        <f t="shared" si="0"/>
        <v>6421</v>
      </c>
      <c r="F6" s="15">
        <v>11336</v>
      </c>
      <c r="G6" s="9"/>
      <c r="H6" s="15">
        <f>B6*Grundlagen!$D$32/Grundlagen!$D$4/Grundlagen!$D$33*Grundlagen!$D$3*(1-Grundlagen!$D$34)</f>
        <v>28704.861010119272</v>
      </c>
      <c r="I6" s="9">
        <f>E6*Grundlagen!$G$32/Grundlagen!$D$4/Grundlagen!$G$33*Grundlagen!$D$3*(1-Grundlagen!$G$34)</f>
        <v>5658.3058721700172</v>
      </c>
    </row>
    <row r="7" spans="1:9" ht="12.75" customHeight="1" x14ac:dyDescent="0.4">
      <c r="A7" s="72">
        <v>42741</v>
      </c>
      <c r="B7" s="10">
        <v>26029</v>
      </c>
      <c r="C7" s="11">
        <v>1786</v>
      </c>
      <c r="D7" s="11">
        <v>514</v>
      </c>
      <c r="E7" s="9">
        <f t="shared" si="0"/>
        <v>2300</v>
      </c>
      <c r="F7" s="15">
        <v>10896</v>
      </c>
      <c r="G7" s="9"/>
      <c r="H7" s="15">
        <f>B7*Grundlagen!$D$32/Grundlagen!$D$4/Grundlagen!$D$33*Grundlagen!$D$3*(1-Grundlagen!$D$34)</f>
        <v>21644.857244775179</v>
      </c>
      <c r="I7" s="9">
        <f>E7*Grundlagen!$G$32/Grundlagen!$D$4/Grundlagen!$G$33*Grundlagen!$D$3*(1-Grundlagen!$G$34)</f>
        <v>2026.803224729955</v>
      </c>
    </row>
    <row r="8" spans="1:9" ht="12.75" customHeight="1" x14ac:dyDescent="0.4">
      <c r="A8" s="72">
        <v>42742</v>
      </c>
      <c r="B8" s="10">
        <v>26753</v>
      </c>
      <c r="C8" s="11">
        <v>7524</v>
      </c>
      <c r="D8" s="11">
        <v>4</v>
      </c>
      <c r="E8" s="9">
        <f t="shared" si="0"/>
        <v>7528</v>
      </c>
      <c r="F8" s="15">
        <v>11259</v>
      </c>
      <c r="G8" s="9"/>
      <c r="H8" s="15">
        <f>B8*Grundlagen!$D$32/Grundlagen!$D$4/Grundlagen!$D$33*Grundlagen!$D$3*(1-Grundlagen!$D$34)</f>
        <v>22246.911747261533</v>
      </c>
      <c r="I8" s="9">
        <f>E8*Grundlagen!$G$32/Grundlagen!$D$4/Grundlagen!$G$33*Grundlagen!$D$3*(1-Grundlagen!$G$34)</f>
        <v>6633.8150764204793</v>
      </c>
    </row>
    <row r="9" spans="1:9" ht="12.75" customHeight="1" x14ac:dyDescent="0.4">
      <c r="A9" s="72">
        <v>42743</v>
      </c>
      <c r="B9" s="10">
        <v>27968</v>
      </c>
      <c r="C9" s="11"/>
      <c r="D9" s="11">
        <v>2</v>
      </c>
      <c r="E9" s="9">
        <f t="shared" si="0"/>
        <v>2</v>
      </c>
      <c r="F9" s="12"/>
      <c r="G9" s="9"/>
      <c r="H9" s="15">
        <f>B9*Grundlagen!$D$32/Grundlagen!$D$4/Grundlagen!$D$33*Grundlagen!$D$3*(1-Grundlagen!$D$34)</f>
        <v>23257.265643008654</v>
      </c>
      <c r="I9" s="9">
        <f>E9*Grundlagen!$G$32/Grundlagen!$D$4/Grundlagen!$G$33*Grundlagen!$D$3*(1-Grundlagen!$G$34)</f>
        <v>1.7624375867217001</v>
      </c>
    </row>
    <row r="10" spans="1:9" ht="12.75" customHeight="1" x14ac:dyDescent="0.4">
      <c r="A10" s="72">
        <v>42744</v>
      </c>
      <c r="B10" s="10">
        <v>31048</v>
      </c>
      <c r="C10" s="11"/>
      <c r="D10" s="11">
        <v>0</v>
      </c>
      <c r="E10" s="9">
        <f t="shared" si="0"/>
        <v>0</v>
      </c>
      <c r="F10" s="12"/>
      <c r="G10" s="9"/>
      <c r="H10" s="15">
        <f>B10*Grundlagen!$D$32/Grundlagen!$D$4/Grundlagen!$D$33*Grundlagen!$D$3*(1-Grundlagen!$D$34)</f>
        <v>25818.491979552804</v>
      </c>
      <c r="I10" s="9">
        <f>E10*Grundlagen!$G$32/Grundlagen!$D$4/Grundlagen!$G$33*Grundlagen!$D$3*(1-Grundlagen!$G$34)</f>
        <v>0</v>
      </c>
    </row>
    <row r="11" spans="1:9" ht="12.75" customHeight="1" x14ac:dyDescent="0.4">
      <c r="A11" s="72">
        <v>42745</v>
      </c>
      <c r="B11" s="10">
        <v>40244</v>
      </c>
      <c r="C11" s="11"/>
      <c r="D11" s="11">
        <v>0</v>
      </c>
      <c r="E11" s="9">
        <f t="shared" si="0"/>
        <v>0</v>
      </c>
      <c r="F11" s="12"/>
      <c r="G11" s="9"/>
      <c r="H11" s="15">
        <f>B11*Grundlagen!$D$32/Grundlagen!$D$4/Grundlagen!$D$33*Grundlagen!$D$3*(1-Grundlagen!$D$34)</f>
        <v>33465.582041520327</v>
      </c>
      <c r="I11" s="9">
        <f>E11*Grundlagen!$G$32/Grundlagen!$D$4/Grundlagen!$G$33*Grundlagen!$D$3*(1-Grundlagen!$G$34)</f>
        <v>0</v>
      </c>
    </row>
    <row r="12" spans="1:9" ht="12.75" customHeight="1" x14ac:dyDescent="0.4">
      <c r="A12" s="72">
        <v>42746</v>
      </c>
      <c r="B12" s="10">
        <v>36775</v>
      </c>
      <c r="C12" s="11"/>
      <c r="D12" s="11">
        <v>405</v>
      </c>
      <c r="E12" s="9">
        <f t="shared" si="0"/>
        <v>405</v>
      </c>
      <c r="F12" s="12"/>
      <c r="G12" s="9"/>
      <c r="H12" s="15">
        <f>B12*Grundlagen!$D$32/Grundlagen!$D$4/Grundlagen!$D$33*Grundlagen!$D$3*(1-Grundlagen!$D$34)</f>
        <v>30580.876144938615</v>
      </c>
      <c r="I12" s="9">
        <f>E12*Grundlagen!$G$32/Grundlagen!$D$4/Grundlagen!$G$33*Grundlagen!$D$3*(1-Grundlagen!$G$34)</f>
        <v>356.89361131114424</v>
      </c>
    </row>
    <row r="13" spans="1:9" ht="12.75" customHeight="1" x14ac:dyDescent="0.4">
      <c r="A13" s="72">
        <v>42747</v>
      </c>
      <c r="B13" s="10">
        <v>39360</v>
      </c>
      <c r="C13" s="11"/>
      <c r="D13" s="11">
        <v>0</v>
      </c>
      <c r="E13" s="9">
        <f t="shared" si="0"/>
        <v>0</v>
      </c>
      <c r="F13" s="12"/>
      <c r="G13" s="9"/>
      <c r="H13" s="15">
        <f>B13*Grundlagen!$D$32/Grundlagen!$D$4/Grundlagen!$D$33*Grundlagen!$D$3*(1-Grundlagen!$D$34)</f>
        <v>32730.476820252461</v>
      </c>
      <c r="I13" s="9">
        <f>E13*Grundlagen!$G$32/Grundlagen!$D$4/Grundlagen!$G$33*Grundlagen!$D$3*(1-Grundlagen!$G$34)</f>
        <v>0</v>
      </c>
    </row>
    <row r="14" spans="1:9" ht="12.75" customHeight="1" x14ac:dyDescent="0.4">
      <c r="A14" s="72">
        <v>42748</v>
      </c>
      <c r="B14" s="10">
        <v>33176</v>
      </c>
      <c r="C14" s="11"/>
      <c r="D14" s="11">
        <v>0</v>
      </c>
      <c r="E14" s="9">
        <f t="shared" si="0"/>
        <v>0</v>
      </c>
      <c r="F14" s="12"/>
      <c r="G14" s="9"/>
      <c r="H14" s="15">
        <f>B14*Grundlagen!$D$32/Grundlagen!$D$4/Grundlagen!$D$33*Grundlagen!$D$3*(1-Grundlagen!$D$34)</f>
        <v>27588.066539346939</v>
      </c>
      <c r="I14" s="9">
        <f>E14*Grundlagen!$G$32/Grundlagen!$D$4/Grundlagen!$G$33*Grundlagen!$D$3*(1-Grundlagen!$G$34)</f>
        <v>0</v>
      </c>
    </row>
    <row r="15" spans="1:9" ht="12.75" customHeight="1" x14ac:dyDescent="0.4">
      <c r="A15" s="72">
        <v>42749</v>
      </c>
      <c r="B15" s="10">
        <v>24309</v>
      </c>
      <c r="C15" s="11"/>
      <c r="D15" s="11">
        <v>1</v>
      </c>
      <c r="E15" s="9">
        <f t="shared" si="0"/>
        <v>1</v>
      </c>
      <c r="F15" s="12"/>
      <c r="G15" s="9"/>
      <c r="H15" s="15">
        <f>B15*Grundlagen!$D$32/Grundlagen!$D$4/Grundlagen!$D$33*Grundlagen!$D$3*(1-Grundlagen!$D$34)</f>
        <v>20214.562017873905</v>
      </c>
      <c r="I15" s="9">
        <f>E15*Grundlagen!$G$32/Grundlagen!$D$4/Grundlagen!$G$33*Grundlagen!$D$3*(1-Grundlagen!$G$34)</f>
        <v>0.88121879336085007</v>
      </c>
    </row>
    <row r="16" spans="1:9" ht="12.75" customHeight="1" x14ac:dyDescent="0.4">
      <c r="A16" s="72">
        <v>42750</v>
      </c>
      <c r="B16" s="10">
        <v>27968</v>
      </c>
      <c r="C16" s="11"/>
      <c r="D16" s="11">
        <v>0</v>
      </c>
      <c r="E16" s="9">
        <f t="shared" si="0"/>
        <v>0</v>
      </c>
      <c r="F16" s="12"/>
      <c r="G16" s="9"/>
      <c r="H16" s="15">
        <f>B16*Grundlagen!$D$32/Grundlagen!$D$4/Grundlagen!$D$33*Grundlagen!$D$3*(1-Grundlagen!$D$34)</f>
        <v>23257.265643008654</v>
      </c>
      <c r="I16" s="9">
        <f>E16*Grundlagen!$G$32/Grundlagen!$D$4/Grundlagen!$G$33*Grundlagen!$D$3*(1-Grundlagen!$G$34)</f>
        <v>0</v>
      </c>
    </row>
    <row r="17" spans="1:9" ht="12.75" customHeight="1" x14ac:dyDescent="0.4">
      <c r="A17" s="72">
        <v>42751</v>
      </c>
      <c r="B17" s="10">
        <v>29345</v>
      </c>
      <c r="C17" s="11"/>
      <c r="D17" s="11">
        <v>1</v>
      </c>
      <c r="E17" s="9">
        <f t="shared" si="0"/>
        <v>1</v>
      </c>
      <c r="F17" s="12"/>
      <c r="G17" s="9"/>
      <c r="H17" s="15">
        <f>B17*Grundlagen!$D$32/Grundlagen!$D$4/Grundlagen!$D$33*Grundlagen!$D$3*(1-Grundlagen!$D$34)</f>
        <v>24402.333391522057</v>
      </c>
      <c r="I17" s="9">
        <f>E17*Grundlagen!$G$32/Grundlagen!$D$4/Grundlagen!$G$33*Grundlagen!$D$3*(1-Grundlagen!$G$34)</f>
        <v>0.88121879336085007</v>
      </c>
    </row>
    <row r="18" spans="1:9" ht="12.75" customHeight="1" x14ac:dyDescent="0.4">
      <c r="A18" s="72">
        <v>42752</v>
      </c>
      <c r="B18" s="10">
        <v>38700</v>
      </c>
      <c r="C18" s="11"/>
      <c r="D18" s="11">
        <v>4</v>
      </c>
      <c r="E18" s="9">
        <f t="shared" si="0"/>
        <v>4</v>
      </c>
      <c r="F18" s="12"/>
      <c r="G18" s="9"/>
      <c r="H18" s="15">
        <f>B18*Grundlagen!$D$32/Grundlagen!$D$4/Grundlagen!$D$33*Grundlagen!$D$3*(1-Grundlagen!$D$34)</f>
        <v>32181.642605278714</v>
      </c>
      <c r="I18" s="9">
        <f>E18*Grundlagen!$G$32/Grundlagen!$D$4/Grundlagen!$G$33*Grundlagen!$D$3*(1-Grundlagen!$G$34)</f>
        <v>3.5248751734434003</v>
      </c>
    </row>
    <row r="19" spans="1:9" ht="12.75" customHeight="1" x14ac:dyDescent="0.4">
      <c r="A19" s="72">
        <v>42753</v>
      </c>
      <c r="B19" s="10">
        <v>32959</v>
      </c>
      <c r="C19" s="11"/>
      <c r="D19" s="11">
        <v>2</v>
      </c>
      <c r="E19" s="9">
        <f t="shared" si="0"/>
        <v>2</v>
      </c>
      <c r="F19" s="12"/>
      <c r="G19" s="9"/>
      <c r="H19" s="15">
        <f>B19*Grundlagen!$D$32/Grundlagen!$D$4/Grundlagen!$D$33*Grundlagen!$D$3*(1-Grundlagen!$D$34)</f>
        <v>27407.616501999513</v>
      </c>
      <c r="I19" s="9">
        <f>E19*Grundlagen!$G$32/Grundlagen!$D$4/Grundlagen!$G$33*Grundlagen!$D$3*(1-Grundlagen!$G$34)</f>
        <v>1.7624375867217001</v>
      </c>
    </row>
    <row r="20" spans="1:9" ht="12.75" customHeight="1" x14ac:dyDescent="0.4">
      <c r="A20" s="72">
        <v>42754</v>
      </c>
      <c r="B20" s="10">
        <v>34252</v>
      </c>
      <c r="C20" s="11"/>
      <c r="D20" s="11">
        <v>0</v>
      </c>
      <c r="E20" s="9">
        <f t="shared" si="0"/>
        <v>0</v>
      </c>
      <c r="F20" s="12"/>
      <c r="G20" s="9"/>
      <c r="H20" s="15">
        <f>B20*Grundlagen!$D$32/Grundlagen!$D$4/Grundlagen!$D$33*Grundlagen!$D$3*(1-Grundlagen!$D$34)</f>
        <v>28482.832623152619</v>
      </c>
      <c r="I20" s="9">
        <f>E20*Grundlagen!$G$32/Grundlagen!$D$4/Grundlagen!$G$33*Grundlagen!$D$3*(1-Grundlagen!$G$34)</f>
        <v>0</v>
      </c>
    </row>
    <row r="21" spans="1:9" ht="12.75" customHeight="1" x14ac:dyDescent="0.4">
      <c r="A21" s="72">
        <v>42755</v>
      </c>
      <c r="B21" s="10">
        <v>31859</v>
      </c>
      <c r="C21" s="11"/>
      <c r="D21" s="11">
        <v>3</v>
      </c>
      <c r="E21" s="9">
        <f t="shared" si="0"/>
        <v>3</v>
      </c>
      <c r="F21" s="12"/>
      <c r="G21" s="9"/>
      <c r="H21" s="15">
        <f>B21*Grundlagen!$D$32/Grundlagen!$D$4/Grundlagen!$D$33*Grundlagen!$D$3*(1-Grundlagen!$D$34)</f>
        <v>26492.892810376597</v>
      </c>
      <c r="I21" s="9">
        <f>E21*Grundlagen!$G$32/Grundlagen!$D$4/Grundlagen!$G$33*Grundlagen!$D$3*(1-Grundlagen!$G$34)</f>
        <v>2.6436563800825499</v>
      </c>
    </row>
    <row r="22" spans="1:9" ht="12.75" customHeight="1" x14ac:dyDescent="0.4">
      <c r="A22" s="72">
        <v>42756</v>
      </c>
      <c r="B22" s="10">
        <v>23162</v>
      </c>
      <c r="C22" s="11"/>
      <c r="D22" s="11">
        <v>1</v>
      </c>
      <c r="E22" s="9">
        <f t="shared" si="0"/>
        <v>1</v>
      </c>
      <c r="F22" s="12"/>
      <c r="G22" s="9"/>
      <c r="H22" s="15">
        <f>B22*Grundlagen!$D$32/Grundlagen!$D$4/Grundlagen!$D$33*Grundlagen!$D$3*(1-Grundlagen!$D$34)</f>
        <v>19260.754677608922</v>
      </c>
      <c r="I22" s="9">
        <f>E22*Grundlagen!$G$32/Grundlagen!$D$4/Grundlagen!$G$33*Grundlagen!$D$3*(1-Grundlagen!$G$34)</f>
        <v>0.88121879336085007</v>
      </c>
    </row>
    <row r="23" spans="1:9" ht="12.75" customHeight="1" x14ac:dyDescent="0.4">
      <c r="A23" s="72">
        <v>42757</v>
      </c>
      <c r="B23" s="10">
        <v>27674</v>
      </c>
      <c r="C23" s="11"/>
      <c r="D23" s="11">
        <v>11</v>
      </c>
      <c r="E23" s="9">
        <f t="shared" si="0"/>
        <v>11</v>
      </c>
      <c r="F23" s="12"/>
      <c r="G23" s="9"/>
      <c r="H23" s="15">
        <f>B23*Grundlagen!$D$32/Grundlagen!$D$4/Grundlagen!$D$33*Grundlagen!$D$3*(1-Grundlagen!$D$34)</f>
        <v>23012.784947247623</v>
      </c>
      <c r="I23" s="9">
        <f>E23*Grundlagen!$G$32/Grundlagen!$D$4/Grundlagen!$G$33*Grundlagen!$D$3*(1-Grundlagen!$G$34)</f>
        <v>9.69340672696935</v>
      </c>
    </row>
    <row r="24" spans="1:9" ht="12.75" customHeight="1" x14ac:dyDescent="0.4">
      <c r="A24" s="72">
        <v>42758</v>
      </c>
      <c r="B24" s="10">
        <v>25170</v>
      </c>
      <c r="C24" s="11"/>
      <c r="D24" s="11">
        <v>10</v>
      </c>
      <c r="E24" s="9">
        <f t="shared" si="0"/>
        <v>10</v>
      </c>
      <c r="F24" s="12"/>
      <c r="G24" s="9"/>
      <c r="H24" s="15">
        <f>B24*Grundlagen!$D$32/Grundlagen!$D$4/Grundlagen!$D$33*Grundlagen!$D$3*(1-Grundlagen!$D$34)</f>
        <v>20930.541198316925</v>
      </c>
      <c r="I24" s="9">
        <f>E24*Grundlagen!$G$32/Grundlagen!$D$4/Grundlagen!$G$33*Grundlagen!$D$3*(1-Grundlagen!$G$34)</f>
        <v>8.8121879336085005</v>
      </c>
    </row>
    <row r="25" spans="1:9" ht="12.75" customHeight="1" x14ac:dyDescent="0.4">
      <c r="A25" s="72">
        <v>42759</v>
      </c>
      <c r="B25" s="10">
        <v>24422</v>
      </c>
      <c r="C25" s="11"/>
      <c r="D25" s="11">
        <v>13</v>
      </c>
      <c r="E25" s="9">
        <f t="shared" si="0"/>
        <v>13</v>
      </c>
      <c r="F25" s="12"/>
      <c r="G25" s="9"/>
      <c r="H25" s="15">
        <f>B25*Grundlagen!$D$32/Grundlagen!$D$4/Grundlagen!$D$33*Grundlagen!$D$3*(1-Grundlagen!$D$34)</f>
        <v>20308.529088013354</v>
      </c>
      <c r="I25" s="9">
        <f>E25*Grundlagen!$G$32/Grundlagen!$D$4/Grundlagen!$G$33*Grundlagen!$D$3*(1-Grundlagen!$G$34)</f>
        <v>11.455844313691051</v>
      </c>
    </row>
    <row r="26" spans="1:9" ht="12.75" customHeight="1" x14ac:dyDescent="0.4">
      <c r="A26" s="72">
        <v>42760</v>
      </c>
      <c r="B26" s="10">
        <v>24939</v>
      </c>
      <c r="C26" s="11"/>
      <c r="D26" s="11">
        <v>4</v>
      </c>
      <c r="E26" s="9">
        <f t="shared" si="0"/>
        <v>4</v>
      </c>
      <c r="F26" s="12"/>
      <c r="G26" s="9"/>
      <c r="H26" s="15">
        <f>B26*Grundlagen!$D$32/Grundlagen!$D$4/Grundlagen!$D$33*Grundlagen!$D$3*(1-Grundlagen!$D$34)</f>
        <v>20738.449223076117</v>
      </c>
      <c r="I26" s="9">
        <f>E26*Grundlagen!$G$32/Grundlagen!$D$4/Grundlagen!$G$33*Grundlagen!$D$3*(1-Grundlagen!$G$34)</f>
        <v>3.5248751734434003</v>
      </c>
    </row>
    <row r="27" spans="1:9" ht="12.75" customHeight="1" x14ac:dyDescent="0.4">
      <c r="A27" s="72">
        <v>42761</v>
      </c>
      <c r="B27" s="10">
        <v>37075</v>
      </c>
      <c r="C27" s="11"/>
      <c r="D27" s="11">
        <v>8</v>
      </c>
      <c r="E27" s="9">
        <f t="shared" si="0"/>
        <v>8</v>
      </c>
      <c r="F27" s="12"/>
      <c r="G27" s="9"/>
      <c r="H27" s="15">
        <f>B27*Grundlagen!$D$32/Grundlagen!$D$4/Grundlagen!$D$33*Grundlagen!$D$3*(1-Grundlagen!$D$34)</f>
        <v>30830.346242653955</v>
      </c>
      <c r="I27" s="9">
        <f>E27*Grundlagen!$G$32/Grundlagen!$D$4/Grundlagen!$G$33*Grundlagen!$D$3*(1-Grundlagen!$G$34)</f>
        <v>7.0497503468868006</v>
      </c>
    </row>
    <row r="28" spans="1:9" ht="12.75" customHeight="1" x14ac:dyDescent="0.4">
      <c r="A28" s="72">
        <v>42762</v>
      </c>
      <c r="B28" s="10">
        <v>30156</v>
      </c>
      <c r="C28" s="11"/>
      <c r="D28" s="11">
        <v>1</v>
      </c>
      <c r="E28" s="9">
        <f t="shared" si="0"/>
        <v>1</v>
      </c>
      <c r="F28" s="12"/>
      <c r="G28" s="9"/>
      <c r="H28" s="15">
        <f>B28*Grundlagen!$D$32/Grundlagen!$D$4/Grundlagen!$D$33*Grundlagen!$D$3*(1-Grundlagen!$D$34)</f>
        <v>25076.734222345862</v>
      </c>
      <c r="I28" s="9">
        <f>E28*Grundlagen!$G$32/Grundlagen!$D$4/Grundlagen!$G$33*Grundlagen!$D$3*(1-Grundlagen!$G$34)</f>
        <v>0.88121879336085007</v>
      </c>
    </row>
    <row r="29" spans="1:9" ht="12.75" customHeight="1" x14ac:dyDescent="0.4">
      <c r="A29" s="72">
        <v>42763</v>
      </c>
      <c r="B29" s="10">
        <v>26297</v>
      </c>
      <c r="C29" s="11"/>
      <c r="D29" s="11">
        <v>3</v>
      </c>
      <c r="E29" s="9">
        <f t="shared" si="0"/>
        <v>3</v>
      </c>
      <c r="F29" s="12"/>
      <c r="G29" s="9"/>
      <c r="H29" s="15">
        <f>B29*Grundlagen!$D$32/Grundlagen!$D$4/Grundlagen!$D$33*Grundlagen!$D$3*(1-Grundlagen!$D$34)</f>
        <v>21867.717198734219</v>
      </c>
      <c r="I29" s="9">
        <f>E29*Grundlagen!$G$32/Grundlagen!$D$4/Grundlagen!$G$33*Grundlagen!$D$3*(1-Grundlagen!$G$34)</f>
        <v>2.6436563800825499</v>
      </c>
    </row>
    <row r="30" spans="1:9" ht="12.75" customHeight="1" x14ac:dyDescent="0.4">
      <c r="A30" s="72">
        <v>42764</v>
      </c>
      <c r="B30" s="10">
        <v>29284</v>
      </c>
      <c r="C30" s="11"/>
      <c r="D30" s="11">
        <v>0</v>
      </c>
      <c r="E30" s="9">
        <f t="shared" si="0"/>
        <v>0</v>
      </c>
      <c r="F30" s="12"/>
      <c r="G30" s="9"/>
      <c r="H30" s="15">
        <f>B30*Grundlagen!$D$32/Grundlagen!$D$4/Grundlagen!$D$33*Grundlagen!$D$3*(1-Grundlagen!$D$34)</f>
        <v>24351.607804986608</v>
      </c>
      <c r="I30" s="9">
        <f>E30*Grundlagen!$G$32/Grundlagen!$D$4/Grundlagen!$G$33*Grundlagen!$D$3*(1-Grundlagen!$G$34)</f>
        <v>0</v>
      </c>
    </row>
    <row r="31" spans="1:9" ht="12.75" customHeight="1" x14ac:dyDescent="0.4">
      <c r="A31" s="72">
        <v>42765</v>
      </c>
      <c r="B31" s="10">
        <v>26389</v>
      </c>
      <c r="C31" s="11"/>
      <c r="D31" s="11">
        <v>1</v>
      </c>
      <c r="E31" s="9">
        <f t="shared" si="0"/>
        <v>1</v>
      </c>
      <c r="F31" s="12"/>
      <c r="G31" s="9"/>
      <c r="H31" s="15">
        <f>B31*Grundlagen!$D$32/Grundlagen!$D$4/Grundlagen!$D$33*Grundlagen!$D$3*(1-Grundlagen!$D$34)</f>
        <v>21944.221362033593</v>
      </c>
      <c r="I31" s="9">
        <f>E31*Grundlagen!$G$32/Grundlagen!$D$4/Grundlagen!$G$33*Grundlagen!$D$3*(1-Grundlagen!$G$34)</f>
        <v>0.88121879336085007</v>
      </c>
    </row>
    <row r="32" spans="1:9" ht="12.75" customHeight="1" x14ac:dyDescent="0.4">
      <c r="A32" s="72">
        <v>42766</v>
      </c>
      <c r="B32" s="10">
        <v>34902</v>
      </c>
      <c r="C32" s="11"/>
      <c r="D32" s="11">
        <v>0</v>
      </c>
      <c r="E32" s="9">
        <f t="shared" si="0"/>
        <v>0</v>
      </c>
      <c r="F32" s="15">
        <v>384415</v>
      </c>
      <c r="G32" s="9">
        <v>4243173</v>
      </c>
      <c r="H32" s="15">
        <f>B32*Grundlagen!$D$32/Grundlagen!$D$4/Grundlagen!$D$33*Grundlagen!$D$3*(1-Grundlagen!$D$34)</f>
        <v>29023.35116820252</v>
      </c>
      <c r="I32" s="9">
        <f>E32*Grundlagen!$G$32/Grundlagen!$D$4/Grundlagen!$G$33*Grundlagen!$D$3*(1-Grundlagen!$G$34)</f>
        <v>0</v>
      </c>
    </row>
    <row r="33" spans="1:9" x14ac:dyDescent="0.35">
      <c r="A33" s="72">
        <v>42767</v>
      </c>
      <c r="B33" s="15">
        <v>36523</v>
      </c>
      <c r="C33" s="59"/>
      <c r="D33" s="13">
        <v>0</v>
      </c>
      <c r="E33" s="9">
        <f t="shared" si="0"/>
        <v>0</v>
      </c>
      <c r="F33" s="12"/>
      <c r="G33" s="9"/>
      <c r="H33" s="15">
        <f>B33*Grundlagen!$D$32/Grundlagen!$D$4/Grundlagen!$D$33*Grundlagen!$D$3*(1-Grundlagen!$D$34)</f>
        <v>30371.321262857742</v>
      </c>
      <c r="I33" s="9">
        <f>E33*Grundlagen!$G$32/Grundlagen!$D$4/Grundlagen!$G$33*Grundlagen!$D$3*(1-Grundlagen!$G$34)</f>
        <v>0</v>
      </c>
    </row>
    <row r="34" spans="1:9" x14ac:dyDescent="0.35">
      <c r="A34" s="72">
        <v>42768</v>
      </c>
      <c r="B34" s="15">
        <v>39013</v>
      </c>
      <c r="C34" s="59"/>
      <c r="D34" s="13">
        <v>0</v>
      </c>
      <c r="E34" s="9">
        <f t="shared" si="0"/>
        <v>0</v>
      </c>
      <c r="F34" s="12"/>
      <c r="G34" s="9"/>
      <c r="H34" s="15">
        <f>B34*Grundlagen!$D$32/Grundlagen!$D$4/Grundlagen!$D$33*Grundlagen!$D$3*(1-Grundlagen!$D$34)</f>
        <v>32441.923073895043</v>
      </c>
      <c r="I34" s="9">
        <f>E34*Grundlagen!$G$32/Grundlagen!$D$4/Grundlagen!$G$33*Grundlagen!$D$3*(1-Grundlagen!$G$34)</f>
        <v>0</v>
      </c>
    </row>
    <row r="35" spans="1:9" x14ac:dyDescent="0.35">
      <c r="A35" s="72">
        <v>42769</v>
      </c>
      <c r="B35" s="15">
        <v>39608</v>
      </c>
      <c r="C35" s="59"/>
      <c r="D35" s="13">
        <v>0</v>
      </c>
      <c r="E35" s="9">
        <f t="shared" si="0"/>
        <v>0</v>
      </c>
      <c r="F35" s="12"/>
      <c r="G35" s="9"/>
      <c r="H35" s="15">
        <f>B35*Grundlagen!$D$32/Grundlagen!$D$4/Grundlagen!$D$33*Grundlagen!$D$3*(1-Grundlagen!$D$34)</f>
        <v>32936.705434363801</v>
      </c>
      <c r="I35" s="9">
        <f>E35*Grundlagen!$G$32/Grundlagen!$D$4/Grundlagen!$G$33*Grundlagen!$D$3*(1-Grundlagen!$G$34)</f>
        <v>0</v>
      </c>
    </row>
    <row r="36" spans="1:9" x14ac:dyDescent="0.35">
      <c r="A36" s="72">
        <v>42770</v>
      </c>
      <c r="B36" s="15">
        <v>34572</v>
      </c>
      <c r="C36" s="59"/>
      <c r="D36" s="13">
        <v>0</v>
      </c>
      <c r="E36" s="9">
        <f t="shared" si="0"/>
        <v>0</v>
      </c>
      <c r="F36" s="12"/>
      <c r="G36" s="9"/>
      <c r="H36" s="15">
        <f>B36*Grundlagen!$D$32/Grundlagen!$D$4/Grundlagen!$D$33*Grundlagen!$D$3*(1-Grundlagen!$D$34)</f>
        <v>28748.934060715652</v>
      </c>
      <c r="I36" s="9">
        <f>E36*Grundlagen!$G$32/Grundlagen!$D$4/Grundlagen!$G$33*Grundlagen!$D$3*(1-Grundlagen!$G$34)</f>
        <v>0</v>
      </c>
    </row>
    <row r="37" spans="1:9" x14ac:dyDescent="0.35">
      <c r="A37" s="72">
        <v>42771</v>
      </c>
      <c r="B37" s="15">
        <v>28078</v>
      </c>
      <c r="C37" s="59"/>
      <c r="D37" s="13">
        <v>0</v>
      </c>
      <c r="E37" s="9">
        <f t="shared" si="0"/>
        <v>0</v>
      </c>
      <c r="F37" s="12"/>
      <c r="G37" s="9"/>
      <c r="H37" s="15">
        <f>B37*Grundlagen!$D$32/Grundlagen!$D$4/Grundlagen!$D$33*Grundlagen!$D$3*(1-Grundlagen!$D$34)</f>
        <v>23348.738012170943</v>
      </c>
      <c r="I37" s="9">
        <f>E37*Grundlagen!$G$32/Grundlagen!$D$4/Grundlagen!$G$33*Grundlagen!$D$3*(1-Grundlagen!$G$34)</f>
        <v>0</v>
      </c>
    </row>
    <row r="38" spans="1:9" x14ac:dyDescent="0.35">
      <c r="A38" s="72">
        <v>42772</v>
      </c>
      <c r="B38" s="15">
        <v>34993</v>
      </c>
      <c r="C38" s="59"/>
      <c r="D38" s="13">
        <v>2</v>
      </c>
      <c r="E38" s="9">
        <f t="shared" si="0"/>
        <v>2</v>
      </c>
      <c r="F38" s="12"/>
      <c r="G38" s="9"/>
      <c r="H38" s="15">
        <f>B38*Grundlagen!$D$32/Grundlagen!$D$4/Grundlagen!$D$33*Grundlagen!$D$3*(1-Grundlagen!$D$34)</f>
        <v>29099.023764509508</v>
      </c>
      <c r="I38" s="9">
        <f>E38*Grundlagen!$G$32/Grundlagen!$D$4/Grundlagen!$G$33*Grundlagen!$D$3*(1-Grundlagen!$G$34)</f>
        <v>1.7624375867217001</v>
      </c>
    </row>
    <row r="39" spans="1:9" x14ac:dyDescent="0.35">
      <c r="A39" s="72">
        <v>42773</v>
      </c>
      <c r="B39" s="15">
        <v>33788</v>
      </c>
      <c r="C39" s="59"/>
      <c r="D39" s="13">
        <v>0</v>
      </c>
      <c r="E39" s="9">
        <f t="shared" si="0"/>
        <v>0</v>
      </c>
      <c r="F39" s="12"/>
      <c r="G39" s="9"/>
      <c r="H39" s="15">
        <f>B39*Grundlagen!$D$32/Grundlagen!$D$4/Grundlagen!$D$33*Grundlagen!$D$3*(1-Grundlagen!$D$34)</f>
        <v>28096.985538686229</v>
      </c>
      <c r="I39" s="9">
        <f>E39*Grundlagen!$G$32/Grundlagen!$D$4/Grundlagen!$G$33*Grundlagen!$D$3*(1-Grundlagen!$G$34)</f>
        <v>0</v>
      </c>
    </row>
    <row r="40" spans="1:9" x14ac:dyDescent="0.35">
      <c r="A40" s="72">
        <v>42774</v>
      </c>
      <c r="B40" s="15">
        <v>40956</v>
      </c>
      <c r="C40" s="59"/>
      <c r="D40" s="59">
        <v>1570</v>
      </c>
      <c r="E40" s="9">
        <f t="shared" si="0"/>
        <v>1570</v>
      </c>
      <c r="F40" s="12"/>
      <c r="G40" s="9"/>
      <c r="H40" s="15">
        <f>B40*Grundlagen!$D$32/Grundlagen!$D$4/Grundlagen!$D$33*Grundlagen!$D$3*(1-Grundlagen!$D$34)</f>
        <v>34057.65774009806</v>
      </c>
      <c r="I40" s="9">
        <f>E40*Grundlagen!$G$32/Grundlagen!$D$4/Grundlagen!$G$33*Grundlagen!$D$3*(1-Grundlagen!$G$34)</f>
        <v>1383.5135055765347</v>
      </c>
    </row>
    <row r="41" spans="1:9" x14ac:dyDescent="0.35">
      <c r="A41" s="72">
        <v>42775</v>
      </c>
      <c r="B41" s="15">
        <v>37277</v>
      </c>
      <c r="C41" s="59"/>
      <c r="D41" s="13">
        <v>9</v>
      </c>
      <c r="E41" s="9">
        <f t="shared" si="0"/>
        <v>9</v>
      </c>
      <c r="F41" s="12"/>
      <c r="G41" s="9"/>
      <c r="H41" s="15">
        <f>B41*Grundlagen!$D$32/Grundlagen!$D$4/Grundlagen!$D$33*Grundlagen!$D$3*(1-Grundlagen!$D$34)</f>
        <v>30998.322775115623</v>
      </c>
      <c r="I41" s="9">
        <f>E41*Grundlagen!$G$32/Grundlagen!$D$4/Grundlagen!$G$33*Grundlagen!$D$3*(1-Grundlagen!$G$34)</f>
        <v>7.930969140247651</v>
      </c>
    </row>
    <row r="42" spans="1:9" x14ac:dyDescent="0.35">
      <c r="A42" s="72">
        <v>42776</v>
      </c>
      <c r="B42" s="15">
        <v>34007</v>
      </c>
      <c r="C42" s="59"/>
      <c r="D42" s="13">
        <v>1</v>
      </c>
      <c r="E42" s="9">
        <f t="shared" si="0"/>
        <v>1</v>
      </c>
      <c r="F42" s="12"/>
      <c r="G42" s="9"/>
      <c r="H42" s="15">
        <f>B42*Grundlagen!$D$32/Grundlagen!$D$4/Grundlagen!$D$33*Grundlagen!$D$3*(1-Grundlagen!$D$34)</f>
        <v>28279.098710018428</v>
      </c>
      <c r="I42" s="9">
        <f>E42*Grundlagen!$G$32/Grundlagen!$D$4/Grundlagen!$G$33*Grundlagen!$D$3*(1-Grundlagen!$G$34)</f>
        <v>0.88121879336085007</v>
      </c>
    </row>
    <row r="43" spans="1:9" x14ac:dyDescent="0.35">
      <c r="A43" s="72">
        <v>42777</v>
      </c>
      <c r="B43" s="15">
        <v>28486</v>
      </c>
      <c r="C43" s="59"/>
      <c r="D43" s="59">
        <v>1</v>
      </c>
      <c r="E43" s="9">
        <f t="shared" si="0"/>
        <v>1</v>
      </c>
      <c r="F43" s="12"/>
      <c r="G43" s="9"/>
      <c r="H43" s="15">
        <f>B43*Grundlagen!$D$32/Grundlagen!$D$4/Grundlagen!$D$33*Grundlagen!$D$3*(1-Grundlagen!$D$34)</f>
        <v>23688.017345063807</v>
      </c>
      <c r="I43" s="9">
        <f>E43*Grundlagen!$G$32/Grundlagen!$D$4/Grundlagen!$G$33*Grundlagen!$D$3*(1-Grundlagen!$G$34)</f>
        <v>0.88121879336085007</v>
      </c>
    </row>
    <row r="44" spans="1:9" x14ac:dyDescent="0.35">
      <c r="A44" s="72">
        <v>42778</v>
      </c>
      <c r="B44" s="15">
        <v>23353</v>
      </c>
      <c r="C44" s="59"/>
      <c r="D44" s="59">
        <v>3</v>
      </c>
      <c r="E44" s="9">
        <f t="shared" si="0"/>
        <v>3</v>
      </c>
      <c r="F44" s="12"/>
      <c r="G44" s="9"/>
      <c r="H44" s="15">
        <f>B44*Grundlagen!$D$32/Grundlagen!$D$4/Grundlagen!$D$33*Grundlagen!$D$3*(1-Grundlagen!$D$34)</f>
        <v>19419.583973154356</v>
      </c>
      <c r="I44" s="9">
        <f>E44*Grundlagen!$G$32/Grundlagen!$D$4/Grundlagen!$G$33*Grundlagen!$D$3*(1-Grundlagen!$G$34)</f>
        <v>2.6436563800825499</v>
      </c>
    </row>
    <row r="45" spans="1:9" x14ac:dyDescent="0.35">
      <c r="A45" s="72">
        <v>42779</v>
      </c>
      <c r="B45" s="15">
        <v>28774</v>
      </c>
      <c r="C45" s="59"/>
      <c r="D45" s="59">
        <v>0</v>
      </c>
      <c r="E45" s="9">
        <f t="shared" si="0"/>
        <v>0</v>
      </c>
      <c r="F45" s="12"/>
      <c r="G45" s="9"/>
      <c r="H45" s="15">
        <f>B45*Grundlagen!$D$32/Grundlagen!$D$4/Grundlagen!$D$33*Grundlagen!$D$3*(1-Grundlagen!$D$34)</f>
        <v>23927.508638870535</v>
      </c>
      <c r="I45" s="9">
        <f>E45*Grundlagen!$G$32/Grundlagen!$D$4/Grundlagen!$G$33*Grundlagen!$D$3*(1-Grundlagen!$G$34)</f>
        <v>0</v>
      </c>
    </row>
    <row r="46" spans="1:9" x14ac:dyDescent="0.35">
      <c r="A46" s="72">
        <v>42780</v>
      </c>
      <c r="B46" s="15">
        <v>34985</v>
      </c>
      <c r="C46" s="59"/>
      <c r="D46" s="13">
        <v>3</v>
      </c>
      <c r="E46" s="9">
        <f t="shared" si="0"/>
        <v>3</v>
      </c>
      <c r="F46" s="12"/>
      <c r="G46" s="9"/>
      <c r="H46" s="15">
        <f>B46*Grundlagen!$D$32/Grundlagen!$D$4/Grundlagen!$D$33*Grundlagen!$D$3*(1-Grundlagen!$D$34)</f>
        <v>29092.371228570435</v>
      </c>
      <c r="I46" s="9">
        <f>E46*Grundlagen!$G$32/Grundlagen!$D$4/Grundlagen!$G$33*Grundlagen!$D$3*(1-Grundlagen!$G$34)</f>
        <v>2.6436563800825499</v>
      </c>
    </row>
    <row r="47" spans="1:9" x14ac:dyDescent="0.35">
      <c r="A47" s="72">
        <v>42781</v>
      </c>
      <c r="B47" s="15">
        <v>36722</v>
      </c>
      <c r="C47" s="59"/>
      <c r="D47" s="13">
        <v>4</v>
      </c>
      <c r="E47" s="9">
        <f t="shared" si="0"/>
        <v>4</v>
      </c>
      <c r="F47" s="12"/>
      <c r="G47" s="9"/>
      <c r="H47" s="15">
        <f>B47*Grundlagen!$D$32/Grundlagen!$D$4/Grundlagen!$D$33*Grundlagen!$D$3*(1-Grundlagen!$D$34)</f>
        <v>30536.803094342238</v>
      </c>
      <c r="I47" s="9">
        <f>E47*Grundlagen!$G$32/Grundlagen!$D$4/Grundlagen!$G$33*Grundlagen!$D$3*(1-Grundlagen!$G$34)</f>
        <v>3.5248751734434003</v>
      </c>
    </row>
    <row r="48" spans="1:9" x14ac:dyDescent="0.35">
      <c r="A48" s="72">
        <v>42782</v>
      </c>
      <c r="B48" s="15">
        <v>31735</v>
      </c>
      <c r="C48" s="59"/>
      <c r="D48" s="13">
        <v>6</v>
      </c>
      <c r="E48" s="9">
        <f t="shared" si="0"/>
        <v>6</v>
      </c>
      <c r="F48" s="12"/>
      <c r="G48" s="9"/>
      <c r="H48" s="15">
        <f>B48*Grundlagen!$D$32/Grundlagen!$D$4/Grundlagen!$D$33*Grundlagen!$D$3*(1-Grundlagen!$D$34)</f>
        <v>26389.778503320929</v>
      </c>
      <c r="I48" s="9">
        <f>E48*Grundlagen!$G$32/Grundlagen!$D$4/Grundlagen!$G$33*Grundlagen!$D$3*(1-Grundlagen!$G$34)</f>
        <v>5.2873127601650998</v>
      </c>
    </row>
    <row r="49" spans="1:9" x14ac:dyDescent="0.35">
      <c r="A49" s="72">
        <v>42783</v>
      </c>
      <c r="B49" s="15">
        <v>28390</v>
      </c>
      <c r="C49" s="59"/>
      <c r="D49" s="13">
        <v>7</v>
      </c>
      <c r="E49" s="9">
        <f t="shared" si="0"/>
        <v>7</v>
      </c>
      <c r="F49" s="12"/>
      <c r="G49" s="9"/>
      <c r="H49" s="15">
        <f>B49*Grundlagen!$D$32/Grundlagen!$D$4/Grundlagen!$D$33*Grundlagen!$D$3*(1-Grundlagen!$D$34)</f>
        <v>23608.1869137949</v>
      </c>
      <c r="I49" s="9">
        <f>E49*Grundlagen!$G$32/Grundlagen!$D$4/Grundlagen!$G$33*Grundlagen!$D$3*(1-Grundlagen!$G$34)</f>
        <v>6.1685315535259493</v>
      </c>
    </row>
    <row r="50" spans="1:9" x14ac:dyDescent="0.35">
      <c r="A50" s="72">
        <v>42784</v>
      </c>
      <c r="B50" s="15">
        <v>26680</v>
      </c>
      <c r="C50" s="59"/>
      <c r="D50" s="13">
        <v>7</v>
      </c>
      <c r="E50" s="9">
        <f t="shared" si="0"/>
        <v>7</v>
      </c>
      <c r="F50" s="12"/>
      <c r="G50" s="9"/>
      <c r="H50" s="15">
        <f>B50*Grundlagen!$D$32/Grundlagen!$D$4/Grundlagen!$D$33*Grundlagen!$D$3*(1-Grundlagen!$D$34)</f>
        <v>22186.207356817467</v>
      </c>
      <c r="I50" s="9">
        <f>E50*Grundlagen!$G$32/Grundlagen!$D$4/Grundlagen!$G$33*Grundlagen!$D$3*(1-Grundlagen!$G$34)</f>
        <v>6.1685315535259493</v>
      </c>
    </row>
    <row r="51" spans="1:9" x14ac:dyDescent="0.35">
      <c r="A51" s="72">
        <v>42785</v>
      </c>
      <c r="B51" s="15">
        <v>23950</v>
      </c>
      <c r="C51" s="59"/>
      <c r="D51" s="13">
        <v>8</v>
      </c>
      <c r="E51" s="9">
        <f t="shared" si="0"/>
        <v>8</v>
      </c>
      <c r="F51" s="12"/>
      <c r="G51" s="9"/>
      <c r="H51" s="15">
        <f>B51*Grundlagen!$D$32/Grundlagen!$D$4/Grundlagen!$D$33*Grundlagen!$D$3*(1-Grundlagen!$D$34)</f>
        <v>19916.029467607885</v>
      </c>
      <c r="I51" s="9">
        <f>E51*Grundlagen!$G$32/Grundlagen!$D$4/Grundlagen!$G$33*Grundlagen!$D$3*(1-Grundlagen!$G$34)</f>
        <v>7.0497503468868006</v>
      </c>
    </row>
    <row r="52" spans="1:9" x14ac:dyDescent="0.35">
      <c r="A52" s="72">
        <v>42786</v>
      </c>
      <c r="B52" s="15">
        <v>30434</v>
      </c>
      <c r="C52" s="59"/>
      <c r="D52" s="13">
        <v>2</v>
      </c>
      <c r="E52" s="9">
        <f t="shared" si="0"/>
        <v>2</v>
      </c>
      <c r="F52" s="12"/>
      <c r="G52" s="9"/>
      <c r="H52" s="15">
        <f>B52*Grundlagen!$D$32/Grundlagen!$D$4/Grundlagen!$D$33*Grundlagen!$D$3*(1-Grundlagen!$D$34)</f>
        <v>25307.909846228744</v>
      </c>
      <c r="I52" s="9">
        <f>E52*Grundlagen!$G$32/Grundlagen!$D$4/Grundlagen!$G$33*Grundlagen!$D$3*(1-Grundlagen!$G$34)</f>
        <v>1.7624375867217001</v>
      </c>
    </row>
    <row r="53" spans="1:9" x14ac:dyDescent="0.35">
      <c r="A53" s="72">
        <v>42787</v>
      </c>
      <c r="B53" s="15">
        <v>37003</v>
      </c>
      <c r="C53" s="59"/>
      <c r="D53" s="13">
        <v>3</v>
      </c>
      <c r="E53" s="9">
        <f t="shared" si="0"/>
        <v>3</v>
      </c>
      <c r="F53" s="12"/>
      <c r="G53" s="9"/>
      <c r="H53" s="15">
        <f>B53*Grundlagen!$D$32/Grundlagen!$D$4/Grundlagen!$D$33*Grundlagen!$D$3*(1-Grundlagen!$D$34)</f>
        <v>30770.473419202277</v>
      </c>
      <c r="I53" s="9">
        <f>E53*Grundlagen!$G$32/Grundlagen!$D$4/Grundlagen!$G$33*Grundlagen!$D$3*(1-Grundlagen!$G$34)</f>
        <v>2.6436563800825499</v>
      </c>
    </row>
    <row r="54" spans="1:9" x14ac:dyDescent="0.35">
      <c r="A54" s="72">
        <v>42788</v>
      </c>
      <c r="B54" s="15">
        <v>35476</v>
      </c>
      <c r="C54" s="59"/>
      <c r="D54" s="13">
        <v>2</v>
      </c>
      <c r="E54" s="9">
        <f t="shared" si="0"/>
        <v>2</v>
      </c>
      <c r="F54" s="12"/>
      <c r="G54" s="9"/>
      <c r="H54" s="15">
        <f>B54*Grundlagen!$D$32/Grundlagen!$D$4/Grundlagen!$D$33*Grundlagen!$D$3*(1-Grundlagen!$D$34)</f>
        <v>29500.670621831203</v>
      </c>
      <c r="I54" s="9">
        <f>E54*Grundlagen!$G$32/Grundlagen!$D$4/Grundlagen!$G$33*Grundlagen!$D$3*(1-Grundlagen!$G$34)</f>
        <v>1.7624375867217001</v>
      </c>
    </row>
    <row r="55" spans="1:9" x14ac:dyDescent="0.35">
      <c r="A55" s="72">
        <v>42789</v>
      </c>
      <c r="B55" s="15">
        <v>36605</v>
      </c>
      <c r="C55" s="59"/>
      <c r="D55" s="13">
        <v>12</v>
      </c>
      <c r="E55" s="9">
        <f t="shared" si="0"/>
        <v>12</v>
      </c>
      <c r="F55" s="12"/>
      <c r="G55" s="9"/>
      <c r="H55" s="15">
        <f>B55*Grundlagen!$D$32/Grundlagen!$D$4/Grundlagen!$D$33*Grundlagen!$D$3*(1-Grundlagen!$D$34)</f>
        <v>30439.509756233267</v>
      </c>
      <c r="I55" s="9">
        <f>E55*Grundlagen!$G$32/Grundlagen!$D$4/Grundlagen!$G$33*Grundlagen!$D$3*(1-Grundlagen!$G$34)</f>
        <v>10.5746255203302</v>
      </c>
    </row>
    <row r="56" spans="1:9" x14ac:dyDescent="0.35">
      <c r="A56" s="72">
        <v>42790</v>
      </c>
      <c r="B56" s="15">
        <v>33350</v>
      </c>
      <c r="C56" s="59"/>
      <c r="D56" s="13">
        <v>2</v>
      </c>
      <c r="E56" s="9">
        <f t="shared" si="0"/>
        <v>2</v>
      </c>
      <c r="F56" s="12"/>
      <c r="G56" s="9"/>
      <c r="H56" s="15">
        <f>B56*Grundlagen!$D$32/Grundlagen!$D$4/Grundlagen!$D$33*Grundlagen!$D$3*(1-Grundlagen!$D$34)</f>
        <v>27732.759196021834</v>
      </c>
      <c r="I56" s="9">
        <f>E56*Grundlagen!$G$32/Grundlagen!$D$4/Grundlagen!$G$33*Grundlagen!$D$3*(1-Grundlagen!$G$34)</f>
        <v>1.7624375867217001</v>
      </c>
    </row>
    <row r="57" spans="1:9" x14ac:dyDescent="0.35">
      <c r="A57" s="72">
        <v>42791</v>
      </c>
      <c r="B57" s="15">
        <v>25364</v>
      </c>
      <c r="C57" s="59"/>
      <c r="D57" s="13">
        <v>0</v>
      </c>
      <c r="E57" s="9">
        <f t="shared" si="0"/>
        <v>0</v>
      </c>
      <c r="F57" s="12"/>
      <c r="G57" s="9"/>
      <c r="H57" s="15">
        <f>B57*Grundlagen!$D$32/Grundlagen!$D$4/Grundlagen!$D$33*Grundlagen!$D$3*(1-Grundlagen!$D$34)</f>
        <v>21091.865194839513</v>
      </c>
      <c r="I57" s="9">
        <f>E57*Grundlagen!$G$32/Grundlagen!$D$4/Grundlagen!$G$33*Grundlagen!$D$3*(1-Grundlagen!$G$34)</f>
        <v>0</v>
      </c>
    </row>
    <row r="58" spans="1:9" x14ac:dyDescent="0.35">
      <c r="A58" s="72">
        <v>42792</v>
      </c>
      <c r="B58" s="15">
        <v>25560</v>
      </c>
      <c r="C58" s="59"/>
      <c r="D58" s="13">
        <v>0</v>
      </c>
      <c r="E58" s="9">
        <f t="shared" si="0"/>
        <v>0</v>
      </c>
      <c r="F58" s="12"/>
      <c r="G58" s="9"/>
      <c r="H58" s="15">
        <f>B58*Grundlagen!$D$32/Grundlagen!$D$4/Grundlagen!$D$33*Grundlagen!$D$3*(1-Grundlagen!$D$34)</f>
        <v>21254.852325346867</v>
      </c>
      <c r="I58" s="9">
        <f>E58*Grundlagen!$G$32/Grundlagen!$D$4/Grundlagen!$G$33*Grundlagen!$D$3*(1-Grundlagen!$G$34)</f>
        <v>0</v>
      </c>
    </row>
    <row r="59" spans="1:9" x14ac:dyDescent="0.35">
      <c r="A59" s="72">
        <v>42793</v>
      </c>
      <c r="B59" s="15">
        <v>35084</v>
      </c>
      <c r="C59" s="59"/>
      <c r="D59" s="13">
        <v>3</v>
      </c>
      <c r="E59" s="9">
        <f t="shared" si="0"/>
        <v>3</v>
      </c>
      <c r="F59" s="12"/>
      <c r="G59" s="9"/>
      <c r="H59" s="15">
        <f>B59*Grundlagen!$D$32/Grundlagen!$D$4/Grundlagen!$D$33*Grundlagen!$D$3*(1-Grundlagen!$D$34)</f>
        <v>29174.696360816495</v>
      </c>
      <c r="I59" s="9">
        <f>E59*Grundlagen!$G$32/Grundlagen!$D$4/Grundlagen!$G$33*Grundlagen!$D$3*(1-Grundlagen!$G$34)</f>
        <v>2.6436563800825499</v>
      </c>
    </row>
    <row r="60" spans="1:9" x14ac:dyDescent="0.35">
      <c r="A60" s="72">
        <v>42794</v>
      </c>
      <c r="B60" s="15">
        <v>37774</v>
      </c>
      <c r="C60" s="59"/>
      <c r="D60" s="13">
        <v>2</v>
      </c>
      <c r="E60" s="9">
        <f t="shared" si="0"/>
        <v>2</v>
      </c>
      <c r="F60" s="15">
        <v>403449</v>
      </c>
      <c r="G60" s="9">
        <v>4453270</v>
      </c>
      <c r="H60" s="15">
        <f>B60*Grundlagen!$D$32/Grundlagen!$D$4/Grundlagen!$D$33*Grundlagen!$D$3*(1-Grundlagen!$D$34)</f>
        <v>31411.611570330697</v>
      </c>
      <c r="I60" s="9">
        <f>E60*Grundlagen!$G$32/Grundlagen!$D$4/Grundlagen!$G$33*Grundlagen!$D$3*(1-Grundlagen!$G$34)</f>
        <v>1.7624375867217001</v>
      </c>
    </row>
    <row r="61" spans="1:9" x14ac:dyDescent="0.35">
      <c r="A61" s="72">
        <v>42795</v>
      </c>
      <c r="B61" s="15">
        <v>41823</v>
      </c>
      <c r="C61" s="59"/>
      <c r="D61" s="59">
        <v>2</v>
      </c>
      <c r="E61" s="9">
        <f t="shared" si="0"/>
        <v>2</v>
      </c>
      <c r="F61" s="15"/>
      <c r="G61" s="9"/>
      <c r="H61" s="15">
        <f>B61*Grundlagen!$D$32/Grundlagen!$D$4/Grundlagen!$D$33*Grundlagen!$D$3*(1-Grundlagen!$D$34)</f>
        <v>34778.626322495395</v>
      </c>
      <c r="I61" s="9">
        <f>E61*Grundlagen!$G$32/Grundlagen!$D$4/Grundlagen!$G$33*Grundlagen!$D$3*(1-Grundlagen!$G$34)</f>
        <v>1.7624375867217001</v>
      </c>
    </row>
    <row r="62" spans="1:9" x14ac:dyDescent="0.35">
      <c r="A62" s="72">
        <v>42796</v>
      </c>
      <c r="B62" s="15">
        <v>35092</v>
      </c>
      <c r="C62" s="59"/>
      <c r="D62" s="13">
        <v>2</v>
      </c>
      <c r="E62" s="9">
        <f t="shared" si="0"/>
        <v>2</v>
      </c>
      <c r="F62" s="12"/>
      <c r="G62" s="9"/>
      <c r="H62" s="15">
        <f>B62*Grundlagen!$D$32/Grundlagen!$D$4/Grundlagen!$D$33*Grundlagen!$D$3*(1-Grundlagen!$D$34)</f>
        <v>29181.348896755568</v>
      </c>
      <c r="I62" s="9">
        <f>E62*Grundlagen!$G$32/Grundlagen!$D$4/Grundlagen!$G$33*Grundlagen!$D$3*(1-Grundlagen!$G$34)</f>
        <v>1.7624375867217001</v>
      </c>
    </row>
    <row r="63" spans="1:9" x14ac:dyDescent="0.35">
      <c r="A63" s="72">
        <v>42797</v>
      </c>
      <c r="B63" s="15">
        <v>32643</v>
      </c>
      <c r="C63" s="59"/>
      <c r="D63" s="13">
        <v>0</v>
      </c>
      <c r="E63" s="9">
        <f t="shared" si="0"/>
        <v>0</v>
      </c>
      <c r="F63" s="12"/>
      <c r="G63" s="9"/>
      <c r="H63" s="15">
        <f>B63*Grundlagen!$D$32/Grundlagen!$D$4/Grundlagen!$D$33*Grundlagen!$D$3*(1-Grundlagen!$D$34)</f>
        <v>27144.84133240602</v>
      </c>
      <c r="I63" s="9">
        <f>E63*Grundlagen!$G$32/Grundlagen!$D$4/Grundlagen!$G$33*Grundlagen!$D$3*(1-Grundlagen!$G$34)</f>
        <v>0</v>
      </c>
    </row>
    <row r="64" spans="1:9" x14ac:dyDescent="0.35">
      <c r="A64" s="72">
        <v>42798</v>
      </c>
      <c r="B64" s="15">
        <v>22902</v>
      </c>
      <c r="C64" s="59"/>
      <c r="D64" s="13">
        <v>11</v>
      </c>
      <c r="E64" s="9">
        <f t="shared" si="0"/>
        <v>11</v>
      </c>
      <c r="F64" s="12"/>
      <c r="G64" s="9"/>
      <c r="H64" s="15">
        <f>B64*Grundlagen!$D$32/Grundlagen!$D$4/Grundlagen!$D$33*Grundlagen!$D$3*(1-Grundlagen!$D$34)</f>
        <v>19044.547259588966</v>
      </c>
      <c r="I64" s="9">
        <f>E64*Grundlagen!$G$32/Grundlagen!$D$4/Grundlagen!$G$33*Grundlagen!$D$3*(1-Grundlagen!$G$34)</f>
        <v>9.69340672696935</v>
      </c>
    </row>
    <row r="65" spans="1:9" x14ac:dyDescent="0.35">
      <c r="A65" s="72">
        <v>42799</v>
      </c>
      <c r="B65" s="15">
        <v>21982</v>
      </c>
      <c r="C65" s="59"/>
      <c r="D65" s="59">
        <v>12</v>
      </c>
      <c r="E65" s="9">
        <f t="shared" si="0"/>
        <v>12</v>
      </c>
      <c r="F65" s="12"/>
      <c r="G65" s="9"/>
      <c r="H65" s="15">
        <f>B65*Grundlagen!$D$32/Grundlagen!$D$4/Grundlagen!$D$33*Grundlagen!$D$3*(1-Grundlagen!$D$34)</f>
        <v>18279.505626595259</v>
      </c>
      <c r="I65" s="9">
        <f>E65*Grundlagen!$G$32/Grundlagen!$D$4/Grundlagen!$G$33*Grundlagen!$D$3*(1-Grundlagen!$G$34)</f>
        <v>10.5746255203302</v>
      </c>
    </row>
    <row r="66" spans="1:9" x14ac:dyDescent="0.35">
      <c r="A66" s="72">
        <v>42800</v>
      </c>
      <c r="B66" s="15">
        <v>30541</v>
      </c>
      <c r="C66" s="59"/>
      <c r="D66" s="59">
        <v>6</v>
      </c>
      <c r="E66" s="9">
        <f t="shared" si="0"/>
        <v>6</v>
      </c>
      <c r="F66" s="12"/>
      <c r="G66" s="9"/>
      <c r="H66" s="15">
        <f>B66*Grundlagen!$D$32/Grundlagen!$D$4/Grundlagen!$D$33*Grundlagen!$D$3*(1-Grundlagen!$D$34)</f>
        <v>25396.887514413876</v>
      </c>
      <c r="I66" s="9">
        <f>E66*Grundlagen!$G$32/Grundlagen!$D$4/Grundlagen!$G$33*Grundlagen!$D$3*(1-Grundlagen!$G$34)</f>
        <v>5.2873127601650998</v>
      </c>
    </row>
    <row r="67" spans="1:9" x14ac:dyDescent="0.35">
      <c r="A67" s="72">
        <v>42801</v>
      </c>
      <c r="B67" s="15">
        <v>31984</v>
      </c>
      <c r="C67" s="59"/>
      <c r="D67" s="13">
        <v>1</v>
      </c>
      <c r="E67" s="9">
        <f t="shared" ref="E67:E130" si="1">C67+D67</f>
        <v>1</v>
      </c>
      <c r="F67" s="12"/>
      <c r="G67" s="9"/>
      <c r="H67" s="15">
        <f>B67*Grundlagen!$D$32/Grundlagen!$D$4/Grundlagen!$D$33*Grundlagen!$D$3*(1-Grundlagen!$D$34)</f>
        <v>26596.838684424656</v>
      </c>
      <c r="I67" s="9">
        <f>E67*Grundlagen!$G$32/Grundlagen!$D$4/Grundlagen!$G$33*Grundlagen!$D$3*(1-Grundlagen!$G$34)</f>
        <v>0.88121879336085007</v>
      </c>
    </row>
    <row r="68" spans="1:9" x14ac:dyDescent="0.35">
      <c r="A68" s="72">
        <v>42802</v>
      </c>
      <c r="B68" s="15">
        <v>32975</v>
      </c>
      <c r="C68" s="59"/>
      <c r="D68" s="13">
        <v>1</v>
      </c>
      <c r="E68" s="9">
        <f t="shared" si="1"/>
        <v>1</v>
      </c>
      <c r="F68" s="12"/>
      <c r="G68" s="9"/>
      <c r="H68" s="15">
        <f>B68*Grundlagen!$D$32/Grundlagen!$D$4/Grundlagen!$D$33*Grundlagen!$D$3*(1-Grundlagen!$D$34)</f>
        <v>27420.921573877658</v>
      </c>
      <c r="I68" s="9">
        <f>E68*Grundlagen!$G$32/Grundlagen!$D$4/Grundlagen!$G$33*Grundlagen!$D$3*(1-Grundlagen!$G$34)</f>
        <v>0.88121879336085007</v>
      </c>
    </row>
    <row r="69" spans="1:9" x14ac:dyDescent="0.35">
      <c r="A69" s="72">
        <v>42803</v>
      </c>
      <c r="B69" s="15">
        <v>34718</v>
      </c>
      <c r="C69" s="59"/>
      <c r="D69" s="59">
        <v>1</v>
      </c>
      <c r="E69" s="9">
        <f t="shared" si="1"/>
        <v>1</v>
      </c>
      <c r="F69" s="12"/>
      <c r="G69" s="9"/>
      <c r="H69" s="15">
        <f>B69*Grundlagen!$D$32/Grundlagen!$D$4/Grundlagen!$D$33*Grundlagen!$D$3*(1-Grundlagen!$D$34)</f>
        <v>28870.342841603782</v>
      </c>
      <c r="I69" s="9">
        <f>E69*Grundlagen!$G$32/Grundlagen!$D$4/Grundlagen!$G$33*Grundlagen!$D$3*(1-Grundlagen!$G$34)</f>
        <v>0.88121879336085007</v>
      </c>
    </row>
    <row r="70" spans="1:9" x14ac:dyDescent="0.35">
      <c r="A70" s="72">
        <v>42804</v>
      </c>
      <c r="B70" s="15">
        <v>29398</v>
      </c>
      <c r="C70" s="59"/>
      <c r="D70" s="59">
        <v>1</v>
      </c>
      <c r="E70" s="9">
        <f t="shared" si="1"/>
        <v>1</v>
      </c>
      <c r="F70" s="12"/>
      <c r="G70" s="9"/>
      <c r="H70" s="15">
        <f>B70*Grundlagen!$D$32/Grundlagen!$D$4/Grundlagen!$D$33*Grundlagen!$D$3*(1-Grundlagen!$D$34)</f>
        <v>24446.406442118438</v>
      </c>
      <c r="I70" s="9">
        <f>E70*Grundlagen!$G$32/Grundlagen!$D$4/Grundlagen!$G$33*Grundlagen!$D$3*(1-Grundlagen!$G$34)</f>
        <v>0.88121879336085007</v>
      </c>
    </row>
    <row r="71" spans="1:9" x14ac:dyDescent="0.35">
      <c r="A71" s="72">
        <v>42805</v>
      </c>
      <c r="B71" s="15">
        <v>24123</v>
      </c>
      <c r="C71" s="59"/>
      <c r="D71" s="13">
        <v>1</v>
      </c>
      <c r="E71" s="9">
        <f t="shared" si="1"/>
        <v>1</v>
      </c>
      <c r="F71" s="12"/>
      <c r="G71" s="9"/>
      <c r="H71" s="15">
        <f>B71*Grundlagen!$D$32/Grundlagen!$D$4/Grundlagen!$D$33*Grundlagen!$D$3*(1-Grundlagen!$D$34)</f>
        <v>20059.890557290397</v>
      </c>
      <c r="I71" s="9">
        <f>E71*Grundlagen!$G$32/Grundlagen!$D$4/Grundlagen!$G$33*Grundlagen!$D$3*(1-Grundlagen!$G$34)</f>
        <v>0.88121879336085007</v>
      </c>
    </row>
    <row r="72" spans="1:9" x14ac:dyDescent="0.35">
      <c r="A72" s="72">
        <v>42806</v>
      </c>
      <c r="B72" s="15">
        <v>23833</v>
      </c>
      <c r="C72" s="59"/>
      <c r="D72" s="13">
        <v>4</v>
      </c>
      <c r="E72" s="9">
        <f t="shared" si="1"/>
        <v>4</v>
      </c>
      <c r="F72" s="12"/>
      <c r="G72" s="9"/>
      <c r="H72" s="15">
        <f>B72*Grundlagen!$D$32/Grundlagen!$D$4/Grundlagen!$D$33*Grundlagen!$D$3*(1-Grundlagen!$D$34)</f>
        <v>19818.736129498902</v>
      </c>
      <c r="I72" s="9">
        <f>E72*Grundlagen!$G$32/Grundlagen!$D$4/Grundlagen!$G$33*Grundlagen!$D$3*(1-Grundlagen!$G$34)</f>
        <v>3.5248751734434003</v>
      </c>
    </row>
    <row r="73" spans="1:9" x14ac:dyDescent="0.35">
      <c r="A73" s="72">
        <v>42807</v>
      </c>
      <c r="B73" s="15">
        <v>28010</v>
      </c>
      <c r="C73" s="59"/>
      <c r="D73" s="13">
        <v>1</v>
      </c>
      <c r="E73" s="9">
        <f t="shared" si="1"/>
        <v>1</v>
      </c>
      <c r="F73" s="12"/>
      <c r="G73" s="9"/>
      <c r="H73" s="15">
        <f>B73*Grundlagen!$D$32/Grundlagen!$D$4/Grundlagen!$D$33*Grundlagen!$D$3*(1-Grundlagen!$D$34)</f>
        <v>23292.191456688804</v>
      </c>
      <c r="I73" s="9">
        <f>E73*Grundlagen!$G$32/Grundlagen!$D$4/Grundlagen!$G$33*Grundlagen!$D$3*(1-Grundlagen!$G$34)</f>
        <v>0.88121879336085007</v>
      </c>
    </row>
    <row r="74" spans="1:9" x14ac:dyDescent="0.35">
      <c r="A74" s="72">
        <v>42808</v>
      </c>
      <c r="B74" s="15">
        <v>32130</v>
      </c>
      <c r="C74" s="59"/>
      <c r="D74" s="13">
        <v>3</v>
      </c>
      <c r="E74" s="9">
        <f t="shared" si="1"/>
        <v>3</v>
      </c>
      <c r="F74" s="12"/>
      <c r="G74" s="9"/>
      <c r="H74" s="15">
        <f>B74*Grundlagen!$D$32/Grundlagen!$D$4/Grundlagen!$D$33*Grundlagen!$D$3*(1-Grundlagen!$D$34)</f>
        <v>26718.247465312787</v>
      </c>
      <c r="I74" s="9">
        <f>E74*Grundlagen!$G$32/Grundlagen!$D$4/Grundlagen!$G$33*Grundlagen!$D$3*(1-Grundlagen!$G$34)</f>
        <v>2.6436563800825499</v>
      </c>
    </row>
    <row r="75" spans="1:9" x14ac:dyDescent="0.35">
      <c r="A75" s="72">
        <v>42809</v>
      </c>
      <c r="B75" s="15">
        <v>28036</v>
      </c>
      <c r="C75" s="59"/>
      <c r="D75" s="13">
        <v>0</v>
      </c>
      <c r="E75" s="9">
        <f t="shared" si="1"/>
        <v>0</v>
      </c>
      <c r="F75" s="12"/>
      <c r="G75" s="9"/>
      <c r="H75" s="15">
        <f>B75*Grundlagen!$D$32/Grundlagen!$D$4/Grundlagen!$D$33*Grundlagen!$D$3*(1-Grundlagen!$D$34)</f>
        <v>23313.812198490799</v>
      </c>
      <c r="I75" s="9">
        <f>E75*Grundlagen!$G$32/Grundlagen!$D$4/Grundlagen!$G$33*Grundlagen!$D$3*(1-Grundlagen!$G$34)</f>
        <v>0</v>
      </c>
    </row>
    <row r="76" spans="1:9" x14ac:dyDescent="0.35">
      <c r="A76" s="72">
        <v>42810</v>
      </c>
      <c r="B76" s="15">
        <v>31208</v>
      </c>
      <c r="C76" s="59"/>
      <c r="D76" s="13">
        <v>0</v>
      </c>
      <c r="E76" s="9">
        <f t="shared" si="1"/>
        <v>0</v>
      </c>
      <c r="F76" s="12"/>
      <c r="G76" s="9"/>
      <c r="H76" s="15">
        <f>B76*Grundlagen!$D$32/Grundlagen!$D$4/Grundlagen!$D$33*Grundlagen!$D$3*(1-Grundlagen!$D$34)</f>
        <v>25951.542698334317</v>
      </c>
      <c r="I76" s="9">
        <f>E76*Grundlagen!$G$32/Grundlagen!$D$4/Grundlagen!$G$33*Grundlagen!$D$3*(1-Grundlagen!$G$34)</f>
        <v>0</v>
      </c>
    </row>
    <row r="77" spans="1:9" x14ac:dyDescent="0.35">
      <c r="A77" s="72">
        <v>42811</v>
      </c>
      <c r="B77" s="15">
        <v>33420</v>
      </c>
      <c r="C77" s="59"/>
      <c r="D77" s="13">
        <v>0</v>
      </c>
      <c r="E77" s="9">
        <f t="shared" si="1"/>
        <v>0</v>
      </c>
      <c r="F77" s="12"/>
      <c r="G77" s="9"/>
      <c r="H77" s="15">
        <f>B77*Grundlagen!$D$32/Grundlagen!$D$4/Grundlagen!$D$33*Grundlagen!$D$3*(1-Grundlagen!$D$34)</f>
        <v>27790.968885488743</v>
      </c>
      <c r="I77" s="9">
        <f>E77*Grundlagen!$G$32/Grundlagen!$D$4/Grundlagen!$G$33*Grundlagen!$D$3*(1-Grundlagen!$G$34)</f>
        <v>0</v>
      </c>
    </row>
    <row r="78" spans="1:9" x14ac:dyDescent="0.35">
      <c r="A78" s="72">
        <v>42812</v>
      </c>
      <c r="B78" s="15">
        <v>23252</v>
      </c>
      <c r="C78" s="59"/>
      <c r="D78" s="13">
        <v>3</v>
      </c>
      <c r="E78" s="9">
        <f t="shared" si="1"/>
        <v>3</v>
      </c>
      <c r="F78" s="12"/>
      <c r="G78" s="9"/>
      <c r="H78" s="15">
        <f>B78*Grundlagen!$D$32/Grundlagen!$D$4/Grundlagen!$D$33*Grundlagen!$D$3*(1-Grundlagen!$D$34)</f>
        <v>19335.59570692353</v>
      </c>
      <c r="I78" s="9">
        <f>E78*Grundlagen!$G$32/Grundlagen!$D$4/Grundlagen!$G$33*Grundlagen!$D$3*(1-Grundlagen!$G$34)</f>
        <v>2.6436563800825499</v>
      </c>
    </row>
    <row r="79" spans="1:9" x14ac:dyDescent="0.35">
      <c r="A79" s="72">
        <v>42813</v>
      </c>
      <c r="B79" s="15">
        <v>24987</v>
      </c>
      <c r="C79" s="59"/>
      <c r="D79" s="59">
        <v>7</v>
      </c>
      <c r="E79" s="9">
        <f t="shared" si="1"/>
        <v>7</v>
      </c>
      <c r="F79" s="12"/>
      <c r="G79" s="9"/>
      <c r="H79" s="15">
        <f>B79*Grundlagen!$D$32/Grundlagen!$D$4/Grundlagen!$D$33*Grundlagen!$D$3*(1-Grundlagen!$D$34)</f>
        <v>20778.364438710574</v>
      </c>
      <c r="I79" s="9">
        <f>E79*Grundlagen!$G$32/Grundlagen!$D$4/Grundlagen!$G$33*Grundlagen!$D$3*(1-Grundlagen!$G$34)</f>
        <v>6.1685315535259493</v>
      </c>
    </row>
    <row r="80" spans="1:9" x14ac:dyDescent="0.35">
      <c r="A80" s="72">
        <v>42814</v>
      </c>
      <c r="B80" s="15">
        <v>27486</v>
      </c>
      <c r="C80" s="59"/>
      <c r="D80" s="59">
        <v>8</v>
      </c>
      <c r="E80" s="9">
        <f t="shared" si="1"/>
        <v>8</v>
      </c>
      <c r="F80" s="12"/>
      <c r="G80" s="9"/>
      <c r="H80" s="15">
        <f>B80*Grundlagen!$D$32/Grundlagen!$D$4/Grundlagen!$D$33*Grundlagen!$D$3*(1-Grundlagen!$D$34)</f>
        <v>22856.450352679341</v>
      </c>
      <c r="I80" s="9">
        <f>E80*Grundlagen!$G$32/Grundlagen!$D$4/Grundlagen!$G$33*Grundlagen!$D$3*(1-Grundlagen!$G$34)</f>
        <v>7.0497503468868006</v>
      </c>
    </row>
    <row r="81" spans="1:9" x14ac:dyDescent="0.35">
      <c r="A81" s="72">
        <v>42815</v>
      </c>
      <c r="B81" s="15">
        <v>26481</v>
      </c>
      <c r="C81" s="59"/>
      <c r="D81" s="13">
        <v>5</v>
      </c>
      <c r="E81" s="9">
        <f t="shared" si="1"/>
        <v>5</v>
      </c>
      <c r="F81" s="12"/>
      <c r="G81" s="9"/>
      <c r="H81" s="15">
        <f>B81*Grundlagen!$D$32/Grundlagen!$D$4/Grundlagen!$D$33*Grundlagen!$D$3*(1-Grundlagen!$D$34)</f>
        <v>22020.725525332964</v>
      </c>
      <c r="I81" s="9">
        <f>E81*Grundlagen!$G$32/Grundlagen!$D$4/Grundlagen!$G$33*Grundlagen!$D$3*(1-Grundlagen!$G$34)</f>
        <v>4.4060939668042503</v>
      </c>
    </row>
    <row r="82" spans="1:9" x14ac:dyDescent="0.35">
      <c r="A82" s="72">
        <v>42816</v>
      </c>
      <c r="B82" s="15">
        <v>29073</v>
      </c>
      <c r="C82" s="59"/>
      <c r="D82" s="13">
        <v>5</v>
      </c>
      <c r="E82" s="9">
        <f t="shared" si="1"/>
        <v>5</v>
      </c>
      <c r="F82" s="12"/>
      <c r="G82" s="9"/>
      <c r="H82" s="15">
        <f>B82*Grundlagen!$D$32/Grundlagen!$D$4/Grundlagen!$D$33*Grundlagen!$D$3*(1-Grundlagen!$D$34)</f>
        <v>24176.147169593489</v>
      </c>
      <c r="I82" s="9">
        <f>E82*Grundlagen!$G$32/Grundlagen!$D$4/Grundlagen!$G$33*Grundlagen!$D$3*(1-Grundlagen!$G$34)</f>
        <v>4.4060939668042503</v>
      </c>
    </row>
    <row r="83" spans="1:9" x14ac:dyDescent="0.35">
      <c r="A83" s="72">
        <v>42817</v>
      </c>
      <c r="B83" s="15">
        <v>28708</v>
      </c>
      <c r="C83" s="59"/>
      <c r="D83" s="59">
        <v>2</v>
      </c>
      <c r="E83" s="9">
        <f t="shared" si="1"/>
        <v>2</v>
      </c>
      <c r="F83" s="12"/>
      <c r="G83" s="9"/>
      <c r="H83" s="15">
        <f>B83*Grundlagen!$D$32/Grundlagen!$D$4/Grundlagen!$D$33*Grundlagen!$D$3*(1-Grundlagen!$D$34)</f>
        <v>23872.625217373159</v>
      </c>
      <c r="I83" s="9">
        <f>E83*Grundlagen!$G$32/Grundlagen!$D$4/Grundlagen!$G$33*Grundlagen!$D$3*(1-Grundlagen!$G$34)</f>
        <v>1.7624375867217001</v>
      </c>
    </row>
    <row r="84" spans="1:9" x14ac:dyDescent="0.35">
      <c r="A84" s="72">
        <v>42818</v>
      </c>
      <c r="B84" s="15">
        <v>27237</v>
      </c>
      <c r="C84" s="59"/>
      <c r="D84" s="13">
        <v>2</v>
      </c>
      <c r="E84" s="9">
        <f t="shared" si="1"/>
        <v>2</v>
      </c>
      <c r="F84" s="12"/>
      <c r="G84" s="9"/>
      <c r="H84" s="15">
        <f>B84*Grundlagen!$D$32/Grundlagen!$D$4/Grundlagen!$D$33*Grundlagen!$D$3*(1-Grundlagen!$D$34)</f>
        <v>22649.390171575611</v>
      </c>
      <c r="I84" s="9">
        <f>E84*Grundlagen!$G$32/Grundlagen!$D$4/Grundlagen!$G$33*Grundlagen!$D$3*(1-Grundlagen!$G$34)</f>
        <v>1.7624375867217001</v>
      </c>
    </row>
    <row r="85" spans="1:9" x14ac:dyDescent="0.35">
      <c r="A85" s="72">
        <v>42819</v>
      </c>
      <c r="B85" s="15">
        <v>27788</v>
      </c>
      <c r="C85" s="59"/>
      <c r="D85" s="13">
        <v>3</v>
      </c>
      <c r="E85" s="9">
        <f t="shared" si="1"/>
        <v>3</v>
      </c>
      <c r="F85" s="12"/>
      <c r="G85" s="9"/>
      <c r="H85" s="15">
        <f>B85*Grundlagen!$D$32/Grundlagen!$D$4/Grundlagen!$D$33*Grundlagen!$D$3*(1-Grundlagen!$D$34)</f>
        <v>23107.583584379448</v>
      </c>
      <c r="I85" s="9">
        <f>E85*Grundlagen!$G$32/Grundlagen!$D$4/Grundlagen!$G$33*Grundlagen!$D$3*(1-Grundlagen!$G$34)</f>
        <v>2.6436563800825499</v>
      </c>
    </row>
    <row r="86" spans="1:9" x14ac:dyDescent="0.35">
      <c r="A86" s="72">
        <v>42820</v>
      </c>
      <c r="B86" s="15">
        <v>30548</v>
      </c>
      <c r="C86" s="59"/>
      <c r="D86" s="13">
        <v>5</v>
      </c>
      <c r="E86" s="9">
        <f t="shared" si="1"/>
        <v>5</v>
      </c>
      <c r="F86" s="12"/>
      <c r="G86" s="9"/>
      <c r="H86" s="15">
        <f>B86*Grundlagen!$D$32/Grundlagen!$D$4/Grundlagen!$D$33*Grundlagen!$D$3*(1-Grundlagen!$D$34)</f>
        <v>25402.70848336057</v>
      </c>
      <c r="I86" s="9">
        <f>E86*Grundlagen!$G$32/Grundlagen!$D$4/Grundlagen!$G$33*Grundlagen!$D$3*(1-Grundlagen!$G$34)</f>
        <v>4.4060939668042503</v>
      </c>
    </row>
    <row r="87" spans="1:9" x14ac:dyDescent="0.35">
      <c r="A87" s="72">
        <v>42821</v>
      </c>
      <c r="B87" s="15">
        <v>31140</v>
      </c>
      <c r="C87" s="59"/>
      <c r="D87" s="13">
        <v>0</v>
      </c>
      <c r="E87" s="9">
        <f t="shared" si="1"/>
        <v>0</v>
      </c>
      <c r="F87" s="12"/>
      <c r="G87" s="9"/>
      <c r="H87" s="15">
        <f>B87*Grundlagen!$D$32/Grundlagen!$D$4/Grundlagen!$D$33*Grundlagen!$D$3*(1-Grundlagen!$D$34)</f>
        <v>25894.996142852175</v>
      </c>
      <c r="I87" s="9">
        <f>E87*Grundlagen!$G$32/Grundlagen!$D$4/Grundlagen!$G$33*Grundlagen!$D$3*(1-Grundlagen!$G$34)</f>
        <v>0</v>
      </c>
    </row>
    <row r="88" spans="1:9" x14ac:dyDescent="0.35">
      <c r="A88" s="72">
        <v>42822</v>
      </c>
      <c r="B88" s="15">
        <v>28218</v>
      </c>
      <c r="C88" s="59"/>
      <c r="D88" s="13">
        <v>0</v>
      </c>
      <c r="E88" s="9">
        <f t="shared" si="1"/>
        <v>0</v>
      </c>
      <c r="F88" s="15"/>
      <c r="G88" s="9"/>
      <c r="H88" s="15">
        <f>B88*Grundlagen!$D$32/Grundlagen!$D$4/Grundlagen!$D$33*Grundlagen!$D$3*(1-Grundlagen!$D$34)</f>
        <v>23465.157391104767</v>
      </c>
      <c r="I88" s="9">
        <f>E88*Grundlagen!$G$32/Grundlagen!$D$4/Grundlagen!$G$33*Grundlagen!$D$3*(1-Grundlagen!$G$34)</f>
        <v>0</v>
      </c>
    </row>
    <row r="89" spans="1:9" x14ac:dyDescent="0.35">
      <c r="A89" s="72">
        <v>42823</v>
      </c>
      <c r="B89" s="15">
        <v>30869</v>
      </c>
      <c r="C89" s="59"/>
      <c r="D89" s="13">
        <v>0</v>
      </c>
      <c r="E89" s="9">
        <f t="shared" si="1"/>
        <v>0</v>
      </c>
      <c r="F89" s="12"/>
      <c r="G89" s="9"/>
      <c r="H89" s="15">
        <f>B89*Grundlagen!$D$32/Grundlagen!$D$4/Grundlagen!$D$33*Grundlagen!$D$3*(1-Grundlagen!$D$34)</f>
        <v>25669.641487915982</v>
      </c>
      <c r="I89" s="9">
        <f>E89*Grundlagen!$G$32/Grundlagen!$D$4/Grundlagen!$G$33*Grundlagen!$D$3*(1-Grundlagen!$G$34)</f>
        <v>0</v>
      </c>
    </row>
    <row r="90" spans="1:9" x14ac:dyDescent="0.35">
      <c r="A90" s="72">
        <v>42824</v>
      </c>
      <c r="B90" s="15">
        <v>28090</v>
      </c>
      <c r="C90" s="59"/>
      <c r="D90" s="13">
        <v>1</v>
      </c>
      <c r="E90" s="9">
        <f t="shared" si="1"/>
        <v>1</v>
      </c>
      <c r="F90" s="12"/>
      <c r="G90" s="9"/>
      <c r="H90" s="15">
        <f>B90*Grundlagen!$D$32/Grundlagen!$D$4/Grundlagen!$D$33*Grundlagen!$D$3*(1-Grundlagen!$D$34)</f>
        <v>23358.716816079563</v>
      </c>
      <c r="I90" s="9">
        <f>E90*Grundlagen!$G$32/Grundlagen!$D$4/Grundlagen!$G$33*Grundlagen!$D$3*(1-Grundlagen!$G$34)</f>
        <v>0.88121879336085007</v>
      </c>
    </row>
    <row r="91" spans="1:9" x14ac:dyDescent="0.35">
      <c r="A91" s="72">
        <v>42825</v>
      </c>
      <c r="B91" s="15">
        <v>25849</v>
      </c>
      <c r="C91" s="59"/>
      <c r="D91" s="13">
        <v>3</v>
      </c>
      <c r="E91" s="9">
        <f t="shared" si="1"/>
        <v>3</v>
      </c>
      <c r="F91" s="15">
        <v>423859</v>
      </c>
      <c r="G91" s="9">
        <v>4678556</v>
      </c>
      <c r="H91" s="15">
        <f>B91*Grundlagen!$D$32/Grundlagen!$D$4/Grundlagen!$D$33*Grundlagen!$D$3*(1-Grundlagen!$D$34)</f>
        <v>21495.175186145978</v>
      </c>
      <c r="I91" s="9">
        <f>E91*Grundlagen!$G$32/Grundlagen!$D$4/Grundlagen!$G$33*Grundlagen!$D$3*(1-Grundlagen!$G$34)</f>
        <v>2.6436563800825499</v>
      </c>
    </row>
    <row r="92" spans="1:9" x14ac:dyDescent="0.35">
      <c r="A92" s="72">
        <v>42826</v>
      </c>
      <c r="B92" s="15">
        <v>25531</v>
      </c>
      <c r="C92" s="59"/>
      <c r="D92" s="59">
        <v>2</v>
      </c>
      <c r="E92" s="9">
        <f t="shared" si="1"/>
        <v>2</v>
      </c>
      <c r="F92" s="15"/>
      <c r="G92" s="9"/>
      <c r="H92" s="15">
        <f>B92*Grundlagen!$D$32/Grundlagen!$D$4/Grundlagen!$D$33*Grundlagen!$D$3*(1-Grundlagen!$D$34)</f>
        <v>21230.736882567719</v>
      </c>
      <c r="I92" s="9">
        <f>E92*Grundlagen!$G$32/Grundlagen!$D$4/Grundlagen!$G$33*Grundlagen!$D$3*(1-Grundlagen!$G$34)</f>
        <v>1.7624375867217001</v>
      </c>
    </row>
    <row r="93" spans="1:9" x14ac:dyDescent="0.35">
      <c r="A93" s="72">
        <v>42827</v>
      </c>
      <c r="B93" s="15">
        <v>24598</v>
      </c>
      <c r="C93" s="59"/>
      <c r="D93" s="59">
        <v>1</v>
      </c>
      <c r="E93" s="9">
        <f t="shared" si="1"/>
        <v>1</v>
      </c>
      <c r="F93" s="12"/>
      <c r="G93" s="9"/>
      <c r="H93" s="15">
        <f>B93*Grundlagen!$D$32/Grundlagen!$D$4/Grundlagen!$D$33*Grundlagen!$D$3*(1-Grundlagen!$D$34)</f>
        <v>20454.88487867302</v>
      </c>
      <c r="I93" s="9">
        <f>E93*Grundlagen!$G$32/Grundlagen!$D$4/Grundlagen!$G$33*Grundlagen!$D$3*(1-Grundlagen!$G$34)</f>
        <v>0.88121879336085007</v>
      </c>
    </row>
    <row r="94" spans="1:9" x14ac:dyDescent="0.35">
      <c r="A94" s="72">
        <v>42828</v>
      </c>
      <c r="B94" s="15">
        <v>28366</v>
      </c>
      <c r="C94" s="59"/>
      <c r="D94" s="13">
        <v>3</v>
      </c>
      <c r="E94" s="9">
        <f t="shared" si="1"/>
        <v>3</v>
      </c>
      <c r="F94" s="12"/>
      <c r="G94" s="9"/>
      <c r="H94" s="15">
        <f>B94*Grundlagen!$D$32/Grundlagen!$D$4/Grundlagen!$D$33*Grundlagen!$D$3*(1-Grundlagen!$D$34)</f>
        <v>23588.229305977671</v>
      </c>
      <c r="I94" s="9">
        <f>E94*Grundlagen!$G$32/Grundlagen!$D$4/Grundlagen!$G$33*Grundlagen!$D$3*(1-Grundlagen!$G$34)</f>
        <v>2.6436563800825499</v>
      </c>
    </row>
    <row r="95" spans="1:9" x14ac:dyDescent="0.35">
      <c r="A95" s="72">
        <v>42829</v>
      </c>
      <c r="B95" s="15">
        <v>30677</v>
      </c>
      <c r="C95" s="59"/>
      <c r="D95" s="13">
        <v>1</v>
      </c>
      <c r="E95" s="9">
        <f t="shared" si="1"/>
        <v>1</v>
      </c>
      <c r="F95" s="12"/>
      <c r="G95" s="9"/>
      <c r="H95" s="15">
        <f>B95*Grundlagen!$D$32/Grundlagen!$D$4/Grundlagen!$D$33*Grundlagen!$D$3*(1-Grundlagen!$D$34)</f>
        <v>25509.980625378164</v>
      </c>
      <c r="I95" s="9">
        <f>E95*Grundlagen!$G$32/Grundlagen!$D$4/Grundlagen!$G$33*Grundlagen!$D$3*(1-Grundlagen!$G$34)</f>
        <v>0.88121879336085007</v>
      </c>
    </row>
    <row r="96" spans="1:9" x14ac:dyDescent="0.35">
      <c r="A96" s="72">
        <v>42830</v>
      </c>
      <c r="B96" s="15">
        <v>27619</v>
      </c>
      <c r="C96" s="59"/>
      <c r="D96" s="59">
        <v>5633</v>
      </c>
      <c r="E96" s="9">
        <f t="shared" si="1"/>
        <v>5633</v>
      </c>
      <c r="F96" s="12"/>
      <c r="G96" s="9"/>
      <c r="H96" s="15">
        <f>B96*Grundlagen!$D$32/Grundlagen!$D$4/Grundlagen!$D$33*Grundlagen!$D$3*(1-Grundlagen!$D$34)</f>
        <v>22967.048762666476</v>
      </c>
      <c r="I96" s="9">
        <f>E96*Grundlagen!$G$32/Grundlagen!$D$4/Grundlagen!$G$33*Grundlagen!$D$3*(1-Grundlagen!$G$34)</f>
        <v>4963.905463001669</v>
      </c>
    </row>
    <row r="97" spans="1:9" x14ac:dyDescent="0.35">
      <c r="A97" s="72">
        <v>42831</v>
      </c>
      <c r="B97" s="15">
        <v>29718</v>
      </c>
      <c r="C97" s="59"/>
      <c r="D97" s="59">
        <v>1</v>
      </c>
      <c r="E97" s="9">
        <f t="shared" si="1"/>
        <v>1</v>
      </c>
      <c r="F97" s="12"/>
      <c r="G97" s="9"/>
      <c r="H97" s="15">
        <f>B97*Grundlagen!$D$32/Grundlagen!$D$4/Grundlagen!$D$33*Grundlagen!$D$3*(1-Grundlagen!$D$34)</f>
        <v>24712.507879681463</v>
      </c>
      <c r="I97" s="9">
        <f>E97*Grundlagen!$G$32/Grundlagen!$D$4/Grundlagen!$G$33*Grundlagen!$D$3*(1-Grundlagen!$G$34)</f>
        <v>0.88121879336085007</v>
      </c>
    </row>
    <row r="98" spans="1:9" x14ac:dyDescent="0.35">
      <c r="A98" s="72">
        <v>42832</v>
      </c>
      <c r="B98" s="15">
        <v>29742</v>
      </c>
      <c r="C98" s="59"/>
      <c r="D98" s="59">
        <v>5</v>
      </c>
      <c r="E98" s="9">
        <f t="shared" si="1"/>
        <v>5</v>
      </c>
      <c r="F98" s="12"/>
      <c r="G98" s="9"/>
      <c r="H98" s="15">
        <f>B98*Grundlagen!$D$32/Grundlagen!$D$4/Grundlagen!$D$33*Grundlagen!$D$3*(1-Grundlagen!$D$34)</f>
        <v>24732.465487498695</v>
      </c>
      <c r="I98" s="9">
        <f>E98*Grundlagen!$G$32/Grundlagen!$D$4/Grundlagen!$G$33*Grundlagen!$D$3*(1-Grundlagen!$G$34)</f>
        <v>4.4060939668042503</v>
      </c>
    </row>
    <row r="99" spans="1:9" x14ac:dyDescent="0.35">
      <c r="A99" s="72">
        <v>42833</v>
      </c>
      <c r="B99" s="15">
        <v>25724</v>
      </c>
      <c r="C99" s="59"/>
      <c r="D99" s="59">
        <v>3</v>
      </c>
      <c r="E99" s="9">
        <f t="shared" si="1"/>
        <v>3</v>
      </c>
      <c r="F99" s="12"/>
      <c r="G99" s="9"/>
      <c r="H99" s="15">
        <f>B99*Grundlagen!$D$32/Grundlagen!$D$4/Grundlagen!$D$33*Grundlagen!$D$3*(1-Grundlagen!$D$34)</f>
        <v>21391.229312097923</v>
      </c>
      <c r="I99" s="9">
        <f>E99*Grundlagen!$G$32/Grundlagen!$D$4/Grundlagen!$G$33*Grundlagen!$D$3*(1-Grundlagen!$G$34)</f>
        <v>2.6436563800825499</v>
      </c>
    </row>
    <row r="100" spans="1:9" x14ac:dyDescent="0.35">
      <c r="A100" s="72">
        <v>42834</v>
      </c>
      <c r="B100" s="15">
        <v>24383</v>
      </c>
      <c r="C100" s="59"/>
      <c r="D100" s="59">
        <v>2</v>
      </c>
      <c r="E100" s="9">
        <f t="shared" si="1"/>
        <v>2</v>
      </c>
      <c r="F100" s="12"/>
      <c r="G100" s="9"/>
      <c r="H100" s="15">
        <f>B100*Grundlagen!$D$32/Grundlagen!$D$4/Grundlagen!$D$33*Grundlagen!$D$3*(1-Grundlagen!$D$34)</f>
        <v>20276.097975310357</v>
      </c>
      <c r="I100" s="9">
        <f>E100*Grundlagen!$G$32/Grundlagen!$D$4/Grundlagen!$G$33*Grundlagen!$D$3*(1-Grundlagen!$G$34)</f>
        <v>1.7624375867217001</v>
      </c>
    </row>
    <row r="101" spans="1:9" x14ac:dyDescent="0.35">
      <c r="A101" s="72">
        <v>42835</v>
      </c>
      <c r="B101" s="15">
        <v>26734</v>
      </c>
      <c r="C101" s="59"/>
      <c r="D101" s="59">
        <v>0</v>
      </c>
      <c r="E101" s="9">
        <f t="shared" si="1"/>
        <v>0</v>
      </c>
      <c r="F101" s="12"/>
      <c r="G101" s="14"/>
      <c r="H101" s="15">
        <f>B101*Grundlagen!$D$32/Grundlagen!$D$4/Grundlagen!$D$33*Grundlagen!$D$3*(1-Grundlagen!$D$34)</f>
        <v>22231.111974406231</v>
      </c>
      <c r="I101" s="9">
        <f>E101*Grundlagen!$G$32/Grundlagen!$D$4/Grundlagen!$G$33*Grundlagen!$D$3*(1-Grundlagen!$G$34)</f>
        <v>0</v>
      </c>
    </row>
    <row r="102" spans="1:9" x14ac:dyDescent="0.35">
      <c r="A102" s="72">
        <v>42836</v>
      </c>
      <c r="B102" s="15">
        <v>28645</v>
      </c>
      <c r="C102" s="59"/>
      <c r="D102" s="59">
        <v>1</v>
      </c>
      <c r="E102" s="9">
        <f t="shared" si="1"/>
        <v>1</v>
      </c>
      <c r="F102" s="12"/>
      <c r="G102" s="14"/>
      <c r="H102" s="15">
        <f>B102*Grundlagen!$D$32/Grundlagen!$D$4/Grundlagen!$D$33*Grundlagen!$D$3*(1-Grundlagen!$D$34)</f>
        <v>23820.236496852936</v>
      </c>
      <c r="I102" s="9">
        <f>E102*Grundlagen!$G$32/Grundlagen!$D$4/Grundlagen!$G$33*Grundlagen!$D$3*(1-Grundlagen!$G$34)</f>
        <v>0.88121879336085007</v>
      </c>
    </row>
    <row r="103" spans="1:9" x14ac:dyDescent="0.35">
      <c r="A103" s="72">
        <v>42837</v>
      </c>
      <c r="B103" s="15">
        <v>30961</v>
      </c>
      <c r="C103" s="59"/>
      <c r="D103" s="59">
        <v>0</v>
      </c>
      <c r="E103" s="9">
        <f t="shared" si="1"/>
        <v>0</v>
      </c>
      <c r="F103" s="12"/>
      <c r="G103" s="9"/>
      <c r="H103" s="15">
        <f>B103*Grundlagen!$D$32/Grundlagen!$D$4/Grundlagen!$D$33*Grundlagen!$D$3*(1-Grundlagen!$D$34)</f>
        <v>25746.145651215353</v>
      </c>
      <c r="I103" s="9">
        <f>E103*Grundlagen!$G$32/Grundlagen!$D$4/Grundlagen!$G$33*Grundlagen!$D$3*(1-Grundlagen!$G$34)</f>
        <v>0</v>
      </c>
    </row>
    <row r="104" spans="1:9" x14ac:dyDescent="0.35">
      <c r="A104" s="72">
        <v>42838</v>
      </c>
      <c r="B104" s="15">
        <v>30419</v>
      </c>
      <c r="C104" s="59"/>
      <c r="D104" s="13">
        <v>0</v>
      </c>
      <c r="E104" s="9">
        <f t="shared" si="1"/>
        <v>0</v>
      </c>
      <c r="F104" s="12"/>
      <c r="G104" s="9"/>
      <c r="H104" s="15">
        <f>B104*Grundlagen!$D$32/Grundlagen!$D$4/Grundlagen!$D$33*Grundlagen!$D$3*(1-Grundlagen!$D$34)</f>
        <v>25295.436341342978</v>
      </c>
      <c r="I104" s="9">
        <f>E104*Grundlagen!$G$32/Grundlagen!$D$4/Grundlagen!$G$33*Grundlagen!$D$3*(1-Grundlagen!$G$34)</f>
        <v>0</v>
      </c>
    </row>
    <row r="105" spans="1:9" x14ac:dyDescent="0.35">
      <c r="A105" s="72">
        <v>42839</v>
      </c>
      <c r="B105" s="15">
        <v>31122</v>
      </c>
      <c r="C105" s="59"/>
      <c r="D105" s="13">
        <v>2</v>
      </c>
      <c r="E105" s="9">
        <f t="shared" si="1"/>
        <v>2</v>
      </c>
      <c r="F105" s="12"/>
      <c r="G105" s="9"/>
      <c r="H105" s="15">
        <f>B105*Grundlagen!$D$32/Grundlagen!$D$4/Grundlagen!$D$33*Grundlagen!$D$3*(1-Grundlagen!$D$34)</f>
        <v>25880.027936989249</v>
      </c>
      <c r="I105" s="9">
        <f>E105*Grundlagen!$G$32/Grundlagen!$D$4/Grundlagen!$G$33*Grundlagen!$D$3*(1-Grundlagen!$G$34)</f>
        <v>1.7624375867217001</v>
      </c>
    </row>
    <row r="106" spans="1:9" x14ac:dyDescent="0.35">
      <c r="A106" s="72">
        <v>42840</v>
      </c>
      <c r="B106" s="15">
        <v>30600</v>
      </c>
      <c r="C106" s="59"/>
      <c r="D106" s="59">
        <v>2</v>
      </c>
      <c r="E106" s="9">
        <f t="shared" si="1"/>
        <v>2</v>
      </c>
      <c r="F106" s="12"/>
      <c r="G106" s="9"/>
      <c r="H106" s="15">
        <f>B106*Grundlagen!$D$32/Grundlagen!$D$4/Grundlagen!$D$33*Grundlagen!$D$3*(1-Grundlagen!$D$34)</f>
        <v>25445.949966964559</v>
      </c>
      <c r="I106" s="9">
        <f>E106*Grundlagen!$G$32/Grundlagen!$D$4/Grundlagen!$G$33*Grundlagen!$D$3*(1-Grundlagen!$G$34)</f>
        <v>1.7624375867217001</v>
      </c>
    </row>
    <row r="107" spans="1:9" x14ac:dyDescent="0.35">
      <c r="A107" s="72">
        <v>42841</v>
      </c>
      <c r="B107" s="15">
        <v>27194</v>
      </c>
      <c r="C107" s="59"/>
      <c r="D107" s="59">
        <v>1</v>
      </c>
      <c r="E107" s="9">
        <f t="shared" si="1"/>
        <v>1</v>
      </c>
      <c r="F107" s="12"/>
      <c r="G107" s="9"/>
      <c r="H107" s="15">
        <f>B107*Grundlagen!$D$32/Grundlagen!$D$4/Grundlagen!$D$33*Grundlagen!$D$3*(1-Grundlagen!$D$34)</f>
        <v>22613.632790903081</v>
      </c>
      <c r="I107" s="9">
        <f>E107*Grundlagen!$G$32/Grundlagen!$D$4/Grundlagen!$G$33*Grundlagen!$D$3*(1-Grundlagen!$G$34)</f>
        <v>0.88121879336085007</v>
      </c>
    </row>
    <row r="108" spans="1:9" x14ac:dyDescent="0.35">
      <c r="A108" s="72">
        <v>42842</v>
      </c>
      <c r="B108" s="15">
        <v>36645</v>
      </c>
      <c r="C108" s="59"/>
      <c r="D108" s="13">
        <v>1</v>
      </c>
      <c r="E108" s="9">
        <f t="shared" si="1"/>
        <v>1</v>
      </c>
      <c r="F108" s="12"/>
      <c r="G108" s="9"/>
      <c r="H108" s="15">
        <f>B108*Grundlagen!$D$32/Grundlagen!$D$4/Grundlagen!$D$33*Grundlagen!$D$3*(1-Grundlagen!$D$34)</f>
        <v>30472.772435928637</v>
      </c>
      <c r="I108" s="9">
        <f>E108*Grundlagen!$G$32/Grundlagen!$D$4/Grundlagen!$G$33*Grundlagen!$D$3*(1-Grundlagen!$G$34)</f>
        <v>0.88121879336085007</v>
      </c>
    </row>
    <row r="109" spans="1:9" x14ac:dyDescent="0.35">
      <c r="A109" s="72">
        <v>42843</v>
      </c>
      <c r="B109" s="15">
        <v>27708</v>
      </c>
      <c r="C109" s="59"/>
      <c r="D109" s="13">
        <v>9</v>
      </c>
      <c r="E109" s="9">
        <f t="shared" si="1"/>
        <v>9</v>
      </c>
      <c r="F109" s="12"/>
      <c r="G109" s="9"/>
      <c r="H109" s="15">
        <f>B109*Grundlagen!$D$32/Grundlagen!$D$4/Grundlagen!$D$33*Grundlagen!$D$3*(1-Grundlagen!$D$34)</f>
        <v>23041.058224988694</v>
      </c>
      <c r="I109" s="9">
        <f>E109*Grundlagen!$G$32/Grundlagen!$D$4/Grundlagen!$G$33*Grundlagen!$D$3*(1-Grundlagen!$G$34)</f>
        <v>7.930969140247651</v>
      </c>
    </row>
    <row r="110" spans="1:9" x14ac:dyDescent="0.35">
      <c r="A110" s="72">
        <v>42844</v>
      </c>
      <c r="B110" s="15">
        <v>26656</v>
      </c>
      <c r="C110" s="59"/>
      <c r="D110" s="59">
        <v>5210</v>
      </c>
      <c r="E110" s="9">
        <f t="shared" si="1"/>
        <v>5210</v>
      </c>
      <c r="F110" s="12"/>
      <c r="G110" s="9"/>
      <c r="H110" s="15">
        <f>B110*Grundlagen!$D$32/Grundlagen!$D$4/Grundlagen!$D$33*Grundlagen!$D$3*(1-Grundlagen!$D$34)</f>
        <v>22166.249749000239</v>
      </c>
      <c r="I110" s="9">
        <f>E110*Grundlagen!$G$32/Grundlagen!$D$4/Grundlagen!$G$33*Grundlagen!$D$3*(1-Grundlagen!$G$34)</f>
        <v>4591.1499134100295</v>
      </c>
    </row>
    <row r="111" spans="1:9" x14ac:dyDescent="0.35">
      <c r="A111" s="72">
        <v>42845</v>
      </c>
      <c r="B111" s="15">
        <v>29617</v>
      </c>
      <c r="C111" s="59"/>
      <c r="D111" s="13">
        <v>1</v>
      </c>
      <c r="E111" s="9">
        <f t="shared" si="1"/>
        <v>1</v>
      </c>
      <c r="F111" s="12"/>
      <c r="G111" s="9"/>
      <c r="H111" s="15">
        <f>B111*Grundlagen!$D$32/Grundlagen!$D$4/Grundlagen!$D$33*Grundlagen!$D$3*(1-Grundlagen!$D$34)</f>
        <v>24628.519613450637</v>
      </c>
      <c r="I111" s="9">
        <f>E111*Grundlagen!$G$32/Grundlagen!$D$4/Grundlagen!$G$33*Grundlagen!$D$3*(1-Grundlagen!$G$34)</f>
        <v>0.88121879336085007</v>
      </c>
    </row>
    <row r="112" spans="1:9" x14ac:dyDescent="0.35">
      <c r="A112" s="72">
        <v>42846</v>
      </c>
      <c r="B112" s="15">
        <v>30932</v>
      </c>
      <c r="C112" s="59"/>
      <c r="D112" s="59">
        <v>3</v>
      </c>
      <c r="E112" s="9">
        <f t="shared" si="1"/>
        <v>3</v>
      </c>
      <c r="F112" s="12"/>
      <c r="G112" s="9"/>
      <c r="H112" s="15">
        <f>B112*Grundlagen!$D$32/Grundlagen!$D$4/Grundlagen!$D$33*Grundlagen!$D$3*(1-Grundlagen!$D$34)</f>
        <v>25722.030208436205</v>
      </c>
      <c r="I112" s="9">
        <f>E112*Grundlagen!$G$32/Grundlagen!$D$4/Grundlagen!$G$33*Grundlagen!$D$3*(1-Grundlagen!$G$34)</f>
        <v>2.6436563800825499</v>
      </c>
    </row>
    <row r="113" spans="1:9" x14ac:dyDescent="0.35">
      <c r="A113" s="72">
        <v>42847</v>
      </c>
      <c r="B113" s="15">
        <v>25894</v>
      </c>
      <c r="C113" s="59"/>
      <c r="D113" s="13">
        <v>4</v>
      </c>
      <c r="E113" s="9">
        <f t="shared" si="1"/>
        <v>4</v>
      </c>
      <c r="F113" s="12"/>
      <c r="G113" s="9"/>
      <c r="H113" s="15">
        <f>B113*Grundlagen!$D$32/Grundlagen!$D$4/Grundlagen!$D$33*Grundlagen!$D$3*(1-Grundlagen!$D$34)</f>
        <v>21532.595700803278</v>
      </c>
      <c r="I113" s="9">
        <f>E113*Grundlagen!$G$32/Grundlagen!$D$4/Grundlagen!$G$33*Grundlagen!$D$3*(1-Grundlagen!$G$34)</f>
        <v>3.5248751734434003</v>
      </c>
    </row>
    <row r="114" spans="1:9" x14ac:dyDescent="0.35">
      <c r="A114" s="72">
        <v>42848</v>
      </c>
      <c r="B114" s="15">
        <v>24829</v>
      </c>
      <c r="C114" s="59"/>
      <c r="D114" s="13">
        <v>0</v>
      </c>
      <c r="E114" s="9">
        <f t="shared" si="1"/>
        <v>0</v>
      </c>
      <c r="F114" s="12"/>
      <c r="G114" s="9"/>
      <c r="H114" s="15">
        <f>B114*Grundlagen!$D$32/Grundlagen!$D$4/Grundlagen!$D$33*Grundlagen!$D$3*(1-Grundlagen!$D$34)</f>
        <v>20646.976853913828</v>
      </c>
      <c r="I114" s="9">
        <f>E114*Grundlagen!$G$32/Grundlagen!$D$4/Grundlagen!$G$33*Grundlagen!$D$3*(1-Grundlagen!$G$34)</f>
        <v>0</v>
      </c>
    </row>
    <row r="115" spans="1:9" x14ac:dyDescent="0.35">
      <c r="A115" s="72">
        <v>42849</v>
      </c>
      <c r="B115" s="15">
        <v>31200</v>
      </c>
      <c r="C115" s="59"/>
      <c r="D115" s="13">
        <v>0</v>
      </c>
      <c r="E115" s="9">
        <f t="shared" si="1"/>
        <v>0</v>
      </c>
      <c r="F115" s="12"/>
      <c r="G115" s="9"/>
      <c r="H115" s="15">
        <f>B115*Grundlagen!$D$32/Grundlagen!$D$4/Grundlagen!$D$33*Grundlagen!$D$3*(1-Grundlagen!$D$34)</f>
        <v>25944.890162395237</v>
      </c>
      <c r="I115" s="9">
        <f>E115*Grundlagen!$G$32/Grundlagen!$D$4/Grundlagen!$G$33*Grundlagen!$D$3*(1-Grundlagen!$G$34)</f>
        <v>0</v>
      </c>
    </row>
    <row r="116" spans="1:9" x14ac:dyDescent="0.35">
      <c r="A116" s="72">
        <v>42850</v>
      </c>
      <c r="B116" s="15">
        <v>31884</v>
      </c>
      <c r="C116" s="59"/>
      <c r="D116" s="13">
        <v>6</v>
      </c>
      <c r="E116" s="9">
        <f t="shared" si="1"/>
        <v>6</v>
      </c>
      <c r="F116" s="12"/>
      <c r="G116" s="9"/>
      <c r="H116" s="15">
        <f>B116*Grundlagen!$D$32/Grundlagen!$D$4/Grundlagen!$D$33*Grundlagen!$D$3*(1-Grundlagen!$D$34)</f>
        <v>26513.681985186213</v>
      </c>
      <c r="I116" s="9">
        <f>E116*Grundlagen!$G$32/Grundlagen!$D$4/Grundlagen!$G$33*Grundlagen!$D$3*(1-Grundlagen!$G$34)</f>
        <v>5.2873127601650998</v>
      </c>
    </row>
    <row r="117" spans="1:9" x14ac:dyDescent="0.35">
      <c r="A117" s="72">
        <v>42851</v>
      </c>
      <c r="B117" s="15">
        <v>30177</v>
      </c>
      <c r="C117" s="59"/>
      <c r="D117" s="13">
        <v>1</v>
      </c>
      <c r="E117" s="9">
        <f t="shared" si="1"/>
        <v>1</v>
      </c>
      <c r="F117" s="12"/>
      <c r="G117" s="9"/>
      <c r="H117" s="15">
        <f>B117*Grundlagen!$D$32/Grundlagen!$D$4/Grundlagen!$D$33*Grundlagen!$D$3*(1-Grundlagen!$D$34)</f>
        <v>25094.197129185934</v>
      </c>
      <c r="I117" s="9">
        <f>E117*Grundlagen!$G$32/Grundlagen!$D$4/Grundlagen!$G$33*Grundlagen!$D$3*(1-Grundlagen!$G$34)</f>
        <v>0.88121879336085007</v>
      </c>
    </row>
    <row r="118" spans="1:9" x14ac:dyDescent="0.35">
      <c r="A118" s="72">
        <v>42852</v>
      </c>
      <c r="B118" s="15">
        <v>30471</v>
      </c>
      <c r="C118" s="59"/>
      <c r="D118" s="13">
        <v>3</v>
      </c>
      <c r="E118" s="9">
        <f t="shared" si="1"/>
        <v>3</v>
      </c>
      <c r="F118" s="12"/>
      <c r="G118" s="9"/>
      <c r="H118" s="15">
        <f>B118*Grundlagen!$D$32/Grundlagen!$D$4/Grundlagen!$D$33*Grundlagen!$D$3*(1-Grundlagen!$D$34)</f>
        <v>25338.677824946961</v>
      </c>
      <c r="I118" s="9">
        <f>E118*Grundlagen!$G$32/Grundlagen!$D$4/Grundlagen!$G$33*Grundlagen!$D$3*(1-Grundlagen!$G$34)</f>
        <v>2.6436563800825499</v>
      </c>
    </row>
    <row r="119" spans="1:9" x14ac:dyDescent="0.35">
      <c r="A119" s="72">
        <v>42853</v>
      </c>
      <c r="B119" s="15">
        <v>29454</v>
      </c>
      <c r="C119" s="59"/>
      <c r="D119" s="13">
        <v>5</v>
      </c>
      <c r="E119" s="9">
        <f t="shared" si="1"/>
        <v>5</v>
      </c>
      <c r="F119" s="12"/>
      <c r="G119" s="9"/>
      <c r="H119" s="15">
        <f>B119*Grundlagen!$D$32/Grundlagen!$D$4/Grundlagen!$D$33*Grundlagen!$D$3*(1-Grundlagen!$D$34)</f>
        <v>24492.974193691967</v>
      </c>
      <c r="I119" s="9">
        <f>E119*Grundlagen!$G$32/Grundlagen!$D$4/Grundlagen!$G$33*Grundlagen!$D$3*(1-Grundlagen!$G$34)</f>
        <v>4.4060939668042503</v>
      </c>
    </row>
    <row r="120" spans="1:9" x14ac:dyDescent="0.35">
      <c r="A120" s="72">
        <v>42854</v>
      </c>
      <c r="B120" s="15">
        <v>24393</v>
      </c>
      <c r="C120" s="59"/>
      <c r="D120" s="13">
        <v>12</v>
      </c>
      <c r="E120" s="9">
        <f t="shared" si="1"/>
        <v>12</v>
      </c>
      <c r="F120" s="12"/>
      <c r="G120" s="9"/>
      <c r="H120" s="15">
        <f>B120*Grundlagen!$D$32/Grundlagen!$D$4/Grundlagen!$D$33*Grundlagen!$D$3*(1-Grundlagen!$D$34)</f>
        <v>20284.413645234203</v>
      </c>
      <c r="I120" s="9">
        <f>E120*Grundlagen!$G$32/Grundlagen!$D$4/Grundlagen!$G$33*Grundlagen!$D$3*(1-Grundlagen!$G$34)</f>
        <v>10.5746255203302</v>
      </c>
    </row>
    <row r="121" spans="1:9" x14ac:dyDescent="0.35">
      <c r="A121" s="72">
        <v>42855</v>
      </c>
      <c r="B121" s="15">
        <v>23144</v>
      </c>
      <c r="C121" s="59"/>
      <c r="D121" s="13">
        <v>4</v>
      </c>
      <c r="E121" s="9">
        <f t="shared" si="1"/>
        <v>4</v>
      </c>
      <c r="F121" s="15">
        <v>382196</v>
      </c>
      <c r="G121" s="9">
        <v>4218679</v>
      </c>
      <c r="H121" s="15">
        <f>B121*Grundlagen!$D$32/Grundlagen!$D$4/Grundlagen!$D$33*Grundlagen!$D$3*(1-Grundlagen!$D$34)</f>
        <v>19245.786471746003</v>
      </c>
      <c r="I121" s="9">
        <f>E121*Grundlagen!$G$32/Grundlagen!$D$4/Grundlagen!$G$33*Grundlagen!$D$3*(1-Grundlagen!$G$34)</f>
        <v>3.5248751734434003</v>
      </c>
    </row>
    <row r="122" spans="1:9" x14ac:dyDescent="0.35">
      <c r="A122" s="72">
        <v>42856</v>
      </c>
      <c r="B122" s="15">
        <v>31789</v>
      </c>
      <c r="C122" s="59"/>
      <c r="D122" s="13">
        <v>2</v>
      </c>
      <c r="E122" s="9">
        <f t="shared" si="1"/>
        <v>2</v>
      </c>
      <c r="F122" s="15"/>
      <c r="G122" s="9"/>
      <c r="H122" s="15">
        <f>B122*Grundlagen!$D$32/Grundlagen!$D$4/Grundlagen!$D$33*Grundlagen!$D$3*(1-Grundlagen!$D$34)</f>
        <v>26434.683120909689</v>
      </c>
      <c r="I122" s="9">
        <f>E122*Grundlagen!$G$32/Grundlagen!$D$4/Grundlagen!$G$33*Grundlagen!$D$3*(1-Grundlagen!$G$34)</f>
        <v>1.7624375867217001</v>
      </c>
    </row>
    <row r="123" spans="1:9" x14ac:dyDescent="0.35">
      <c r="A123" s="72">
        <v>42857</v>
      </c>
      <c r="B123" s="15">
        <v>30532</v>
      </c>
      <c r="C123" s="59"/>
      <c r="D123" s="13">
        <v>7</v>
      </c>
      <c r="E123" s="9">
        <f t="shared" si="1"/>
        <v>7</v>
      </c>
      <c r="F123" s="12"/>
      <c r="G123" s="9"/>
      <c r="H123" s="15">
        <f>B123*Grundlagen!$D$32/Grundlagen!$D$4/Grundlagen!$D$33*Grundlagen!$D$3*(1-Grundlagen!$D$34)</f>
        <v>25389.403411482421</v>
      </c>
      <c r="I123" s="9">
        <f>E123*Grundlagen!$G$32/Grundlagen!$D$4/Grundlagen!$G$33*Grundlagen!$D$3*(1-Grundlagen!$G$34)</f>
        <v>6.1685315535259493</v>
      </c>
    </row>
    <row r="124" spans="1:9" x14ac:dyDescent="0.35">
      <c r="A124" s="72">
        <v>42858</v>
      </c>
      <c r="B124" s="15">
        <v>30927</v>
      </c>
      <c r="C124" s="59"/>
      <c r="D124" s="13">
        <v>4</v>
      </c>
      <c r="E124" s="9">
        <f t="shared" si="1"/>
        <v>4</v>
      </c>
      <c r="F124" s="12"/>
      <c r="G124" s="9"/>
      <c r="H124" s="15">
        <f>B124*Grundlagen!$D$32/Grundlagen!$D$4/Grundlagen!$D$33*Grundlagen!$D$3*(1-Grundlagen!$D$34)</f>
        <v>25717.872373474282</v>
      </c>
      <c r="I124" s="9">
        <f>E124*Grundlagen!$G$32/Grundlagen!$D$4/Grundlagen!$G$33*Grundlagen!$D$3*(1-Grundlagen!$G$34)</f>
        <v>3.5248751734434003</v>
      </c>
    </row>
    <row r="125" spans="1:9" x14ac:dyDescent="0.35">
      <c r="A125" s="72">
        <v>42859</v>
      </c>
      <c r="B125" s="15">
        <v>34439</v>
      </c>
      <c r="C125" s="59"/>
      <c r="D125" s="13">
        <v>7</v>
      </c>
      <c r="E125" s="9">
        <f t="shared" si="1"/>
        <v>7</v>
      </c>
      <c r="F125" s="12"/>
      <c r="G125" s="9"/>
      <c r="H125" s="15">
        <f>B125*Grundlagen!$D$32/Grundlagen!$D$4/Grundlagen!$D$33*Grundlagen!$D$3*(1-Grundlagen!$D$34)</f>
        <v>28638.335650728513</v>
      </c>
      <c r="I125" s="9">
        <f>E125*Grundlagen!$G$32/Grundlagen!$D$4/Grundlagen!$G$33*Grundlagen!$D$3*(1-Grundlagen!$G$34)</f>
        <v>6.1685315535259493</v>
      </c>
    </row>
    <row r="126" spans="1:9" x14ac:dyDescent="0.35">
      <c r="A126" s="72">
        <v>42860</v>
      </c>
      <c r="B126" s="15">
        <v>29875</v>
      </c>
      <c r="C126" s="59"/>
      <c r="D126" s="13">
        <v>5</v>
      </c>
      <c r="E126" s="9">
        <f t="shared" si="1"/>
        <v>5</v>
      </c>
      <c r="F126" s="12"/>
      <c r="G126" s="9"/>
      <c r="H126" s="15">
        <f>B126*Grundlagen!$D$32/Grundlagen!$D$4/Grundlagen!$D$33*Grundlagen!$D$3*(1-Grundlagen!$D$34)</f>
        <v>24843.063897485827</v>
      </c>
      <c r="I126" s="9">
        <f>E126*Grundlagen!$G$32/Grundlagen!$D$4/Grundlagen!$G$33*Grundlagen!$D$3*(1-Grundlagen!$G$34)</f>
        <v>4.4060939668042503</v>
      </c>
    </row>
    <row r="127" spans="1:9" x14ac:dyDescent="0.35">
      <c r="A127" s="72">
        <v>42861</v>
      </c>
      <c r="B127" s="15">
        <v>27807</v>
      </c>
      <c r="C127" s="59"/>
      <c r="D127" s="13">
        <v>3</v>
      </c>
      <c r="E127" s="9">
        <f t="shared" si="1"/>
        <v>3</v>
      </c>
      <c r="F127" s="12"/>
      <c r="G127" s="9"/>
      <c r="H127" s="15">
        <f>B127*Grundlagen!$D$32/Grundlagen!$D$4/Grundlagen!$D$33*Grundlagen!$D$3*(1-Grundlagen!$D$34)</f>
        <v>23123.383357234758</v>
      </c>
      <c r="I127" s="9">
        <f>E127*Grundlagen!$G$32/Grundlagen!$D$4/Grundlagen!$G$33*Grundlagen!$D$3*(1-Grundlagen!$G$34)</f>
        <v>2.6436563800825499</v>
      </c>
    </row>
    <row r="128" spans="1:9" x14ac:dyDescent="0.35">
      <c r="A128" s="72">
        <v>42862</v>
      </c>
      <c r="B128" s="15">
        <v>23547</v>
      </c>
      <c r="C128" s="59"/>
      <c r="D128" s="13">
        <v>15</v>
      </c>
      <c r="E128" s="9">
        <f t="shared" si="1"/>
        <v>15</v>
      </c>
      <c r="F128" s="12"/>
      <c r="G128" s="9"/>
      <c r="H128" s="15">
        <f>B128*Grundlagen!$D$32/Grundlagen!$D$4/Grundlagen!$D$33*Grundlagen!$D$3*(1-Grundlagen!$D$34)</f>
        <v>19580.907969676948</v>
      </c>
      <c r="I128" s="9">
        <f>E128*Grundlagen!$G$32/Grundlagen!$D$4/Grundlagen!$G$33*Grundlagen!$D$3*(1-Grundlagen!$G$34)</f>
        <v>13.21828190041275</v>
      </c>
    </row>
    <row r="129" spans="1:9" x14ac:dyDescent="0.35">
      <c r="A129" s="72">
        <v>42863</v>
      </c>
      <c r="B129" s="15">
        <v>26955</v>
      </c>
      <c r="C129" s="59"/>
      <c r="D129" s="59">
        <v>11</v>
      </c>
      <c r="E129" s="9">
        <f t="shared" si="1"/>
        <v>11</v>
      </c>
      <c r="F129" s="12"/>
      <c r="G129" s="9"/>
      <c r="H129" s="15">
        <f>B129*Grundlagen!$D$32/Grundlagen!$D$4/Grundlagen!$D$33*Grundlagen!$D$3*(1-Grundlagen!$D$34)</f>
        <v>22414.888279723196</v>
      </c>
      <c r="I129" s="9">
        <f>E129*Grundlagen!$G$32/Grundlagen!$D$4/Grundlagen!$G$33*Grundlagen!$D$3*(1-Grundlagen!$G$34)</f>
        <v>9.69340672696935</v>
      </c>
    </row>
    <row r="130" spans="1:9" x14ac:dyDescent="0.35">
      <c r="A130" s="72">
        <v>42864</v>
      </c>
      <c r="B130" s="15">
        <v>27458</v>
      </c>
      <c r="C130" s="59"/>
      <c r="D130" s="59">
        <v>0</v>
      </c>
      <c r="E130" s="9">
        <f t="shared" si="1"/>
        <v>0</v>
      </c>
      <c r="F130" s="12"/>
      <c r="G130" s="9"/>
      <c r="H130" s="15">
        <f>B130*Grundlagen!$D$32/Grundlagen!$D$4/Grundlagen!$D$33*Grundlagen!$D$3*(1-Grundlagen!$D$34)</f>
        <v>22833.166476892577</v>
      </c>
      <c r="I130" s="9">
        <f>E130*Grundlagen!$G$32/Grundlagen!$D$4/Grundlagen!$G$33*Grundlagen!$D$3*(1-Grundlagen!$G$34)</f>
        <v>0</v>
      </c>
    </row>
    <row r="131" spans="1:9" x14ac:dyDescent="0.35">
      <c r="A131" s="72">
        <v>42865</v>
      </c>
      <c r="B131" s="15">
        <v>33054</v>
      </c>
      <c r="C131" s="59"/>
      <c r="D131" s="13">
        <v>0</v>
      </c>
      <c r="E131" s="9">
        <f t="shared" ref="E131:E194" si="2">C131+D131</f>
        <v>0</v>
      </c>
      <c r="F131" s="12"/>
      <c r="G131" s="9"/>
      <c r="H131" s="15">
        <f>B131*Grundlagen!$D$32/Grundlagen!$D$4/Grundlagen!$D$33*Grundlagen!$D$3*(1-Grundlagen!$D$34)</f>
        <v>27486.615366276033</v>
      </c>
      <c r="I131" s="9">
        <f>E131*Grundlagen!$G$32/Grundlagen!$D$4/Grundlagen!$G$33*Grundlagen!$D$3*(1-Grundlagen!$G$34)</f>
        <v>0</v>
      </c>
    </row>
    <row r="132" spans="1:9" x14ac:dyDescent="0.35">
      <c r="A132" s="72">
        <v>42866</v>
      </c>
      <c r="B132" s="15">
        <v>29211</v>
      </c>
      <c r="C132" s="59"/>
      <c r="D132" s="13">
        <v>0</v>
      </c>
      <c r="E132" s="9">
        <f t="shared" si="2"/>
        <v>0</v>
      </c>
      <c r="F132" s="12"/>
      <c r="G132" s="9"/>
      <c r="H132" s="15">
        <f>B132*Grundlagen!$D$32/Grundlagen!$D$4/Grundlagen!$D$33*Grundlagen!$D$3*(1-Grundlagen!$D$34)</f>
        <v>24290.903414542543</v>
      </c>
      <c r="I132" s="9">
        <f>E132*Grundlagen!$G$32/Grundlagen!$D$4/Grundlagen!$G$33*Grundlagen!$D$3*(1-Grundlagen!$G$34)</f>
        <v>0</v>
      </c>
    </row>
    <row r="133" spans="1:9" x14ac:dyDescent="0.35">
      <c r="A133" s="72">
        <v>42867</v>
      </c>
      <c r="B133" s="15">
        <v>31228</v>
      </c>
      <c r="C133" s="59"/>
      <c r="D133" s="13">
        <v>0</v>
      </c>
      <c r="E133" s="9">
        <f t="shared" si="2"/>
        <v>0</v>
      </c>
      <c r="F133" s="12"/>
      <c r="G133" s="9"/>
      <c r="H133" s="15">
        <f>B133*Grundlagen!$D$32/Grundlagen!$D$4/Grundlagen!$D$33*Grundlagen!$D$3*(1-Grundlagen!$D$34)</f>
        <v>25968.174038182002</v>
      </c>
      <c r="I133" s="9">
        <f>E133*Grundlagen!$G$32/Grundlagen!$D$4/Grundlagen!$G$33*Grundlagen!$D$3*(1-Grundlagen!$G$34)</f>
        <v>0</v>
      </c>
    </row>
    <row r="134" spans="1:9" x14ac:dyDescent="0.35">
      <c r="A134" s="72">
        <v>42868</v>
      </c>
      <c r="B134" s="15">
        <v>30270</v>
      </c>
      <c r="C134" s="59"/>
      <c r="D134" s="13">
        <v>0</v>
      </c>
      <c r="E134" s="9">
        <f t="shared" si="2"/>
        <v>0</v>
      </c>
      <c r="F134" s="12"/>
      <c r="G134" s="9"/>
      <c r="H134" s="15">
        <f>B134*Grundlagen!$D$32/Grundlagen!$D$4/Grundlagen!$D$33*Grundlagen!$D$3*(1-Grundlagen!$D$34)</f>
        <v>25171.532859477691</v>
      </c>
      <c r="I134" s="9">
        <f>E134*Grundlagen!$G$32/Grundlagen!$D$4/Grundlagen!$G$33*Grundlagen!$D$3*(1-Grundlagen!$G$34)</f>
        <v>0</v>
      </c>
    </row>
    <row r="135" spans="1:9" x14ac:dyDescent="0.35">
      <c r="A135" s="72">
        <v>42869</v>
      </c>
      <c r="B135" s="15">
        <v>26623</v>
      </c>
      <c r="C135" s="59"/>
      <c r="D135" s="59">
        <v>0</v>
      </c>
      <c r="E135" s="9">
        <f t="shared" si="2"/>
        <v>0</v>
      </c>
      <c r="F135" s="12"/>
      <c r="G135" s="9"/>
      <c r="H135" s="15">
        <f>B135*Grundlagen!$D$32/Grundlagen!$D$4/Grundlagen!$D$33*Grundlagen!$D$3*(1-Grundlagen!$D$34)</f>
        <v>22138.808038251551</v>
      </c>
      <c r="I135" s="9">
        <f>E135*Grundlagen!$G$32/Grundlagen!$D$4/Grundlagen!$G$33*Grundlagen!$D$3*(1-Grundlagen!$G$34)</f>
        <v>0</v>
      </c>
    </row>
    <row r="136" spans="1:9" x14ac:dyDescent="0.35">
      <c r="A136" s="72">
        <v>42870</v>
      </c>
      <c r="B136" s="15">
        <v>26998</v>
      </c>
      <c r="C136" s="59"/>
      <c r="D136" s="59">
        <v>0</v>
      </c>
      <c r="E136" s="9">
        <f t="shared" si="2"/>
        <v>0</v>
      </c>
      <c r="F136" s="12"/>
      <c r="G136" s="9"/>
      <c r="H136" s="15">
        <f>B136*Grundlagen!$D$32/Grundlagen!$D$4/Grundlagen!$D$33*Grundlagen!$D$3*(1-Grundlagen!$D$34)</f>
        <v>22450.645660395727</v>
      </c>
      <c r="I136" s="9">
        <f>E136*Grundlagen!$G$32/Grundlagen!$D$4/Grundlagen!$G$33*Grundlagen!$D$3*(1-Grundlagen!$G$34)</f>
        <v>0</v>
      </c>
    </row>
    <row r="137" spans="1:9" x14ac:dyDescent="0.35">
      <c r="A137" s="72">
        <v>42871</v>
      </c>
      <c r="B137" s="15">
        <v>30309</v>
      </c>
      <c r="C137" s="59"/>
      <c r="D137" s="59">
        <v>0</v>
      </c>
      <c r="E137" s="9">
        <f t="shared" si="2"/>
        <v>0</v>
      </c>
      <c r="F137" s="12"/>
      <c r="G137" s="9"/>
      <c r="H137" s="15">
        <f>B137*Grundlagen!$D$32/Grundlagen!$D$4/Grundlagen!$D$33*Grundlagen!$D$3*(1-Grundlagen!$D$34)</f>
        <v>25203.963972180682</v>
      </c>
      <c r="I137" s="9">
        <f>E137*Grundlagen!$G$32/Grundlagen!$D$4/Grundlagen!$G$33*Grundlagen!$D$3*(1-Grundlagen!$G$34)</f>
        <v>0</v>
      </c>
    </row>
    <row r="138" spans="1:9" x14ac:dyDescent="0.35">
      <c r="A138" s="72">
        <v>42872</v>
      </c>
      <c r="B138" s="15">
        <v>31424</v>
      </c>
      <c r="C138" s="59"/>
      <c r="D138" s="59">
        <v>1</v>
      </c>
      <c r="E138" s="9">
        <f t="shared" si="2"/>
        <v>1</v>
      </c>
      <c r="F138" s="12"/>
      <c r="G138" s="9"/>
      <c r="H138" s="15">
        <f>B138*Grundlagen!$D$32/Grundlagen!$D$4/Grundlagen!$D$33*Grundlagen!$D$3*(1-Grundlagen!$D$34)</f>
        <v>26131.161168689356</v>
      </c>
      <c r="I138" s="9">
        <f>E138*Grundlagen!$G$32/Grundlagen!$D$4/Grundlagen!$G$33*Grundlagen!$D$3*(1-Grundlagen!$G$34)</f>
        <v>0.88121879336085007</v>
      </c>
    </row>
    <row r="139" spans="1:9" x14ac:dyDescent="0.35">
      <c r="A139" s="72">
        <v>42873</v>
      </c>
      <c r="B139" s="15">
        <v>30655</v>
      </c>
      <c r="C139" s="59"/>
      <c r="D139" s="13">
        <v>0</v>
      </c>
      <c r="E139" s="9">
        <f t="shared" si="2"/>
        <v>0</v>
      </c>
      <c r="F139" s="12"/>
      <c r="G139" s="9"/>
      <c r="H139" s="15">
        <f>B139*Grundlagen!$D$32/Grundlagen!$D$4/Grundlagen!$D$33*Grundlagen!$D$3*(1-Grundlagen!$D$34)</f>
        <v>25491.686151545702</v>
      </c>
      <c r="I139" s="9">
        <f>E139*Grundlagen!$G$32/Grundlagen!$D$4/Grundlagen!$G$33*Grundlagen!$D$3*(1-Grundlagen!$G$34)</f>
        <v>0</v>
      </c>
    </row>
    <row r="140" spans="1:9" x14ac:dyDescent="0.35">
      <c r="A140" s="72">
        <v>42874</v>
      </c>
      <c r="B140" s="15">
        <v>32732</v>
      </c>
      <c r="C140" s="59"/>
      <c r="D140" s="13">
        <v>2</v>
      </c>
      <c r="E140" s="9">
        <f t="shared" si="2"/>
        <v>2</v>
      </c>
      <c r="F140" s="12"/>
      <c r="G140" s="9"/>
      <c r="H140" s="15">
        <f>B140*Grundlagen!$D$32/Grundlagen!$D$4/Grundlagen!$D$33*Grundlagen!$D$3*(1-Grundlagen!$D$34)</f>
        <v>27218.850794728234</v>
      </c>
      <c r="I140" s="9">
        <f>E140*Grundlagen!$G$32/Grundlagen!$D$4/Grundlagen!$G$33*Grundlagen!$D$3*(1-Grundlagen!$G$34)</f>
        <v>1.7624375867217001</v>
      </c>
    </row>
    <row r="141" spans="1:9" x14ac:dyDescent="0.35">
      <c r="A141" s="72">
        <v>42875</v>
      </c>
      <c r="B141" s="15">
        <v>30592</v>
      </c>
      <c r="C141" s="59"/>
      <c r="D141" s="13">
        <v>0</v>
      </c>
      <c r="E141" s="9">
        <f t="shared" si="2"/>
        <v>0</v>
      </c>
      <c r="F141" s="12"/>
      <c r="G141" s="9"/>
      <c r="H141" s="15">
        <f>B141*Grundlagen!$D$32/Grundlagen!$D$4/Grundlagen!$D$33*Grundlagen!$D$3*(1-Grundlagen!$D$34)</f>
        <v>25439.29743102549</v>
      </c>
      <c r="I141" s="9">
        <f>E141*Grundlagen!$G$32/Grundlagen!$D$4/Grundlagen!$G$33*Grundlagen!$D$3*(1-Grundlagen!$G$34)</f>
        <v>0</v>
      </c>
    </row>
    <row r="142" spans="1:9" x14ac:dyDescent="0.35">
      <c r="A142" s="72">
        <v>42876</v>
      </c>
      <c r="B142" s="15">
        <v>24615</v>
      </c>
      <c r="C142" s="59"/>
      <c r="D142" s="13">
        <v>0</v>
      </c>
      <c r="E142" s="9">
        <f t="shared" si="2"/>
        <v>0</v>
      </c>
      <c r="F142" s="12"/>
      <c r="G142" s="9"/>
      <c r="H142" s="15">
        <f>B142*Grundlagen!$D$32/Grundlagen!$D$4/Grundlagen!$D$33*Grundlagen!$D$3*(1-Grundlagen!$D$34)</f>
        <v>20469.021517543551</v>
      </c>
      <c r="I142" s="9">
        <f>E142*Grundlagen!$G$32/Grundlagen!$D$4/Grundlagen!$G$33*Grundlagen!$D$3*(1-Grundlagen!$G$34)</f>
        <v>0</v>
      </c>
    </row>
    <row r="143" spans="1:9" x14ac:dyDescent="0.35">
      <c r="A143" s="72">
        <v>42877</v>
      </c>
      <c r="B143" s="15">
        <v>31168</v>
      </c>
      <c r="C143" s="59"/>
      <c r="D143" s="59">
        <v>0</v>
      </c>
      <c r="E143" s="9">
        <f t="shared" si="2"/>
        <v>0</v>
      </c>
      <c r="F143" s="12"/>
      <c r="G143" s="9"/>
      <c r="H143" s="15">
        <f>B143*Grundlagen!$D$32/Grundlagen!$D$4/Grundlagen!$D$33*Grundlagen!$D$3*(1-Grundlagen!$D$34)</f>
        <v>25918.280018638936</v>
      </c>
      <c r="I143" s="9">
        <f>E143*Grundlagen!$G$32/Grundlagen!$D$4/Grundlagen!$G$33*Grundlagen!$D$3*(1-Grundlagen!$G$34)</f>
        <v>0</v>
      </c>
    </row>
    <row r="144" spans="1:9" x14ac:dyDescent="0.35">
      <c r="A144" s="72">
        <v>42878</v>
      </c>
      <c r="B144" s="15">
        <v>31889</v>
      </c>
      <c r="C144" s="59"/>
      <c r="D144" s="13">
        <v>3</v>
      </c>
      <c r="E144" s="9">
        <f t="shared" si="2"/>
        <v>3</v>
      </c>
      <c r="F144" s="12"/>
      <c r="G144" s="9"/>
      <c r="H144" s="15">
        <f>B144*Grundlagen!$D$32/Grundlagen!$D$4/Grundlagen!$D$33*Grundlagen!$D$3*(1-Grundlagen!$D$34)</f>
        <v>26517.839820148136</v>
      </c>
      <c r="I144" s="9">
        <f>E144*Grundlagen!$G$32/Grundlagen!$D$4/Grundlagen!$G$33*Grundlagen!$D$3*(1-Grundlagen!$G$34)</f>
        <v>2.6436563800825499</v>
      </c>
    </row>
    <row r="145" spans="1:9" x14ac:dyDescent="0.35">
      <c r="A145" s="72">
        <v>42879</v>
      </c>
      <c r="B145" s="15">
        <v>30633</v>
      </c>
      <c r="C145" s="59"/>
      <c r="D145" s="13">
        <v>3</v>
      </c>
      <c r="E145" s="9">
        <f t="shared" si="2"/>
        <v>3</v>
      </c>
      <c r="F145" s="12"/>
      <c r="G145" s="9"/>
      <c r="H145" s="15">
        <f>B145*Grundlagen!$D$32/Grundlagen!$D$4/Grundlagen!$D$33*Grundlagen!$D$3*(1-Grundlagen!$D$34)</f>
        <v>25473.391677713247</v>
      </c>
      <c r="I145" s="9">
        <f>E145*Grundlagen!$G$32/Grundlagen!$D$4/Grundlagen!$G$33*Grundlagen!$D$3*(1-Grundlagen!$G$34)</f>
        <v>2.6436563800825499</v>
      </c>
    </row>
    <row r="146" spans="1:9" x14ac:dyDescent="0.35">
      <c r="A146" s="72">
        <v>42880</v>
      </c>
      <c r="B146" s="15">
        <v>30475</v>
      </c>
      <c r="C146" s="59"/>
      <c r="D146" s="13">
        <v>8</v>
      </c>
      <c r="E146" s="9">
        <f t="shared" si="2"/>
        <v>8</v>
      </c>
      <c r="F146" s="12"/>
      <c r="G146" s="9"/>
      <c r="H146" s="15">
        <f>B146*Grundlagen!$D$32/Grundlagen!$D$4/Grundlagen!$D$33*Grundlagen!$D$3*(1-Grundlagen!$D$34)</f>
        <v>25342.004092916501</v>
      </c>
      <c r="I146" s="9">
        <f>E146*Grundlagen!$G$32/Grundlagen!$D$4/Grundlagen!$G$33*Grundlagen!$D$3*(1-Grundlagen!$G$34)</f>
        <v>7.0497503468868006</v>
      </c>
    </row>
    <row r="147" spans="1:9" x14ac:dyDescent="0.35">
      <c r="A147" s="72">
        <v>42881</v>
      </c>
      <c r="B147" s="15">
        <v>29940</v>
      </c>
      <c r="C147" s="59"/>
      <c r="D147" s="13">
        <v>16</v>
      </c>
      <c r="E147" s="9">
        <f t="shared" si="2"/>
        <v>16</v>
      </c>
      <c r="F147" s="12"/>
      <c r="G147" s="9"/>
      <c r="H147" s="15">
        <f>B147*Grundlagen!$D$32/Grundlagen!$D$4/Grundlagen!$D$33*Grundlagen!$D$3*(1-Grundlagen!$D$34)</f>
        <v>24897.115751990819</v>
      </c>
      <c r="I147" s="9">
        <f>E147*Grundlagen!$G$32/Grundlagen!$D$4/Grundlagen!$G$33*Grundlagen!$D$3*(1-Grundlagen!$G$34)</f>
        <v>14.099500693773601</v>
      </c>
    </row>
    <row r="148" spans="1:9" x14ac:dyDescent="0.35">
      <c r="A148" s="72">
        <v>42882</v>
      </c>
      <c r="B148" s="15">
        <v>30387</v>
      </c>
      <c r="C148" s="59"/>
      <c r="D148" s="13">
        <v>1</v>
      </c>
      <c r="E148" s="9">
        <f t="shared" si="2"/>
        <v>1</v>
      </c>
      <c r="F148" s="12"/>
      <c r="G148" s="9"/>
      <c r="H148" s="15">
        <f>B148*Grundlagen!$D$32/Grundlagen!$D$4/Grundlagen!$D$33*Grundlagen!$D$3*(1-Grundlagen!$D$34)</f>
        <v>25268.82619758667</v>
      </c>
      <c r="I148" s="9">
        <f>E148*Grundlagen!$G$32/Grundlagen!$D$4/Grundlagen!$G$33*Grundlagen!$D$3*(1-Grundlagen!$G$34)</f>
        <v>0.88121879336085007</v>
      </c>
    </row>
    <row r="149" spans="1:9" x14ac:dyDescent="0.35">
      <c r="A149" s="72">
        <v>42883</v>
      </c>
      <c r="B149" s="15">
        <v>28652</v>
      </c>
      <c r="C149" s="59"/>
      <c r="D149" s="13">
        <v>2</v>
      </c>
      <c r="E149" s="9">
        <f t="shared" si="2"/>
        <v>2</v>
      </c>
      <c r="F149" s="12"/>
      <c r="G149" s="9"/>
      <c r="H149" s="15">
        <f>B149*Grundlagen!$D$32/Grundlagen!$D$4/Grundlagen!$D$33*Grundlagen!$D$3*(1-Grundlagen!$D$34)</f>
        <v>23826.057465799626</v>
      </c>
      <c r="I149" s="9">
        <f>E149*Grundlagen!$G$32/Grundlagen!$D$4/Grundlagen!$G$33*Grundlagen!$D$3*(1-Grundlagen!$G$34)</f>
        <v>1.7624375867217001</v>
      </c>
    </row>
    <row r="150" spans="1:9" x14ac:dyDescent="0.35">
      <c r="A150" s="72">
        <v>42884</v>
      </c>
      <c r="B150" s="15">
        <v>28604</v>
      </c>
      <c r="C150" s="59"/>
      <c r="D150" s="13">
        <v>0</v>
      </c>
      <c r="E150" s="9">
        <f t="shared" si="2"/>
        <v>0</v>
      </c>
      <c r="F150" s="12"/>
      <c r="G150" s="9"/>
      <c r="H150" s="15">
        <f>B150*Grundlagen!$D$32/Grundlagen!$D$4/Grundlagen!$D$33*Grundlagen!$D$3*(1-Grundlagen!$D$34)</f>
        <v>23786.142250165172</v>
      </c>
      <c r="I150" s="9">
        <f>E150*Grundlagen!$G$32/Grundlagen!$D$4/Grundlagen!$G$33*Grundlagen!$D$3*(1-Grundlagen!$G$34)</f>
        <v>0</v>
      </c>
    </row>
    <row r="151" spans="1:9" x14ac:dyDescent="0.35">
      <c r="A151" s="72">
        <v>42885</v>
      </c>
      <c r="B151" s="15">
        <v>27680</v>
      </c>
      <c r="C151" s="59"/>
      <c r="D151" s="13">
        <v>5</v>
      </c>
      <c r="E151" s="9">
        <f t="shared" si="2"/>
        <v>5</v>
      </c>
      <c r="F151" s="12"/>
      <c r="G151" s="9"/>
      <c r="H151" s="15">
        <f>B151*Grundlagen!$D$32/Grundlagen!$D$4/Grundlagen!$D$33*Grundlagen!$D$3*(1-Grundlagen!$D$34)</f>
        <v>23017.774349201929</v>
      </c>
      <c r="I151" s="9">
        <f>E151*Grundlagen!$G$32/Grundlagen!$D$4/Grundlagen!$G$33*Grundlagen!$D$3*(1-Grundlagen!$G$34)</f>
        <v>4.4060939668042503</v>
      </c>
    </row>
    <row r="152" spans="1:9" x14ac:dyDescent="0.35">
      <c r="A152" s="72">
        <v>42886</v>
      </c>
      <c r="B152" s="15">
        <v>28034</v>
      </c>
      <c r="C152" s="59"/>
      <c r="D152" s="13">
        <v>0</v>
      </c>
      <c r="E152" s="9">
        <f t="shared" si="2"/>
        <v>0</v>
      </c>
      <c r="F152" s="15">
        <v>417427</v>
      </c>
      <c r="G152" s="9">
        <v>4607559</v>
      </c>
      <c r="H152" s="15">
        <f>B152*Grundlagen!$D$32/Grundlagen!$D$4/Grundlagen!$D$33*Grundlagen!$D$3*(1-Grundlagen!$D$34)</f>
        <v>23312.149064506029</v>
      </c>
      <c r="I152" s="9">
        <f>E152*Grundlagen!$G$32/Grundlagen!$D$4/Grundlagen!$G$33*Grundlagen!$D$3*(1-Grundlagen!$G$34)</f>
        <v>0</v>
      </c>
    </row>
    <row r="153" spans="1:9" x14ac:dyDescent="0.35">
      <c r="A153" s="72">
        <v>42887</v>
      </c>
      <c r="B153" s="15">
        <v>34548</v>
      </c>
      <c r="C153" s="59"/>
      <c r="D153" s="13">
        <v>1</v>
      </c>
      <c r="E153" s="9">
        <f t="shared" si="2"/>
        <v>1</v>
      </c>
      <c r="F153" s="15">
        <v>16660</v>
      </c>
      <c r="G153" s="9"/>
      <c r="H153" s="15">
        <f>B153*Grundlagen!$D$32/Grundlagen!$D$4/Grundlagen!$D$33*Grundlagen!$D$3*(1-Grundlagen!$D$34)</f>
        <v>28728.97645289842</v>
      </c>
      <c r="I153" s="9">
        <f>E153*Grundlagen!$G$32/Grundlagen!$D$4/Grundlagen!$G$33*Grundlagen!$D$3*(1-Grundlagen!$G$34)</f>
        <v>0.88121879336085007</v>
      </c>
    </row>
    <row r="154" spans="1:9" x14ac:dyDescent="0.35">
      <c r="A154" s="72">
        <v>42888</v>
      </c>
      <c r="B154" s="15">
        <v>29658</v>
      </c>
      <c r="C154" s="59"/>
      <c r="D154" s="13">
        <v>0</v>
      </c>
      <c r="E154" s="9">
        <f t="shared" si="2"/>
        <v>0</v>
      </c>
      <c r="F154" s="15">
        <v>14484</v>
      </c>
      <c r="G154" s="9"/>
      <c r="H154" s="15">
        <f>B154*Grundlagen!$D$32/Grundlagen!$D$4/Grundlagen!$D$33*Grundlagen!$D$3*(1-Grundlagen!$D$34)</f>
        <v>24662.613860138401</v>
      </c>
      <c r="I154" s="9">
        <f>E154*Grundlagen!$G$32/Grundlagen!$D$4/Grundlagen!$G$33*Grundlagen!$D$3*(1-Grundlagen!$G$34)</f>
        <v>0</v>
      </c>
    </row>
    <row r="155" spans="1:9" x14ac:dyDescent="0.35">
      <c r="A155" s="72">
        <v>42889</v>
      </c>
      <c r="B155" s="15">
        <v>26817</v>
      </c>
      <c r="C155" s="59"/>
      <c r="D155" s="13">
        <v>3</v>
      </c>
      <c r="E155" s="9">
        <f t="shared" si="2"/>
        <v>3</v>
      </c>
      <c r="F155" s="15">
        <v>10896</v>
      </c>
      <c r="G155" s="9"/>
      <c r="H155" s="15">
        <f>B155*Grundlagen!$D$32/Grundlagen!$D$4/Grundlagen!$D$33*Grundlagen!$D$3*(1-Grundlagen!$D$34)</f>
        <v>22300.132034774138</v>
      </c>
      <c r="I155" s="9">
        <f>E155*Grundlagen!$G$32/Grundlagen!$D$4/Grundlagen!$G$33*Grundlagen!$D$3*(1-Grundlagen!$G$34)</f>
        <v>2.6436563800825499</v>
      </c>
    </row>
    <row r="156" spans="1:9" x14ac:dyDescent="0.35">
      <c r="A156" s="72">
        <v>42890</v>
      </c>
      <c r="B156" s="15">
        <v>31408</v>
      </c>
      <c r="C156" s="59"/>
      <c r="D156" s="13">
        <v>0</v>
      </c>
      <c r="E156" s="9">
        <f t="shared" si="2"/>
        <v>0</v>
      </c>
      <c r="F156" s="15">
        <v>9642</v>
      </c>
      <c r="G156" s="9"/>
      <c r="H156" s="15">
        <f>B156*Grundlagen!$D$32/Grundlagen!$D$4/Grundlagen!$D$33*Grundlagen!$D$3*(1-Grundlagen!$D$34)</f>
        <v>26117.856096811207</v>
      </c>
      <c r="I156" s="9">
        <f>E156*Grundlagen!$G$32/Grundlagen!$D$4/Grundlagen!$G$33*Grundlagen!$D$3*(1-Grundlagen!$G$34)</f>
        <v>0</v>
      </c>
    </row>
    <row r="157" spans="1:9" x14ac:dyDescent="0.35">
      <c r="A157" s="72">
        <v>42891</v>
      </c>
      <c r="B157" s="15">
        <v>23083</v>
      </c>
      <c r="C157" s="59"/>
      <c r="D157" s="13">
        <v>0</v>
      </c>
      <c r="E157" s="9">
        <f t="shared" si="2"/>
        <v>0</v>
      </c>
      <c r="F157" s="15">
        <v>7744</v>
      </c>
      <c r="G157" s="9"/>
      <c r="H157" s="15">
        <f>B157*Grundlagen!$D$32/Grundlagen!$D$4/Grundlagen!$D$33*Grundlagen!$D$3*(1-Grundlagen!$D$34)</f>
        <v>19195.060885210554</v>
      </c>
      <c r="I157" s="9">
        <f>E157*Grundlagen!$G$32/Grundlagen!$D$4/Grundlagen!$G$33*Grundlagen!$D$3*(1-Grundlagen!$G$34)</f>
        <v>0</v>
      </c>
    </row>
    <row r="158" spans="1:9" x14ac:dyDescent="0.35">
      <c r="A158" s="72">
        <v>42892</v>
      </c>
      <c r="B158" s="15">
        <v>26437</v>
      </c>
      <c r="C158" s="59"/>
      <c r="D158" s="13">
        <v>1</v>
      </c>
      <c r="E158" s="9">
        <f t="shared" si="2"/>
        <v>1</v>
      </c>
      <c r="F158" s="15">
        <v>11326</v>
      </c>
      <c r="G158" s="9"/>
      <c r="H158" s="15">
        <f>B158*Grundlagen!$D$32/Grundlagen!$D$4/Grundlagen!$D$33*Grundlagen!$D$3*(1-Grundlagen!$D$34)</f>
        <v>21984.136577668043</v>
      </c>
      <c r="I158" s="9">
        <f>E158*Grundlagen!$G$32/Grundlagen!$D$4/Grundlagen!$G$33*Grundlagen!$D$3*(1-Grundlagen!$G$34)</f>
        <v>0.88121879336085007</v>
      </c>
    </row>
    <row r="159" spans="1:9" x14ac:dyDescent="0.35">
      <c r="A159" s="72">
        <v>42893</v>
      </c>
      <c r="B159" s="15">
        <v>31043</v>
      </c>
      <c r="C159" s="59"/>
      <c r="D159" s="13">
        <v>0</v>
      </c>
      <c r="E159" s="9">
        <f t="shared" si="2"/>
        <v>0</v>
      </c>
      <c r="F159" s="15">
        <v>14424</v>
      </c>
      <c r="G159" s="9"/>
      <c r="H159" s="15">
        <f>B159*Grundlagen!$D$32/Grundlagen!$D$4/Grundlagen!$D$33*Grundlagen!$D$3*(1-Grundlagen!$D$34)</f>
        <v>25814.334144590881</v>
      </c>
      <c r="I159" s="9">
        <f>E159*Grundlagen!$G$32/Grundlagen!$D$4/Grundlagen!$G$33*Grundlagen!$D$3*(1-Grundlagen!$G$34)</f>
        <v>0</v>
      </c>
    </row>
    <row r="160" spans="1:9" x14ac:dyDescent="0.35">
      <c r="A160" s="72">
        <v>42894</v>
      </c>
      <c r="B160" s="15">
        <v>26611</v>
      </c>
      <c r="C160" s="59"/>
      <c r="D160" s="13">
        <v>8</v>
      </c>
      <c r="E160" s="9">
        <f t="shared" si="2"/>
        <v>8</v>
      </c>
      <c r="F160" s="15">
        <v>12700</v>
      </c>
      <c r="G160" s="9"/>
      <c r="H160" s="15">
        <f>B160*Grundlagen!$D$32/Grundlagen!$D$4/Grundlagen!$D$33*Grundlagen!$D$3*(1-Grundlagen!$D$34)</f>
        <v>22128.829234342938</v>
      </c>
      <c r="I160" s="9">
        <f>E160*Grundlagen!$G$32/Grundlagen!$D$4/Grundlagen!$G$33*Grundlagen!$D$3*(1-Grundlagen!$G$34)</f>
        <v>7.0497503468868006</v>
      </c>
    </row>
    <row r="161" spans="1:9" x14ac:dyDescent="0.35">
      <c r="A161" s="72">
        <v>42895</v>
      </c>
      <c r="B161" s="15">
        <v>29133</v>
      </c>
      <c r="C161" s="59"/>
      <c r="D161" s="13">
        <v>8</v>
      </c>
      <c r="E161" s="9">
        <f t="shared" si="2"/>
        <v>8</v>
      </c>
      <c r="F161" s="15">
        <v>14032</v>
      </c>
      <c r="G161" s="9"/>
      <c r="H161" s="15">
        <f>B161*Grundlagen!$D$32/Grundlagen!$D$4/Grundlagen!$D$33*Grundlagen!$D$3*(1-Grundlagen!$D$34)</f>
        <v>24226.041189136555</v>
      </c>
      <c r="I161" s="9">
        <f>E161*Grundlagen!$G$32/Grundlagen!$D$4/Grundlagen!$G$33*Grundlagen!$D$3*(1-Grundlagen!$G$34)</f>
        <v>7.0497503468868006</v>
      </c>
    </row>
    <row r="162" spans="1:9" x14ac:dyDescent="0.35">
      <c r="A162" s="72">
        <v>42896</v>
      </c>
      <c r="B162" s="15">
        <v>28108</v>
      </c>
      <c r="C162" s="59"/>
      <c r="D162" s="13">
        <v>5</v>
      </c>
      <c r="E162" s="9">
        <f t="shared" si="2"/>
        <v>5</v>
      </c>
      <c r="F162" s="15">
        <v>12290</v>
      </c>
      <c r="G162" s="9"/>
      <c r="H162" s="15">
        <f>B162*Grundlagen!$D$32/Grundlagen!$D$4/Grundlagen!$D$33*Grundlagen!$D$3*(1-Grundlagen!$D$34)</f>
        <v>23373.685021942478</v>
      </c>
      <c r="I162" s="9">
        <f>E162*Grundlagen!$G$32/Grundlagen!$D$4/Grundlagen!$G$33*Grundlagen!$D$3*(1-Grundlagen!$G$34)</f>
        <v>4.4060939668042503</v>
      </c>
    </row>
    <row r="163" spans="1:9" x14ac:dyDescent="0.35">
      <c r="A163" s="72">
        <v>42897</v>
      </c>
      <c r="B163" s="15">
        <v>20675</v>
      </c>
      <c r="C163" s="59"/>
      <c r="D163" s="13">
        <v>0</v>
      </c>
      <c r="E163" s="9">
        <f t="shared" si="2"/>
        <v>0</v>
      </c>
      <c r="F163" s="15">
        <v>11998</v>
      </c>
      <c r="G163" s="9"/>
      <c r="H163" s="15">
        <f>B163*Grundlagen!$D$32/Grundlagen!$D$4/Grundlagen!$D$33*Grundlagen!$D$3*(1-Grundlagen!$D$34)</f>
        <v>17192.647567548771</v>
      </c>
      <c r="I163" s="9">
        <f>E163*Grundlagen!$G$32/Grundlagen!$D$4/Grundlagen!$G$33*Grundlagen!$D$3*(1-Grundlagen!$G$34)</f>
        <v>0</v>
      </c>
    </row>
    <row r="164" spans="1:9" x14ac:dyDescent="0.35">
      <c r="A164" s="72">
        <v>42898</v>
      </c>
      <c r="B164" s="15">
        <v>26421</v>
      </c>
      <c r="C164" s="59"/>
      <c r="D164" s="59">
        <v>0</v>
      </c>
      <c r="E164" s="9">
        <f t="shared" si="2"/>
        <v>0</v>
      </c>
      <c r="F164" s="15">
        <v>12416</v>
      </c>
      <c r="G164" s="9"/>
      <c r="H164" s="15">
        <f>B164*Grundlagen!$D$32/Grundlagen!$D$4/Grundlagen!$D$33*Grundlagen!$D$3*(1-Grundlagen!$D$34)</f>
        <v>21970.831505789891</v>
      </c>
      <c r="I164" s="9">
        <f>E164*Grundlagen!$G$32/Grundlagen!$D$4/Grundlagen!$G$33*Grundlagen!$D$3*(1-Grundlagen!$G$34)</f>
        <v>0</v>
      </c>
    </row>
    <row r="165" spans="1:9" x14ac:dyDescent="0.35">
      <c r="A165" s="72">
        <v>42899</v>
      </c>
      <c r="B165" s="15">
        <v>29199</v>
      </c>
      <c r="C165" s="59"/>
      <c r="D165" s="59">
        <v>4</v>
      </c>
      <c r="E165" s="9">
        <f t="shared" si="2"/>
        <v>4</v>
      </c>
      <c r="F165" s="15">
        <v>13720</v>
      </c>
      <c r="G165" s="9"/>
      <c r="H165" s="15">
        <f>B165*Grundlagen!$D$32/Grundlagen!$D$4/Grundlagen!$D$33*Grundlagen!$D$3*(1-Grundlagen!$D$34)</f>
        <v>24280.924610633927</v>
      </c>
      <c r="I165" s="9">
        <f>E165*Grundlagen!$G$32/Grundlagen!$D$4/Grundlagen!$G$33*Grundlagen!$D$3*(1-Grundlagen!$G$34)</f>
        <v>3.5248751734434003</v>
      </c>
    </row>
    <row r="166" spans="1:9" x14ac:dyDescent="0.35">
      <c r="A166" s="72">
        <v>42900</v>
      </c>
      <c r="B166" s="15">
        <v>29045</v>
      </c>
      <c r="C166" s="59"/>
      <c r="D166" s="13">
        <v>2</v>
      </c>
      <c r="E166" s="9">
        <f t="shared" si="2"/>
        <v>2</v>
      </c>
      <c r="F166" s="15">
        <v>13840</v>
      </c>
      <c r="G166" s="9"/>
      <c r="H166" s="15">
        <f>B166*Grundlagen!$D$32/Grundlagen!$D$4/Grundlagen!$D$33*Grundlagen!$D$3*(1-Grundlagen!$D$34)</f>
        <v>24152.86329380672</v>
      </c>
      <c r="I166" s="9">
        <f>E166*Grundlagen!$G$32/Grundlagen!$D$4/Grundlagen!$G$33*Grundlagen!$D$3*(1-Grundlagen!$G$34)</f>
        <v>1.7624375867217001</v>
      </c>
    </row>
    <row r="167" spans="1:9" x14ac:dyDescent="0.35">
      <c r="A167" s="72">
        <v>42901</v>
      </c>
      <c r="B167" s="15">
        <v>33731</v>
      </c>
      <c r="C167" s="59"/>
      <c r="D167" s="13">
        <v>80</v>
      </c>
      <c r="E167" s="9">
        <f t="shared" si="2"/>
        <v>80</v>
      </c>
      <c r="F167" s="15">
        <v>16352</v>
      </c>
      <c r="G167" s="9"/>
      <c r="H167" s="15">
        <f>B167*Grundlagen!$D$32/Grundlagen!$D$4/Grundlagen!$D$33*Grundlagen!$D$3*(1-Grundlagen!$D$34)</f>
        <v>28049.586220120313</v>
      </c>
      <c r="I167" s="9">
        <f>E167*Grundlagen!$G$32/Grundlagen!$D$4/Grundlagen!$G$33*Grundlagen!$D$3*(1-Grundlagen!$G$34)</f>
        <v>70.497503468868004</v>
      </c>
    </row>
    <row r="168" spans="1:9" x14ac:dyDescent="0.35">
      <c r="A168" s="72">
        <v>42902</v>
      </c>
      <c r="B168" s="15">
        <v>34979</v>
      </c>
      <c r="C168" s="59"/>
      <c r="D168" s="13">
        <v>0</v>
      </c>
      <c r="E168" s="9">
        <f t="shared" si="2"/>
        <v>0</v>
      </c>
      <c r="F168" s="15">
        <v>17424</v>
      </c>
      <c r="G168" s="9"/>
      <c r="H168" s="15">
        <f>B168*Grundlagen!$D$32/Grundlagen!$D$4/Grundlagen!$D$33*Grundlagen!$D$3*(1-Grundlagen!$D$34)</f>
        <v>29087.381826616125</v>
      </c>
      <c r="I168" s="9">
        <f>E168*Grundlagen!$G$32/Grundlagen!$D$4/Grundlagen!$G$33*Grundlagen!$D$3*(1-Grundlagen!$G$34)</f>
        <v>0</v>
      </c>
    </row>
    <row r="169" spans="1:9" x14ac:dyDescent="0.35">
      <c r="A169" s="72">
        <v>42903</v>
      </c>
      <c r="B169" s="15">
        <v>28703</v>
      </c>
      <c r="C169" s="59"/>
      <c r="D169" s="13">
        <v>1</v>
      </c>
      <c r="E169" s="9">
        <f t="shared" si="2"/>
        <v>1</v>
      </c>
      <c r="F169" s="15">
        <v>14626</v>
      </c>
      <c r="G169" s="9"/>
      <c r="H169" s="15">
        <f>B169*Grundlagen!$D$32/Grundlagen!$D$4/Grundlagen!$D$33*Grundlagen!$D$3*(1-Grundlagen!$D$34)</f>
        <v>23868.467382411236</v>
      </c>
      <c r="I169" s="9">
        <f>E169*Grundlagen!$G$32/Grundlagen!$D$4/Grundlagen!$G$33*Grundlagen!$D$3*(1-Grundlagen!$G$34)</f>
        <v>0.88121879336085007</v>
      </c>
    </row>
    <row r="170" spans="1:9" x14ac:dyDescent="0.35">
      <c r="A170" s="72">
        <v>42904</v>
      </c>
      <c r="B170" s="15">
        <v>25960</v>
      </c>
      <c r="C170" s="59"/>
      <c r="D170" s="13">
        <v>1</v>
      </c>
      <c r="E170" s="9">
        <f t="shared" si="2"/>
        <v>1</v>
      </c>
      <c r="F170" s="15">
        <v>12490</v>
      </c>
      <c r="G170" s="9"/>
      <c r="H170" s="15">
        <f>B170*Grundlagen!$D$32/Grundlagen!$D$4/Grundlagen!$D$33*Grundlagen!$D$3*(1-Grundlagen!$D$34)</f>
        <v>21587.47912230065</v>
      </c>
      <c r="I170" s="9">
        <f>E170*Grundlagen!$G$32/Grundlagen!$D$4/Grundlagen!$G$33*Grundlagen!$D$3*(1-Grundlagen!$G$34)</f>
        <v>0.88121879336085007</v>
      </c>
    </row>
    <row r="171" spans="1:9" x14ac:dyDescent="0.35">
      <c r="A171" s="72">
        <v>42905</v>
      </c>
      <c r="B171" s="15">
        <v>31406</v>
      </c>
      <c r="C171" s="59"/>
      <c r="D171" s="13">
        <v>0</v>
      </c>
      <c r="E171" s="9">
        <f t="shared" si="2"/>
        <v>0</v>
      </c>
      <c r="F171" s="15">
        <v>15096</v>
      </c>
      <c r="G171" s="9"/>
      <c r="H171" s="15">
        <f>B171*Grundlagen!$D$32/Grundlagen!$D$4/Grundlagen!$D$33*Grundlagen!$D$3*(1-Grundlagen!$D$34)</f>
        <v>26116.192962826437</v>
      </c>
      <c r="I171" s="9">
        <f>E171*Grundlagen!$G$32/Grundlagen!$D$4/Grundlagen!$G$33*Grundlagen!$D$3*(1-Grundlagen!$G$34)</f>
        <v>0</v>
      </c>
    </row>
    <row r="172" spans="1:9" x14ac:dyDescent="0.35">
      <c r="A172" s="72">
        <v>42906</v>
      </c>
      <c r="B172" s="15">
        <v>22554</v>
      </c>
      <c r="C172" s="59"/>
      <c r="D172" s="59">
        <v>14666</v>
      </c>
      <c r="E172" s="9">
        <f t="shared" si="2"/>
        <v>14666</v>
      </c>
      <c r="F172" s="15">
        <v>2962</v>
      </c>
      <c r="G172" s="9"/>
      <c r="H172" s="15">
        <f>B172*Grundlagen!$D$32/Grundlagen!$D$4/Grundlagen!$D$33*Grundlagen!$D$3*(1-Grundlagen!$D$34)</f>
        <v>18755.161946239175</v>
      </c>
      <c r="I172" s="9">
        <f>E172*Grundlagen!$G$32/Grundlagen!$D$4/Grundlagen!$G$33*Grundlagen!$D$3*(1-Grundlagen!$G$34)</f>
        <v>12923.954823430227</v>
      </c>
    </row>
    <row r="173" spans="1:9" x14ac:dyDescent="0.35">
      <c r="A173" s="72">
        <v>42907</v>
      </c>
      <c r="B173" s="15">
        <v>28114</v>
      </c>
      <c r="C173" s="59"/>
      <c r="D173" s="59">
        <v>6891</v>
      </c>
      <c r="E173" s="9">
        <f t="shared" si="2"/>
        <v>6891</v>
      </c>
      <c r="F173" s="15">
        <v>9302</v>
      </c>
      <c r="G173" s="9"/>
      <c r="H173" s="15">
        <f>B173*Grundlagen!$D$32/Grundlagen!$D$4/Grundlagen!$D$33*Grundlagen!$D$3*(1-Grundlagen!$D$34)</f>
        <v>23378.674423896788</v>
      </c>
      <c r="I173" s="9">
        <f>E173*Grundlagen!$G$32/Grundlagen!$D$4/Grundlagen!$G$33*Grundlagen!$D$3*(1-Grundlagen!$G$34)</f>
        <v>6072.4787050496179</v>
      </c>
    </row>
    <row r="174" spans="1:9" x14ac:dyDescent="0.35">
      <c r="A174" s="72">
        <v>42908</v>
      </c>
      <c r="B174" s="15">
        <v>34067</v>
      </c>
      <c r="C174" s="59"/>
      <c r="D174" s="13">
        <v>3</v>
      </c>
      <c r="E174" s="9">
        <f t="shared" si="2"/>
        <v>3</v>
      </c>
      <c r="F174" s="15">
        <v>16956</v>
      </c>
      <c r="G174" s="9"/>
      <c r="H174" s="15">
        <f>B174*Grundlagen!$D$32/Grundlagen!$D$4/Grundlagen!$D$33*Grundlagen!$D$3*(1-Grundlagen!$D$34)</f>
        <v>28328.992729561494</v>
      </c>
      <c r="I174" s="9">
        <f>E174*Grundlagen!$G$32/Grundlagen!$D$4/Grundlagen!$G$33*Grundlagen!$D$3*(1-Grundlagen!$G$34)</f>
        <v>2.6436563800825499</v>
      </c>
    </row>
    <row r="175" spans="1:9" x14ac:dyDescent="0.35">
      <c r="A175" s="72">
        <v>42909</v>
      </c>
      <c r="B175" s="15">
        <v>26438</v>
      </c>
      <c r="C175" s="59"/>
      <c r="D175" s="13">
        <v>0</v>
      </c>
      <c r="E175" s="9">
        <f t="shared" si="2"/>
        <v>0</v>
      </c>
      <c r="F175" s="15">
        <v>13124</v>
      </c>
      <c r="G175" s="9"/>
      <c r="H175" s="15">
        <f>B175*Grundlagen!$D$32/Grundlagen!$D$4/Grundlagen!$D$33*Grundlagen!$D$3*(1-Grundlagen!$D$34)</f>
        <v>21984.968144660423</v>
      </c>
      <c r="I175" s="9">
        <f>E175*Grundlagen!$G$32/Grundlagen!$D$4/Grundlagen!$G$33*Grundlagen!$D$3*(1-Grundlagen!$G$34)</f>
        <v>0</v>
      </c>
    </row>
    <row r="176" spans="1:9" x14ac:dyDescent="0.35">
      <c r="A176" s="72">
        <v>42910</v>
      </c>
      <c r="B176" s="15">
        <v>26986</v>
      </c>
      <c r="C176" s="59"/>
      <c r="D176" s="13">
        <v>0</v>
      </c>
      <c r="E176" s="9">
        <f t="shared" si="2"/>
        <v>0</v>
      </c>
      <c r="F176" s="15">
        <v>12240</v>
      </c>
      <c r="G176" s="9"/>
      <c r="H176" s="15">
        <f>B176*Grundlagen!$D$32/Grundlagen!$D$4/Grundlagen!$D$33*Grundlagen!$D$3*(1-Grundlagen!$D$34)</f>
        <v>22440.666856487111</v>
      </c>
      <c r="I176" s="9">
        <f>E176*Grundlagen!$G$32/Grundlagen!$D$4/Grundlagen!$G$33*Grundlagen!$D$3*(1-Grundlagen!$G$34)</f>
        <v>0</v>
      </c>
    </row>
    <row r="177" spans="1:9" x14ac:dyDescent="0.35">
      <c r="A177" s="72">
        <v>42911</v>
      </c>
      <c r="B177" s="15">
        <v>25897</v>
      </c>
      <c r="C177" s="59"/>
      <c r="D177" s="13">
        <v>2</v>
      </c>
      <c r="E177" s="9">
        <f t="shared" si="2"/>
        <v>2</v>
      </c>
      <c r="F177" s="15">
        <v>12332</v>
      </c>
      <c r="G177" s="9"/>
      <c r="H177" s="15">
        <f>B177*Grundlagen!$D$32/Grundlagen!$D$4/Grundlagen!$D$33*Grundlagen!$D$3*(1-Grundlagen!$D$34)</f>
        <v>21535.090401780435</v>
      </c>
      <c r="I177" s="9">
        <f>E177*Grundlagen!$G$32/Grundlagen!$D$4/Grundlagen!$G$33*Grundlagen!$D$3*(1-Grundlagen!$G$34)</f>
        <v>1.7624375867217001</v>
      </c>
    </row>
    <row r="178" spans="1:9" x14ac:dyDescent="0.35">
      <c r="A178" s="72">
        <v>42912</v>
      </c>
      <c r="B178" s="15">
        <v>31129</v>
      </c>
      <c r="C178" s="59"/>
      <c r="D178" s="13">
        <v>1</v>
      </c>
      <c r="E178" s="9">
        <f t="shared" si="2"/>
        <v>1</v>
      </c>
      <c r="F178" s="15">
        <v>15396</v>
      </c>
      <c r="G178" s="9"/>
      <c r="H178" s="15">
        <f>B178*Grundlagen!$D$32/Grundlagen!$D$4/Grundlagen!$D$33*Grundlagen!$D$3*(1-Grundlagen!$D$34)</f>
        <v>25885.848905935942</v>
      </c>
      <c r="I178" s="9">
        <f>E178*Grundlagen!$G$32/Grundlagen!$D$4/Grundlagen!$G$33*Grundlagen!$D$3*(1-Grundlagen!$G$34)</f>
        <v>0.88121879336085007</v>
      </c>
    </row>
    <row r="179" spans="1:9" x14ac:dyDescent="0.35">
      <c r="A179" s="72">
        <v>42913</v>
      </c>
      <c r="B179" s="15">
        <v>33963</v>
      </c>
      <c r="C179" s="59"/>
      <c r="D179" s="13">
        <v>2</v>
      </c>
      <c r="E179" s="9">
        <f t="shared" si="2"/>
        <v>2</v>
      </c>
      <c r="F179" s="15">
        <v>15978</v>
      </c>
      <c r="G179" s="9"/>
      <c r="H179" s="15">
        <f>B179*Grundlagen!$D$32/Grundlagen!$D$4/Grundlagen!$D$33*Grundlagen!$D$3*(1-Grundlagen!$D$34)</f>
        <v>28242.509762353511</v>
      </c>
      <c r="I179" s="9">
        <f>E179*Grundlagen!$G$32/Grundlagen!$D$4/Grundlagen!$G$33*Grundlagen!$D$3*(1-Grundlagen!$G$34)</f>
        <v>1.7624375867217001</v>
      </c>
    </row>
    <row r="180" spans="1:9" x14ac:dyDescent="0.35">
      <c r="A180" s="72">
        <v>42914</v>
      </c>
      <c r="B180" s="15">
        <v>34645</v>
      </c>
      <c r="C180" s="59"/>
      <c r="D180" s="13">
        <v>1</v>
      </c>
      <c r="E180" s="9">
        <f t="shared" si="2"/>
        <v>1</v>
      </c>
      <c r="F180" s="15">
        <v>16382</v>
      </c>
      <c r="G180" s="9"/>
      <c r="H180" s="15">
        <f>B180*Grundlagen!$D$32/Grundlagen!$D$4/Grundlagen!$D$33*Grundlagen!$D$3*(1-Grundlagen!$D$34)</f>
        <v>28809.63845115971</v>
      </c>
      <c r="I180" s="9">
        <f>E180*Grundlagen!$G$32/Grundlagen!$D$4/Grundlagen!$G$33*Grundlagen!$D$3*(1-Grundlagen!$G$34)</f>
        <v>0.88121879336085007</v>
      </c>
    </row>
    <row r="181" spans="1:9" x14ac:dyDescent="0.35">
      <c r="A181" s="72">
        <v>42915</v>
      </c>
      <c r="B181" s="15">
        <v>30898</v>
      </c>
      <c r="C181" s="59"/>
      <c r="D181" s="13">
        <v>3</v>
      </c>
      <c r="E181" s="9">
        <f t="shared" si="2"/>
        <v>3</v>
      </c>
      <c r="F181" s="15">
        <v>14556</v>
      </c>
      <c r="G181" s="9"/>
      <c r="H181" s="15">
        <f>B181*Grundlagen!$D$32/Grundlagen!$D$4/Grundlagen!$D$33*Grundlagen!$D$3*(1-Grundlagen!$D$34)</f>
        <v>25693.756930695134</v>
      </c>
      <c r="I181" s="9">
        <f>E181*Grundlagen!$G$32/Grundlagen!$D$4/Grundlagen!$G$33*Grundlagen!$D$3*(1-Grundlagen!$G$34)</f>
        <v>2.6436563800825499</v>
      </c>
    </row>
    <row r="182" spans="1:9" x14ac:dyDescent="0.35">
      <c r="A182" s="72">
        <v>42916</v>
      </c>
      <c r="B182" s="15">
        <v>31509</v>
      </c>
      <c r="C182" s="59"/>
      <c r="D182" s="13">
        <v>1</v>
      </c>
      <c r="E182" s="9">
        <f t="shared" si="2"/>
        <v>1</v>
      </c>
      <c r="F182" s="15">
        <v>14864</v>
      </c>
      <c r="G182" s="9">
        <v>4387671</v>
      </c>
      <c r="H182" s="15">
        <f>B182*Grundlagen!$D$32/Grundlagen!$D$4/Grundlagen!$D$33*Grundlagen!$D$3*(1-Grundlagen!$D$34)</f>
        <v>26201.844363042041</v>
      </c>
      <c r="I182" s="9">
        <f>E182*Grundlagen!$G$32/Grundlagen!$D$4/Grundlagen!$G$33*Grundlagen!$D$3*(1-Grundlagen!$G$34)</f>
        <v>0.88121879336085007</v>
      </c>
    </row>
    <row r="183" spans="1:9" x14ac:dyDescent="0.35">
      <c r="A183" s="72">
        <v>42917</v>
      </c>
      <c r="B183" s="15">
        <v>27263</v>
      </c>
      <c r="C183" s="59"/>
      <c r="D183" s="13">
        <v>1</v>
      </c>
      <c r="E183" s="9">
        <f t="shared" si="2"/>
        <v>1</v>
      </c>
      <c r="F183" s="15">
        <v>12444</v>
      </c>
      <c r="G183" s="9"/>
      <c r="H183" s="15">
        <f>B183*Grundlagen!$D$32/Grundlagen!$D$4/Grundlagen!$D$33*Grundlagen!$D$3*(1-Grundlagen!$D$34)</f>
        <v>22671.01091337761</v>
      </c>
      <c r="I183" s="9">
        <f>E183*Grundlagen!$G$32/Grundlagen!$D$4/Grundlagen!$G$33*Grundlagen!$D$3*(1-Grundlagen!$G$34)</f>
        <v>0.88121879336085007</v>
      </c>
    </row>
    <row r="184" spans="1:9" x14ac:dyDescent="0.35">
      <c r="A184" s="72">
        <v>42918</v>
      </c>
      <c r="B184" s="15">
        <v>25685</v>
      </c>
      <c r="C184" s="59"/>
      <c r="D184" s="59">
        <v>1</v>
      </c>
      <c r="E184" s="9">
        <f t="shared" si="2"/>
        <v>1</v>
      </c>
      <c r="F184" s="15">
        <v>11808</v>
      </c>
      <c r="G184" s="9"/>
      <c r="H184" s="15">
        <f>B184*Grundlagen!$D$32/Grundlagen!$D$4/Grundlagen!$D$33*Grundlagen!$D$3*(1-Grundlagen!$D$34)</f>
        <v>21358.798199394929</v>
      </c>
      <c r="I184" s="9">
        <f>E184*Grundlagen!$G$32/Grundlagen!$D$4/Grundlagen!$G$33*Grundlagen!$D$3*(1-Grundlagen!$G$34)</f>
        <v>0.88121879336085007</v>
      </c>
    </row>
    <row r="185" spans="1:9" x14ac:dyDescent="0.35">
      <c r="A185" s="72">
        <v>42919</v>
      </c>
      <c r="B185" s="15">
        <v>28595</v>
      </c>
      <c r="C185" s="59"/>
      <c r="D185" s="59">
        <v>0</v>
      </c>
      <c r="E185" s="9">
        <f t="shared" si="2"/>
        <v>0</v>
      </c>
      <c r="F185" s="15">
        <v>14204</v>
      </c>
      <c r="G185" s="9"/>
      <c r="H185" s="15">
        <f>B185*Grundlagen!$D$32/Grundlagen!$D$4/Grundlagen!$D$33*Grundlagen!$D$3*(1-Grundlagen!$D$34)</f>
        <v>23778.658147233717</v>
      </c>
      <c r="I185" s="9">
        <f>E185*Grundlagen!$G$32/Grundlagen!$D$4/Grundlagen!$G$33*Grundlagen!$D$3*(1-Grundlagen!$G$34)</f>
        <v>0</v>
      </c>
    </row>
    <row r="186" spans="1:9" x14ac:dyDescent="0.35">
      <c r="A186" s="72">
        <v>42920</v>
      </c>
      <c r="B186" s="15">
        <v>35548</v>
      </c>
      <c r="C186" s="59"/>
      <c r="D186" s="13">
        <v>2</v>
      </c>
      <c r="E186" s="9">
        <f t="shared" si="2"/>
        <v>2</v>
      </c>
      <c r="F186" s="15">
        <v>17006</v>
      </c>
      <c r="G186" s="9"/>
      <c r="H186" s="15">
        <f>B186*Grundlagen!$D$32/Grundlagen!$D$4/Grundlagen!$D$33*Grundlagen!$D$3*(1-Grundlagen!$D$34)</f>
        <v>29560.543445282885</v>
      </c>
      <c r="I186" s="9">
        <f>E186*Grundlagen!$G$32/Grundlagen!$D$4/Grundlagen!$G$33*Grundlagen!$D$3*(1-Grundlagen!$G$34)</f>
        <v>1.7624375867217001</v>
      </c>
    </row>
    <row r="187" spans="1:9" x14ac:dyDescent="0.35">
      <c r="A187" s="72">
        <v>42921</v>
      </c>
      <c r="B187" s="15">
        <v>30190</v>
      </c>
      <c r="C187" s="59"/>
      <c r="D187" s="13">
        <v>0</v>
      </c>
      <c r="E187" s="9">
        <f t="shared" si="2"/>
        <v>0</v>
      </c>
      <c r="F187" s="15">
        <v>14396</v>
      </c>
      <c r="G187" s="9"/>
      <c r="H187" s="15">
        <f>B187*Grundlagen!$D$32/Grundlagen!$D$4/Grundlagen!$D$33*Grundlagen!$D$3*(1-Grundlagen!$D$34)</f>
        <v>25105.007500086933</v>
      </c>
      <c r="I187" s="9">
        <f>E187*Grundlagen!$G$32/Grundlagen!$D$4/Grundlagen!$G$33*Grundlagen!$D$3*(1-Grundlagen!$G$34)</f>
        <v>0</v>
      </c>
    </row>
    <row r="188" spans="1:9" x14ac:dyDescent="0.35">
      <c r="A188" s="72">
        <v>42922</v>
      </c>
      <c r="B188" s="15">
        <v>30526</v>
      </c>
      <c r="C188" s="59"/>
      <c r="D188" s="59">
        <v>0</v>
      </c>
      <c r="E188" s="9">
        <f t="shared" si="2"/>
        <v>0</v>
      </c>
      <c r="F188" s="15">
        <v>14288</v>
      </c>
      <c r="G188" s="9"/>
      <c r="H188" s="15">
        <f>B188*Grundlagen!$D$32/Grundlagen!$D$4/Grundlagen!$D$33*Grundlagen!$D$3*(1-Grundlagen!$D$34)</f>
        <v>25384.414009528111</v>
      </c>
      <c r="I188" s="9">
        <f>E188*Grundlagen!$G$32/Grundlagen!$D$4/Grundlagen!$G$33*Grundlagen!$D$3*(1-Grundlagen!$G$34)</f>
        <v>0</v>
      </c>
    </row>
    <row r="189" spans="1:9" x14ac:dyDescent="0.35">
      <c r="A189" s="72">
        <v>42923</v>
      </c>
      <c r="B189" s="15">
        <v>29633</v>
      </c>
      <c r="C189" s="59"/>
      <c r="D189" s="59">
        <v>0</v>
      </c>
      <c r="E189" s="9">
        <f t="shared" si="2"/>
        <v>0</v>
      </c>
      <c r="F189" s="15">
        <v>14510</v>
      </c>
      <c r="G189" s="9"/>
      <c r="H189" s="15">
        <f>B189*Grundlagen!$D$32/Grundlagen!$D$4/Grundlagen!$D$33*Grundlagen!$D$3*(1-Grundlagen!$D$34)</f>
        <v>24641.824685328782</v>
      </c>
      <c r="I189" s="9">
        <f>E189*Grundlagen!$G$32/Grundlagen!$D$4/Grundlagen!$G$33*Grundlagen!$D$3*(1-Grundlagen!$G$34)</f>
        <v>0</v>
      </c>
    </row>
    <row r="190" spans="1:9" x14ac:dyDescent="0.35">
      <c r="A190" s="72">
        <v>42924</v>
      </c>
      <c r="B190" s="15">
        <v>23707</v>
      </c>
      <c r="C190" s="59"/>
      <c r="D190" s="59">
        <v>0</v>
      </c>
      <c r="E190" s="9">
        <f t="shared" si="2"/>
        <v>0</v>
      </c>
      <c r="F190" s="15">
        <v>11856</v>
      </c>
      <c r="G190" s="9"/>
      <c r="H190" s="15">
        <f>B190*Grundlagen!$D$32/Grundlagen!$D$4/Grundlagen!$D$33*Grundlagen!$D$3*(1-Grundlagen!$D$34)</f>
        <v>19713.958688458457</v>
      </c>
      <c r="I190" s="9">
        <f>E190*Grundlagen!$G$32/Grundlagen!$D$4/Grundlagen!$G$33*Grundlagen!$D$3*(1-Grundlagen!$G$34)</f>
        <v>0</v>
      </c>
    </row>
    <row r="191" spans="1:9" x14ac:dyDescent="0.35">
      <c r="A191" s="72">
        <v>42925</v>
      </c>
      <c r="B191" s="15">
        <v>26831</v>
      </c>
      <c r="C191" s="59"/>
      <c r="D191" s="13">
        <v>2</v>
      </c>
      <c r="E191" s="9">
        <f t="shared" si="2"/>
        <v>2</v>
      </c>
      <c r="F191" s="15">
        <v>11670</v>
      </c>
      <c r="G191" s="9"/>
      <c r="H191" s="15">
        <f>B191*Grundlagen!$D$32/Grundlagen!$D$4/Grundlagen!$D$33*Grundlagen!$D$3*(1-Grundlagen!$D$34)</f>
        <v>22311.773972667521</v>
      </c>
      <c r="I191" s="9">
        <f>E191*Grundlagen!$G$32/Grundlagen!$D$4/Grundlagen!$G$33*Grundlagen!$D$3*(1-Grundlagen!$G$34)</f>
        <v>1.7624375867217001</v>
      </c>
    </row>
    <row r="192" spans="1:9" x14ac:dyDescent="0.35">
      <c r="A192" s="72">
        <v>42926</v>
      </c>
      <c r="B192" s="15">
        <v>28873</v>
      </c>
      <c r="C192" s="59"/>
      <c r="D192" s="13">
        <v>0</v>
      </c>
      <c r="E192" s="9">
        <f t="shared" si="2"/>
        <v>0</v>
      </c>
      <c r="F192" s="15">
        <v>13378</v>
      </c>
      <c r="G192" s="9"/>
      <c r="H192" s="15">
        <f>B192*Grundlagen!$D$32/Grundlagen!$D$4/Grundlagen!$D$33*Grundlagen!$D$3*(1-Grundlagen!$D$34)</f>
        <v>24009.833771116595</v>
      </c>
      <c r="I192" s="9">
        <f>E192*Grundlagen!$G$32/Grundlagen!$D$4/Grundlagen!$G$33*Grundlagen!$D$3*(1-Grundlagen!$G$34)</f>
        <v>0</v>
      </c>
    </row>
    <row r="193" spans="1:9" x14ac:dyDescent="0.35">
      <c r="A193" s="72">
        <v>42927</v>
      </c>
      <c r="B193" s="15">
        <v>28000</v>
      </c>
      <c r="C193" s="59"/>
      <c r="D193" s="13">
        <v>0</v>
      </c>
      <c r="E193" s="9">
        <f t="shared" si="2"/>
        <v>0</v>
      </c>
      <c r="F193" s="15">
        <v>15762</v>
      </c>
      <c r="G193" s="9"/>
      <c r="H193" s="15">
        <f>B193*Grundlagen!$D$32/Grundlagen!$D$4/Grundlagen!$D$33*Grundlagen!$D$3*(1-Grundlagen!$D$34)</f>
        <v>23283.875786764958</v>
      </c>
      <c r="I193" s="9">
        <f>E193*Grundlagen!$G$32/Grundlagen!$D$4/Grundlagen!$G$33*Grundlagen!$D$3*(1-Grundlagen!$G$34)</f>
        <v>0</v>
      </c>
    </row>
    <row r="194" spans="1:9" x14ac:dyDescent="0.35">
      <c r="A194" s="72">
        <v>42928</v>
      </c>
      <c r="B194" s="15">
        <v>28000</v>
      </c>
      <c r="C194" s="59"/>
      <c r="D194" s="13">
        <v>0</v>
      </c>
      <c r="E194" s="9">
        <f t="shared" si="2"/>
        <v>0</v>
      </c>
      <c r="F194" s="15">
        <v>17234</v>
      </c>
      <c r="G194" s="9"/>
      <c r="H194" s="15">
        <f>B194*Grundlagen!$D$32/Grundlagen!$D$4/Grundlagen!$D$33*Grundlagen!$D$3*(1-Grundlagen!$D$34)</f>
        <v>23283.875786764958</v>
      </c>
      <c r="I194" s="9">
        <f>E194*Grundlagen!$G$32/Grundlagen!$D$4/Grundlagen!$G$33*Grundlagen!$D$3*(1-Grundlagen!$G$34)</f>
        <v>0</v>
      </c>
    </row>
    <row r="195" spans="1:9" x14ac:dyDescent="0.35">
      <c r="A195" s="72">
        <v>42929</v>
      </c>
      <c r="B195" s="15">
        <v>28000</v>
      </c>
      <c r="C195" s="59"/>
      <c r="D195" s="13">
        <v>0</v>
      </c>
      <c r="E195" s="9">
        <f t="shared" ref="E195:E258" si="3">C195+D195</f>
        <v>0</v>
      </c>
      <c r="F195" s="15">
        <v>17272</v>
      </c>
      <c r="G195" s="9"/>
      <c r="H195" s="15">
        <f>B195*Grundlagen!$D$32/Grundlagen!$D$4/Grundlagen!$D$33*Grundlagen!$D$3*(1-Grundlagen!$D$34)</f>
        <v>23283.875786764958</v>
      </c>
      <c r="I195" s="9">
        <f>E195*Grundlagen!$G$32/Grundlagen!$D$4/Grundlagen!$G$33*Grundlagen!$D$3*(1-Grundlagen!$G$34)</f>
        <v>0</v>
      </c>
    </row>
    <row r="196" spans="1:9" x14ac:dyDescent="0.35">
      <c r="A196" s="72">
        <v>42930</v>
      </c>
      <c r="B196" s="15">
        <v>28000</v>
      </c>
      <c r="C196" s="59"/>
      <c r="D196" s="13">
        <v>0</v>
      </c>
      <c r="E196" s="9">
        <f t="shared" si="3"/>
        <v>0</v>
      </c>
      <c r="F196" s="15">
        <v>15840</v>
      </c>
      <c r="G196" s="9"/>
      <c r="H196" s="15">
        <f>B196*Grundlagen!$D$32/Grundlagen!$D$4/Grundlagen!$D$33*Grundlagen!$D$3*(1-Grundlagen!$D$34)</f>
        <v>23283.875786764958</v>
      </c>
      <c r="I196" s="9">
        <f>E196*Grundlagen!$G$32/Grundlagen!$D$4/Grundlagen!$G$33*Grundlagen!$D$3*(1-Grundlagen!$G$34)</f>
        <v>0</v>
      </c>
    </row>
    <row r="197" spans="1:9" x14ac:dyDescent="0.35">
      <c r="A197" s="72">
        <v>42931</v>
      </c>
      <c r="B197" s="15">
        <v>28000</v>
      </c>
      <c r="C197" s="59"/>
      <c r="D197" s="13">
        <v>0</v>
      </c>
      <c r="E197" s="9">
        <f t="shared" si="3"/>
        <v>0</v>
      </c>
      <c r="F197" s="15">
        <v>13476</v>
      </c>
      <c r="G197" s="9"/>
      <c r="H197" s="15">
        <f>B197*Grundlagen!$D$32/Grundlagen!$D$4/Grundlagen!$D$33*Grundlagen!$D$3*(1-Grundlagen!$D$34)</f>
        <v>23283.875786764958</v>
      </c>
      <c r="I197" s="9">
        <f>E197*Grundlagen!$G$32/Grundlagen!$D$4/Grundlagen!$G$33*Grundlagen!$D$3*(1-Grundlagen!$G$34)</f>
        <v>0</v>
      </c>
    </row>
    <row r="198" spans="1:9" x14ac:dyDescent="0.35">
      <c r="A198" s="72">
        <v>42932</v>
      </c>
      <c r="B198" s="15">
        <v>28000</v>
      </c>
      <c r="C198" s="59"/>
      <c r="D198" s="59">
        <v>0</v>
      </c>
      <c r="E198" s="9">
        <f t="shared" si="3"/>
        <v>0</v>
      </c>
      <c r="F198" s="15">
        <v>11748</v>
      </c>
      <c r="G198" s="9"/>
      <c r="H198" s="15">
        <f>B198*Grundlagen!$D$32/Grundlagen!$D$4/Grundlagen!$D$33*Grundlagen!$D$3*(1-Grundlagen!$D$34)</f>
        <v>23283.875786764958</v>
      </c>
      <c r="I198" s="9">
        <f>E198*Grundlagen!$G$32/Grundlagen!$D$4/Grundlagen!$G$33*Grundlagen!$D$3*(1-Grundlagen!$G$34)</f>
        <v>0</v>
      </c>
    </row>
    <row r="199" spans="1:9" x14ac:dyDescent="0.35">
      <c r="A199" s="72">
        <v>42933</v>
      </c>
      <c r="B199" s="15">
        <v>28000</v>
      </c>
      <c r="C199" s="59"/>
      <c r="D199" s="59">
        <v>0</v>
      </c>
      <c r="E199" s="9">
        <f t="shared" si="3"/>
        <v>0</v>
      </c>
      <c r="F199" s="15">
        <v>11626</v>
      </c>
      <c r="G199" s="9"/>
      <c r="H199" s="15">
        <f>B199*Grundlagen!$D$32/Grundlagen!$D$4/Grundlagen!$D$33*Grundlagen!$D$3*(1-Grundlagen!$D$34)</f>
        <v>23283.875786764958</v>
      </c>
      <c r="I199" s="9">
        <f>E199*Grundlagen!$G$32/Grundlagen!$D$4/Grundlagen!$G$33*Grundlagen!$D$3*(1-Grundlagen!$G$34)</f>
        <v>0</v>
      </c>
    </row>
    <row r="200" spans="1:9" x14ac:dyDescent="0.35">
      <c r="A200" s="72">
        <v>42934</v>
      </c>
      <c r="B200" s="15">
        <v>28000</v>
      </c>
      <c r="C200" s="59"/>
      <c r="D200" s="59">
        <v>0</v>
      </c>
      <c r="E200" s="9">
        <f t="shared" si="3"/>
        <v>0</v>
      </c>
      <c r="F200" s="15">
        <v>10002</v>
      </c>
      <c r="G200" s="9"/>
      <c r="H200" s="15">
        <f>B200*Grundlagen!$D$32/Grundlagen!$D$4/Grundlagen!$D$33*Grundlagen!$D$3*(1-Grundlagen!$D$34)</f>
        <v>23283.875786764958</v>
      </c>
      <c r="I200" s="9">
        <f>E200*Grundlagen!$G$32/Grundlagen!$D$4/Grundlagen!$G$33*Grundlagen!$D$3*(1-Grundlagen!$G$34)</f>
        <v>0</v>
      </c>
    </row>
    <row r="201" spans="1:9" x14ac:dyDescent="0.35">
      <c r="A201" s="72">
        <v>42935</v>
      </c>
      <c r="B201" s="15">
        <v>28000</v>
      </c>
      <c r="C201" s="59"/>
      <c r="D201" s="59">
        <v>0</v>
      </c>
      <c r="E201" s="9">
        <f t="shared" si="3"/>
        <v>0</v>
      </c>
      <c r="F201" s="15">
        <v>13804</v>
      </c>
      <c r="G201" s="9"/>
      <c r="H201" s="15">
        <f>B201*Grundlagen!$D$32/Grundlagen!$D$4/Grundlagen!$D$33*Grundlagen!$D$3*(1-Grundlagen!$D$34)</f>
        <v>23283.875786764958</v>
      </c>
      <c r="I201" s="9">
        <f>E201*Grundlagen!$G$32/Grundlagen!$D$4/Grundlagen!$G$33*Grundlagen!$D$3*(1-Grundlagen!$G$34)</f>
        <v>0</v>
      </c>
    </row>
    <row r="202" spans="1:9" x14ac:dyDescent="0.35">
      <c r="A202" s="72">
        <v>42936</v>
      </c>
      <c r="B202" s="15">
        <v>28000</v>
      </c>
      <c r="C202" s="59"/>
      <c r="D202" s="13">
        <v>0</v>
      </c>
      <c r="E202" s="9">
        <f t="shared" si="3"/>
        <v>0</v>
      </c>
      <c r="F202" s="15">
        <v>14276</v>
      </c>
      <c r="G202" s="9"/>
      <c r="H202" s="15">
        <f>B202*Grundlagen!$D$32/Grundlagen!$D$4/Grundlagen!$D$33*Grundlagen!$D$3*(1-Grundlagen!$D$34)</f>
        <v>23283.875786764958</v>
      </c>
      <c r="I202" s="9">
        <f>E202*Grundlagen!$G$32/Grundlagen!$D$4/Grundlagen!$G$33*Grundlagen!$D$3*(1-Grundlagen!$G$34)</f>
        <v>0</v>
      </c>
    </row>
    <row r="203" spans="1:9" x14ac:dyDescent="0.35">
      <c r="A203" s="72">
        <v>42937</v>
      </c>
      <c r="B203" s="15">
        <v>28000</v>
      </c>
      <c r="C203" s="59"/>
      <c r="D203" s="13">
        <v>0</v>
      </c>
      <c r="E203" s="9">
        <f t="shared" si="3"/>
        <v>0</v>
      </c>
      <c r="F203" s="15">
        <v>12564</v>
      </c>
      <c r="G203" s="9"/>
      <c r="H203" s="15">
        <f>B203*Grundlagen!$D$32/Grundlagen!$D$4/Grundlagen!$D$33*Grundlagen!$D$3*(1-Grundlagen!$D$34)</f>
        <v>23283.875786764958</v>
      </c>
      <c r="I203" s="9">
        <f>E203*Grundlagen!$G$32/Grundlagen!$D$4/Grundlagen!$G$33*Grundlagen!$D$3*(1-Grundlagen!$G$34)</f>
        <v>0</v>
      </c>
    </row>
    <row r="204" spans="1:9" x14ac:dyDescent="0.35">
      <c r="A204" s="72">
        <v>42938</v>
      </c>
      <c r="B204" s="15">
        <v>28000</v>
      </c>
      <c r="C204" s="59"/>
      <c r="D204" s="13">
        <v>0</v>
      </c>
      <c r="E204" s="9">
        <f t="shared" si="3"/>
        <v>0</v>
      </c>
      <c r="F204" s="15">
        <v>11460</v>
      </c>
      <c r="G204" s="9"/>
      <c r="H204" s="15">
        <f>B204*Grundlagen!$D$32/Grundlagen!$D$4/Grundlagen!$D$33*Grundlagen!$D$3*(1-Grundlagen!$D$34)</f>
        <v>23283.875786764958</v>
      </c>
      <c r="I204" s="9">
        <f>E204*Grundlagen!$G$32/Grundlagen!$D$4/Grundlagen!$G$33*Grundlagen!$D$3*(1-Grundlagen!$G$34)</f>
        <v>0</v>
      </c>
    </row>
    <row r="205" spans="1:9" x14ac:dyDescent="0.35">
      <c r="A205" s="72">
        <v>42939</v>
      </c>
      <c r="B205" s="15">
        <v>28000</v>
      </c>
      <c r="C205" s="59"/>
      <c r="D205" s="13">
        <v>0</v>
      </c>
      <c r="E205" s="9">
        <f t="shared" si="3"/>
        <v>0</v>
      </c>
      <c r="F205" s="15">
        <v>9656</v>
      </c>
      <c r="G205" s="9"/>
      <c r="H205" s="15">
        <f>B205*Grundlagen!$D$32/Grundlagen!$D$4/Grundlagen!$D$33*Grundlagen!$D$3*(1-Grundlagen!$D$34)</f>
        <v>23283.875786764958</v>
      </c>
      <c r="I205" s="9">
        <f>E205*Grundlagen!$G$32/Grundlagen!$D$4/Grundlagen!$G$33*Grundlagen!$D$3*(1-Grundlagen!$G$34)</f>
        <v>0</v>
      </c>
    </row>
    <row r="206" spans="1:9" x14ac:dyDescent="0.35">
      <c r="A206" s="72">
        <v>42940</v>
      </c>
      <c r="B206" s="15">
        <v>28000</v>
      </c>
      <c r="C206" s="59"/>
      <c r="D206" s="13">
        <v>0</v>
      </c>
      <c r="E206" s="9">
        <f t="shared" si="3"/>
        <v>0</v>
      </c>
      <c r="F206" s="15">
        <v>12840</v>
      </c>
      <c r="G206" s="9"/>
      <c r="H206" s="15">
        <f>B206*Grundlagen!$D$32/Grundlagen!$D$4/Grundlagen!$D$33*Grundlagen!$D$3*(1-Grundlagen!$D$34)</f>
        <v>23283.875786764958</v>
      </c>
      <c r="I206" s="9">
        <f>E206*Grundlagen!$G$32/Grundlagen!$D$4/Grundlagen!$G$33*Grundlagen!$D$3*(1-Grundlagen!$G$34)</f>
        <v>0</v>
      </c>
    </row>
    <row r="207" spans="1:9" x14ac:dyDescent="0.35">
      <c r="A207" s="72">
        <v>42941</v>
      </c>
      <c r="B207" s="15">
        <v>28000</v>
      </c>
      <c r="C207" s="59"/>
      <c r="D207" s="59">
        <v>0</v>
      </c>
      <c r="E207" s="9">
        <f t="shared" si="3"/>
        <v>0</v>
      </c>
      <c r="F207" s="15">
        <v>12036</v>
      </c>
      <c r="G207" s="9"/>
      <c r="H207" s="15">
        <f>B207*Grundlagen!$D$32/Grundlagen!$D$4/Grundlagen!$D$33*Grundlagen!$D$3*(1-Grundlagen!$D$34)</f>
        <v>23283.875786764958</v>
      </c>
      <c r="I207" s="9">
        <f>E207*Grundlagen!$G$32/Grundlagen!$D$4/Grundlagen!$G$33*Grundlagen!$D$3*(1-Grundlagen!$G$34)</f>
        <v>0</v>
      </c>
    </row>
    <row r="208" spans="1:9" x14ac:dyDescent="0.35">
      <c r="A208" s="72">
        <v>42942</v>
      </c>
      <c r="B208" s="15">
        <v>28000</v>
      </c>
      <c r="C208" s="59"/>
      <c r="D208" s="59">
        <v>0</v>
      </c>
      <c r="E208" s="9">
        <f t="shared" si="3"/>
        <v>0</v>
      </c>
      <c r="F208" s="15">
        <v>13760</v>
      </c>
      <c r="G208" s="9"/>
      <c r="H208" s="15">
        <f>B208*Grundlagen!$D$32/Grundlagen!$D$4/Grundlagen!$D$33*Grundlagen!$D$3*(1-Grundlagen!$D$34)</f>
        <v>23283.875786764958</v>
      </c>
      <c r="I208" s="9">
        <f>E208*Grundlagen!$G$32/Grundlagen!$D$4/Grundlagen!$G$33*Grundlagen!$D$3*(1-Grundlagen!$G$34)</f>
        <v>0</v>
      </c>
    </row>
    <row r="209" spans="1:9" x14ac:dyDescent="0.35">
      <c r="A209" s="72">
        <v>42943</v>
      </c>
      <c r="B209" s="15">
        <v>28000</v>
      </c>
      <c r="C209" s="59"/>
      <c r="D209" s="13">
        <v>0</v>
      </c>
      <c r="E209" s="9">
        <f t="shared" si="3"/>
        <v>0</v>
      </c>
      <c r="F209" s="15">
        <v>13572</v>
      </c>
      <c r="G209" s="9"/>
      <c r="H209" s="15">
        <f>B209*Grundlagen!$D$32/Grundlagen!$D$4/Grundlagen!$D$33*Grundlagen!$D$3*(1-Grundlagen!$D$34)</f>
        <v>23283.875786764958</v>
      </c>
      <c r="I209" s="9">
        <f>E209*Grundlagen!$G$32/Grundlagen!$D$4/Grundlagen!$G$33*Grundlagen!$D$3*(1-Grundlagen!$G$34)</f>
        <v>0</v>
      </c>
    </row>
    <row r="210" spans="1:9" x14ac:dyDescent="0.35">
      <c r="A210" s="72">
        <v>42944</v>
      </c>
      <c r="B210" s="15">
        <v>28000</v>
      </c>
      <c r="C210" s="59"/>
      <c r="D210" s="13">
        <v>0</v>
      </c>
      <c r="E210" s="9">
        <f t="shared" si="3"/>
        <v>0</v>
      </c>
      <c r="F210" s="15">
        <v>12736</v>
      </c>
      <c r="G210" s="9"/>
      <c r="H210" s="15">
        <f>B210*Grundlagen!$D$32/Grundlagen!$D$4/Grundlagen!$D$33*Grundlagen!$D$3*(1-Grundlagen!$D$34)</f>
        <v>23283.875786764958</v>
      </c>
      <c r="I210" s="9">
        <f>E210*Grundlagen!$G$32/Grundlagen!$D$4/Grundlagen!$G$33*Grundlagen!$D$3*(1-Grundlagen!$G$34)</f>
        <v>0</v>
      </c>
    </row>
    <row r="211" spans="1:9" x14ac:dyDescent="0.35">
      <c r="A211" s="72">
        <v>42945</v>
      </c>
      <c r="B211" s="15">
        <v>28000</v>
      </c>
      <c r="C211" s="59"/>
      <c r="D211" s="13">
        <v>0</v>
      </c>
      <c r="E211" s="9">
        <f t="shared" si="3"/>
        <v>0</v>
      </c>
      <c r="F211" s="15">
        <v>11040</v>
      </c>
      <c r="G211" s="9"/>
      <c r="H211" s="15">
        <f>B211*Grundlagen!$D$32/Grundlagen!$D$4/Grundlagen!$D$33*Grundlagen!$D$3*(1-Grundlagen!$D$34)</f>
        <v>23283.875786764958</v>
      </c>
      <c r="I211" s="9">
        <f>E211*Grundlagen!$G$32/Grundlagen!$D$4/Grundlagen!$G$33*Grundlagen!$D$3*(1-Grundlagen!$G$34)</f>
        <v>0</v>
      </c>
    </row>
    <row r="212" spans="1:9" x14ac:dyDescent="0.35">
      <c r="A212" s="72">
        <v>42946</v>
      </c>
      <c r="B212" s="15">
        <v>28000</v>
      </c>
      <c r="C212" s="59"/>
      <c r="D212" s="13">
        <v>0</v>
      </c>
      <c r="E212" s="9">
        <f t="shared" si="3"/>
        <v>0</v>
      </c>
      <c r="F212" s="15">
        <v>9856</v>
      </c>
      <c r="G212" s="9"/>
      <c r="H212" s="15">
        <f>B212*Grundlagen!$D$32/Grundlagen!$D$4/Grundlagen!$D$33*Grundlagen!$D$3*(1-Grundlagen!$D$34)</f>
        <v>23283.875786764958</v>
      </c>
      <c r="I212" s="9">
        <f>E212*Grundlagen!$G$32/Grundlagen!$D$4/Grundlagen!$G$33*Grundlagen!$D$3*(1-Grundlagen!$G$34)</f>
        <v>0</v>
      </c>
    </row>
    <row r="213" spans="1:9" x14ac:dyDescent="0.35">
      <c r="A213" s="72">
        <v>42947</v>
      </c>
      <c r="B213" s="15">
        <v>28000</v>
      </c>
      <c r="C213" s="59"/>
      <c r="D213" s="13">
        <v>0</v>
      </c>
      <c r="E213" s="9">
        <f t="shared" si="3"/>
        <v>0</v>
      </c>
      <c r="F213" s="15">
        <v>11932</v>
      </c>
      <c r="G213" s="9">
        <v>4534642</v>
      </c>
      <c r="H213" s="15">
        <f>B213*Grundlagen!$D$32/Grundlagen!$D$4/Grundlagen!$D$33*Grundlagen!$D$3*(1-Grundlagen!$D$34)</f>
        <v>23283.875786764958</v>
      </c>
      <c r="I213" s="9">
        <f>E213*Grundlagen!$G$32/Grundlagen!$D$4/Grundlagen!$G$33*Grundlagen!$D$3*(1-Grundlagen!$G$34)</f>
        <v>0</v>
      </c>
    </row>
    <row r="214" spans="1:9" x14ac:dyDescent="0.35">
      <c r="A214" s="72">
        <v>42948</v>
      </c>
      <c r="B214" s="15">
        <v>28000</v>
      </c>
      <c r="C214" s="59"/>
      <c r="D214" s="13">
        <v>0</v>
      </c>
      <c r="E214" s="9">
        <f t="shared" si="3"/>
        <v>0</v>
      </c>
      <c r="F214" s="15">
        <v>11448</v>
      </c>
      <c r="G214" s="9"/>
      <c r="H214" s="15">
        <f>B214*Grundlagen!$D$32/Grundlagen!$D$4/Grundlagen!$D$33*Grundlagen!$D$3*(1-Grundlagen!$D$34)</f>
        <v>23283.875786764958</v>
      </c>
      <c r="I214" s="9">
        <f>E214*Grundlagen!$G$32/Grundlagen!$D$4/Grundlagen!$G$33*Grundlagen!$D$3*(1-Grundlagen!$G$34)</f>
        <v>0</v>
      </c>
    </row>
    <row r="215" spans="1:9" x14ac:dyDescent="0.35">
      <c r="A215" s="72">
        <v>42949</v>
      </c>
      <c r="B215" s="15">
        <v>28000</v>
      </c>
      <c r="C215" s="59"/>
      <c r="D215" s="13">
        <v>0</v>
      </c>
      <c r="E215" s="9">
        <f t="shared" si="3"/>
        <v>0</v>
      </c>
      <c r="F215" s="15">
        <v>11852</v>
      </c>
      <c r="G215" s="9"/>
      <c r="H215" s="15">
        <f>B215*Grundlagen!$D$32/Grundlagen!$D$4/Grundlagen!$D$33*Grundlagen!$D$3*(1-Grundlagen!$D$34)</f>
        <v>23283.875786764958</v>
      </c>
      <c r="I215" s="9">
        <f>E215*Grundlagen!$G$32/Grundlagen!$D$4/Grundlagen!$G$33*Grundlagen!$D$3*(1-Grundlagen!$G$34)</f>
        <v>0</v>
      </c>
    </row>
    <row r="216" spans="1:9" x14ac:dyDescent="0.35">
      <c r="A216" s="72">
        <v>42950</v>
      </c>
      <c r="B216" s="15">
        <v>28000</v>
      </c>
      <c r="C216" s="59"/>
      <c r="D216" s="13">
        <v>0</v>
      </c>
      <c r="E216" s="9">
        <f t="shared" si="3"/>
        <v>0</v>
      </c>
      <c r="F216" s="15">
        <v>14804</v>
      </c>
      <c r="G216" s="9"/>
      <c r="H216" s="15">
        <f>B216*Grundlagen!$D$32/Grundlagen!$D$4/Grundlagen!$D$33*Grundlagen!$D$3*(1-Grundlagen!$D$34)</f>
        <v>23283.875786764958</v>
      </c>
      <c r="I216" s="9">
        <f>E216*Grundlagen!$G$32/Grundlagen!$D$4/Grundlagen!$G$33*Grundlagen!$D$3*(1-Grundlagen!$G$34)</f>
        <v>0</v>
      </c>
    </row>
    <row r="217" spans="1:9" x14ac:dyDescent="0.35">
      <c r="A217" s="72">
        <v>42951</v>
      </c>
      <c r="B217" s="15">
        <v>28000</v>
      </c>
      <c r="C217" s="59"/>
      <c r="D217" s="13">
        <v>0</v>
      </c>
      <c r="E217" s="9">
        <f t="shared" si="3"/>
        <v>0</v>
      </c>
      <c r="F217" s="15">
        <v>12632</v>
      </c>
      <c r="G217" s="9"/>
      <c r="H217" s="15">
        <f>B217*Grundlagen!$D$32/Grundlagen!$D$4/Grundlagen!$D$33*Grundlagen!$D$3*(1-Grundlagen!$D$34)</f>
        <v>23283.875786764958</v>
      </c>
      <c r="I217" s="9">
        <f>E217*Grundlagen!$G$32/Grundlagen!$D$4/Grundlagen!$G$33*Grundlagen!$D$3*(1-Grundlagen!$G$34)</f>
        <v>0</v>
      </c>
    </row>
    <row r="218" spans="1:9" x14ac:dyDescent="0.35">
      <c r="A218" s="72">
        <v>42952</v>
      </c>
      <c r="B218" s="15">
        <v>28000</v>
      </c>
      <c r="C218" s="59"/>
      <c r="D218" s="13">
        <v>0</v>
      </c>
      <c r="E218" s="9">
        <f t="shared" si="3"/>
        <v>0</v>
      </c>
      <c r="F218" s="15">
        <v>11438</v>
      </c>
      <c r="G218" s="9"/>
      <c r="H218" s="15">
        <f>B218*Grundlagen!$D$32/Grundlagen!$D$4/Grundlagen!$D$33*Grundlagen!$D$3*(1-Grundlagen!$D$34)</f>
        <v>23283.875786764958</v>
      </c>
      <c r="I218" s="9">
        <f>E218*Grundlagen!$G$32/Grundlagen!$D$4/Grundlagen!$G$33*Grundlagen!$D$3*(1-Grundlagen!$G$34)</f>
        <v>0</v>
      </c>
    </row>
    <row r="219" spans="1:9" x14ac:dyDescent="0.35">
      <c r="A219" s="72">
        <v>42953</v>
      </c>
      <c r="B219" s="15">
        <v>28000</v>
      </c>
      <c r="C219" s="59"/>
      <c r="D219" s="13">
        <v>0</v>
      </c>
      <c r="E219" s="9">
        <f t="shared" si="3"/>
        <v>0</v>
      </c>
      <c r="F219" s="15">
        <v>9704</v>
      </c>
      <c r="G219" s="9"/>
      <c r="H219" s="15">
        <f>B219*Grundlagen!$D$32/Grundlagen!$D$4/Grundlagen!$D$33*Grundlagen!$D$3*(1-Grundlagen!$D$34)</f>
        <v>23283.875786764958</v>
      </c>
      <c r="I219" s="9">
        <f>E219*Grundlagen!$G$32/Grundlagen!$D$4/Grundlagen!$G$33*Grundlagen!$D$3*(1-Grundlagen!$G$34)</f>
        <v>0</v>
      </c>
    </row>
    <row r="220" spans="1:9" x14ac:dyDescent="0.35">
      <c r="A220" s="72">
        <v>42954</v>
      </c>
      <c r="B220" s="15">
        <v>28000</v>
      </c>
      <c r="C220" s="59"/>
      <c r="D220" s="13">
        <v>0</v>
      </c>
      <c r="E220" s="9">
        <f t="shared" si="3"/>
        <v>0</v>
      </c>
      <c r="F220" s="15">
        <v>11630</v>
      </c>
      <c r="G220" s="9"/>
      <c r="H220" s="15">
        <f>B220*Grundlagen!$D$32/Grundlagen!$D$4/Grundlagen!$D$33*Grundlagen!$D$3*(1-Grundlagen!$D$34)</f>
        <v>23283.875786764958</v>
      </c>
      <c r="I220" s="9">
        <f>E220*Grundlagen!$G$32/Grundlagen!$D$4/Grundlagen!$G$33*Grundlagen!$D$3*(1-Grundlagen!$G$34)</f>
        <v>0</v>
      </c>
    </row>
    <row r="221" spans="1:9" x14ac:dyDescent="0.35">
      <c r="A221" s="72">
        <v>42955</v>
      </c>
      <c r="B221" s="15">
        <v>28000</v>
      </c>
      <c r="C221" s="59"/>
      <c r="D221" s="13">
        <v>0</v>
      </c>
      <c r="E221" s="9">
        <f t="shared" si="3"/>
        <v>0</v>
      </c>
      <c r="F221" s="15">
        <v>13200</v>
      </c>
      <c r="G221" s="9"/>
      <c r="H221" s="15">
        <f>B221*Grundlagen!$D$32/Grundlagen!$D$4/Grundlagen!$D$33*Grundlagen!$D$3*(1-Grundlagen!$D$34)</f>
        <v>23283.875786764958</v>
      </c>
      <c r="I221" s="9">
        <f>E221*Grundlagen!$G$32/Grundlagen!$D$4/Grundlagen!$G$33*Grundlagen!$D$3*(1-Grundlagen!$G$34)</f>
        <v>0</v>
      </c>
    </row>
    <row r="222" spans="1:9" x14ac:dyDescent="0.35">
      <c r="A222" s="72">
        <v>42956</v>
      </c>
      <c r="B222" s="15">
        <v>28000</v>
      </c>
      <c r="C222" s="59"/>
      <c r="D222" s="13">
        <v>0</v>
      </c>
      <c r="E222" s="9">
        <f t="shared" si="3"/>
        <v>0</v>
      </c>
      <c r="F222" s="15">
        <v>14410</v>
      </c>
      <c r="G222" s="9"/>
      <c r="H222" s="15">
        <f>B222*Grundlagen!$D$32/Grundlagen!$D$4/Grundlagen!$D$33*Grundlagen!$D$3*(1-Grundlagen!$D$34)</f>
        <v>23283.875786764958</v>
      </c>
      <c r="I222" s="9">
        <f>E222*Grundlagen!$G$32/Grundlagen!$D$4/Grundlagen!$G$33*Grundlagen!$D$3*(1-Grundlagen!$G$34)</f>
        <v>0</v>
      </c>
    </row>
    <row r="223" spans="1:9" x14ac:dyDescent="0.35">
      <c r="A223" s="72">
        <v>42957</v>
      </c>
      <c r="B223" s="15">
        <v>28000</v>
      </c>
      <c r="C223" s="59"/>
      <c r="D223" s="13">
        <v>0</v>
      </c>
      <c r="E223" s="9">
        <f t="shared" si="3"/>
        <v>0</v>
      </c>
      <c r="F223" s="15">
        <v>15356</v>
      </c>
      <c r="G223" s="9"/>
      <c r="H223" s="15">
        <f>B223*Grundlagen!$D$32/Grundlagen!$D$4/Grundlagen!$D$33*Grundlagen!$D$3*(1-Grundlagen!$D$34)</f>
        <v>23283.875786764958</v>
      </c>
      <c r="I223" s="9">
        <f>E223*Grundlagen!$G$32/Grundlagen!$D$4/Grundlagen!$G$33*Grundlagen!$D$3*(1-Grundlagen!$G$34)</f>
        <v>0</v>
      </c>
    </row>
    <row r="224" spans="1:9" x14ac:dyDescent="0.35">
      <c r="A224" s="72">
        <v>42958</v>
      </c>
      <c r="B224" s="15">
        <v>28000</v>
      </c>
      <c r="C224" s="59"/>
      <c r="D224" s="13">
        <v>0</v>
      </c>
      <c r="E224" s="9">
        <f t="shared" si="3"/>
        <v>0</v>
      </c>
      <c r="F224" s="15">
        <v>12724</v>
      </c>
      <c r="G224" s="9"/>
      <c r="H224" s="15">
        <f>B224*Grundlagen!$D$32/Grundlagen!$D$4/Grundlagen!$D$33*Grundlagen!$D$3*(1-Grundlagen!$D$34)</f>
        <v>23283.875786764958</v>
      </c>
      <c r="I224" s="9">
        <f>E224*Grundlagen!$G$32/Grundlagen!$D$4/Grundlagen!$G$33*Grundlagen!$D$3*(1-Grundlagen!$G$34)</f>
        <v>0</v>
      </c>
    </row>
    <row r="225" spans="1:9" x14ac:dyDescent="0.35">
      <c r="A225" s="72">
        <v>42959</v>
      </c>
      <c r="B225" s="15">
        <v>28000</v>
      </c>
      <c r="C225" s="59"/>
      <c r="D225" s="13">
        <v>0</v>
      </c>
      <c r="E225" s="9">
        <f t="shared" si="3"/>
        <v>0</v>
      </c>
      <c r="F225" s="15">
        <v>11504</v>
      </c>
      <c r="G225" s="9"/>
      <c r="H225" s="15">
        <f>B225*Grundlagen!$D$32/Grundlagen!$D$4/Grundlagen!$D$33*Grundlagen!$D$3*(1-Grundlagen!$D$34)</f>
        <v>23283.875786764958</v>
      </c>
      <c r="I225" s="9">
        <f>E225*Grundlagen!$G$32/Grundlagen!$D$4/Grundlagen!$G$33*Grundlagen!$D$3*(1-Grundlagen!$G$34)</f>
        <v>0</v>
      </c>
    </row>
    <row r="226" spans="1:9" x14ac:dyDescent="0.35">
      <c r="A226" s="72">
        <v>42960</v>
      </c>
      <c r="B226" s="15">
        <v>28000</v>
      </c>
      <c r="C226" s="59"/>
      <c r="D226" s="13">
        <v>0</v>
      </c>
      <c r="E226" s="9">
        <f t="shared" si="3"/>
        <v>0</v>
      </c>
      <c r="F226" s="15">
        <v>9750</v>
      </c>
      <c r="G226" s="9"/>
      <c r="H226" s="15">
        <f>B226*Grundlagen!$D$32/Grundlagen!$D$4/Grundlagen!$D$33*Grundlagen!$D$3*(1-Grundlagen!$D$34)</f>
        <v>23283.875786764958</v>
      </c>
      <c r="I226" s="9">
        <f>E226*Grundlagen!$G$32/Grundlagen!$D$4/Grundlagen!$G$33*Grundlagen!$D$3*(1-Grundlagen!$G$34)</f>
        <v>0</v>
      </c>
    </row>
    <row r="227" spans="1:9" x14ac:dyDescent="0.35">
      <c r="A227" s="72">
        <v>42961</v>
      </c>
      <c r="B227" s="15">
        <v>28000</v>
      </c>
      <c r="C227" s="59"/>
      <c r="D227" s="13">
        <v>0</v>
      </c>
      <c r="E227" s="9">
        <f t="shared" si="3"/>
        <v>0</v>
      </c>
      <c r="F227" s="15">
        <v>10792</v>
      </c>
      <c r="G227" s="9"/>
      <c r="H227" s="15">
        <f>B227*Grundlagen!$D$32/Grundlagen!$D$4/Grundlagen!$D$33*Grundlagen!$D$3*(1-Grundlagen!$D$34)</f>
        <v>23283.875786764958</v>
      </c>
      <c r="I227" s="9">
        <f>E227*Grundlagen!$G$32/Grundlagen!$D$4/Grundlagen!$G$33*Grundlagen!$D$3*(1-Grundlagen!$G$34)</f>
        <v>0</v>
      </c>
    </row>
    <row r="228" spans="1:9" x14ac:dyDescent="0.35">
      <c r="A228" s="72">
        <v>42962</v>
      </c>
      <c r="B228" s="15">
        <v>28983</v>
      </c>
      <c r="C228" s="59"/>
      <c r="D228" s="13">
        <v>5</v>
      </c>
      <c r="E228" s="9">
        <f t="shared" si="3"/>
        <v>5</v>
      </c>
      <c r="F228" s="15">
        <v>13460</v>
      </c>
      <c r="G228" s="9"/>
      <c r="H228" s="15">
        <f>B228*Grundlagen!$D$32/Grundlagen!$D$4/Grundlagen!$D$33*Grundlagen!$D$3*(1-Grundlagen!$D$34)</f>
        <v>24101.306140278884</v>
      </c>
      <c r="I228" s="9">
        <f>E228*Grundlagen!$G$32/Grundlagen!$D$4/Grundlagen!$G$33*Grundlagen!$D$3*(1-Grundlagen!$G$34)</f>
        <v>4.4060939668042503</v>
      </c>
    </row>
    <row r="229" spans="1:9" x14ac:dyDescent="0.35">
      <c r="A229" s="72">
        <v>42963</v>
      </c>
      <c r="B229" s="15">
        <v>28698</v>
      </c>
      <c r="C229" s="59"/>
      <c r="D229" s="13">
        <v>3</v>
      </c>
      <c r="E229" s="9">
        <f t="shared" si="3"/>
        <v>3</v>
      </c>
      <c r="F229" s="15">
        <v>14100</v>
      </c>
      <c r="G229" s="9"/>
      <c r="H229" s="15">
        <f>B229*Grundlagen!$D$32/Grundlagen!$D$4/Grundlagen!$D$33*Grundlagen!$D$3*(1-Grundlagen!$D$34)</f>
        <v>23864.309547449317</v>
      </c>
      <c r="I229" s="9">
        <f>E229*Grundlagen!$G$32/Grundlagen!$D$4/Grundlagen!$G$33*Grundlagen!$D$3*(1-Grundlagen!$G$34)</f>
        <v>2.6436563800825499</v>
      </c>
    </row>
    <row r="230" spans="1:9" x14ac:dyDescent="0.35">
      <c r="A230" s="72">
        <v>42964</v>
      </c>
      <c r="B230" s="15">
        <v>30054</v>
      </c>
      <c r="C230" s="59"/>
      <c r="D230" s="13">
        <v>1</v>
      </c>
      <c r="E230" s="9">
        <f t="shared" si="3"/>
        <v>1</v>
      </c>
      <c r="F230" s="15">
        <v>14300</v>
      </c>
      <c r="G230" s="9"/>
      <c r="H230" s="15">
        <f>B230*Grundlagen!$D$32/Grundlagen!$D$4/Grundlagen!$D$33*Grundlagen!$D$3*(1-Grundlagen!$D$34)</f>
        <v>24991.914389122645</v>
      </c>
      <c r="I230" s="9">
        <f>E230*Grundlagen!$G$32/Grundlagen!$D$4/Grundlagen!$G$33*Grundlagen!$D$3*(1-Grundlagen!$G$34)</f>
        <v>0.88121879336085007</v>
      </c>
    </row>
    <row r="231" spans="1:9" x14ac:dyDescent="0.35">
      <c r="A231" s="72">
        <v>42965</v>
      </c>
      <c r="B231" s="15">
        <v>22324</v>
      </c>
      <c r="C231" s="59"/>
      <c r="D231" s="13">
        <v>1</v>
      </c>
      <c r="E231" s="9">
        <f t="shared" si="3"/>
        <v>1</v>
      </c>
      <c r="F231" s="15">
        <v>14140</v>
      </c>
      <c r="G231" s="9"/>
      <c r="H231" s="15">
        <f>B231*Grundlagen!$D$32/Grundlagen!$D$4/Grundlagen!$D$33*Grundlagen!$D$3*(1-Grundlagen!$D$34)</f>
        <v>18563.901537990747</v>
      </c>
      <c r="I231" s="9">
        <f>E231*Grundlagen!$G$32/Grundlagen!$D$4/Grundlagen!$G$33*Grundlagen!$D$3*(1-Grundlagen!$G$34)</f>
        <v>0.88121879336085007</v>
      </c>
    </row>
    <row r="232" spans="1:9" x14ac:dyDescent="0.35">
      <c r="A232" s="72">
        <v>42966</v>
      </c>
      <c r="B232" s="15">
        <v>25893</v>
      </c>
      <c r="C232" s="59"/>
      <c r="D232" s="13">
        <v>5</v>
      </c>
      <c r="E232" s="9">
        <f t="shared" si="3"/>
        <v>5</v>
      </c>
      <c r="F232" s="15">
        <v>11512</v>
      </c>
      <c r="G232" s="9"/>
      <c r="H232" s="15">
        <f>B232*Grundlagen!$D$32/Grundlagen!$D$4/Grundlagen!$D$33*Grundlagen!$D$3*(1-Grundlagen!$D$34)</f>
        <v>21531.764133810895</v>
      </c>
      <c r="I232" s="9">
        <f>E232*Grundlagen!$G$32/Grundlagen!$D$4/Grundlagen!$G$33*Grundlagen!$D$3*(1-Grundlagen!$G$34)</f>
        <v>4.4060939668042503</v>
      </c>
    </row>
    <row r="233" spans="1:9" x14ac:dyDescent="0.35">
      <c r="A233" s="72">
        <v>42967</v>
      </c>
      <c r="B233" s="15">
        <v>20595</v>
      </c>
      <c r="C233" s="59"/>
      <c r="D233" s="13">
        <v>1</v>
      </c>
      <c r="E233" s="9">
        <f t="shared" si="3"/>
        <v>1</v>
      </c>
      <c r="F233" s="15">
        <v>11552</v>
      </c>
      <c r="G233" s="9"/>
      <c r="H233" s="15">
        <f>B233*Grundlagen!$D$32/Grundlagen!$D$4/Grundlagen!$D$33*Grundlagen!$D$3*(1-Grundlagen!$D$34)</f>
        <v>17126.122208158013</v>
      </c>
      <c r="I233" s="9">
        <f>E233*Grundlagen!$G$32/Grundlagen!$D$4/Grundlagen!$G$33*Grundlagen!$D$3*(1-Grundlagen!$G$34)</f>
        <v>0.88121879336085007</v>
      </c>
    </row>
    <row r="234" spans="1:9" x14ac:dyDescent="0.35">
      <c r="A234" s="72">
        <v>42968</v>
      </c>
      <c r="B234" s="15">
        <v>29078</v>
      </c>
      <c r="C234" s="59"/>
      <c r="D234" s="13">
        <v>13</v>
      </c>
      <c r="E234" s="9">
        <f t="shared" si="3"/>
        <v>13</v>
      </c>
      <c r="F234" s="15">
        <v>12760</v>
      </c>
      <c r="G234" s="9"/>
      <c r="H234" s="15">
        <f>B234*Grundlagen!$D$32/Grundlagen!$D$4/Grundlagen!$D$33*Grundlagen!$D$3*(1-Grundlagen!$D$34)</f>
        <v>24180.305004555408</v>
      </c>
      <c r="I234" s="9">
        <f>E234*Grundlagen!$G$32/Grundlagen!$D$4/Grundlagen!$G$33*Grundlagen!$D$3*(1-Grundlagen!$G$34)</f>
        <v>11.455844313691051</v>
      </c>
    </row>
    <row r="235" spans="1:9" x14ac:dyDescent="0.35">
      <c r="A235" s="72">
        <v>42969</v>
      </c>
      <c r="B235" s="15">
        <v>28787</v>
      </c>
      <c r="C235" s="59"/>
      <c r="D235" s="13">
        <v>0</v>
      </c>
      <c r="E235" s="9">
        <f t="shared" si="3"/>
        <v>0</v>
      </c>
      <c r="F235" s="15">
        <v>14060</v>
      </c>
      <c r="G235" s="9"/>
      <c r="H235" s="15">
        <f>B235*Grundlagen!$D$32/Grundlagen!$D$4/Grundlagen!$D$33*Grundlagen!$D$3*(1-Grundlagen!$D$34)</f>
        <v>23938.319009771527</v>
      </c>
      <c r="I235" s="9">
        <f>E235*Grundlagen!$G$32/Grundlagen!$D$4/Grundlagen!$G$33*Grundlagen!$D$3*(1-Grundlagen!$G$34)</f>
        <v>0</v>
      </c>
    </row>
    <row r="236" spans="1:9" x14ac:dyDescent="0.35">
      <c r="A236" s="72">
        <v>42970</v>
      </c>
      <c r="B236" s="15">
        <v>28573</v>
      </c>
      <c r="C236" s="59"/>
      <c r="D236" s="13">
        <v>1</v>
      </c>
      <c r="E236" s="9">
        <f t="shared" si="3"/>
        <v>1</v>
      </c>
      <c r="F236" s="15">
        <v>13506</v>
      </c>
      <c r="G236" s="9"/>
      <c r="H236" s="15">
        <f>B236*Grundlagen!$D$32/Grundlagen!$D$4/Grundlagen!$D$33*Grundlagen!$D$3*(1-Grundlagen!$D$34)</f>
        <v>23760.363673401258</v>
      </c>
      <c r="I236" s="9">
        <f>E236*Grundlagen!$G$32/Grundlagen!$D$4/Grundlagen!$G$33*Grundlagen!$D$3*(1-Grundlagen!$G$34)</f>
        <v>0.88121879336085007</v>
      </c>
    </row>
    <row r="237" spans="1:9" x14ac:dyDescent="0.35">
      <c r="A237" s="72">
        <v>42971</v>
      </c>
      <c r="B237" s="15">
        <v>28258</v>
      </c>
      <c r="C237" s="59"/>
      <c r="D237" s="59">
        <v>4228</v>
      </c>
      <c r="E237" s="9">
        <f t="shared" si="3"/>
        <v>4228</v>
      </c>
      <c r="F237" s="15">
        <v>11870</v>
      </c>
      <c r="G237" s="9"/>
      <c r="H237" s="15">
        <f>B237*Grundlagen!$D$32/Grundlagen!$D$4/Grundlagen!$D$33*Grundlagen!$D$3*(1-Grundlagen!$D$34)</f>
        <v>23498.420070800148</v>
      </c>
      <c r="I237" s="9">
        <f>E237*Grundlagen!$G$32/Grundlagen!$D$4/Grundlagen!$G$33*Grundlagen!$D$3*(1-Grundlagen!$G$34)</f>
        <v>3725.7930583296734</v>
      </c>
    </row>
    <row r="238" spans="1:9" x14ac:dyDescent="0.35">
      <c r="A238" s="72">
        <v>42972</v>
      </c>
      <c r="B238" s="15">
        <v>24701</v>
      </c>
      <c r="C238" s="59"/>
      <c r="D238" s="13">
        <v>7</v>
      </c>
      <c r="E238" s="9">
        <f t="shared" si="3"/>
        <v>7</v>
      </c>
      <c r="F238" s="15">
        <v>11932</v>
      </c>
      <c r="G238" s="9"/>
      <c r="H238" s="15">
        <f>B238*Grundlagen!$D$32/Grundlagen!$D$4/Grundlagen!$D$33*Grundlagen!$D$3*(1-Grundlagen!$D$34)</f>
        <v>20540.53627888862</v>
      </c>
      <c r="I238" s="9">
        <f>E238*Grundlagen!$G$32/Grundlagen!$D$4/Grundlagen!$G$33*Grundlagen!$D$3*(1-Grundlagen!$G$34)</f>
        <v>6.1685315535259493</v>
      </c>
    </row>
    <row r="239" spans="1:9" x14ac:dyDescent="0.35">
      <c r="A239" s="72">
        <v>42973</v>
      </c>
      <c r="B239" s="15">
        <v>20086</v>
      </c>
      <c r="C239" s="59"/>
      <c r="D239" s="59">
        <v>29</v>
      </c>
      <c r="E239" s="9">
        <f t="shared" si="3"/>
        <v>29</v>
      </c>
      <c r="F239" s="15">
        <v>11468</v>
      </c>
      <c r="G239" s="9"/>
      <c r="H239" s="15">
        <f>B239*Grundlagen!$D$32/Grundlagen!$D$4/Grundlagen!$D$33*Grundlagen!$D$3*(1-Grundlagen!$D$34)</f>
        <v>16702.854609034319</v>
      </c>
      <c r="I239" s="9">
        <f>E239*Grundlagen!$G$32/Grundlagen!$D$4/Grundlagen!$G$33*Grundlagen!$D$3*(1-Grundlagen!$G$34)</f>
        <v>25.555345007464645</v>
      </c>
    </row>
    <row r="240" spans="1:9" x14ac:dyDescent="0.35">
      <c r="A240" s="72">
        <v>42974</v>
      </c>
      <c r="B240" s="15">
        <v>27961</v>
      </c>
      <c r="C240" s="59"/>
      <c r="D240" s="59">
        <v>0</v>
      </c>
      <c r="E240" s="9">
        <f t="shared" si="3"/>
        <v>0</v>
      </c>
      <c r="F240" s="15">
        <v>11402</v>
      </c>
      <c r="G240" s="9"/>
      <c r="H240" s="15">
        <f>B240*Grundlagen!$D$32/Grundlagen!$D$4/Grundlagen!$D$33*Grundlagen!$D$3*(1-Grundlagen!$D$34)</f>
        <v>23251.444674061961</v>
      </c>
      <c r="I240" s="9">
        <f>E240*Grundlagen!$G$32/Grundlagen!$D$4/Grundlagen!$G$33*Grundlagen!$D$3*(1-Grundlagen!$G$34)</f>
        <v>0</v>
      </c>
    </row>
    <row r="241" spans="1:9" x14ac:dyDescent="0.35">
      <c r="A241" s="72">
        <v>42975</v>
      </c>
      <c r="B241" s="15">
        <v>20531</v>
      </c>
      <c r="C241" s="59"/>
      <c r="D241" s="59">
        <v>0</v>
      </c>
      <c r="E241" s="9">
        <f t="shared" si="3"/>
        <v>0</v>
      </c>
      <c r="F241" s="15">
        <v>10298</v>
      </c>
      <c r="G241" s="9"/>
      <c r="H241" s="15">
        <f>B241*Grundlagen!$D$32/Grundlagen!$D$4/Grundlagen!$D$33*Grundlagen!$D$3*(1-Grundlagen!$D$34)</f>
        <v>17072.901920645407</v>
      </c>
      <c r="I241" s="9">
        <f>E241*Grundlagen!$G$32/Grundlagen!$D$4/Grundlagen!$G$33*Grundlagen!$D$3*(1-Grundlagen!$G$34)</f>
        <v>0</v>
      </c>
    </row>
    <row r="242" spans="1:9" x14ac:dyDescent="0.35">
      <c r="A242" s="72">
        <v>42976</v>
      </c>
      <c r="B242" s="15">
        <v>27883</v>
      </c>
      <c r="C242" s="59"/>
      <c r="D242" s="59">
        <v>0</v>
      </c>
      <c r="E242" s="9">
        <f t="shared" si="3"/>
        <v>0</v>
      </c>
      <c r="F242" s="15">
        <v>13052</v>
      </c>
      <c r="G242" s="9"/>
      <c r="H242" s="15">
        <f>B242*Grundlagen!$D$32/Grundlagen!$D$4/Grundlagen!$D$33*Grundlagen!$D$3*(1-Grundlagen!$D$34)</f>
        <v>23186.582448655976</v>
      </c>
      <c r="I242" s="9">
        <f>E242*Grundlagen!$G$32/Grundlagen!$D$4/Grundlagen!$G$33*Grundlagen!$D$3*(1-Grundlagen!$G$34)</f>
        <v>0</v>
      </c>
    </row>
    <row r="243" spans="1:9" x14ac:dyDescent="0.35">
      <c r="A243" s="72">
        <v>42977</v>
      </c>
      <c r="B243" s="15">
        <v>30398</v>
      </c>
      <c r="C243" s="59"/>
      <c r="D243" s="59">
        <v>0</v>
      </c>
      <c r="E243" s="9">
        <f t="shared" si="3"/>
        <v>0</v>
      </c>
      <c r="F243" s="15">
        <v>14084</v>
      </c>
      <c r="G243" s="9"/>
      <c r="H243" s="15">
        <f>B243*Grundlagen!$D$32/Grundlagen!$D$4/Grundlagen!$D$33*Grundlagen!$D$3*(1-Grundlagen!$D$34)</f>
        <v>25277.973434502899</v>
      </c>
      <c r="I243" s="9">
        <f>E243*Grundlagen!$G$32/Grundlagen!$D$4/Grundlagen!$G$33*Grundlagen!$D$3*(1-Grundlagen!$G$34)</f>
        <v>0</v>
      </c>
    </row>
    <row r="244" spans="1:9" x14ac:dyDescent="0.35">
      <c r="A244" s="72">
        <v>42978</v>
      </c>
      <c r="B244" s="15">
        <v>33362</v>
      </c>
      <c r="C244" s="59"/>
      <c r="D244" s="59">
        <v>3</v>
      </c>
      <c r="E244" s="9">
        <f t="shared" si="3"/>
        <v>3</v>
      </c>
      <c r="F244" s="15">
        <v>15552</v>
      </c>
      <c r="G244" s="9">
        <v>4395486</v>
      </c>
      <c r="H244" s="15">
        <f>B244*Grundlagen!$D$32/Grundlagen!$D$4/Grundlagen!$D$33*Grundlagen!$D$3*(1-Grundlagen!$D$34)</f>
        <v>27742.737999930447</v>
      </c>
      <c r="I244" s="9">
        <f>E244*Grundlagen!$G$32/Grundlagen!$D$4/Grundlagen!$G$33*Grundlagen!$D$3*(1-Grundlagen!$G$34)</f>
        <v>2.6436563800825499</v>
      </c>
    </row>
    <row r="245" spans="1:9" x14ac:dyDescent="0.35">
      <c r="A245" s="72">
        <v>42979</v>
      </c>
      <c r="B245" s="15">
        <v>29670</v>
      </c>
      <c r="C245" s="59"/>
      <c r="D245" s="59">
        <v>2</v>
      </c>
      <c r="E245" s="9">
        <f t="shared" si="3"/>
        <v>2</v>
      </c>
      <c r="F245" s="15">
        <v>14372</v>
      </c>
      <c r="G245" s="9"/>
      <c r="H245" s="15">
        <f>B245*Grundlagen!$D$32/Grundlagen!$D$4/Grundlagen!$D$33*Grundlagen!$D$3*(1-Grundlagen!$D$34)</f>
        <v>24672.59266404701</v>
      </c>
      <c r="I245" s="9">
        <f>E245*Grundlagen!$G$32/Grundlagen!$D$4/Grundlagen!$G$33*Grundlagen!$D$3*(1-Grundlagen!$G$34)</f>
        <v>1.7624375867217001</v>
      </c>
    </row>
    <row r="246" spans="1:9" x14ac:dyDescent="0.35">
      <c r="A246" s="72">
        <v>42980</v>
      </c>
      <c r="B246" s="15">
        <v>26545</v>
      </c>
      <c r="C246" s="59"/>
      <c r="D246" s="59">
        <v>1</v>
      </c>
      <c r="E246" s="9">
        <f t="shared" si="3"/>
        <v>1</v>
      </c>
      <c r="F246" s="15">
        <v>12484</v>
      </c>
      <c r="G246" s="9"/>
      <c r="H246" s="15">
        <f>B246*Grundlagen!$D$32/Grundlagen!$D$4/Grundlagen!$D$33*Grundlagen!$D$3*(1-Grundlagen!$D$34)</f>
        <v>22073.945812845563</v>
      </c>
      <c r="I246" s="9">
        <f>E246*Grundlagen!$G$32/Grundlagen!$D$4/Grundlagen!$G$33*Grundlagen!$D$3*(1-Grundlagen!$G$34)</f>
        <v>0.88121879336085007</v>
      </c>
    </row>
    <row r="247" spans="1:9" x14ac:dyDescent="0.35">
      <c r="A247" s="72">
        <v>42981</v>
      </c>
      <c r="B247" s="15">
        <v>27467</v>
      </c>
      <c r="C247" s="59"/>
      <c r="D247" s="13">
        <v>0</v>
      </c>
      <c r="E247" s="9">
        <f t="shared" si="3"/>
        <v>0</v>
      </c>
      <c r="F247" s="15">
        <v>11810</v>
      </c>
      <c r="G247" s="9"/>
      <c r="H247" s="15">
        <f>B247*Grundlagen!$D$32/Grundlagen!$D$4/Grundlagen!$D$33*Grundlagen!$D$3*(1-Grundlagen!$D$34)</f>
        <v>22840.65057982404</v>
      </c>
      <c r="I247" s="9">
        <f>E247*Grundlagen!$G$32/Grundlagen!$D$4/Grundlagen!$G$33*Grundlagen!$D$3*(1-Grundlagen!$G$34)</f>
        <v>0</v>
      </c>
    </row>
    <row r="248" spans="1:9" x14ac:dyDescent="0.35">
      <c r="A248" s="72">
        <v>42982</v>
      </c>
      <c r="B248" s="15">
        <v>26829</v>
      </c>
      <c r="C248" s="59"/>
      <c r="D248" s="13">
        <v>9</v>
      </c>
      <c r="E248" s="9">
        <f t="shared" si="3"/>
        <v>9</v>
      </c>
      <c r="F248" s="15">
        <v>12138</v>
      </c>
      <c r="G248" s="9"/>
      <c r="H248" s="15">
        <f>B248*Grundlagen!$D$32/Grundlagen!$D$4/Grundlagen!$D$33*Grundlagen!$D$3*(1-Grundlagen!$D$34)</f>
        <v>22310.110838682751</v>
      </c>
      <c r="I248" s="9">
        <f>E248*Grundlagen!$G$32/Grundlagen!$D$4/Grundlagen!$G$33*Grundlagen!$D$3*(1-Grundlagen!$G$34)</f>
        <v>7.930969140247651</v>
      </c>
    </row>
    <row r="249" spans="1:9" x14ac:dyDescent="0.35">
      <c r="A249" s="72">
        <v>42983</v>
      </c>
      <c r="B249" s="15">
        <v>26678</v>
      </c>
      <c r="C249" s="59"/>
      <c r="D249" s="13">
        <v>5</v>
      </c>
      <c r="E249" s="9">
        <f t="shared" si="3"/>
        <v>5</v>
      </c>
      <c r="F249" s="15">
        <v>12532</v>
      </c>
      <c r="G249" s="9"/>
      <c r="H249" s="15">
        <f>B249*Grundlagen!$D$32/Grundlagen!$D$4/Grundlagen!$D$33*Grundlagen!$D$3*(1-Grundlagen!$D$34)</f>
        <v>22184.544222832697</v>
      </c>
      <c r="I249" s="9">
        <f>E249*Grundlagen!$G$32/Grundlagen!$D$4/Grundlagen!$G$33*Grundlagen!$D$3*(1-Grundlagen!$G$34)</f>
        <v>4.4060939668042503</v>
      </c>
    </row>
    <row r="250" spans="1:9" x14ac:dyDescent="0.35">
      <c r="A250" s="72">
        <v>42984</v>
      </c>
      <c r="B250" s="15">
        <v>27737</v>
      </c>
      <c r="C250" s="59"/>
      <c r="D250" s="13">
        <v>6</v>
      </c>
      <c r="E250" s="9">
        <f t="shared" si="3"/>
        <v>6</v>
      </c>
      <c r="F250" s="15">
        <v>13910</v>
      </c>
      <c r="G250" s="9"/>
      <c r="H250" s="15">
        <f>B250*Grundlagen!$D$32/Grundlagen!$D$4/Grundlagen!$D$33*Grundlagen!$D$3*(1-Grundlagen!$D$34)</f>
        <v>23065.173667767842</v>
      </c>
      <c r="I250" s="9">
        <f>E250*Grundlagen!$G$32/Grundlagen!$D$4/Grundlagen!$G$33*Grundlagen!$D$3*(1-Grundlagen!$G$34)</f>
        <v>5.2873127601650998</v>
      </c>
    </row>
    <row r="251" spans="1:9" x14ac:dyDescent="0.35">
      <c r="A251" s="72">
        <v>42985</v>
      </c>
      <c r="B251" s="15">
        <v>30718</v>
      </c>
      <c r="C251" s="59"/>
      <c r="D251" s="13">
        <v>4</v>
      </c>
      <c r="E251" s="9">
        <f t="shared" si="3"/>
        <v>4</v>
      </c>
      <c r="F251" s="15">
        <v>14754</v>
      </c>
      <c r="G251" s="9"/>
      <c r="H251" s="15">
        <f>B251*Grundlagen!$D$32/Grundlagen!$D$4/Grundlagen!$D$33*Grundlagen!$D$3*(1-Grundlagen!$D$34)</f>
        <v>25544.074872065929</v>
      </c>
      <c r="I251" s="9">
        <f>E251*Grundlagen!$G$32/Grundlagen!$D$4/Grundlagen!$G$33*Grundlagen!$D$3*(1-Grundlagen!$G$34)</f>
        <v>3.5248751734434003</v>
      </c>
    </row>
    <row r="252" spans="1:9" x14ac:dyDescent="0.35">
      <c r="A252" s="72">
        <v>42986</v>
      </c>
      <c r="B252" s="15">
        <v>31770</v>
      </c>
      <c r="C252" s="59"/>
      <c r="D252" s="13">
        <v>1</v>
      </c>
      <c r="E252" s="9">
        <f t="shared" si="3"/>
        <v>1</v>
      </c>
      <c r="F252" s="15">
        <v>14756</v>
      </c>
      <c r="G252" s="9"/>
      <c r="H252" s="15">
        <f>B252*Grundlagen!$D$32/Grundlagen!$D$4/Grundlagen!$D$33*Grundlagen!$D$3*(1-Grundlagen!$D$34)</f>
        <v>26418.883348054384</v>
      </c>
      <c r="I252" s="9">
        <f>E252*Grundlagen!$G$32/Grundlagen!$D$4/Grundlagen!$G$33*Grundlagen!$D$3*(1-Grundlagen!$G$34)</f>
        <v>0.88121879336085007</v>
      </c>
    </row>
    <row r="253" spans="1:9" x14ac:dyDescent="0.35">
      <c r="A253" s="72">
        <v>42987</v>
      </c>
      <c r="B253" s="15">
        <v>37593</v>
      </c>
      <c r="C253" s="59"/>
      <c r="D253" s="13">
        <v>298</v>
      </c>
      <c r="E253" s="9">
        <f t="shared" si="3"/>
        <v>298</v>
      </c>
      <c r="F253" s="15">
        <v>12228</v>
      </c>
      <c r="G253" s="9"/>
      <c r="H253" s="15">
        <f>B253*Grundlagen!$D$32/Grundlagen!$D$4/Grundlagen!$D$33*Grundlagen!$D$3*(1-Grundlagen!$D$34)</f>
        <v>31261.097944709109</v>
      </c>
      <c r="I253" s="9">
        <f>E253*Grundlagen!$G$32/Grundlagen!$D$4/Grundlagen!$G$33*Grundlagen!$D$3*(1-Grundlagen!$G$34)</f>
        <v>262.6032004215333</v>
      </c>
    </row>
    <row r="254" spans="1:9" x14ac:dyDescent="0.35">
      <c r="A254" s="72">
        <v>42988</v>
      </c>
      <c r="B254" s="15">
        <v>20889</v>
      </c>
      <c r="C254" s="59"/>
      <c r="D254" s="13">
        <v>2</v>
      </c>
      <c r="E254" s="9">
        <f t="shared" si="3"/>
        <v>2</v>
      </c>
      <c r="F254" s="15">
        <v>11618</v>
      </c>
      <c r="G254" s="9"/>
      <c r="H254" s="15">
        <f>B254*Grundlagen!$D$32/Grundlagen!$D$4/Grundlagen!$D$33*Grundlagen!$D$3*(1-Grundlagen!$D$34)</f>
        <v>17370.602903919047</v>
      </c>
      <c r="I254" s="9">
        <f>E254*Grundlagen!$G$32/Grundlagen!$D$4/Grundlagen!$G$33*Grundlagen!$D$3*(1-Grundlagen!$G$34)</f>
        <v>1.7624375867217001</v>
      </c>
    </row>
    <row r="255" spans="1:9" x14ac:dyDescent="0.35">
      <c r="A255" s="72">
        <v>42989</v>
      </c>
      <c r="B255" s="15">
        <v>31489</v>
      </c>
      <c r="C255" s="59"/>
      <c r="D255" s="13">
        <v>10</v>
      </c>
      <c r="E255" s="9">
        <f t="shared" si="3"/>
        <v>10</v>
      </c>
      <c r="F255" s="15">
        <v>12964</v>
      </c>
      <c r="G255" s="9"/>
      <c r="H255" s="15">
        <f>B255*Grundlagen!$D$32/Grundlagen!$D$4/Grundlagen!$D$33*Grundlagen!$D$3*(1-Grundlagen!$D$34)</f>
        <v>26185.213023194352</v>
      </c>
      <c r="I255" s="9">
        <f>E255*Grundlagen!$G$32/Grundlagen!$D$4/Grundlagen!$G$33*Grundlagen!$D$3*(1-Grundlagen!$G$34)</f>
        <v>8.8121879336085005</v>
      </c>
    </row>
    <row r="256" spans="1:9" x14ac:dyDescent="0.35">
      <c r="A256" s="72">
        <v>42990</v>
      </c>
      <c r="B256" s="15">
        <v>31015</v>
      </c>
      <c r="C256" s="59"/>
      <c r="D256" s="13">
        <v>8</v>
      </c>
      <c r="E256" s="9">
        <f t="shared" si="3"/>
        <v>8</v>
      </c>
      <c r="F256" s="15">
        <v>14830</v>
      </c>
      <c r="G256" s="9"/>
      <c r="H256" s="15">
        <f>B256*Grundlagen!$D$32/Grundlagen!$D$4/Grundlagen!$D$33*Grundlagen!$D$3*(1-Grundlagen!$D$34)</f>
        <v>25791.050268804112</v>
      </c>
      <c r="I256" s="9">
        <f>E256*Grundlagen!$G$32/Grundlagen!$D$4/Grundlagen!$G$33*Grundlagen!$D$3*(1-Grundlagen!$G$34)</f>
        <v>7.0497503468868006</v>
      </c>
    </row>
    <row r="257" spans="1:9" x14ac:dyDescent="0.35">
      <c r="A257" s="72">
        <v>42991</v>
      </c>
      <c r="B257" s="15">
        <v>29498</v>
      </c>
      <c r="C257" s="59"/>
      <c r="D257" s="13">
        <v>1</v>
      </c>
      <c r="E257" s="9">
        <f t="shared" si="3"/>
        <v>1</v>
      </c>
      <c r="F257" s="15">
        <v>13460</v>
      </c>
      <c r="G257" s="9"/>
      <c r="H257" s="15">
        <f>B257*Grundlagen!$D$32/Grundlagen!$D$4/Grundlagen!$D$33*Grundlagen!$D$3*(1-Grundlagen!$D$34)</f>
        <v>24529.563141356884</v>
      </c>
      <c r="I257" s="9">
        <f>E257*Grundlagen!$G$32/Grundlagen!$D$4/Grundlagen!$G$33*Grundlagen!$D$3*(1-Grundlagen!$G$34)</f>
        <v>0.88121879336085007</v>
      </c>
    </row>
    <row r="258" spans="1:9" x14ac:dyDescent="0.35">
      <c r="A258" s="72">
        <v>42992</v>
      </c>
      <c r="B258" s="15">
        <v>30120</v>
      </c>
      <c r="C258" s="59"/>
      <c r="D258" s="13">
        <v>1</v>
      </c>
      <c r="E258" s="9">
        <f t="shared" si="3"/>
        <v>1</v>
      </c>
      <c r="F258" s="15">
        <v>14544</v>
      </c>
      <c r="G258" s="9"/>
      <c r="H258" s="15">
        <f>B258*Grundlagen!$D$32/Grundlagen!$D$4/Grundlagen!$D$33*Grundlagen!$D$3*(1-Grundlagen!$D$34)</f>
        <v>25046.797810620021</v>
      </c>
      <c r="I258" s="9">
        <f>E258*Grundlagen!$G$32/Grundlagen!$D$4/Grundlagen!$G$33*Grundlagen!$D$3*(1-Grundlagen!$G$34)</f>
        <v>0.88121879336085007</v>
      </c>
    </row>
    <row r="259" spans="1:9" x14ac:dyDescent="0.35">
      <c r="A259" s="72">
        <v>42993</v>
      </c>
      <c r="B259" s="15">
        <v>27693</v>
      </c>
      <c r="C259" s="59"/>
      <c r="D259" s="13">
        <v>0</v>
      </c>
      <c r="E259" s="9">
        <f t="shared" ref="E259:E322" si="4">C259+D259</f>
        <v>0</v>
      </c>
      <c r="F259" s="15">
        <v>13724</v>
      </c>
      <c r="G259" s="9"/>
      <c r="H259" s="15">
        <f>B259*Grundlagen!$D$32/Grundlagen!$D$4/Grundlagen!$D$33*Grundlagen!$D$3*(1-Grundlagen!$D$34)</f>
        <v>23028.584720102928</v>
      </c>
      <c r="I259" s="9">
        <f>E259*Grundlagen!$G$32/Grundlagen!$D$4/Grundlagen!$G$33*Grundlagen!$D$3*(1-Grundlagen!$G$34)</f>
        <v>0</v>
      </c>
    </row>
    <row r="260" spans="1:9" x14ac:dyDescent="0.35">
      <c r="A260" s="72">
        <v>42994</v>
      </c>
      <c r="B260" s="15">
        <v>26582</v>
      </c>
      <c r="C260" s="59"/>
      <c r="D260" s="59">
        <v>0</v>
      </c>
      <c r="E260" s="9">
        <f t="shared" si="4"/>
        <v>0</v>
      </c>
      <c r="F260" s="15">
        <v>12580</v>
      </c>
      <c r="G260" s="9"/>
      <c r="H260" s="15">
        <f>B260*Grundlagen!$D$32/Grundlagen!$D$4/Grundlagen!$D$33*Grundlagen!$D$3*(1-Grundlagen!$D$34)</f>
        <v>22104.71379156379</v>
      </c>
      <c r="I260" s="9">
        <f>E260*Grundlagen!$G$32/Grundlagen!$D$4/Grundlagen!$G$33*Grundlagen!$D$3*(1-Grundlagen!$G$34)</f>
        <v>0</v>
      </c>
    </row>
    <row r="261" spans="1:9" x14ac:dyDescent="0.35">
      <c r="A261" s="72">
        <v>42995</v>
      </c>
      <c r="B261" s="15">
        <v>29182</v>
      </c>
      <c r="C261" s="59"/>
      <c r="D261" s="59">
        <v>1</v>
      </c>
      <c r="E261" s="9">
        <f t="shared" si="4"/>
        <v>1</v>
      </c>
      <c r="F261" s="15">
        <v>11588</v>
      </c>
      <c r="G261" s="9"/>
      <c r="H261" s="15">
        <f>B261*Grundlagen!$D$32/Grundlagen!$D$4/Grundlagen!$D$33*Grundlagen!$D$3*(1-Grundlagen!$D$34)</f>
        <v>24266.787971763395</v>
      </c>
      <c r="I261" s="9">
        <f>E261*Grundlagen!$G$32/Grundlagen!$D$4/Grundlagen!$G$33*Grundlagen!$D$3*(1-Grundlagen!$G$34)</f>
        <v>0.88121879336085007</v>
      </c>
    </row>
    <row r="262" spans="1:9" x14ac:dyDescent="0.35">
      <c r="A262" s="72">
        <v>42996</v>
      </c>
      <c r="B262" s="15">
        <v>29011</v>
      </c>
      <c r="C262" s="59"/>
      <c r="D262" s="13">
        <v>6</v>
      </c>
      <c r="E262" s="9">
        <f t="shared" si="4"/>
        <v>6</v>
      </c>
      <c r="F262" s="15">
        <v>11110</v>
      </c>
      <c r="G262" s="9"/>
      <c r="H262" s="15">
        <f>B262*Grundlagen!$D$32/Grundlagen!$D$4/Grundlagen!$D$33*Grundlagen!$D$3*(1-Grundlagen!$D$34)</f>
        <v>24124.590016065649</v>
      </c>
      <c r="I262" s="9">
        <f>E262*Grundlagen!$G$32/Grundlagen!$D$4/Grundlagen!$G$33*Grundlagen!$D$3*(1-Grundlagen!$G$34)</f>
        <v>5.2873127601650998</v>
      </c>
    </row>
    <row r="263" spans="1:9" x14ac:dyDescent="0.35">
      <c r="A263" s="72">
        <v>42997</v>
      </c>
      <c r="B263" s="15">
        <v>28946</v>
      </c>
      <c r="C263" s="59"/>
      <c r="D263" s="13">
        <v>1</v>
      </c>
      <c r="E263" s="9">
        <f t="shared" si="4"/>
        <v>1</v>
      </c>
      <c r="F263" s="15">
        <v>14308</v>
      </c>
      <c r="G263" s="9"/>
      <c r="H263" s="15">
        <f>B263*Grundlagen!$D$32/Grundlagen!$D$4/Grundlagen!$D$33*Grundlagen!$D$3*(1-Grundlagen!$D$34)</f>
        <v>24070.538161560657</v>
      </c>
      <c r="I263" s="9">
        <f>E263*Grundlagen!$G$32/Grundlagen!$D$4/Grundlagen!$G$33*Grundlagen!$D$3*(1-Grundlagen!$G$34)</f>
        <v>0.88121879336085007</v>
      </c>
    </row>
    <row r="264" spans="1:9" x14ac:dyDescent="0.35">
      <c r="A264" s="72">
        <v>42998</v>
      </c>
      <c r="B264" s="15">
        <v>28358</v>
      </c>
      <c r="C264" s="59"/>
      <c r="D264" s="13">
        <v>2</v>
      </c>
      <c r="E264" s="9">
        <f t="shared" si="4"/>
        <v>2</v>
      </c>
      <c r="F264" s="15">
        <v>14470</v>
      </c>
      <c r="G264" s="9"/>
      <c r="H264" s="15">
        <f>B264*Grundlagen!$D$32/Grundlagen!$D$4/Grundlagen!$D$33*Grundlagen!$D$3*(1-Grundlagen!$D$34)</f>
        <v>23581.576770038599</v>
      </c>
      <c r="I264" s="9">
        <f>E264*Grundlagen!$G$32/Grundlagen!$D$4/Grundlagen!$G$33*Grundlagen!$D$3*(1-Grundlagen!$G$34)</f>
        <v>1.7624375867217001</v>
      </c>
    </row>
    <row r="265" spans="1:9" x14ac:dyDescent="0.35">
      <c r="A265" s="72">
        <v>42999</v>
      </c>
      <c r="B265" s="15">
        <v>27793</v>
      </c>
      <c r="C265" s="59"/>
      <c r="D265" s="13">
        <v>4</v>
      </c>
      <c r="E265" s="9">
        <f t="shared" si="4"/>
        <v>4</v>
      </c>
      <c r="F265" s="15">
        <v>13974</v>
      </c>
      <c r="G265" s="9"/>
      <c r="H265" s="15">
        <f>B265*Grundlagen!$D$32/Grundlagen!$D$4/Grundlagen!$D$33*Grundlagen!$D$3*(1-Grundlagen!$D$34)</f>
        <v>23111.741419341379</v>
      </c>
      <c r="I265" s="9">
        <f>E265*Grundlagen!$G$32/Grundlagen!$D$4/Grundlagen!$G$33*Grundlagen!$D$3*(1-Grundlagen!$G$34)</f>
        <v>3.5248751734434003</v>
      </c>
    </row>
    <row r="266" spans="1:9" x14ac:dyDescent="0.35">
      <c r="A266" s="72">
        <v>43000</v>
      </c>
      <c r="B266" s="15">
        <v>28096</v>
      </c>
      <c r="C266" s="59"/>
      <c r="D266" s="13">
        <v>15</v>
      </c>
      <c r="E266" s="9">
        <f t="shared" si="4"/>
        <v>15</v>
      </c>
      <c r="F266" s="15">
        <v>13842</v>
      </c>
      <c r="G266" s="9"/>
      <c r="H266" s="15">
        <f>B266*Grundlagen!$D$32/Grundlagen!$D$4/Grundlagen!$D$33*Grundlagen!$D$3*(1-Grundlagen!$D$34)</f>
        <v>23363.706218033865</v>
      </c>
      <c r="I266" s="9">
        <f>E266*Grundlagen!$G$32/Grundlagen!$D$4/Grundlagen!$G$33*Grundlagen!$D$3*(1-Grundlagen!$G$34)</f>
        <v>13.21828190041275</v>
      </c>
    </row>
    <row r="267" spans="1:9" x14ac:dyDescent="0.35">
      <c r="A267" s="72">
        <v>43001</v>
      </c>
      <c r="B267" s="15">
        <v>30661</v>
      </c>
      <c r="C267" s="59"/>
      <c r="D267" s="13">
        <v>12</v>
      </c>
      <c r="E267" s="9">
        <f t="shared" si="4"/>
        <v>12</v>
      </c>
      <c r="F267" s="15">
        <v>12620</v>
      </c>
      <c r="G267" s="9"/>
      <c r="H267" s="15">
        <f>B267*Grundlagen!$D$32/Grundlagen!$D$4/Grundlagen!$D$33*Grundlagen!$D$3*(1-Grundlagen!$D$34)</f>
        <v>25496.675553500016</v>
      </c>
      <c r="I267" s="9">
        <f>E267*Grundlagen!$G$32/Grundlagen!$D$4/Grundlagen!$G$33*Grundlagen!$D$3*(1-Grundlagen!$G$34)</f>
        <v>10.5746255203302</v>
      </c>
    </row>
    <row r="268" spans="1:9" x14ac:dyDescent="0.35">
      <c r="A268" s="72">
        <v>43002</v>
      </c>
      <c r="B268" s="15">
        <v>26471</v>
      </c>
      <c r="C268" s="59"/>
      <c r="D268" s="13">
        <v>6</v>
      </c>
      <c r="E268" s="9">
        <f t="shared" si="4"/>
        <v>6</v>
      </c>
      <c r="F268" s="15">
        <v>11760</v>
      </c>
      <c r="G268" s="9"/>
      <c r="H268" s="15">
        <f>B268*Grundlagen!$D$32/Grundlagen!$D$4/Grundlagen!$D$33*Grundlagen!$D$3*(1-Grundlagen!$D$34)</f>
        <v>22012.409855409111</v>
      </c>
      <c r="I268" s="9">
        <f>E268*Grundlagen!$G$32/Grundlagen!$D$4/Grundlagen!$G$33*Grundlagen!$D$3*(1-Grundlagen!$G$34)</f>
        <v>5.2873127601650998</v>
      </c>
    </row>
    <row r="269" spans="1:9" x14ac:dyDescent="0.35">
      <c r="A269" s="72">
        <v>43003</v>
      </c>
      <c r="B269" s="15">
        <v>22429</v>
      </c>
      <c r="C269" s="59"/>
      <c r="D269" s="13">
        <v>10</v>
      </c>
      <c r="E269" s="9">
        <f t="shared" si="4"/>
        <v>10</v>
      </c>
      <c r="F269" s="15">
        <v>11696</v>
      </c>
      <c r="G269" s="9"/>
      <c r="H269" s="15">
        <f>B269*Grundlagen!$D$32/Grundlagen!$D$4/Grundlagen!$D$33*Grundlagen!$D$3*(1-Grundlagen!$D$34)</f>
        <v>18651.216072191117</v>
      </c>
      <c r="I269" s="9">
        <f>E269*Grundlagen!$G$32/Grundlagen!$D$4/Grundlagen!$G$33*Grundlagen!$D$3*(1-Grundlagen!$G$34)</f>
        <v>8.8121879336085005</v>
      </c>
    </row>
    <row r="270" spans="1:9" x14ac:dyDescent="0.35">
      <c r="A270" s="72">
        <v>43004</v>
      </c>
      <c r="B270" s="15">
        <v>29426</v>
      </c>
      <c r="C270" s="59"/>
      <c r="D270" s="13">
        <v>0</v>
      </c>
      <c r="E270" s="9">
        <f t="shared" si="4"/>
        <v>0</v>
      </c>
      <c r="F270" s="15">
        <v>14604</v>
      </c>
      <c r="G270" s="9"/>
      <c r="H270" s="15">
        <f>B270*Grundlagen!$D$32/Grundlagen!$D$4/Grundlagen!$D$33*Grundlagen!$D$3*(1-Grundlagen!$D$34)</f>
        <v>24469.690317905199</v>
      </c>
      <c r="I270" s="9">
        <f>E270*Grundlagen!$G$32/Grundlagen!$D$4/Grundlagen!$G$33*Grundlagen!$D$3*(1-Grundlagen!$G$34)</f>
        <v>0</v>
      </c>
    </row>
    <row r="271" spans="1:9" x14ac:dyDescent="0.35">
      <c r="A271" s="72">
        <v>43005</v>
      </c>
      <c r="B271" s="15">
        <v>26855</v>
      </c>
      <c r="C271" s="59"/>
      <c r="D271" s="13">
        <v>3</v>
      </c>
      <c r="E271" s="9">
        <f t="shared" si="4"/>
        <v>3</v>
      </c>
      <c r="F271" s="15">
        <v>13760</v>
      </c>
      <c r="G271" s="9"/>
      <c r="H271" s="15">
        <f>B271*Grundlagen!$D$32/Grundlagen!$D$4/Grundlagen!$D$33*Grundlagen!$D$3*(1-Grundlagen!$D$34)</f>
        <v>22331.731580484749</v>
      </c>
      <c r="I271" s="9">
        <f>E271*Grundlagen!$G$32/Grundlagen!$D$4/Grundlagen!$G$33*Grundlagen!$D$3*(1-Grundlagen!$G$34)</f>
        <v>2.6436563800825499</v>
      </c>
    </row>
    <row r="272" spans="1:9" x14ac:dyDescent="0.35">
      <c r="A272" s="72">
        <v>43006</v>
      </c>
      <c r="B272" s="15">
        <v>25588</v>
      </c>
      <c r="C272" s="59"/>
      <c r="D272" s="13">
        <v>10</v>
      </c>
      <c r="E272" s="9">
        <f t="shared" si="4"/>
        <v>10</v>
      </c>
      <c r="F272" s="15">
        <v>12540</v>
      </c>
      <c r="G272" s="9"/>
      <c r="H272" s="15">
        <f>B272*Grundlagen!$D$32/Grundlagen!$D$4/Grundlagen!$D$33*Grundlagen!$D$3*(1-Grundlagen!$D$34)</f>
        <v>21278.136201133635</v>
      </c>
      <c r="I272" s="9">
        <f>E272*Grundlagen!$G$32/Grundlagen!$D$4/Grundlagen!$G$33*Grundlagen!$D$3*(1-Grundlagen!$G$34)</f>
        <v>8.8121879336085005</v>
      </c>
    </row>
    <row r="273" spans="1:9" x14ac:dyDescent="0.35">
      <c r="A273" s="72">
        <v>43007</v>
      </c>
      <c r="B273" s="15">
        <v>26152</v>
      </c>
      <c r="C273" s="59"/>
      <c r="D273" s="13">
        <v>11</v>
      </c>
      <c r="E273" s="9">
        <f t="shared" si="4"/>
        <v>11</v>
      </c>
      <c r="F273" s="15">
        <v>12812</v>
      </c>
      <c r="G273" s="9"/>
      <c r="H273" s="15">
        <f>B273*Grundlagen!$D$32/Grundlagen!$D$4/Grundlagen!$D$33*Grundlagen!$D$3*(1-Grundlagen!$D$34)</f>
        <v>21747.139984838472</v>
      </c>
      <c r="I273" s="9">
        <f>E273*Grundlagen!$G$32/Grundlagen!$D$4/Grundlagen!$G$33*Grundlagen!$D$3*(1-Grundlagen!$G$34)</f>
        <v>9.69340672696935</v>
      </c>
    </row>
    <row r="274" spans="1:9" x14ac:dyDescent="0.35">
      <c r="A274" s="72">
        <v>43008</v>
      </c>
      <c r="B274" s="15">
        <v>28150</v>
      </c>
      <c r="C274" s="59"/>
      <c r="D274" s="59">
        <v>8</v>
      </c>
      <c r="E274" s="9">
        <f t="shared" si="4"/>
        <v>8</v>
      </c>
      <c r="F274" s="15">
        <v>11556</v>
      </c>
      <c r="G274" s="9">
        <v>4359833</v>
      </c>
      <c r="H274" s="15">
        <f>B274*Grundlagen!$D$32/Grundlagen!$D$4/Grundlagen!$D$33*Grundlagen!$D$3*(1-Grundlagen!$D$34)</f>
        <v>23408.610835622629</v>
      </c>
      <c r="I274" s="9">
        <f>E274*Grundlagen!$G$32/Grundlagen!$D$4/Grundlagen!$G$33*Grundlagen!$D$3*(1-Grundlagen!$G$34)</f>
        <v>7.0497503468868006</v>
      </c>
    </row>
    <row r="275" spans="1:9" x14ac:dyDescent="0.35">
      <c r="A275" s="72">
        <v>43009</v>
      </c>
      <c r="B275" s="15">
        <v>27037</v>
      </c>
      <c r="C275" s="59"/>
      <c r="D275" s="59">
        <v>10</v>
      </c>
      <c r="E275" s="9">
        <f t="shared" si="4"/>
        <v>10</v>
      </c>
      <c r="F275" s="15">
        <v>10770</v>
      </c>
      <c r="G275" s="9"/>
      <c r="H275" s="15">
        <f>B275*Grundlagen!$D$32/Grundlagen!$D$4/Grundlagen!$D$33*Grundlagen!$D$3*(1-Grundlagen!$D$34)</f>
        <v>22483.076773098721</v>
      </c>
      <c r="I275" s="9">
        <f>E275*Grundlagen!$G$32/Grundlagen!$D$4/Grundlagen!$G$33*Grundlagen!$D$3*(1-Grundlagen!$G$34)</f>
        <v>8.8121879336085005</v>
      </c>
    </row>
    <row r="276" spans="1:9" x14ac:dyDescent="0.35">
      <c r="A276" s="72">
        <v>43010</v>
      </c>
      <c r="B276" s="15">
        <v>34857</v>
      </c>
      <c r="C276" s="59"/>
      <c r="D276" s="13">
        <v>18</v>
      </c>
      <c r="E276" s="9">
        <f t="shared" si="4"/>
        <v>18</v>
      </c>
      <c r="F276" s="15">
        <v>11706</v>
      </c>
      <c r="G276" s="9"/>
      <c r="H276" s="15">
        <f>B276*Grundlagen!$D$32/Grundlagen!$D$4/Grundlagen!$D$33*Grundlagen!$D$3*(1-Grundlagen!$D$34)</f>
        <v>28985.93065354522</v>
      </c>
      <c r="I276" s="9">
        <f>E276*Grundlagen!$G$32/Grundlagen!$D$4/Grundlagen!$G$33*Grundlagen!$D$3*(1-Grundlagen!$G$34)</f>
        <v>15.861938280495302</v>
      </c>
    </row>
    <row r="277" spans="1:9" x14ac:dyDescent="0.35">
      <c r="A277" s="72">
        <v>43011</v>
      </c>
      <c r="B277" s="15">
        <v>27912</v>
      </c>
      <c r="C277" s="59"/>
      <c r="D277" s="13">
        <v>66</v>
      </c>
      <c r="E277" s="9">
        <f t="shared" si="4"/>
        <v>66</v>
      </c>
      <c r="F277" s="15">
        <v>13498</v>
      </c>
      <c r="G277" s="9"/>
      <c r="H277" s="15">
        <f>B277*Grundlagen!$D$32/Grundlagen!$D$4/Grundlagen!$D$33*Grundlagen!$D$3*(1-Grundlagen!$D$34)</f>
        <v>23210.697891435124</v>
      </c>
      <c r="I277" s="9">
        <f>E277*Grundlagen!$G$32/Grundlagen!$D$4/Grundlagen!$G$33*Grundlagen!$D$3*(1-Grundlagen!$G$34)</f>
        <v>58.160440361816093</v>
      </c>
    </row>
    <row r="278" spans="1:9" x14ac:dyDescent="0.35">
      <c r="A278" s="72">
        <v>43012</v>
      </c>
      <c r="B278" s="15">
        <v>29387</v>
      </c>
      <c r="C278" s="59"/>
      <c r="D278" s="13">
        <v>13</v>
      </c>
      <c r="E278" s="9">
        <f t="shared" si="4"/>
        <v>13</v>
      </c>
      <c r="F278" s="15">
        <v>14946</v>
      </c>
      <c r="G278" s="9"/>
      <c r="H278" s="15">
        <f>B278*Grundlagen!$D$32/Grundlagen!$D$4/Grundlagen!$D$33*Grundlagen!$D$3*(1-Grundlagen!$D$34)</f>
        <v>24437.259205202205</v>
      </c>
      <c r="I278" s="9">
        <f>E278*Grundlagen!$G$32/Grundlagen!$D$4/Grundlagen!$G$33*Grundlagen!$D$3*(1-Grundlagen!$G$34)</f>
        <v>11.455844313691051</v>
      </c>
    </row>
    <row r="279" spans="1:9" x14ac:dyDescent="0.35">
      <c r="A279" s="72">
        <v>43013</v>
      </c>
      <c r="B279" s="15">
        <v>28364</v>
      </c>
      <c r="C279" s="59"/>
      <c r="D279" s="13">
        <v>70</v>
      </c>
      <c r="E279" s="9">
        <f t="shared" si="4"/>
        <v>70</v>
      </c>
      <c r="F279" s="15">
        <v>14636</v>
      </c>
      <c r="G279" s="9"/>
      <c r="H279" s="15">
        <f>B279*Grundlagen!$D$32/Grundlagen!$D$4/Grundlagen!$D$33*Grundlagen!$D$3*(1-Grundlagen!$D$34)</f>
        <v>23586.566171992901</v>
      </c>
      <c r="I279" s="9">
        <f>E279*Grundlagen!$G$32/Grundlagen!$D$4/Grundlagen!$G$33*Grundlagen!$D$3*(1-Grundlagen!$G$34)</f>
        <v>61.685315535259491</v>
      </c>
    </row>
    <row r="280" spans="1:9" x14ac:dyDescent="0.35">
      <c r="A280" s="72">
        <v>43014</v>
      </c>
      <c r="B280" s="15">
        <v>29127</v>
      </c>
      <c r="C280" s="59"/>
      <c r="D280" s="13">
        <v>3</v>
      </c>
      <c r="E280" s="9">
        <f t="shared" si="4"/>
        <v>3</v>
      </c>
      <c r="F280" s="15">
        <v>14168</v>
      </c>
      <c r="G280" s="9"/>
      <c r="H280" s="15">
        <f>B280*Grundlagen!$D$32/Grundlagen!$D$4/Grundlagen!$D$33*Grundlagen!$D$3*(1-Grundlagen!$D$34)</f>
        <v>24221.051787182249</v>
      </c>
      <c r="I280" s="9">
        <f>E280*Grundlagen!$G$32/Grundlagen!$D$4/Grundlagen!$G$33*Grundlagen!$D$3*(1-Grundlagen!$G$34)</f>
        <v>2.6436563800825499</v>
      </c>
    </row>
    <row r="281" spans="1:9" x14ac:dyDescent="0.35">
      <c r="A281" s="72">
        <v>43015</v>
      </c>
      <c r="B281" s="15">
        <v>41508</v>
      </c>
      <c r="C281" s="59"/>
      <c r="D281" s="59">
        <v>5</v>
      </c>
      <c r="E281" s="9">
        <f t="shared" si="4"/>
        <v>5</v>
      </c>
      <c r="F281" s="15">
        <v>11904</v>
      </c>
      <c r="G281" s="9"/>
      <c r="H281" s="15">
        <f>B281*Grundlagen!$D$32/Grundlagen!$D$4/Grundlagen!$D$33*Grundlagen!$D$3*(1-Grundlagen!$D$34)</f>
        <v>34516.682719894277</v>
      </c>
      <c r="I281" s="9">
        <f>E281*Grundlagen!$G$32/Grundlagen!$D$4/Grundlagen!$G$33*Grundlagen!$D$3*(1-Grundlagen!$G$34)</f>
        <v>4.4060939668042503</v>
      </c>
    </row>
    <row r="282" spans="1:9" x14ac:dyDescent="0.35">
      <c r="A282" s="72">
        <v>43016</v>
      </c>
      <c r="B282" s="15">
        <v>19407</v>
      </c>
      <c r="C282" s="59"/>
      <c r="D282" s="13">
        <v>8</v>
      </c>
      <c r="E282" s="9">
        <f t="shared" si="4"/>
        <v>8</v>
      </c>
      <c r="F282" s="15">
        <v>11868</v>
      </c>
      <c r="G282" s="9"/>
      <c r="H282" s="15">
        <f>B282*Grundlagen!$D$32/Grundlagen!$D$4/Grundlagen!$D$33*Grundlagen!$D$3*(1-Grundlagen!$D$34)</f>
        <v>16138.22062120527</v>
      </c>
      <c r="I282" s="9">
        <f>E282*Grundlagen!$G$32/Grundlagen!$D$4/Grundlagen!$G$33*Grundlagen!$D$3*(1-Grundlagen!$G$34)</f>
        <v>7.0497503468868006</v>
      </c>
    </row>
    <row r="283" spans="1:9" x14ac:dyDescent="0.35">
      <c r="A283" s="72">
        <v>43017</v>
      </c>
      <c r="B283" s="15">
        <v>32194</v>
      </c>
      <c r="C283" s="59"/>
      <c r="D283" s="13">
        <v>4</v>
      </c>
      <c r="E283" s="9">
        <f t="shared" si="4"/>
        <v>4</v>
      </c>
      <c r="F283" s="15">
        <v>12068</v>
      </c>
      <c r="G283" s="9"/>
      <c r="H283" s="15">
        <f>B283*Grundlagen!$D$32/Grundlagen!$D$4/Grundlagen!$D$33*Grundlagen!$D$3*(1-Grundlagen!$D$34)</f>
        <v>26771.467752825396</v>
      </c>
      <c r="I283" s="9">
        <f>E283*Grundlagen!$G$32/Grundlagen!$D$4/Grundlagen!$G$33*Grundlagen!$D$3*(1-Grundlagen!$G$34)</f>
        <v>3.5248751734434003</v>
      </c>
    </row>
    <row r="284" spans="1:9" x14ac:dyDescent="0.35">
      <c r="A284" s="72">
        <v>43018</v>
      </c>
      <c r="B284" s="15">
        <v>29897</v>
      </c>
      <c r="C284" s="59"/>
      <c r="D284" s="13">
        <v>9</v>
      </c>
      <c r="E284" s="9">
        <f t="shared" si="4"/>
        <v>9</v>
      </c>
      <c r="F284" s="15">
        <v>13952</v>
      </c>
      <c r="G284" s="9"/>
      <c r="H284" s="15">
        <f>B284*Grundlagen!$D$32/Grundlagen!$D$4/Grundlagen!$D$33*Grundlagen!$D$3*(1-Grundlagen!$D$34)</f>
        <v>24861.358371318282</v>
      </c>
      <c r="I284" s="9">
        <f>E284*Grundlagen!$G$32/Grundlagen!$D$4/Grundlagen!$G$33*Grundlagen!$D$3*(1-Grundlagen!$G$34)</f>
        <v>7.930969140247651</v>
      </c>
    </row>
    <row r="285" spans="1:9" x14ac:dyDescent="0.35">
      <c r="A285" s="72">
        <v>43019</v>
      </c>
      <c r="B285" s="15">
        <v>27824</v>
      </c>
      <c r="C285" s="59"/>
      <c r="D285" s="13">
        <v>11</v>
      </c>
      <c r="E285" s="9">
        <f t="shared" si="4"/>
        <v>11</v>
      </c>
      <c r="F285" s="15">
        <v>13970</v>
      </c>
      <c r="G285" s="9"/>
      <c r="H285" s="15">
        <f>B285*Grundlagen!$D$32/Grundlagen!$D$4/Grundlagen!$D$33*Grundlagen!$D$3*(1-Grundlagen!$D$34)</f>
        <v>23137.519996105293</v>
      </c>
      <c r="I285" s="9">
        <f>E285*Grundlagen!$G$32/Grundlagen!$D$4/Grundlagen!$G$33*Grundlagen!$D$3*(1-Grundlagen!$G$34)</f>
        <v>9.69340672696935</v>
      </c>
    </row>
    <row r="286" spans="1:9" x14ac:dyDescent="0.35">
      <c r="A286" s="72">
        <v>43020</v>
      </c>
      <c r="B286" s="15">
        <v>26087</v>
      </c>
      <c r="C286" s="59"/>
      <c r="D286" s="13">
        <v>29</v>
      </c>
      <c r="E286" s="9">
        <f t="shared" si="4"/>
        <v>29</v>
      </c>
      <c r="F286" s="15">
        <v>13442</v>
      </c>
      <c r="G286" s="9"/>
      <c r="H286" s="15">
        <f>B286*Grundlagen!$D$32/Grundlagen!$D$4/Grundlagen!$D$33*Grundlagen!$D$3*(1-Grundlagen!$D$34)</f>
        <v>21693.088130333483</v>
      </c>
      <c r="I286" s="9">
        <f>E286*Grundlagen!$G$32/Grundlagen!$D$4/Grundlagen!$G$33*Grundlagen!$D$3*(1-Grundlagen!$G$34)</f>
        <v>25.555345007464645</v>
      </c>
    </row>
    <row r="287" spans="1:9" x14ac:dyDescent="0.35">
      <c r="A287" s="72">
        <v>43021</v>
      </c>
      <c r="B287" s="15">
        <v>26095</v>
      </c>
      <c r="C287" s="59"/>
      <c r="D287" s="59">
        <v>41</v>
      </c>
      <c r="E287" s="9">
        <f t="shared" si="4"/>
        <v>41</v>
      </c>
      <c r="F287" s="15">
        <v>13284</v>
      </c>
      <c r="G287" s="9"/>
      <c r="H287" s="15">
        <f>B287*Grundlagen!$D$32/Grundlagen!$D$4/Grundlagen!$D$33*Grundlagen!$D$3*(1-Grundlagen!$D$34)</f>
        <v>21699.740666272555</v>
      </c>
      <c r="I287" s="9">
        <f>E287*Grundlagen!$G$32/Grundlagen!$D$4/Grundlagen!$G$33*Grundlagen!$D$3*(1-Grundlagen!$G$34)</f>
        <v>36.129970527794853</v>
      </c>
    </row>
    <row r="288" spans="1:9" x14ac:dyDescent="0.35">
      <c r="A288" s="72">
        <v>43022</v>
      </c>
      <c r="B288" s="15">
        <v>26673</v>
      </c>
      <c r="C288" s="59"/>
      <c r="D288" s="13">
        <v>11</v>
      </c>
      <c r="E288" s="9">
        <f t="shared" si="4"/>
        <v>11</v>
      </c>
      <c r="F288" s="15">
        <v>11946</v>
      </c>
      <c r="G288" s="9"/>
      <c r="H288" s="15">
        <f>B288*Grundlagen!$D$32/Grundlagen!$D$4/Grundlagen!$D$33*Grundlagen!$D$3*(1-Grundlagen!$D$34)</f>
        <v>22180.386387870774</v>
      </c>
      <c r="I288" s="9">
        <f>E288*Grundlagen!$G$32/Grundlagen!$D$4/Grundlagen!$G$33*Grundlagen!$D$3*(1-Grundlagen!$G$34)</f>
        <v>9.69340672696935</v>
      </c>
    </row>
    <row r="289" spans="1:9" x14ac:dyDescent="0.35">
      <c r="A289" s="72">
        <v>43023</v>
      </c>
      <c r="B289" s="15">
        <v>30807</v>
      </c>
      <c r="C289" s="59"/>
      <c r="D289" s="59">
        <v>6</v>
      </c>
      <c r="E289" s="9">
        <f t="shared" si="4"/>
        <v>6</v>
      </c>
      <c r="F289" s="15">
        <v>11378</v>
      </c>
      <c r="G289" s="9"/>
      <c r="H289" s="15">
        <f>B289*Grundlagen!$D$32/Grundlagen!$D$4/Grundlagen!$D$33*Grundlagen!$D$3*(1-Grundlagen!$D$34)</f>
        <v>25618.084334388146</v>
      </c>
      <c r="I289" s="9">
        <f>E289*Grundlagen!$G$32/Grundlagen!$D$4/Grundlagen!$G$33*Grundlagen!$D$3*(1-Grundlagen!$G$34)</f>
        <v>5.2873127601650998</v>
      </c>
    </row>
    <row r="290" spans="1:9" x14ac:dyDescent="0.35">
      <c r="A290" s="72">
        <v>43024</v>
      </c>
      <c r="B290" s="15">
        <v>30235</v>
      </c>
      <c r="C290" s="59"/>
      <c r="D290" s="13">
        <v>1</v>
      </c>
      <c r="E290" s="9">
        <f t="shared" si="4"/>
        <v>1</v>
      </c>
      <c r="F290" s="15">
        <v>12064</v>
      </c>
      <c r="G290" s="9"/>
      <c r="H290" s="15">
        <f>B290*Grundlagen!$D$32/Grundlagen!$D$4/Grundlagen!$D$33*Grundlagen!$D$3*(1-Grundlagen!$D$34)</f>
        <v>25142.428014744233</v>
      </c>
      <c r="I290" s="9">
        <f>E290*Grundlagen!$G$32/Grundlagen!$D$4/Grundlagen!$G$33*Grundlagen!$D$3*(1-Grundlagen!$G$34)</f>
        <v>0.88121879336085007</v>
      </c>
    </row>
    <row r="291" spans="1:9" x14ac:dyDescent="0.35">
      <c r="A291" s="72">
        <v>43025</v>
      </c>
      <c r="B291" s="15">
        <v>32729</v>
      </c>
      <c r="C291" s="59"/>
      <c r="D291" s="13">
        <v>0</v>
      </c>
      <c r="E291" s="9">
        <f t="shared" si="4"/>
        <v>0</v>
      </c>
      <c r="F291" s="15">
        <v>14244</v>
      </c>
      <c r="G291" s="9"/>
      <c r="H291" s="15">
        <f>B291*Grundlagen!$D$32/Grundlagen!$D$4/Grundlagen!$D$33*Grundlagen!$D$3*(1-Grundlagen!$D$34)</f>
        <v>27216.356093751077</v>
      </c>
      <c r="I291" s="9">
        <f>E291*Grundlagen!$G$32/Grundlagen!$D$4/Grundlagen!$G$33*Grundlagen!$D$3*(1-Grundlagen!$G$34)</f>
        <v>0</v>
      </c>
    </row>
    <row r="292" spans="1:9" x14ac:dyDescent="0.35">
      <c r="A292" s="72">
        <v>43026</v>
      </c>
      <c r="B292" s="15">
        <v>33749</v>
      </c>
      <c r="C292" s="59"/>
      <c r="D292" s="13">
        <v>5</v>
      </c>
      <c r="E292" s="9">
        <f t="shared" si="4"/>
        <v>5</v>
      </c>
      <c r="F292" s="15">
        <v>13444</v>
      </c>
      <c r="G292" s="9"/>
      <c r="H292" s="15">
        <f>B292*Grundlagen!$D$32/Grundlagen!$D$4/Grundlagen!$D$33*Grundlagen!$D$3*(1-Grundlagen!$D$34)</f>
        <v>28064.554425983231</v>
      </c>
      <c r="I292" s="9">
        <f>E292*Grundlagen!$G$32/Grundlagen!$D$4/Grundlagen!$G$33*Grundlagen!$D$3*(1-Grundlagen!$G$34)</f>
        <v>4.4060939668042503</v>
      </c>
    </row>
    <row r="293" spans="1:9" x14ac:dyDescent="0.35">
      <c r="A293" s="72">
        <v>43027</v>
      </c>
      <c r="B293" s="15">
        <v>29650</v>
      </c>
      <c r="C293" s="59"/>
      <c r="D293" s="13">
        <v>41</v>
      </c>
      <c r="E293" s="9">
        <f t="shared" si="4"/>
        <v>41</v>
      </c>
      <c r="F293" s="15">
        <v>14344</v>
      </c>
      <c r="G293" s="9"/>
      <c r="H293" s="15">
        <f>B293*Grundlagen!$D$32/Grundlagen!$D$4/Grundlagen!$D$33*Grundlagen!$D$3*(1-Grundlagen!$D$34)</f>
        <v>24655.961324199325</v>
      </c>
      <c r="I293" s="9">
        <f>E293*Grundlagen!$G$32/Grundlagen!$D$4/Grundlagen!$G$33*Grundlagen!$D$3*(1-Grundlagen!$G$34)</f>
        <v>36.129970527794853</v>
      </c>
    </row>
    <row r="294" spans="1:9" x14ac:dyDescent="0.35">
      <c r="A294" s="72">
        <v>43028</v>
      </c>
      <c r="B294" s="15">
        <v>27121</v>
      </c>
      <c r="C294" s="59"/>
      <c r="D294" s="59">
        <v>53</v>
      </c>
      <c r="E294" s="9">
        <f t="shared" si="4"/>
        <v>53</v>
      </c>
      <c r="F294" s="15">
        <v>13944</v>
      </c>
      <c r="G294" s="9"/>
      <c r="H294" s="15">
        <f>B294*Grundlagen!$D$32/Grundlagen!$D$4/Grundlagen!$D$33*Grundlagen!$D$3*(1-Grundlagen!$D$34)</f>
        <v>22552.928400459015</v>
      </c>
      <c r="I294" s="9">
        <f>E294*Grundlagen!$G$32/Grundlagen!$D$4/Grundlagen!$G$33*Grundlagen!$D$3*(1-Grundlagen!$G$34)</f>
        <v>46.704596048125048</v>
      </c>
    </row>
    <row r="295" spans="1:9" x14ac:dyDescent="0.35">
      <c r="A295" s="72">
        <v>43029</v>
      </c>
      <c r="B295" s="15">
        <v>27555</v>
      </c>
      <c r="C295" s="59"/>
      <c r="D295" s="13">
        <v>18</v>
      </c>
      <c r="E295" s="9">
        <f t="shared" si="4"/>
        <v>18</v>
      </c>
      <c r="F295" s="15">
        <v>13652</v>
      </c>
      <c r="G295" s="9"/>
      <c r="H295" s="15">
        <f>B295*Grundlagen!$D$32/Grundlagen!$D$4/Grundlagen!$D$33*Grundlagen!$D$3*(1-Grundlagen!$D$34)</f>
        <v>22913.82847515387</v>
      </c>
      <c r="I295" s="9">
        <f>E295*Grundlagen!$G$32/Grundlagen!$D$4/Grundlagen!$G$33*Grundlagen!$D$3*(1-Grundlagen!$G$34)</f>
        <v>15.861938280495302</v>
      </c>
    </row>
    <row r="296" spans="1:9" x14ac:dyDescent="0.35">
      <c r="A296" s="72">
        <v>43030</v>
      </c>
      <c r="B296" s="15">
        <v>24873</v>
      </c>
      <c r="C296" s="59"/>
      <c r="D296" s="13">
        <v>34</v>
      </c>
      <c r="E296" s="9">
        <f t="shared" si="4"/>
        <v>34</v>
      </c>
      <c r="F296" s="15">
        <v>12652</v>
      </c>
      <c r="G296" s="9"/>
      <c r="H296" s="15">
        <f>B296*Grundlagen!$D$32/Grundlagen!$D$4/Grundlagen!$D$33*Grundlagen!$D$3*(1-Grundlagen!$D$34)</f>
        <v>20683.565801578745</v>
      </c>
      <c r="I296" s="9">
        <f>E296*Grundlagen!$G$32/Grundlagen!$D$4/Grundlagen!$G$33*Grundlagen!$D$3*(1-Grundlagen!$G$34)</f>
        <v>29.961438974268898</v>
      </c>
    </row>
    <row r="297" spans="1:9" x14ac:dyDescent="0.35">
      <c r="A297" s="72">
        <v>43031</v>
      </c>
      <c r="B297" s="15">
        <v>28402</v>
      </c>
      <c r="C297" s="59"/>
      <c r="D297" s="13">
        <v>35</v>
      </c>
      <c r="E297" s="9">
        <f t="shared" si="4"/>
        <v>35</v>
      </c>
      <c r="F297" s="15">
        <v>14042</v>
      </c>
      <c r="G297" s="9"/>
      <c r="H297" s="15">
        <f>B297*Grundlagen!$D$32/Grundlagen!$D$4/Grundlagen!$D$33*Grundlagen!$D$3*(1-Grundlagen!$D$34)</f>
        <v>23618.165717703512</v>
      </c>
      <c r="I297" s="9">
        <f>E297*Grundlagen!$G$32/Grundlagen!$D$4/Grundlagen!$G$33*Grundlagen!$D$3*(1-Grundlagen!$G$34)</f>
        <v>30.842657767629746</v>
      </c>
    </row>
    <row r="298" spans="1:9" x14ac:dyDescent="0.35">
      <c r="A298" s="72">
        <v>43032</v>
      </c>
      <c r="B298" s="15">
        <v>30658</v>
      </c>
      <c r="C298" s="59"/>
      <c r="D298" s="13">
        <v>40</v>
      </c>
      <c r="E298" s="9">
        <f t="shared" si="4"/>
        <v>40</v>
      </c>
      <c r="F298" s="15">
        <v>14650</v>
      </c>
      <c r="G298" s="9"/>
      <c r="H298" s="15">
        <f>B298*Grundlagen!$D$32/Grundlagen!$D$4/Grundlagen!$D$33*Grundlagen!$D$3*(1-Grundlagen!$D$34)</f>
        <v>25494.180852522863</v>
      </c>
      <c r="I298" s="9">
        <f>E298*Grundlagen!$G$32/Grundlagen!$D$4/Grundlagen!$G$33*Grundlagen!$D$3*(1-Grundlagen!$G$34)</f>
        <v>35.248751734434002</v>
      </c>
    </row>
    <row r="299" spans="1:9" x14ac:dyDescent="0.35">
      <c r="A299" s="72">
        <v>43033</v>
      </c>
      <c r="B299" s="15">
        <v>28165</v>
      </c>
      <c r="C299" s="59"/>
      <c r="D299" s="13">
        <v>63</v>
      </c>
      <c r="E299" s="9">
        <f t="shared" si="4"/>
        <v>63</v>
      </c>
      <c r="F299" s="15">
        <v>13810</v>
      </c>
      <c r="G299" s="9"/>
      <c r="H299" s="15">
        <f>B299*Grundlagen!$D$32/Grundlagen!$D$4/Grundlagen!$D$33*Grundlagen!$D$3*(1-Grundlagen!$D$34)</f>
        <v>23421.084340508398</v>
      </c>
      <c r="I299" s="9">
        <f>E299*Grundlagen!$G$32/Grundlagen!$D$4/Grundlagen!$G$33*Grundlagen!$D$3*(1-Grundlagen!$G$34)</f>
        <v>55.516783981733553</v>
      </c>
    </row>
    <row r="300" spans="1:9" x14ac:dyDescent="0.35">
      <c r="A300" s="72">
        <v>43034</v>
      </c>
      <c r="B300" s="15">
        <v>31252</v>
      </c>
      <c r="C300" s="59"/>
      <c r="D300" s="13">
        <v>17</v>
      </c>
      <c r="E300" s="9">
        <f t="shared" si="4"/>
        <v>17</v>
      </c>
      <c r="F300" s="15">
        <v>12770</v>
      </c>
      <c r="G300" s="9"/>
      <c r="H300" s="15">
        <f>B300*Grundlagen!$D$32/Grundlagen!$D$4/Grundlagen!$D$33*Grundlagen!$D$3*(1-Grundlagen!$D$34)</f>
        <v>25988.131645999234</v>
      </c>
      <c r="I300" s="9">
        <f>E300*Grundlagen!$G$32/Grundlagen!$D$4/Grundlagen!$G$33*Grundlagen!$D$3*(1-Grundlagen!$G$34)</f>
        <v>14.980719487134449</v>
      </c>
    </row>
    <row r="301" spans="1:9" x14ac:dyDescent="0.35">
      <c r="A301" s="72">
        <v>43035</v>
      </c>
      <c r="B301" s="15">
        <v>29411</v>
      </c>
      <c r="C301" s="59"/>
      <c r="D301" s="13">
        <v>18</v>
      </c>
      <c r="E301" s="9">
        <f t="shared" si="4"/>
        <v>18</v>
      </c>
      <c r="F301" s="15">
        <v>11924</v>
      </c>
      <c r="G301" s="9"/>
      <c r="H301" s="15">
        <f>B301*Grundlagen!$D$32/Grundlagen!$D$4/Grundlagen!$D$33*Grundlagen!$D$3*(1-Grundlagen!$D$34)</f>
        <v>24457.216813019433</v>
      </c>
      <c r="I301" s="9">
        <f>E301*Grundlagen!$G$32/Grundlagen!$D$4/Grundlagen!$G$33*Grundlagen!$D$3*(1-Grundlagen!$G$34)</f>
        <v>15.861938280495302</v>
      </c>
    </row>
    <row r="302" spans="1:9" x14ac:dyDescent="0.35">
      <c r="A302" s="72">
        <v>43036</v>
      </c>
      <c r="B302" s="15">
        <v>25519</v>
      </c>
      <c r="C302" s="59"/>
      <c r="D302" s="59">
        <v>4</v>
      </c>
      <c r="E302" s="9">
        <f t="shared" si="4"/>
        <v>4</v>
      </c>
      <c r="F302" s="15">
        <v>11864</v>
      </c>
      <c r="G302" s="9"/>
      <c r="H302" s="15">
        <f>B302*Grundlagen!$D$32/Grundlagen!$D$4/Grundlagen!$D$33*Grundlagen!$D$3*(1-Grundlagen!$D$34)</f>
        <v>21220.758078659106</v>
      </c>
      <c r="I302" s="9">
        <f>E302*Grundlagen!$G$32/Grundlagen!$D$4/Grundlagen!$G$33*Grundlagen!$D$3*(1-Grundlagen!$G$34)</f>
        <v>3.5248751734434003</v>
      </c>
    </row>
    <row r="303" spans="1:9" x14ac:dyDescent="0.35">
      <c r="A303" s="72">
        <v>43037</v>
      </c>
      <c r="B303" s="15">
        <v>28440</v>
      </c>
      <c r="C303" s="59"/>
      <c r="D303" s="13">
        <v>3</v>
      </c>
      <c r="E303" s="9">
        <f t="shared" si="4"/>
        <v>3</v>
      </c>
      <c r="F303" s="15">
        <v>11252</v>
      </c>
      <c r="G303" s="9"/>
      <c r="H303" s="15">
        <f>B303*Grundlagen!$D$32/Grundlagen!$D$4/Grundlagen!$D$33*Grundlagen!$D$3*(1-Grundlagen!$D$34)</f>
        <v>23649.765263414123</v>
      </c>
      <c r="I303" s="9">
        <f>E303*Grundlagen!$G$32/Grundlagen!$D$4/Grundlagen!$G$33*Grundlagen!$D$3*(1-Grundlagen!$G$34)</f>
        <v>2.6436563800825499</v>
      </c>
    </row>
    <row r="304" spans="1:9" x14ac:dyDescent="0.35">
      <c r="A304" s="72">
        <v>43038</v>
      </c>
      <c r="B304" s="15">
        <v>30611</v>
      </c>
      <c r="C304" s="59"/>
      <c r="D304" s="13">
        <v>52</v>
      </c>
      <c r="E304" s="9">
        <f t="shared" si="4"/>
        <v>52</v>
      </c>
      <c r="F304" s="15">
        <v>12688</v>
      </c>
      <c r="G304" s="9"/>
      <c r="H304" s="15">
        <f>B304*Grundlagen!$D$32/Grundlagen!$D$4/Grundlagen!$D$33*Grundlagen!$D$3*(1-Grundlagen!$D$34)</f>
        <v>25455.097203880789</v>
      </c>
      <c r="I304" s="9">
        <f>E304*Grundlagen!$G$32/Grundlagen!$D$4/Grundlagen!$G$33*Grundlagen!$D$3*(1-Grundlagen!$G$34)</f>
        <v>45.823377254764203</v>
      </c>
    </row>
    <row r="305" spans="1:9" x14ac:dyDescent="0.35">
      <c r="A305" s="72">
        <v>43039</v>
      </c>
      <c r="B305" s="15">
        <v>30186</v>
      </c>
      <c r="C305" s="59"/>
      <c r="D305" s="13">
        <v>37</v>
      </c>
      <c r="E305" s="9">
        <f t="shared" si="4"/>
        <v>37</v>
      </c>
      <c r="F305" s="15">
        <v>15072</v>
      </c>
      <c r="G305" s="9">
        <v>4503040</v>
      </c>
      <c r="H305" s="15">
        <f>B305*Grundlagen!$D$32/Grundlagen!$D$4/Grundlagen!$D$33*Grundlagen!$D$3*(1-Grundlagen!$D$34)</f>
        <v>25101.681232117393</v>
      </c>
      <c r="I305" s="9">
        <f>E305*Grundlagen!$G$32/Grundlagen!$D$4/Grundlagen!$G$33*Grundlagen!$D$3*(1-Grundlagen!$G$34)</f>
        <v>32.605095354351455</v>
      </c>
    </row>
    <row r="306" spans="1:9" x14ac:dyDescent="0.35">
      <c r="A306" s="72">
        <v>43040</v>
      </c>
      <c r="B306" s="15">
        <v>31797</v>
      </c>
      <c r="C306" s="59">
        <v>22000</v>
      </c>
      <c r="D306" s="59">
        <v>5197</v>
      </c>
      <c r="E306" s="9">
        <f t="shared" si="4"/>
        <v>27197</v>
      </c>
      <c r="F306" s="15">
        <v>12292</v>
      </c>
      <c r="G306" s="9"/>
      <c r="H306" s="15">
        <f>B306*Grundlagen!$D$32/Grundlagen!$D$4/Grundlagen!$D$33*Grundlagen!$D$3*(1-Grundlagen!$D$34)</f>
        <v>26441.335656848765</v>
      </c>
      <c r="I306" s="9">
        <f>E306*Grundlagen!$G$32/Grundlagen!$D$4/Grundlagen!$G$33*Grundlagen!$D$3*(1-Grundlagen!$G$34)</f>
        <v>23966.507523035038</v>
      </c>
    </row>
    <row r="307" spans="1:9" x14ac:dyDescent="0.35">
      <c r="A307" s="72">
        <v>43041</v>
      </c>
      <c r="B307" s="15">
        <v>31980</v>
      </c>
      <c r="C307" s="59">
        <v>20492</v>
      </c>
      <c r="D307" s="13">
        <v>93</v>
      </c>
      <c r="E307" s="9">
        <f t="shared" si="4"/>
        <v>20585</v>
      </c>
      <c r="F307" s="15">
        <v>16468</v>
      </c>
      <c r="G307" s="14"/>
      <c r="H307" s="15">
        <f>B307*Grundlagen!$D$32/Grundlagen!$D$4/Grundlagen!$D$33*Grundlagen!$D$3*(1-Grundlagen!$D$34)</f>
        <v>26593.51241645512</v>
      </c>
      <c r="I307" s="9">
        <f>E307*Grundlagen!$G$32/Grundlagen!$D$4/Grundlagen!$G$33*Grundlagen!$D$3*(1-Grundlagen!$G$34)</f>
        <v>18139.888861333096</v>
      </c>
    </row>
    <row r="308" spans="1:9" x14ac:dyDescent="0.35">
      <c r="A308" s="72">
        <v>43042</v>
      </c>
      <c r="B308" s="15">
        <v>31985</v>
      </c>
      <c r="C308" s="59">
        <v>22532</v>
      </c>
      <c r="D308" s="13">
        <v>62</v>
      </c>
      <c r="E308" s="9">
        <f t="shared" si="4"/>
        <v>22594</v>
      </c>
      <c r="F308" s="15">
        <v>14164</v>
      </c>
      <c r="G308" s="14"/>
      <c r="H308" s="15">
        <f>B308*Grundlagen!$D$32/Grundlagen!$D$4/Grundlagen!$D$33*Grundlagen!$D$3*(1-Grundlagen!$D$34)</f>
        <v>26597.670251417043</v>
      </c>
      <c r="I308" s="9">
        <f>E308*Grundlagen!$G$32/Grundlagen!$D$4/Grundlagen!$G$33*Grundlagen!$D$3*(1-Grundlagen!$G$34)</f>
        <v>19910.257417195044</v>
      </c>
    </row>
    <row r="309" spans="1:9" x14ac:dyDescent="0.35">
      <c r="A309" s="72">
        <v>43043</v>
      </c>
      <c r="B309" s="15">
        <v>27531</v>
      </c>
      <c r="C309" s="59">
        <v>20627</v>
      </c>
      <c r="D309" s="13">
        <v>10</v>
      </c>
      <c r="E309" s="9">
        <f t="shared" si="4"/>
        <v>20637</v>
      </c>
      <c r="F309" s="15">
        <v>12844</v>
      </c>
      <c r="G309" s="14"/>
      <c r="H309" s="15">
        <f>B309*Grundlagen!$D$32/Grundlagen!$D$4/Grundlagen!$D$33*Grundlagen!$D$3*(1-Grundlagen!$D$34)</f>
        <v>22893.870867336645</v>
      </c>
      <c r="I309" s="9">
        <f>E309*Grundlagen!$G$32/Grundlagen!$D$4/Grundlagen!$G$33*Grundlagen!$D$3*(1-Grundlagen!$G$34)</f>
        <v>18185.712238587861</v>
      </c>
    </row>
    <row r="310" spans="1:9" x14ac:dyDescent="0.35">
      <c r="A310" s="72">
        <v>43044</v>
      </c>
      <c r="B310" s="15">
        <v>33576</v>
      </c>
      <c r="C310" s="59">
        <v>21414</v>
      </c>
      <c r="D310" s="59">
        <v>77</v>
      </c>
      <c r="E310" s="9">
        <f t="shared" si="4"/>
        <v>21491</v>
      </c>
      <c r="F310" s="15">
        <v>13690</v>
      </c>
      <c r="G310" s="14"/>
      <c r="H310" s="15">
        <f>B310*Grundlagen!$D$32/Grundlagen!$D$4/Grundlagen!$D$33*Grundlagen!$D$3*(1-Grundlagen!$D$34)</f>
        <v>27920.693336300719</v>
      </c>
      <c r="I310" s="9">
        <f>E310*Grundlagen!$G$32/Grundlagen!$D$4/Grundlagen!$G$33*Grundlagen!$D$3*(1-Grundlagen!$G$34)</f>
        <v>18938.273088118029</v>
      </c>
    </row>
    <row r="311" spans="1:9" x14ac:dyDescent="0.35">
      <c r="A311" s="72">
        <v>43045</v>
      </c>
      <c r="B311" s="15">
        <v>26781</v>
      </c>
      <c r="C311" s="59">
        <v>17635</v>
      </c>
      <c r="D311" s="59">
        <v>2503</v>
      </c>
      <c r="E311" s="9">
        <f t="shared" si="4"/>
        <v>20138</v>
      </c>
      <c r="F311" s="15">
        <v>12066</v>
      </c>
      <c r="G311" s="14"/>
      <c r="H311" s="15">
        <f>B311*Grundlagen!$D$32/Grundlagen!$D$4/Grundlagen!$D$33*Grundlagen!$D$3*(1-Grundlagen!$D$34)</f>
        <v>22270.195623048297</v>
      </c>
      <c r="I311" s="9">
        <f>E311*Grundlagen!$G$32/Grundlagen!$D$4/Grundlagen!$G$33*Grundlagen!$D$3*(1-Grundlagen!$G$34)</f>
        <v>17745.984060700794</v>
      </c>
    </row>
    <row r="312" spans="1:9" x14ac:dyDescent="0.35">
      <c r="A312" s="72">
        <v>43046</v>
      </c>
      <c r="B312" s="15">
        <v>33446</v>
      </c>
      <c r="C312" s="59">
        <v>23172</v>
      </c>
      <c r="D312" s="59">
        <v>86</v>
      </c>
      <c r="E312" s="9">
        <f t="shared" si="4"/>
        <v>23258</v>
      </c>
      <c r="F312" s="15">
        <v>14370</v>
      </c>
      <c r="G312" s="14"/>
      <c r="H312" s="15">
        <f>B312*Grundlagen!$D$32/Grundlagen!$D$4/Grundlagen!$D$33*Grundlagen!$D$3*(1-Grundlagen!$D$34)</f>
        <v>27812.589627290745</v>
      </c>
      <c r="I312" s="9">
        <f>E312*Grundlagen!$G$32/Grundlagen!$D$4/Grundlagen!$G$33*Grundlagen!$D$3*(1-Grundlagen!$G$34)</f>
        <v>20495.38669598665</v>
      </c>
    </row>
    <row r="313" spans="1:9" x14ac:dyDescent="0.35">
      <c r="A313" s="72">
        <v>43047</v>
      </c>
      <c r="B313" s="15">
        <v>33693</v>
      </c>
      <c r="C313" s="59">
        <v>24006</v>
      </c>
      <c r="D313" s="13">
        <v>92</v>
      </c>
      <c r="E313" s="9">
        <f t="shared" si="4"/>
        <v>24098</v>
      </c>
      <c r="F313" s="15">
        <v>14866</v>
      </c>
      <c r="G313" s="14"/>
      <c r="H313" s="15">
        <f>B313*Grundlagen!$D$32/Grundlagen!$D$4/Grundlagen!$D$33*Grundlagen!$D$3*(1-Grundlagen!$D$34)</f>
        <v>28017.986674409705</v>
      </c>
      <c r="I313" s="9">
        <f>E313*Grundlagen!$G$32/Grundlagen!$D$4/Grundlagen!$G$33*Grundlagen!$D$3*(1-Grundlagen!$G$34)</f>
        <v>21235.610482409767</v>
      </c>
    </row>
    <row r="314" spans="1:9" x14ac:dyDescent="0.35">
      <c r="A314" s="72">
        <v>43048</v>
      </c>
      <c r="B314" s="15">
        <v>27492</v>
      </c>
      <c r="C314" s="59">
        <v>23426</v>
      </c>
      <c r="D314" s="59">
        <v>51</v>
      </c>
      <c r="E314" s="9">
        <f t="shared" si="4"/>
        <v>23477</v>
      </c>
      <c r="F314" s="15">
        <v>14650</v>
      </c>
      <c r="G314" s="14"/>
      <c r="H314" s="15">
        <f>B314*Grundlagen!$D$32/Grundlagen!$D$4/Grundlagen!$D$33*Grundlagen!$D$3*(1-Grundlagen!$D$34)</f>
        <v>22861.439754633651</v>
      </c>
      <c r="I314" s="9">
        <f>E314*Grundlagen!$G$32/Grundlagen!$D$4/Grundlagen!$G$33*Grundlagen!$D$3*(1-Grundlagen!$G$34)</f>
        <v>20688.373611732677</v>
      </c>
    </row>
    <row r="315" spans="1:9" x14ac:dyDescent="0.35">
      <c r="A315" s="72">
        <v>43049</v>
      </c>
      <c r="B315" s="15">
        <v>28652</v>
      </c>
      <c r="C315" s="59">
        <v>23538</v>
      </c>
      <c r="D315" s="13">
        <v>101</v>
      </c>
      <c r="E315" s="9">
        <f t="shared" si="4"/>
        <v>23639</v>
      </c>
      <c r="F315" s="15">
        <v>14762</v>
      </c>
      <c r="G315" s="14"/>
      <c r="H315" s="15">
        <f>B315*Grundlagen!$D$32/Grundlagen!$D$4/Grundlagen!$D$33*Grundlagen!$D$3*(1-Grundlagen!$D$34)</f>
        <v>23826.057465799626</v>
      </c>
      <c r="I315" s="9">
        <f>E315*Grundlagen!$G$32/Grundlagen!$D$4/Grundlagen!$G$33*Grundlagen!$D$3*(1-Grundlagen!$G$34)</f>
        <v>20831.131056257138</v>
      </c>
    </row>
    <row r="316" spans="1:9" x14ac:dyDescent="0.35">
      <c r="A316" s="72">
        <v>43050</v>
      </c>
      <c r="B316" s="15">
        <v>29924</v>
      </c>
      <c r="C316" s="59">
        <v>19665</v>
      </c>
      <c r="D316" s="13">
        <v>63</v>
      </c>
      <c r="E316" s="9">
        <f t="shared" si="4"/>
        <v>19728</v>
      </c>
      <c r="F316" s="15">
        <v>12286</v>
      </c>
      <c r="G316" s="14"/>
      <c r="H316" s="15">
        <f>B316*Grundlagen!$D$32/Grundlagen!$D$4/Grundlagen!$D$33*Grundlagen!$D$3*(1-Grundlagen!$D$34)</f>
        <v>24883.810680112663</v>
      </c>
      <c r="I316" s="9">
        <f>E316*Grundlagen!$G$32/Grundlagen!$D$4/Grundlagen!$G$33*Grundlagen!$D$3*(1-Grundlagen!$G$34)</f>
        <v>17384.684355422847</v>
      </c>
    </row>
    <row r="317" spans="1:9" x14ac:dyDescent="0.35">
      <c r="A317" s="72">
        <v>43051</v>
      </c>
      <c r="B317" s="15">
        <v>39022</v>
      </c>
      <c r="C317" s="59">
        <v>18837</v>
      </c>
      <c r="D317" s="13">
        <v>19</v>
      </c>
      <c r="E317" s="9">
        <f t="shared" si="4"/>
        <v>18856</v>
      </c>
      <c r="F317" s="15">
        <v>11874</v>
      </c>
      <c r="G317" s="14"/>
      <c r="H317" s="15">
        <f>B317*Grundlagen!$D$32/Grundlagen!$D$4/Grundlagen!$D$33*Grundlagen!$D$3*(1-Grundlagen!$D$34)</f>
        <v>32449.407176826506</v>
      </c>
      <c r="I317" s="9">
        <f>E317*Grundlagen!$G$32/Grundlagen!$D$4/Grundlagen!$G$33*Grundlagen!$D$3*(1-Grundlagen!$G$34)</f>
        <v>16616.26156761219</v>
      </c>
    </row>
    <row r="318" spans="1:9" x14ac:dyDescent="0.35">
      <c r="A318" s="72">
        <v>43052</v>
      </c>
      <c r="B318" s="15">
        <v>32667</v>
      </c>
      <c r="C318" s="59">
        <v>22698</v>
      </c>
      <c r="D318" s="13">
        <v>28</v>
      </c>
      <c r="E318" s="9">
        <f t="shared" si="4"/>
        <v>22726</v>
      </c>
      <c r="F318" s="15">
        <v>14334</v>
      </c>
      <c r="G318" s="14"/>
      <c r="H318" s="15">
        <f>B318*Grundlagen!$D$32/Grundlagen!$D$4/Grundlagen!$D$33*Grundlagen!$D$3*(1-Grundlagen!$D$34)</f>
        <v>27164.798940223249</v>
      </c>
      <c r="I318" s="9">
        <f>E318*Grundlagen!$G$32/Grundlagen!$D$4/Grundlagen!$G$33*Grundlagen!$D$3*(1-Grundlagen!$G$34)</f>
        <v>20026.578297918677</v>
      </c>
    </row>
    <row r="319" spans="1:9" x14ac:dyDescent="0.35">
      <c r="A319" s="72">
        <v>43053</v>
      </c>
      <c r="B319" s="15">
        <v>28140</v>
      </c>
      <c r="C319" s="59">
        <v>17687</v>
      </c>
      <c r="D319" s="59">
        <v>1559</v>
      </c>
      <c r="E319" s="9">
        <f t="shared" si="4"/>
        <v>19246</v>
      </c>
      <c r="F319" s="15">
        <v>11160</v>
      </c>
      <c r="G319" s="14"/>
      <c r="H319" s="15">
        <f>B319*Grundlagen!$D$32/Grundlagen!$D$4/Grundlagen!$D$33*Grundlagen!$D$3*(1-Grundlagen!$D$34)</f>
        <v>23400.295165698783</v>
      </c>
      <c r="I319" s="9">
        <f>E319*Grundlagen!$G$32/Grundlagen!$D$4/Grundlagen!$G$33*Grundlagen!$D$3*(1-Grundlagen!$G$34)</f>
        <v>16959.936897022915</v>
      </c>
    </row>
    <row r="320" spans="1:9" x14ac:dyDescent="0.35">
      <c r="A320" s="72">
        <v>43054</v>
      </c>
      <c r="B320" s="15">
        <v>30004</v>
      </c>
      <c r="C320" s="59">
        <v>20058</v>
      </c>
      <c r="D320" s="13">
        <v>4</v>
      </c>
      <c r="E320" s="9">
        <f t="shared" si="4"/>
        <v>20062</v>
      </c>
      <c r="F320" s="15">
        <v>12452</v>
      </c>
      <c r="G320" s="14"/>
      <c r="H320" s="15">
        <f>B320*Grundlagen!$D$32/Grundlagen!$D$4/Grundlagen!$D$33*Grundlagen!$D$3*(1-Grundlagen!$D$34)</f>
        <v>24950.336039503418</v>
      </c>
      <c r="I320" s="9">
        <f>E320*Grundlagen!$G$32/Grundlagen!$D$4/Grundlagen!$G$33*Grundlagen!$D$3*(1-Grundlagen!$G$34)</f>
        <v>17679.011432405376</v>
      </c>
    </row>
    <row r="321" spans="1:9" x14ac:dyDescent="0.35">
      <c r="A321" s="72">
        <v>43055</v>
      </c>
      <c r="B321" s="15">
        <v>30022</v>
      </c>
      <c r="C321" s="59">
        <v>19769</v>
      </c>
      <c r="D321" s="13">
        <v>22</v>
      </c>
      <c r="E321" s="9">
        <f t="shared" si="4"/>
        <v>19791</v>
      </c>
      <c r="F321" s="15">
        <v>12060</v>
      </c>
      <c r="G321" s="14"/>
      <c r="H321" s="15">
        <f>B321*Grundlagen!$D$32/Grundlagen!$D$4/Grundlagen!$D$33*Grundlagen!$D$3*(1-Grundlagen!$D$34)</f>
        <v>24965.30424536634</v>
      </c>
      <c r="I321" s="9">
        <f>E321*Grundlagen!$G$32/Grundlagen!$D$4/Grundlagen!$G$33*Grundlagen!$D$3*(1-Grundlagen!$G$34)</f>
        <v>17440.20113940458</v>
      </c>
    </row>
    <row r="322" spans="1:9" x14ac:dyDescent="0.35">
      <c r="A322" s="72">
        <v>43056</v>
      </c>
      <c r="B322" s="15">
        <v>30009</v>
      </c>
      <c r="C322" s="59">
        <v>18140</v>
      </c>
      <c r="D322" s="59">
        <v>9</v>
      </c>
      <c r="E322" s="9">
        <f t="shared" si="4"/>
        <v>18149</v>
      </c>
      <c r="F322" s="15">
        <v>11050</v>
      </c>
      <c r="G322" s="14"/>
      <c r="H322" s="15">
        <f>B322*Grundlagen!$D$32/Grundlagen!$D$4/Grundlagen!$D$33*Grundlagen!$D$3*(1-Grundlagen!$D$34)</f>
        <v>24954.493874465341</v>
      </c>
      <c r="I322" s="9">
        <f>E322*Grundlagen!$G$32/Grundlagen!$D$4/Grundlagen!$G$33*Grundlagen!$D$3*(1-Grundlagen!$G$34)</f>
        <v>15993.239880706067</v>
      </c>
    </row>
    <row r="323" spans="1:9" x14ac:dyDescent="0.35">
      <c r="A323" s="72">
        <v>43057</v>
      </c>
      <c r="B323" s="15">
        <v>30011</v>
      </c>
      <c r="C323" s="59">
        <v>17123</v>
      </c>
      <c r="D323" s="13">
        <v>11</v>
      </c>
      <c r="E323" s="9">
        <f t="shared" ref="E323:E366" si="5">C323+D323</f>
        <v>17134</v>
      </c>
      <c r="F323" s="15">
        <v>10650</v>
      </c>
      <c r="G323" s="14"/>
      <c r="H323" s="15">
        <f>B323*Grundlagen!$D$32/Grundlagen!$D$4/Grundlagen!$D$33*Grundlagen!$D$3*(1-Grundlagen!$D$34)</f>
        <v>24956.157008450115</v>
      </c>
      <c r="I323" s="9">
        <f>E323*Grundlagen!$G$32/Grundlagen!$D$4/Grundlagen!$G$33*Grundlagen!$D$3*(1-Grundlagen!$G$34)</f>
        <v>15098.802805444804</v>
      </c>
    </row>
    <row r="324" spans="1:9" x14ac:dyDescent="0.35">
      <c r="A324" s="72">
        <v>43058</v>
      </c>
      <c r="B324" s="15">
        <v>25892</v>
      </c>
      <c r="C324" s="59">
        <v>14720</v>
      </c>
      <c r="D324" s="13">
        <v>6</v>
      </c>
      <c r="E324" s="9">
        <f t="shared" si="5"/>
        <v>14726</v>
      </c>
      <c r="F324" s="15">
        <v>9108</v>
      </c>
      <c r="G324" s="14"/>
      <c r="H324" s="15">
        <f>B324*Grundlagen!$D$32/Grundlagen!$D$4/Grundlagen!$D$33*Grundlagen!$D$3*(1-Grundlagen!$D$34)</f>
        <v>21530.932566818512</v>
      </c>
      <c r="I324" s="9">
        <f>E324*Grundlagen!$G$32/Grundlagen!$D$4/Grundlagen!$G$33*Grundlagen!$D$3*(1-Grundlagen!$G$34)</f>
        <v>12976.827951031877</v>
      </c>
    </row>
    <row r="325" spans="1:9" x14ac:dyDescent="0.35">
      <c r="A325" s="72">
        <v>43059</v>
      </c>
      <c r="B325" s="15">
        <v>30000</v>
      </c>
      <c r="C325" s="59">
        <v>17062</v>
      </c>
      <c r="D325" s="13">
        <v>0</v>
      </c>
      <c r="E325" s="9">
        <f t="shared" si="5"/>
        <v>17062</v>
      </c>
      <c r="F325" s="15">
        <v>10856</v>
      </c>
      <c r="G325" s="14"/>
      <c r="H325" s="15">
        <f>B325*Grundlagen!$D$32/Grundlagen!$D$4/Grundlagen!$D$33*Grundlagen!$D$3*(1-Grundlagen!$D$34)</f>
        <v>24947.009771533885</v>
      </c>
      <c r="I325" s="9">
        <f>E325*Grundlagen!$G$32/Grundlagen!$D$4/Grundlagen!$G$33*Grundlagen!$D$3*(1-Grundlagen!$G$34)</f>
        <v>15035.35505232282</v>
      </c>
    </row>
    <row r="326" spans="1:9" x14ac:dyDescent="0.35">
      <c r="A326" s="72">
        <v>43060</v>
      </c>
      <c r="B326" s="15">
        <v>30424</v>
      </c>
      <c r="C326" s="59">
        <v>21449</v>
      </c>
      <c r="D326" s="13">
        <v>424</v>
      </c>
      <c r="E326" s="9">
        <f t="shared" si="5"/>
        <v>21873</v>
      </c>
      <c r="F326" s="15">
        <v>13040</v>
      </c>
      <c r="G326" s="14"/>
      <c r="H326" s="15">
        <f>B326*Grundlagen!$D$32/Grundlagen!$D$4/Grundlagen!$D$33*Grundlagen!$D$3*(1-Grundlagen!$D$34)</f>
        <v>25299.594176304894</v>
      </c>
      <c r="I326" s="9">
        <f>E326*Grundlagen!$G$32/Grundlagen!$D$4/Grundlagen!$G$33*Grundlagen!$D$3*(1-Grundlagen!$G$34)</f>
        <v>19274.898667181875</v>
      </c>
    </row>
    <row r="327" spans="1:9" x14ac:dyDescent="0.35">
      <c r="A327" s="72">
        <v>43061</v>
      </c>
      <c r="B327" s="15">
        <v>30008</v>
      </c>
      <c r="C327" s="59">
        <v>22379</v>
      </c>
      <c r="D327" s="13">
        <v>8</v>
      </c>
      <c r="E327" s="9">
        <f t="shared" si="5"/>
        <v>22387</v>
      </c>
      <c r="F327" s="15">
        <v>13642</v>
      </c>
      <c r="G327" s="14"/>
      <c r="H327" s="15">
        <f>B327*Grundlagen!$D$32/Grundlagen!$D$4/Grundlagen!$D$33*Grundlagen!$D$3*(1-Grundlagen!$D$34)</f>
        <v>24953.662307472958</v>
      </c>
      <c r="I327" s="9">
        <f>E327*Grundlagen!$G$32/Grundlagen!$D$4/Grundlagen!$G$33*Grundlagen!$D$3*(1-Grundlagen!$G$34)</f>
        <v>19727.845126969347</v>
      </c>
    </row>
    <row r="328" spans="1:9" x14ac:dyDescent="0.35">
      <c r="A328" s="72">
        <v>43062</v>
      </c>
      <c r="B328" s="15">
        <v>30003</v>
      </c>
      <c r="C328" s="59">
        <v>21669</v>
      </c>
      <c r="D328" s="13">
        <v>3</v>
      </c>
      <c r="E328" s="9">
        <f t="shared" si="5"/>
        <v>21672</v>
      </c>
      <c r="F328" s="15">
        <v>13208</v>
      </c>
      <c r="G328" s="14"/>
      <c r="H328" s="15">
        <f>B328*Grundlagen!$D$32/Grundlagen!$D$4/Grundlagen!$D$33*Grundlagen!$D$3*(1-Grundlagen!$D$34)</f>
        <v>24949.504472511035</v>
      </c>
      <c r="I328" s="9">
        <f>E328*Grundlagen!$G$32/Grundlagen!$D$4/Grundlagen!$G$33*Grundlagen!$D$3*(1-Grundlagen!$G$34)</f>
        <v>19097.773689716341</v>
      </c>
    </row>
    <row r="329" spans="1:9" x14ac:dyDescent="0.35">
      <c r="A329" s="72">
        <v>43063</v>
      </c>
      <c r="B329" s="15">
        <v>19728</v>
      </c>
      <c r="C329" s="59">
        <v>19018</v>
      </c>
      <c r="D329" s="13">
        <v>2</v>
      </c>
      <c r="E329" s="9">
        <f t="shared" si="5"/>
        <v>19020</v>
      </c>
      <c r="F329" s="15">
        <v>11736</v>
      </c>
      <c r="G329" s="14"/>
      <c r="H329" s="15">
        <f>B329*Grundlagen!$D$32/Grundlagen!$D$4/Grundlagen!$D$33*Grundlagen!$D$3*(1-Grundlagen!$D$34)</f>
        <v>16405.153625760679</v>
      </c>
      <c r="I329" s="9">
        <f>E329*Grundlagen!$G$32/Grundlagen!$D$4/Grundlagen!$G$33*Grundlagen!$D$3*(1-Grundlagen!$G$34)</f>
        <v>16760.781449723367</v>
      </c>
    </row>
    <row r="330" spans="1:9" x14ac:dyDescent="0.35">
      <c r="A330" s="72">
        <v>43064</v>
      </c>
      <c r="B330" s="15">
        <v>22425</v>
      </c>
      <c r="C330" s="59">
        <v>17264</v>
      </c>
      <c r="D330" s="59">
        <v>7</v>
      </c>
      <c r="E330" s="9">
        <f t="shared" si="5"/>
        <v>17271</v>
      </c>
      <c r="F330" s="15">
        <v>10880</v>
      </c>
      <c r="G330" s="14"/>
      <c r="H330" s="15">
        <f>B330*Grundlagen!$D$32/Grundlagen!$D$4/Grundlagen!$D$33*Grundlagen!$D$3*(1-Grundlagen!$D$34)</f>
        <v>18647.889804221581</v>
      </c>
      <c r="I330" s="9">
        <f>E330*Grundlagen!$G$32/Grundlagen!$D$4/Grundlagen!$G$33*Grundlagen!$D$3*(1-Grundlagen!$G$34)</f>
        <v>15219.529780135239</v>
      </c>
    </row>
    <row r="331" spans="1:9" x14ac:dyDescent="0.35">
      <c r="A331" s="72">
        <v>43065</v>
      </c>
      <c r="B331" s="15">
        <v>21662</v>
      </c>
      <c r="C331" s="59">
        <v>16904</v>
      </c>
      <c r="D331" s="13">
        <v>8</v>
      </c>
      <c r="E331" s="9">
        <f t="shared" si="5"/>
        <v>16912</v>
      </c>
      <c r="F331" s="15">
        <v>10812</v>
      </c>
      <c r="G331" s="14"/>
      <c r="H331" s="15">
        <f>B331*Grundlagen!$D$32/Grundlagen!$D$4/Grundlagen!$D$33*Grundlagen!$D$3*(1-Grundlagen!$D$34)</f>
        <v>18013.40418903223</v>
      </c>
      <c r="I331" s="9">
        <f>E331*Grundlagen!$G$32/Grundlagen!$D$4/Grundlagen!$G$33*Grundlagen!$D$3*(1-Grundlagen!$G$34)</f>
        <v>14903.172233318694</v>
      </c>
    </row>
    <row r="332" spans="1:9" x14ac:dyDescent="0.35">
      <c r="A332" s="72">
        <v>43066</v>
      </c>
      <c r="B332" s="15">
        <v>26149</v>
      </c>
      <c r="C332" s="59">
        <v>19845</v>
      </c>
      <c r="D332" s="13">
        <v>14</v>
      </c>
      <c r="E332" s="9">
        <f t="shared" si="5"/>
        <v>19859</v>
      </c>
      <c r="F332" s="15">
        <v>12496</v>
      </c>
      <c r="G332" s="14"/>
      <c r="H332" s="15">
        <f>B332*Grundlagen!$D$32/Grundlagen!$D$4/Grundlagen!$D$33*Grundlagen!$D$3*(1-Grundlagen!$D$34)</f>
        <v>21744.645283861319</v>
      </c>
      <c r="I332" s="9">
        <f>E332*Grundlagen!$G$32/Grundlagen!$D$4/Grundlagen!$G$33*Grundlagen!$D$3*(1-Grundlagen!$G$34)</f>
        <v>17500.124017353122</v>
      </c>
    </row>
    <row r="333" spans="1:9" x14ac:dyDescent="0.35">
      <c r="A333" s="72">
        <v>43067</v>
      </c>
      <c r="B333" s="15">
        <v>30252</v>
      </c>
      <c r="C333" s="59">
        <v>24726</v>
      </c>
      <c r="D333" s="59">
        <v>6</v>
      </c>
      <c r="E333" s="9">
        <f t="shared" si="5"/>
        <v>24732</v>
      </c>
      <c r="F333" s="15">
        <v>15504</v>
      </c>
      <c r="G333" s="14"/>
      <c r="H333" s="15">
        <f>B333*Grundlagen!$D$32/Grundlagen!$D$4/Grundlagen!$D$33*Grundlagen!$D$3*(1-Grundlagen!$D$34)</f>
        <v>25156.564653614769</v>
      </c>
      <c r="I333" s="9">
        <f>E333*Grundlagen!$G$32/Grundlagen!$D$4/Grundlagen!$G$33*Grundlagen!$D$3*(1-Grundlagen!$G$34)</f>
        <v>21794.303197400543</v>
      </c>
    </row>
    <row r="334" spans="1:9" x14ac:dyDescent="0.35">
      <c r="A334" s="72">
        <v>43068</v>
      </c>
      <c r="B334" s="15">
        <v>32023</v>
      </c>
      <c r="C334" s="59">
        <v>24660</v>
      </c>
      <c r="D334" s="13">
        <v>6</v>
      </c>
      <c r="E334" s="9">
        <f t="shared" si="5"/>
        <v>24666</v>
      </c>
      <c r="F334" s="15">
        <v>15428</v>
      </c>
      <c r="G334" s="14"/>
      <c r="H334" s="15">
        <f>B334*Grundlagen!$D$32/Grundlagen!$D$4/Grundlagen!$D$33*Grundlagen!$D$3*(1-Grundlagen!$D$34)</f>
        <v>26629.269797127654</v>
      </c>
      <c r="I334" s="9">
        <f>E334*Grundlagen!$G$32/Grundlagen!$D$4/Grundlagen!$G$33*Grundlagen!$D$3*(1-Grundlagen!$G$34)</f>
        <v>21736.142757038724</v>
      </c>
    </row>
    <row r="335" spans="1:9" x14ac:dyDescent="0.35">
      <c r="A335" s="72">
        <v>43069</v>
      </c>
      <c r="B335" s="15">
        <v>26336</v>
      </c>
      <c r="C335" s="59">
        <v>22753</v>
      </c>
      <c r="D335" s="13">
        <v>8</v>
      </c>
      <c r="E335" s="9">
        <f t="shared" si="5"/>
        <v>22761</v>
      </c>
      <c r="F335" s="15">
        <v>14514</v>
      </c>
      <c r="G335" s="9">
        <v>4289819</v>
      </c>
      <c r="H335" s="15">
        <f>B335*Grundlagen!$D$32/Grundlagen!$D$4/Grundlagen!$D$33*Grundlagen!$D$3*(1-Grundlagen!$D$34)</f>
        <v>21900.148311437213</v>
      </c>
      <c r="I335" s="9">
        <f>E335*Grundlagen!$G$32/Grundlagen!$D$4/Grundlagen!$G$33*Grundlagen!$D$3*(1-Grundlagen!$G$34)</f>
        <v>20057.420955686306</v>
      </c>
    </row>
    <row r="336" spans="1:9" x14ac:dyDescent="0.35">
      <c r="A336" s="72">
        <v>43070</v>
      </c>
      <c r="B336" s="15">
        <v>22327</v>
      </c>
      <c r="C336" s="59">
        <v>18318</v>
      </c>
      <c r="D336" s="13">
        <v>8</v>
      </c>
      <c r="E336" s="9">
        <f t="shared" si="5"/>
        <v>18326</v>
      </c>
      <c r="F336" s="15">
        <v>12528</v>
      </c>
      <c r="G336" s="9"/>
      <c r="H336" s="15">
        <f>B336*Grundlagen!$D$32/Grundlagen!$D$4/Grundlagen!$D$33*Grundlagen!$D$3*(1-Grundlagen!$D$34)</f>
        <v>18566.396238967896</v>
      </c>
      <c r="I336" s="9">
        <f>E336*Grundlagen!$G$32/Grundlagen!$D$4/Grundlagen!$G$33*Grundlagen!$D$3*(1-Grundlagen!$G$34)</f>
        <v>16149.215607130938</v>
      </c>
    </row>
    <row r="337" spans="1:9" x14ac:dyDescent="0.35">
      <c r="A337" s="72">
        <v>43071</v>
      </c>
      <c r="B337" s="15">
        <v>22282</v>
      </c>
      <c r="C337" s="59">
        <v>18522</v>
      </c>
      <c r="D337" s="13">
        <v>5</v>
      </c>
      <c r="E337" s="9">
        <f t="shared" si="5"/>
        <v>18527</v>
      </c>
      <c r="F337" s="15">
        <v>11834</v>
      </c>
      <c r="G337" s="14"/>
      <c r="H337" s="15">
        <f>B337*Grundlagen!$D$32/Grundlagen!$D$4/Grundlagen!$D$33*Grundlagen!$D$3*(1-Grundlagen!$D$34)</f>
        <v>18528.975724310603</v>
      </c>
      <c r="I337" s="9">
        <f>E337*Grundlagen!$G$32/Grundlagen!$D$4/Grundlagen!$G$33*Grundlagen!$D$3*(1-Grundlagen!$G$34)</f>
        <v>16326.340584596468</v>
      </c>
    </row>
    <row r="338" spans="1:9" x14ac:dyDescent="0.35">
      <c r="A338" s="72">
        <v>43072</v>
      </c>
      <c r="B338" s="15">
        <v>31218</v>
      </c>
      <c r="C338" s="59">
        <v>14980</v>
      </c>
      <c r="D338" s="13">
        <v>25</v>
      </c>
      <c r="E338" s="9">
        <f t="shared" si="5"/>
        <v>15005</v>
      </c>
      <c r="F338" s="15">
        <v>11752</v>
      </c>
      <c r="G338" s="14"/>
      <c r="H338" s="15">
        <f>B338*Grundlagen!$D$32/Grundlagen!$D$4/Grundlagen!$D$33*Grundlagen!$D$3*(1-Grundlagen!$D$34)</f>
        <v>25959.858368258159</v>
      </c>
      <c r="I338" s="9">
        <f>E338*Grundlagen!$G$32/Grundlagen!$D$4/Grundlagen!$G$33*Grundlagen!$D$3*(1-Grundlagen!$G$34)</f>
        <v>13222.687994379556</v>
      </c>
    </row>
    <row r="339" spans="1:9" x14ac:dyDescent="0.35">
      <c r="A339" s="72">
        <v>43073</v>
      </c>
      <c r="B339" s="15">
        <v>40977</v>
      </c>
      <c r="C339" s="59">
        <v>18004</v>
      </c>
      <c r="D339" s="13">
        <v>17</v>
      </c>
      <c r="E339" s="9">
        <f t="shared" si="5"/>
        <v>18021</v>
      </c>
      <c r="F339" s="15">
        <v>12720</v>
      </c>
      <c r="G339" s="14"/>
      <c r="H339" s="15">
        <f>B339*Grundlagen!$D$32/Grundlagen!$D$4/Grundlagen!$D$33*Grundlagen!$D$3*(1-Grundlagen!$D$34)</f>
        <v>34075.120646938129</v>
      </c>
      <c r="I339" s="9">
        <f>E339*Grundlagen!$G$32/Grundlagen!$D$4/Grundlagen!$G$33*Grundlagen!$D$3*(1-Grundlagen!$G$34)</f>
        <v>15880.443875155877</v>
      </c>
    </row>
    <row r="340" spans="1:9" x14ac:dyDescent="0.35">
      <c r="A340" s="72">
        <v>43074</v>
      </c>
      <c r="B340" s="15">
        <v>39326</v>
      </c>
      <c r="C340" s="59">
        <v>25053</v>
      </c>
      <c r="D340" s="13">
        <v>1</v>
      </c>
      <c r="E340" s="9">
        <f t="shared" si="5"/>
        <v>25054</v>
      </c>
      <c r="F340" s="15">
        <v>15618</v>
      </c>
      <c r="G340" s="14"/>
      <c r="H340" s="15">
        <f>B340*Grundlagen!$D$32/Grundlagen!$D$4/Grundlagen!$D$33*Grundlagen!$D$3*(1-Grundlagen!$D$34)</f>
        <v>32702.203542511383</v>
      </c>
      <c r="I340" s="9">
        <f>E340*Grundlagen!$G$32/Grundlagen!$D$4/Grundlagen!$G$33*Grundlagen!$D$3*(1-Grundlagen!$G$34)</f>
        <v>22078.055648862737</v>
      </c>
    </row>
    <row r="341" spans="1:9" x14ac:dyDescent="0.35">
      <c r="A341" s="72">
        <v>43075</v>
      </c>
      <c r="B341" s="15">
        <v>42038</v>
      </c>
      <c r="C341" s="59">
        <v>23646</v>
      </c>
      <c r="D341" s="13">
        <v>0</v>
      </c>
      <c r="E341" s="9">
        <f t="shared" si="5"/>
        <v>23646</v>
      </c>
      <c r="F341" s="15">
        <v>14622</v>
      </c>
      <c r="G341" s="14"/>
      <c r="H341" s="15">
        <f>B341*Grundlagen!$D$32/Grundlagen!$D$4/Grundlagen!$D$33*Grundlagen!$D$3*(1-Grundlagen!$D$34)</f>
        <v>34957.413225858043</v>
      </c>
      <c r="I341" s="9">
        <f>E341*Grundlagen!$G$32/Grundlagen!$D$4/Grundlagen!$G$33*Grundlagen!$D$3*(1-Grundlagen!$G$34)</f>
        <v>20837.299587810659</v>
      </c>
    </row>
    <row r="342" spans="1:9" x14ac:dyDescent="0.35">
      <c r="A342" s="72">
        <v>43076</v>
      </c>
      <c r="B342" s="15">
        <v>27652</v>
      </c>
      <c r="C342" s="59">
        <v>22582</v>
      </c>
      <c r="D342" s="13">
        <v>1</v>
      </c>
      <c r="E342" s="9">
        <f t="shared" si="5"/>
        <v>22583</v>
      </c>
      <c r="F342" s="15">
        <v>14014</v>
      </c>
      <c r="G342" s="14"/>
      <c r="H342" s="15">
        <f>B342*Grundlagen!$D$32/Grundlagen!$D$4/Grundlagen!$D$33*Grundlagen!$D$3*(1-Grundlagen!$D$34)</f>
        <v>22994.490473415164</v>
      </c>
      <c r="I342" s="9">
        <f>E342*Grundlagen!$G$32/Grundlagen!$D$4/Grundlagen!$G$33*Grundlagen!$D$3*(1-Grundlagen!$G$34)</f>
        <v>19900.564010468075</v>
      </c>
    </row>
    <row r="343" spans="1:9" x14ac:dyDescent="0.35">
      <c r="A343" s="72">
        <v>43077</v>
      </c>
      <c r="B343" s="15">
        <v>22688</v>
      </c>
      <c r="C343" s="59">
        <v>14058</v>
      </c>
      <c r="D343" s="59">
        <v>3440</v>
      </c>
      <c r="E343" s="9">
        <f t="shared" si="5"/>
        <v>17498</v>
      </c>
      <c r="F343" s="15">
        <v>9678</v>
      </c>
      <c r="G343" s="14"/>
      <c r="H343" s="15">
        <f>B343*Grundlagen!$D$32/Grundlagen!$D$4/Grundlagen!$D$33*Grundlagen!$D$3*(1-Grundlagen!$D$34)</f>
        <v>18866.59192321869</v>
      </c>
      <c r="I343" s="9">
        <f>E343*Grundlagen!$G$32/Grundlagen!$D$4/Grundlagen!$G$33*Grundlagen!$D$3*(1-Grundlagen!$G$34)</f>
        <v>15419.566446228155</v>
      </c>
    </row>
    <row r="344" spans="1:9" x14ac:dyDescent="0.35">
      <c r="A344" s="72">
        <v>43078</v>
      </c>
      <c r="B344" s="15">
        <v>36548</v>
      </c>
      <c r="C344" s="59">
        <v>19285</v>
      </c>
      <c r="D344" s="59">
        <v>16</v>
      </c>
      <c r="E344" s="9">
        <f t="shared" si="5"/>
        <v>19301</v>
      </c>
      <c r="F344" s="15">
        <v>14490</v>
      </c>
      <c r="G344" s="14"/>
      <c r="H344" s="15">
        <f>B344*Grundlagen!$D$32/Grundlagen!$D$4/Grundlagen!$D$33*Grundlagen!$D$3*(1-Grundlagen!$D$34)</f>
        <v>30392.110437667347</v>
      </c>
      <c r="I344" s="9">
        <f>E344*Grundlagen!$G$32/Grundlagen!$D$4/Grundlagen!$G$33*Grundlagen!$D$3*(1-Grundlagen!$G$34)</f>
        <v>17008.403930657762</v>
      </c>
    </row>
    <row r="345" spans="1:9" x14ac:dyDescent="0.35">
      <c r="A345" s="72">
        <v>43079</v>
      </c>
      <c r="B345" s="15">
        <v>30207</v>
      </c>
      <c r="C345" s="59">
        <v>16990</v>
      </c>
      <c r="D345" s="13">
        <v>0</v>
      </c>
      <c r="E345" s="9">
        <f t="shared" si="5"/>
        <v>16990</v>
      </c>
      <c r="F345" s="15">
        <v>12578</v>
      </c>
      <c r="G345" s="14"/>
      <c r="H345" s="15">
        <f>B345*Grundlagen!$D$32/Grundlagen!$D$4/Grundlagen!$D$33*Grundlagen!$D$3*(1-Grundlagen!$D$34)</f>
        <v>25119.144138957468</v>
      </c>
      <c r="I345" s="9">
        <f>E345*Grundlagen!$G$32/Grundlagen!$D$4/Grundlagen!$G$33*Grundlagen!$D$3*(1-Grundlagen!$G$34)</f>
        <v>14971.907299200842</v>
      </c>
    </row>
    <row r="346" spans="1:9" x14ac:dyDescent="0.35">
      <c r="A346" s="72">
        <v>43080</v>
      </c>
      <c r="B346" s="15">
        <v>37625</v>
      </c>
      <c r="C346" s="59">
        <v>23299</v>
      </c>
      <c r="D346" s="13">
        <v>150</v>
      </c>
      <c r="E346" s="9">
        <f t="shared" si="5"/>
        <v>23449</v>
      </c>
      <c r="F346" s="15">
        <v>14940</v>
      </c>
      <c r="G346" s="14"/>
      <c r="H346" s="15">
        <f>B346*Grundlagen!$D$32/Grundlagen!$D$4/Grundlagen!$D$33*Grundlagen!$D$3*(1-Grundlagen!$D$34)</f>
        <v>31287.708088465413</v>
      </c>
      <c r="I346" s="9">
        <f>E346*Grundlagen!$G$32/Grundlagen!$D$4/Grundlagen!$G$33*Grundlagen!$D$3*(1-Grundlagen!$G$34)</f>
        <v>20663.699485518573</v>
      </c>
    </row>
    <row r="347" spans="1:9" x14ac:dyDescent="0.35">
      <c r="A347" s="72">
        <v>43081</v>
      </c>
      <c r="B347" s="15">
        <v>39520</v>
      </c>
      <c r="C347" s="59">
        <v>21678</v>
      </c>
      <c r="D347" s="13">
        <v>3</v>
      </c>
      <c r="E347" s="9">
        <f>C347+D347</f>
        <v>21681</v>
      </c>
      <c r="F347" s="15">
        <v>14094</v>
      </c>
      <c r="G347" s="14"/>
      <c r="H347" s="15">
        <f>B347*Grundlagen!$D$32/Grundlagen!$D$4/Grundlagen!$D$33*Grundlagen!$D$3*(1-Grundlagen!$D$34)</f>
        <v>32863.527539033967</v>
      </c>
      <c r="I347" s="9">
        <f>E347*Grundlagen!$G$32/Grundlagen!$D$4/Grundlagen!$G$33*Grundlagen!$D$3*(1-Grundlagen!$G$34)</f>
        <v>19105.704658856586</v>
      </c>
    </row>
    <row r="348" spans="1:9" x14ac:dyDescent="0.35">
      <c r="A348" s="72">
        <v>43082</v>
      </c>
      <c r="B348" s="15">
        <v>34453</v>
      </c>
      <c r="C348" s="59">
        <v>19335</v>
      </c>
      <c r="D348" s="59">
        <v>0</v>
      </c>
      <c r="E348" s="9">
        <f t="shared" si="5"/>
        <v>19335</v>
      </c>
      <c r="F348" s="15">
        <v>13754</v>
      </c>
      <c r="G348" s="14"/>
      <c r="H348" s="15">
        <f>B348*Grundlagen!$D$32/Grundlagen!$D$4/Grundlagen!$D$33*Grundlagen!$D$3*(1-Grundlagen!$D$34)</f>
        <v>28649.977588621899</v>
      </c>
      <c r="I348" s="9">
        <f>E348*Grundlagen!$G$32/Grundlagen!$D$4/Grundlagen!$G$33*Grundlagen!$D$3*(1-Grundlagen!$G$34)</f>
        <v>17038.365369632036</v>
      </c>
    </row>
    <row r="349" spans="1:9" x14ac:dyDescent="0.35">
      <c r="A349" s="72">
        <v>43083</v>
      </c>
      <c r="B349" s="15">
        <v>35710</v>
      </c>
      <c r="C349" s="59">
        <v>25826</v>
      </c>
      <c r="D349" s="13">
        <v>1</v>
      </c>
      <c r="E349" s="9">
        <f t="shared" si="5"/>
        <v>25827</v>
      </c>
      <c r="F349" s="15">
        <v>15590</v>
      </c>
      <c r="G349" s="14"/>
      <c r="H349" s="15">
        <f>B349*Grundlagen!$D$32/Grundlagen!$D$4/Grundlagen!$D$33*Grundlagen!$D$3*(1-Grundlagen!$D$34)</f>
        <v>29695.257298049171</v>
      </c>
      <c r="I349" s="9">
        <f>E349*Grundlagen!$G$32/Grundlagen!$D$4/Grundlagen!$G$33*Grundlagen!$D$3*(1-Grundlagen!$G$34)</f>
        <v>22759.237776130674</v>
      </c>
    </row>
    <row r="350" spans="1:9" x14ac:dyDescent="0.35">
      <c r="A350" s="72">
        <v>43084</v>
      </c>
      <c r="B350" s="15">
        <v>35093</v>
      </c>
      <c r="C350" s="59">
        <v>21907</v>
      </c>
      <c r="D350" s="13">
        <v>6</v>
      </c>
      <c r="E350" s="9">
        <f t="shared" si="5"/>
        <v>21913</v>
      </c>
      <c r="F350" s="15">
        <v>13598</v>
      </c>
      <c r="G350" s="14"/>
      <c r="H350" s="15">
        <f>B350*Grundlagen!$D$32/Grundlagen!$D$4/Grundlagen!$D$33*Grundlagen!$D$3*(1-Grundlagen!$D$34)</f>
        <v>29182.180463747951</v>
      </c>
      <c r="I350" s="9">
        <f>E350*Grundlagen!$G$32/Grundlagen!$D$4/Grundlagen!$G$33*Grundlagen!$D$3*(1-Grundlagen!$G$34)</f>
        <v>19310.147418916305</v>
      </c>
    </row>
    <row r="351" spans="1:9" x14ac:dyDescent="0.35">
      <c r="A351" s="72">
        <v>43085</v>
      </c>
      <c r="B351" s="15">
        <v>43449</v>
      </c>
      <c r="C351" s="59">
        <v>22399</v>
      </c>
      <c r="D351" s="13">
        <v>5</v>
      </c>
      <c r="E351" s="9">
        <f t="shared" si="5"/>
        <v>22404</v>
      </c>
      <c r="F351" s="15">
        <v>14160</v>
      </c>
      <c r="G351" s="14"/>
      <c r="H351" s="15">
        <f>B351*Grundlagen!$D$32/Grundlagen!$D$4/Grundlagen!$D$33*Grundlagen!$D$3*(1-Grundlagen!$D$34)</f>
        <v>36130.754252112521</v>
      </c>
      <c r="I351" s="9">
        <f>E351*Grundlagen!$G$32/Grundlagen!$D$4/Grundlagen!$G$33*Grundlagen!$D$3*(1-Grundlagen!$G$34)</f>
        <v>19742.825846456486</v>
      </c>
    </row>
    <row r="352" spans="1:9" x14ac:dyDescent="0.35">
      <c r="A352" s="72">
        <v>43086</v>
      </c>
      <c r="B352" s="15">
        <v>39438</v>
      </c>
      <c r="C352" s="59">
        <v>19499</v>
      </c>
      <c r="D352" s="13">
        <v>5</v>
      </c>
      <c r="E352" s="9">
        <f t="shared" si="5"/>
        <v>19504</v>
      </c>
      <c r="F352" s="15">
        <v>13008</v>
      </c>
      <c r="G352" s="14"/>
      <c r="H352" s="15">
        <f>B352*Grundlagen!$D$32/Grundlagen!$D$4/Grundlagen!$D$33*Grundlagen!$D$3*(1-Grundlagen!$D$34)</f>
        <v>32795.339045658446</v>
      </c>
      <c r="I352" s="9">
        <f>E352*Grundlagen!$G$32/Grundlagen!$D$4/Grundlagen!$G$33*Grundlagen!$D$3*(1-Grundlagen!$G$34)</f>
        <v>17187.291345710015</v>
      </c>
    </row>
    <row r="353" spans="1:9" x14ac:dyDescent="0.35">
      <c r="A353" s="72">
        <v>43087</v>
      </c>
      <c r="B353" s="15">
        <v>36550</v>
      </c>
      <c r="C353" s="59">
        <v>10430</v>
      </c>
      <c r="D353" s="13">
        <v>0</v>
      </c>
      <c r="E353" s="9">
        <f t="shared" si="5"/>
        <v>10430</v>
      </c>
      <c r="F353" s="15">
        <v>11906</v>
      </c>
      <c r="G353" s="14"/>
      <c r="H353" s="15">
        <f>B353*Grundlagen!$D$32/Grundlagen!$D$4/Grundlagen!$D$33*Grundlagen!$D$3*(1-Grundlagen!$D$34)</f>
        <v>30393.773571652117</v>
      </c>
      <c r="I353" s="9">
        <f>E353*Grundlagen!$G$32/Grundlagen!$D$4/Grundlagen!$G$33*Grundlagen!$D$3*(1-Grundlagen!$G$34)</f>
        <v>9191.112014753664</v>
      </c>
    </row>
    <row r="354" spans="1:9" x14ac:dyDescent="0.35">
      <c r="A354" s="72">
        <v>43088</v>
      </c>
      <c r="B354" s="15">
        <v>28975</v>
      </c>
      <c r="C354" s="59">
        <v>22761</v>
      </c>
      <c r="D354" s="13">
        <v>2</v>
      </c>
      <c r="E354" s="9">
        <f t="shared" si="5"/>
        <v>22763</v>
      </c>
      <c r="F354" s="15">
        <v>14534</v>
      </c>
      <c r="G354" s="14"/>
      <c r="H354" s="15">
        <f>B354*Grundlagen!$D$32/Grundlagen!$D$4/Grundlagen!$D$33*Grundlagen!$D$3*(1-Grundlagen!$D$34)</f>
        <v>24094.653604339808</v>
      </c>
      <c r="I354" s="9">
        <f>E354*Grundlagen!$G$32/Grundlagen!$D$4/Grundlagen!$G$33*Grundlagen!$D$3*(1-Grundlagen!$G$34)</f>
        <v>20059.18339327303</v>
      </c>
    </row>
    <row r="355" spans="1:9" x14ac:dyDescent="0.35">
      <c r="A355" s="72">
        <v>43089</v>
      </c>
      <c r="B355" s="15">
        <v>33299</v>
      </c>
      <c r="C355" s="59">
        <v>25898</v>
      </c>
      <c r="D355" s="13">
        <v>1</v>
      </c>
      <c r="E355" s="9">
        <f t="shared" si="5"/>
        <v>25899</v>
      </c>
      <c r="F355" s="15">
        <v>16068</v>
      </c>
      <c r="G355" s="14"/>
      <c r="H355" s="15">
        <f>B355*Grundlagen!$D$32/Grundlagen!$D$4/Grundlagen!$D$33*Grundlagen!$D$3*(1-Grundlagen!$D$34)</f>
        <v>27690.349279410228</v>
      </c>
      <c r="I355" s="9">
        <f>E355*Grundlagen!$G$32/Grundlagen!$D$4/Grundlagen!$G$33*Grundlagen!$D$3*(1-Grundlagen!$G$34)</f>
        <v>22822.685529252652</v>
      </c>
    </row>
    <row r="356" spans="1:9" x14ac:dyDescent="0.35">
      <c r="A356" s="72">
        <v>43090</v>
      </c>
      <c r="B356" s="15">
        <v>32682</v>
      </c>
      <c r="C356" s="59">
        <v>24626</v>
      </c>
      <c r="D356" s="13">
        <v>1</v>
      </c>
      <c r="E356" s="9">
        <f t="shared" si="5"/>
        <v>24627</v>
      </c>
      <c r="F356" s="15">
        <v>15416</v>
      </c>
      <c r="G356" s="14"/>
      <c r="H356" s="15">
        <f>B356*Grundlagen!$D$32/Grundlagen!$D$4/Grundlagen!$D$33*Grundlagen!$D$3*(1-Grundlagen!$D$34)</f>
        <v>27177.272445109014</v>
      </c>
      <c r="I356" s="9">
        <f>E356*Grundlagen!$G$32/Grundlagen!$D$4/Grundlagen!$G$33*Grundlagen!$D$3*(1-Grundlagen!$G$34)</f>
        <v>21701.775224097655</v>
      </c>
    </row>
    <row r="357" spans="1:9" x14ac:dyDescent="0.35">
      <c r="A357" s="72">
        <v>43091</v>
      </c>
      <c r="B357" s="15">
        <v>24889</v>
      </c>
      <c r="C357" s="59">
        <v>20440</v>
      </c>
      <c r="D357" s="13">
        <v>3</v>
      </c>
      <c r="E357" s="9">
        <f t="shared" si="5"/>
        <v>20443</v>
      </c>
      <c r="F357" s="15">
        <v>12884</v>
      </c>
      <c r="G357" s="14"/>
      <c r="H357" s="15">
        <f>B357*Grundlagen!$D$32/Grundlagen!$D$4/Grundlagen!$D$33*Grundlagen!$D$3*(1-Grundlagen!$D$34)</f>
        <v>20696.870873456897</v>
      </c>
      <c r="I357" s="9">
        <f>E357*Grundlagen!$G$32/Grundlagen!$D$4/Grundlagen!$G$33*Grundlagen!$D$3*(1-Grundlagen!$G$34)</f>
        <v>18014.75579267586</v>
      </c>
    </row>
    <row r="358" spans="1:9" x14ac:dyDescent="0.35">
      <c r="A358" s="72">
        <v>43092</v>
      </c>
      <c r="B358" s="15">
        <v>30881</v>
      </c>
      <c r="C358" s="59">
        <v>19981</v>
      </c>
      <c r="D358" s="59">
        <v>1</v>
      </c>
      <c r="E358" s="9">
        <f t="shared" si="5"/>
        <v>19982</v>
      </c>
      <c r="F358" s="15">
        <v>12508</v>
      </c>
      <c r="G358" s="14"/>
      <c r="H358" s="15">
        <f>B358*Grundlagen!$D$32/Grundlagen!$D$4/Grundlagen!$D$33*Grundlagen!$D$3*(1-Grundlagen!$D$34)</f>
        <v>25679.620291824594</v>
      </c>
      <c r="I358" s="9">
        <f>E358*Grundlagen!$G$32/Grundlagen!$D$4/Grundlagen!$G$33*Grundlagen!$D$3*(1-Grundlagen!$G$34)</f>
        <v>17608.513928936503</v>
      </c>
    </row>
    <row r="359" spans="1:9" x14ac:dyDescent="0.35">
      <c r="A359" s="72">
        <v>43093</v>
      </c>
      <c r="B359" s="15">
        <v>38303</v>
      </c>
      <c r="C359" s="59">
        <v>17729</v>
      </c>
      <c r="D359" s="13">
        <v>0</v>
      </c>
      <c r="E359" s="9">
        <f t="shared" si="5"/>
        <v>17729</v>
      </c>
      <c r="F359" s="15">
        <v>10936</v>
      </c>
      <c r="G359" s="14"/>
      <c r="H359" s="15">
        <f>B359*Grundlagen!$D$32/Grundlagen!$D$4/Grundlagen!$D$33*Grundlagen!$D$3*(1-Grundlagen!$D$34)</f>
        <v>31851.510509302083</v>
      </c>
      <c r="I359" s="9">
        <f>E359*Grundlagen!$G$32/Grundlagen!$D$4/Grundlagen!$G$33*Grundlagen!$D$3*(1-Grundlagen!$G$34)</f>
        <v>15623.127987494508</v>
      </c>
    </row>
    <row r="360" spans="1:9" x14ac:dyDescent="0.35">
      <c r="A360" s="72">
        <v>43094</v>
      </c>
      <c r="B360" s="15">
        <v>39017</v>
      </c>
      <c r="C360" s="59">
        <v>13558</v>
      </c>
      <c r="D360" s="13">
        <v>1</v>
      </c>
      <c r="E360" s="9">
        <f t="shared" si="5"/>
        <v>13559</v>
      </c>
      <c r="F360" s="15">
        <v>9104</v>
      </c>
      <c r="G360" s="14"/>
      <c r="H360" s="15">
        <f>B360*Grundlagen!$D$32/Grundlagen!$D$4/Grundlagen!$D$33*Grundlagen!$D$3*(1-Grundlagen!$D$34)</f>
        <v>32445.249341864583</v>
      </c>
      <c r="I360" s="9">
        <f>E360*Grundlagen!$G$32/Grundlagen!$D$4/Grundlagen!$G$33*Grundlagen!$D$3*(1-Grundlagen!$G$34)</f>
        <v>11948.445619179765</v>
      </c>
    </row>
    <row r="361" spans="1:9" x14ac:dyDescent="0.35">
      <c r="A361" s="72">
        <v>43095</v>
      </c>
      <c r="B361" s="15">
        <v>24672</v>
      </c>
      <c r="C361" s="59">
        <v>9433</v>
      </c>
      <c r="D361" s="13">
        <v>4</v>
      </c>
      <c r="E361" s="9">
        <f t="shared" si="5"/>
        <v>9437</v>
      </c>
      <c r="F361" s="15">
        <v>7416</v>
      </c>
      <c r="G361" s="14"/>
      <c r="H361" s="15">
        <f>B361*Grundlagen!$D$32/Grundlagen!$D$4/Grundlagen!$D$33*Grundlagen!$D$3*(1-Grundlagen!$D$34)</f>
        <v>20516.420836109468</v>
      </c>
      <c r="I361" s="9">
        <f>E361*Grundlagen!$G$32/Grundlagen!$D$4/Grundlagen!$G$33*Grundlagen!$D$3*(1-Grundlagen!$G$34)</f>
        <v>8316.0617529463416</v>
      </c>
    </row>
    <row r="362" spans="1:9" x14ac:dyDescent="0.35">
      <c r="A362" s="72">
        <v>43096</v>
      </c>
      <c r="B362" s="15">
        <v>24742</v>
      </c>
      <c r="C362" s="59">
        <v>18361</v>
      </c>
      <c r="D362" s="13">
        <v>10</v>
      </c>
      <c r="E362" s="9">
        <f t="shared" si="5"/>
        <v>18371</v>
      </c>
      <c r="F362" s="15">
        <v>12146</v>
      </c>
      <c r="G362" s="14"/>
      <c r="H362" s="15">
        <f>B362*Grundlagen!$D$32/Grundlagen!$D$4/Grundlagen!$D$33*Grundlagen!$D$3*(1-Grundlagen!$D$34)</f>
        <v>20574.63052557638</v>
      </c>
      <c r="I362" s="9">
        <f>E362*Grundlagen!$G$32/Grundlagen!$D$4/Grundlagen!$G$33*Grundlagen!$D$3*(1-Grundlagen!$G$34)</f>
        <v>16188.87045283217</v>
      </c>
    </row>
    <row r="363" spans="1:9" x14ac:dyDescent="0.35">
      <c r="A363" s="72">
        <v>43097</v>
      </c>
      <c r="B363" s="15">
        <v>39479</v>
      </c>
      <c r="C363" s="59">
        <v>21991</v>
      </c>
      <c r="D363" s="13">
        <v>1</v>
      </c>
      <c r="E363" s="9">
        <f t="shared" si="5"/>
        <v>21992</v>
      </c>
      <c r="F363" s="15">
        <v>13490</v>
      </c>
      <c r="G363" s="14"/>
      <c r="H363" s="15">
        <f>B363*Grundlagen!$D$32/Grundlagen!$D$4/Grundlagen!$D$33*Grundlagen!$D$3*(1-Grundlagen!$D$34)</f>
        <v>32829.433292346206</v>
      </c>
      <c r="I363" s="9">
        <f>E363*Grundlagen!$G$32/Grundlagen!$D$4/Grundlagen!$G$33*Grundlagen!$D$3*(1-Grundlagen!$G$34)</f>
        <v>19379.763703591816</v>
      </c>
    </row>
    <row r="364" spans="1:9" x14ac:dyDescent="0.35">
      <c r="A364" s="72">
        <v>43098</v>
      </c>
      <c r="B364" s="15">
        <v>36946</v>
      </c>
      <c r="C364" s="59">
        <v>19721</v>
      </c>
      <c r="D364" s="13">
        <v>0</v>
      </c>
      <c r="E364" s="9">
        <f t="shared" si="5"/>
        <v>19721</v>
      </c>
      <c r="F364" s="15">
        <v>11982</v>
      </c>
      <c r="G364" s="14"/>
      <c r="H364" s="15">
        <f>B364*Grundlagen!$D$32/Grundlagen!$D$4/Grundlagen!$D$33*Grundlagen!$D$3*(1-Grundlagen!$D$34)</f>
        <v>30723.074100636364</v>
      </c>
      <c r="I364" s="9">
        <f>E364*Grundlagen!$G$32/Grundlagen!$D$4/Grundlagen!$G$33*Grundlagen!$D$3*(1-Grundlagen!$G$34)</f>
        <v>17378.515823869318</v>
      </c>
    </row>
    <row r="365" spans="1:9" x14ac:dyDescent="0.35">
      <c r="A365" s="72">
        <v>43099</v>
      </c>
      <c r="B365" s="15">
        <v>25916</v>
      </c>
      <c r="C365" s="59">
        <v>18385</v>
      </c>
      <c r="D365" s="13">
        <v>1</v>
      </c>
      <c r="E365" s="9">
        <f t="shared" si="5"/>
        <v>18386</v>
      </c>
      <c r="F365" s="15">
        <v>10586</v>
      </c>
      <c r="G365" s="14"/>
      <c r="H365" s="15">
        <f>B365*Grundlagen!$D$32/Grundlagen!$D$4/Grundlagen!$D$33*Grundlagen!$D$3*(1-Grundlagen!$D$34)</f>
        <v>21550.890174635737</v>
      </c>
      <c r="I365" s="9">
        <f>E365*Grundlagen!$G$32/Grundlagen!$D$4/Grundlagen!$G$33*Grundlagen!$D$3*(1-Grundlagen!$G$34)</f>
        <v>16202.088734732586</v>
      </c>
    </row>
    <row r="366" spans="1:9" x14ac:dyDescent="0.35">
      <c r="A366" s="72">
        <v>43100</v>
      </c>
      <c r="B366" s="15">
        <v>40590</v>
      </c>
      <c r="C366" s="59">
        <v>15402</v>
      </c>
      <c r="D366" s="13">
        <v>0</v>
      </c>
      <c r="E366" s="9">
        <f t="shared" si="5"/>
        <v>15402</v>
      </c>
      <c r="F366" s="15">
        <v>9564</v>
      </c>
      <c r="G366" s="9">
        <v>4404891</v>
      </c>
      <c r="H366" s="15">
        <f>B366*Grundlagen!$D$32/Grundlagen!$D$4/Grundlagen!$D$33*Grundlagen!$D$3*(1-Grundlagen!$D$34)</f>
        <v>33753.304220885344</v>
      </c>
      <c r="I366" s="9">
        <f>E366*Grundlagen!$G$32/Grundlagen!$D$4/Grundlagen!$G$33*Grundlagen!$D$3*(1-Grundlagen!$G$34)</f>
        <v>13572.53185534381</v>
      </c>
    </row>
    <row r="367" spans="1:9" x14ac:dyDescent="0.35">
      <c r="A367" s="72"/>
      <c r="B367" s="15"/>
      <c r="C367" s="59"/>
      <c r="D367" s="13"/>
      <c r="E367" s="9"/>
      <c r="F367" s="15"/>
      <c r="G367" s="9"/>
      <c r="H367" s="15"/>
      <c r="I367" s="9"/>
    </row>
  </sheetData>
  <dataConsolidate/>
  <pageMargins left="0.74803149606299213" right="0.23622047244094491" top="0.74803149606299213" bottom="0.62992125984251968" header="0.31496062992125984" footer="0.31496062992125984"/>
  <pageSetup paperSize="9" orientation="portrait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K158"/>
  <sheetViews>
    <sheetView zoomScaleNormal="100" workbookViewId="0">
      <pane ySplit="2" topLeftCell="A132" activePane="bottomLeft" state="frozen"/>
      <selection pane="bottomLeft" activeCell="K135" sqref="K135"/>
    </sheetView>
  </sheetViews>
  <sheetFormatPr baseColWidth="10" defaultColWidth="11.3984375" defaultRowHeight="14.1" customHeight="1" x14ac:dyDescent="0.35"/>
  <cols>
    <col min="1" max="1" width="18.73046875" style="32" customWidth="1"/>
    <col min="2" max="8" width="9.73046875" style="32" customWidth="1"/>
    <col min="9" max="9" width="11.3984375" style="32"/>
    <col min="10" max="11" width="7.86328125" style="32" bestFit="1" customWidth="1"/>
    <col min="12" max="16384" width="11.3984375" style="32"/>
  </cols>
  <sheetData>
    <row r="1" spans="1:11" ht="21" x14ac:dyDescent="0.35">
      <c r="A1" s="175" t="s">
        <v>105</v>
      </c>
    </row>
    <row r="2" spans="1:11" s="17" customFormat="1" ht="15.95" customHeight="1" x14ac:dyDescent="0.35">
      <c r="A2" s="70" t="s">
        <v>47</v>
      </c>
      <c r="B2" s="19" t="s">
        <v>48</v>
      </c>
      <c r="C2" s="20" t="s">
        <v>49</v>
      </c>
      <c r="D2" s="21" t="s">
        <v>50</v>
      </c>
      <c r="E2" s="22" t="s">
        <v>51</v>
      </c>
      <c r="F2" s="23" t="s">
        <v>52</v>
      </c>
      <c r="G2" s="24" t="s">
        <v>61</v>
      </c>
    </row>
    <row r="3" spans="1:11" ht="15.95" customHeight="1" x14ac:dyDescent="0.35"/>
    <row r="4" spans="1:11" ht="38.25" customHeight="1" x14ac:dyDescent="0.35">
      <c r="A4" s="42">
        <v>42370</v>
      </c>
      <c r="B4" s="43">
        <v>1</v>
      </c>
      <c r="C4" s="169" t="s">
        <v>101</v>
      </c>
      <c r="D4" s="18" t="s">
        <v>102</v>
      </c>
      <c r="E4" s="18" t="s">
        <v>103</v>
      </c>
      <c r="F4" s="170" t="s">
        <v>104</v>
      </c>
      <c r="G4" s="182" t="s">
        <v>56</v>
      </c>
      <c r="H4" s="183"/>
    </row>
    <row r="5" spans="1:11" s="16" customFormat="1" ht="15.95" customHeight="1" x14ac:dyDescent="0.35">
      <c r="A5" s="25" t="s">
        <v>19</v>
      </c>
      <c r="B5" s="45"/>
      <c r="C5" s="28" t="s">
        <v>54</v>
      </c>
      <c r="D5" s="26" t="s">
        <v>53</v>
      </c>
      <c r="E5" s="26" t="s">
        <v>54</v>
      </c>
      <c r="F5" s="29" t="s">
        <v>53</v>
      </c>
      <c r="G5" s="30" t="s">
        <v>54</v>
      </c>
      <c r="H5" s="31" t="s">
        <v>55</v>
      </c>
    </row>
    <row r="6" spans="1:11" ht="15.95" customHeight="1" x14ac:dyDescent="0.35">
      <c r="A6" s="49" t="s">
        <v>11</v>
      </c>
      <c r="B6" s="46" t="s">
        <v>53</v>
      </c>
      <c r="C6" s="53" t="e">
        <f>SUMIF(Jahr!#REF!,B4,Jahr!$B$2:$B$366)</f>
        <v>#REF!</v>
      </c>
      <c r="D6" s="54" t="e">
        <f>SUMIF(Jahr!#REF!,B4,Jahr!$C$2:$C$366)</f>
        <v>#REF!</v>
      </c>
      <c r="E6" s="54" t="e">
        <f>SUMIF(Jahr!#REF!,B4,Jahr!$D$2:$D$366)</f>
        <v>#REF!</v>
      </c>
      <c r="F6" s="55" t="e">
        <f>SUMIF(Jahr!#REF!,B4,Jahr!$E$2:$E$366)</f>
        <v>#REF!</v>
      </c>
      <c r="G6" s="33"/>
      <c r="H6" s="34"/>
      <c r="J6" s="44"/>
      <c r="K6" s="44"/>
    </row>
    <row r="7" spans="1:11" ht="15.95" customHeight="1" x14ac:dyDescent="0.35">
      <c r="A7" s="50" t="s">
        <v>12</v>
      </c>
      <c r="B7" s="47" t="s">
        <v>57</v>
      </c>
      <c r="C7" s="56">
        <v>0.97499999999999998</v>
      </c>
      <c r="D7" s="57">
        <v>1.0049999999999999</v>
      </c>
      <c r="E7" s="57">
        <v>1.0049999999999999</v>
      </c>
      <c r="F7" s="58">
        <v>1.0049999999999999</v>
      </c>
      <c r="G7" s="35"/>
      <c r="H7" s="36"/>
      <c r="J7" s="44"/>
      <c r="K7" s="44"/>
    </row>
    <row r="8" spans="1:11" ht="15.95" customHeight="1" x14ac:dyDescent="0.35">
      <c r="A8" s="50" t="s">
        <v>14</v>
      </c>
      <c r="B8" s="47" t="s">
        <v>58</v>
      </c>
      <c r="C8" s="56">
        <v>308</v>
      </c>
      <c r="D8" s="57">
        <v>288</v>
      </c>
      <c r="E8" s="57">
        <v>288</v>
      </c>
      <c r="F8" s="58">
        <v>288</v>
      </c>
      <c r="G8" s="35"/>
      <c r="H8" s="36"/>
      <c r="J8" s="44"/>
      <c r="K8" s="44"/>
    </row>
    <row r="9" spans="1:11" ht="15.95" customHeight="1" x14ac:dyDescent="0.35">
      <c r="A9" s="51" t="s">
        <v>11</v>
      </c>
      <c r="B9" s="47" t="s">
        <v>54</v>
      </c>
      <c r="C9" s="15" t="e">
        <f>C6*C7/Grundlagen!$D$4/C8*Grundlagen!$D$3</f>
        <v>#REF!</v>
      </c>
      <c r="D9" s="59" t="e">
        <f>D6*D7/Grundlagen!$D$4/D8*Grundlagen!$D$3</f>
        <v>#REF!</v>
      </c>
      <c r="E9" s="59" t="e">
        <f>E6*E7/Grundlagen!$D$4/E8*Grundlagen!$D$3</f>
        <v>#REF!</v>
      </c>
      <c r="F9" s="9" t="e">
        <f>F6*F7/Grundlagen!$D$4/F8*Grundlagen!$D$3</f>
        <v>#REF!</v>
      </c>
      <c r="G9" s="37" t="e">
        <f>SUMIF(Jahr!#REF!,B4,Jahr!$F$2:$F$366)</f>
        <v>#REF!</v>
      </c>
      <c r="H9" s="36"/>
      <c r="J9" s="44"/>
      <c r="K9" s="44"/>
    </row>
    <row r="10" spans="1:11" ht="15.95" customHeight="1" x14ac:dyDescent="0.35">
      <c r="A10" s="50" t="s">
        <v>8</v>
      </c>
      <c r="B10" s="47" t="s">
        <v>59</v>
      </c>
      <c r="C10" s="60">
        <v>6.2E-2</v>
      </c>
      <c r="D10" s="61">
        <v>1.6E-2</v>
      </c>
      <c r="E10" s="61">
        <v>1.6E-2</v>
      </c>
      <c r="F10" s="62">
        <v>1.6E-2</v>
      </c>
      <c r="G10" s="60">
        <v>0</v>
      </c>
      <c r="H10" s="36"/>
      <c r="J10" s="44"/>
      <c r="K10" s="44"/>
    </row>
    <row r="11" spans="1:11" ht="15.95" customHeight="1" x14ac:dyDescent="0.35">
      <c r="A11" s="51" t="s">
        <v>20</v>
      </c>
      <c r="B11" s="47" t="s">
        <v>54</v>
      </c>
      <c r="C11" s="15" t="e">
        <f>C9*(1-C10)</f>
        <v>#REF!</v>
      </c>
      <c r="D11" s="59" t="e">
        <f>D9*(1-D10)</f>
        <v>#REF!</v>
      </c>
      <c r="E11" s="59" t="e">
        <f>E9*(1-E10)</f>
        <v>#REF!</v>
      </c>
      <c r="F11" s="9" t="e">
        <f>F9*(1-F10)</f>
        <v>#REF!</v>
      </c>
      <c r="G11" s="15" t="e">
        <f>G9*(1-G10)</f>
        <v>#REF!</v>
      </c>
      <c r="H11" s="36"/>
      <c r="J11" s="44"/>
      <c r="K11" s="44"/>
    </row>
    <row r="12" spans="1:11" ht="15.95" customHeight="1" x14ac:dyDescent="0.35">
      <c r="A12" s="52" t="s">
        <v>17</v>
      </c>
      <c r="B12" s="47" t="s">
        <v>60</v>
      </c>
      <c r="C12" s="63">
        <v>6.58</v>
      </c>
      <c r="D12" s="64">
        <v>6.58</v>
      </c>
      <c r="E12" s="64">
        <v>6.58</v>
      </c>
      <c r="F12" s="65">
        <v>6.58</v>
      </c>
      <c r="G12" s="69">
        <v>11.032999999999999</v>
      </c>
      <c r="H12" s="36"/>
      <c r="J12" s="44"/>
      <c r="K12" s="44"/>
    </row>
    <row r="13" spans="1:11" ht="15.95" customHeight="1" x14ac:dyDescent="0.35">
      <c r="A13" s="27"/>
      <c r="B13" s="47"/>
      <c r="C13" s="15"/>
      <c r="D13" s="59"/>
      <c r="E13" s="59"/>
      <c r="F13" s="65"/>
      <c r="G13" s="35"/>
      <c r="H13" s="36"/>
      <c r="J13" s="44"/>
      <c r="K13" s="44"/>
    </row>
    <row r="14" spans="1:11" ht="15.95" customHeight="1" x14ac:dyDescent="0.35">
      <c r="A14" s="51" t="s">
        <v>10</v>
      </c>
      <c r="B14" s="47" t="s">
        <v>55</v>
      </c>
      <c r="C14" s="15" t="e">
        <f>C11*C12</f>
        <v>#REF!</v>
      </c>
      <c r="D14" s="59" t="e">
        <f>D11*D12</f>
        <v>#REF!</v>
      </c>
      <c r="E14" s="59" t="e">
        <f>E11*E12</f>
        <v>#REF!</v>
      </c>
      <c r="F14" s="9" t="e">
        <f>F11*F12</f>
        <v>#REF!</v>
      </c>
      <c r="G14" s="15" t="e">
        <f>G11*G12</f>
        <v>#REF!</v>
      </c>
      <c r="H14" s="38" t="e">
        <f>SUMIF(Jahr!#REF!,B4,Jahr!$G$2:$G$366)</f>
        <v>#REF!</v>
      </c>
      <c r="J14" s="44"/>
      <c r="K14" s="44"/>
    </row>
    <row r="15" spans="1:11" ht="15.95" customHeight="1" x14ac:dyDescent="0.35">
      <c r="A15" s="39"/>
      <c r="B15" s="48"/>
      <c r="C15" s="66" t="e">
        <f>C14/G14</f>
        <v>#REF!</v>
      </c>
      <c r="D15" s="67" t="e">
        <f>D14/G14</f>
        <v>#REF!</v>
      </c>
      <c r="E15" s="67" t="e">
        <f>E14/G14</f>
        <v>#REF!</v>
      </c>
      <c r="F15" s="68" t="e">
        <f>F14/G14</f>
        <v>#REF!</v>
      </c>
      <c r="G15" s="40">
        <v>1</v>
      </c>
      <c r="H15" s="41"/>
      <c r="J15" s="44"/>
      <c r="K15" s="44"/>
    </row>
    <row r="16" spans="1:11" ht="15.95" customHeight="1" x14ac:dyDescent="0.35">
      <c r="B16" s="43"/>
    </row>
    <row r="17" spans="1:11" ht="38.25" customHeight="1" x14ac:dyDescent="0.35">
      <c r="A17" s="42">
        <v>42401</v>
      </c>
      <c r="B17" s="43">
        <v>2</v>
      </c>
      <c r="C17" s="169" t="s">
        <v>101</v>
      </c>
      <c r="D17" s="18" t="s">
        <v>102</v>
      </c>
      <c r="E17" s="18" t="s">
        <v>103</v>
      </c>
      <c r="F17" s="170" t="s">
        <v>104</v>
      </c>
      <c r="G17" s="182" t="s">
        <v>56</v>
      </c>
      <c r="H17" s="184"/>
    </row>
    <row r="18" spans="1:11" s="16" customFormat="1" ht="15.95" customHeight="1" x14ac:dyDescent="0.35">
      <c r="A18" s="25" t="s">
        <v>19</v>
      </c>
      <c r="B18" s="45"/>
      <c r="C18" s="28" t="s">
        <v>54</v>
      </c>
      <c r="D18" s="26" t="s">
        <v>53</v>
      </c>
      <c r="E18" s="26" t="s">
        <v>54</v>
      </c>
      <c r="F18" s="29" t="s">
        <v>53</v>
      </c>
      <c r="G18" s="30" t="s">
        <v>54</v>
      </c>
      <c r="H18" s="31" t="s">
        <v>55</v>
      </c>
    </row>
    <row r="19" spans="1:11" ht="15.95" customHeight="1" x14ac:dyDescent="0.35">
      <c r="A19" s="49" t="s">
        <v>11</v>
      </c>
      <c r="B19" s="46" t="s">
        <v>53</v>
      </c>
      <c r="C19" s="53" t="e">
        <f>SUMIF(Jahr!#REF!,B17,Jahr!$B$2:$B$366)</f>
        <v>#REF!</v>
      </c>
      <c r="D19" s="54" t="e">
        <f>SUMIF(Jahr!#REF!,B17,Jahr!$C$2:$C$366)</f>
        <v>#REF!</v>
      </c>
      <c r="E19" s="54" t="e">
        <f>SUMIF(Jahr!#REF!,B17,Jahr!$D$2:$D$366)</f>
        <v>#REF!</v>
      </c>
      <c r="F19" s="55" t="e">
        <f>SUMIF(Jahr!#REF!,B17,Jahr!$E$2:$E$366)</f>
        <v>#REF!</v>
      </c>
      <c r="G19" s="33"/>
      <c r="H19" s="34"/>
      <c r="J19" s="44"/>
      <c r="K19" s="44"/>
    </row>
    <row r="20" spans="1:11" ht="15.95" customHeight="1" x14ac:dyDescent="0.35">
      <c r="A20" s="50" t="s">
        <v>12</v>
      </c>
      <c r="B20" s="47" t="s">
        <v>57</v>
      </c>
      <c r="C20" s="56">
        <v>0.97499999999999998</v>
      </c>
      <c r="D20" s="57">
        <v>1.0049999999999999</v>
      </c>
      <c r="E20" s="57">
        <v>1.0049999999999999</v>
      </c>
      <c r="F20" s="58">
        <v>1.0049999999999999</v>
      </c>
      <c r="G20" s="35"/>
      <c r="H20" s="36"/>
      <c r="J20" s="44"/>
      <c r="K20" s="44"/>
    </row>
    <row r="21" spans="1:11" ht="15.95" customHeight="1" x14ac:dyDescent="0.35">
      <c r="A21" s="50" t="s">
        <v>14</v>
      </c>
      <c r="B21" s="47" t="s">
        <v>58</v>
      </c>
      <c r="C21" s="56">
        <v>308</v>
      </c>
      <c r="D21" s="57">
        <v>288</v>
      </c>
      <c r="E21" s="57">
        <v>288</v>
      </c>
      <c r="F21" s="58">
        <v>288</v>
      </c>
      <c r="G21" s="35"/>
      <c r="H21" s="36"/>
      <c r="J21" s="44"/>
      <c r="K21" s="44"/>
    </row>
    <row r="22" spans="1:11" ht="15.95" customHeight="1" x14ac:dyDescent="0.35">
      <c r="A22" s="51" t="s">
        <v>11</v>
      </c>
      <c r="B22" s="47" t="s">
        <v>54</v>
      </c>
      <c r="C22" s="15" t="e">
        <f>C19*C20/Grundlagen!$D$4/C21*Grundlagen!$D$3</f>
        <v>#REF!</v>
      </c>
      <c r="D22" s="59" t="e">
        <f>D19*D20/Grundlagen!$D$4/D21*Grundlagen!$D$3</f>
        <v>#REF!</v>
      </c>
      <c r="E22" s="59" t="e">
        <f>E19*E20/Grundlagen!$D$4/E21*Grundlagen!$D$3</f>
        <v>#REF!</v>
      </c>
      <c r="F22" s="9" t="e">
        <f>F19*F20/Grundlagen!$D$4/F21*Grundlagen!$D$3</f>
        <v>#REF!</v>
      </c>
      <c r="G22" s="37" t="e">
        <f>SUMIF(Jahr!#REF!,B17,Jahr!$F$2:$F$366)</f>
        <v>#REF!</v>
      </c>
      <c r="H22" s="36"/>
      <c r="J22" s="44"/>
      <c r="K22" s="44"/>
    </row>
    <row r="23" spans="1:11" ht="15.95" customHeight="1" x14ac:dyDescent="0.35">
      <c r="A23" s="50" t="s">
        <v>8</v>
      </c>
      <c r="B23" s="47" t="s">
        <v>59</v>
      </c>
      <c r="C23" s="60">
        <v>6.2E-2</v>
      </c>
      <c r="D23" s="61">
        <v>1.6E-2</v>
      </c>
      <c r="E23" s="61">
        <v>1.6E-2</v>
      </c>
      <c r="F23" s="62">
        <v>1.6E-2</v>
      </c>
      <c r="G23" s="60">
        <v>0</v>
      </c>
      <c r="H23" s="36"/>
      <c r="J23" s="44"/>
      <c r="K23" s="44"/>
    </row>
    <row r="24" spans="1:11" ht="15.95" customHeight="1" x14ac:dyDescent="0.35">
      <c r="A24" s="51" t="s">
        <v>20</v>
      </c>
      <c r="B24" s="47" t="s">
        <v>54</v>
      </c>
      <c r="C24" s="15" t="e">
        <f>C22*(1-C23)</f>
        <v>#REF!</v>
      </c>
      <c r="D24" s="59" t="e">
        <f>D22*(1-D23)</f>
        <v>#REF!</v>
      </c>
      <c r="E24" s="59" t="e">
        <f>E22*(1-E23)</f>
        <v>#REF!</v>
      </c>
      <c r="F24" s="9" t="e">
        <f>F22*(1-F23)</f>
        <v>#REF!</v>
      </c>
      <c r="G24" s="15" t="e">
        <f>G22*(1-G23)</f>
        <v>#REF!</v>
      </c>
      <c r="H24" s="36"/>
      <c r="J24" s="44"/>
      <c r="K24" s="44"/>
    </row>
    <row r="25" spans="1:11" ht="15.95" customHeight="1" x14ac:dyDescent="0.35">
      <c r="A25" s="52" t="s">
        <v>17</v>
      </c>
      <c r="B25" s="47" t="s">
        <v>60</v>
      </c>
      <c r="C25" s="63">
        <v>6.58</v>
      </c>
      <c r="D25" s="64">
        <v>6.58</v>
      </c>
      <c r="E25" s="64">
        <v>6.58</v>
      </c>
      <c r="F25" s="65">
        <v>6.58</v>
      </c>
      <c r="G25" s="69">
        <v>11.032999999999999</v>
      </c>
      <c r="H25" s="36"/>
      <c r="J25" s="44"/>
      <c r="K25" s="44"/>
    </row>
    <row r="26" spans="1:11" ht="15.95" customHeight="1" x14ac:dyDescent="0.35">
      <c r="A26" s="27"/>
      <c r="B26" s="47"/>
      <c r="C26" s="15"/>
      <c r="D26" s="59"/>
      <c r="E26" s="59"/>
      <c r="F26" s="65"/>
      <c r="G26" s="35"/>
      <c r="H26" s="36"/>
      <c r="J26" s="44"/>
      <c r="K26" s="44"/>
    </row>
    <row r="27" spans="1:11" ht="15.95" customHeight="1" x14ac:dyDescent="0.35">
      <c r="A27" s="51" t="s">
        <v>10</v>
      </c>
      <c r="B27" s="47" t="s">
        <v>55</v>
      </c>
      <c r="C27" s="15" t="e">
        <f>C24*C25</f>
        <v>#REF!</v>
      </c>
      <c r="D27" s="59" t="e">
        <f>D24*D25</f>
        <v>#REF!</v>
      </c>
      <c r="E27" s="59" t="e">
        <f>E24*E25</f>
        <v>#REF!</v>
      </c>
      <c r="F27" s="9" t="e">
        <f>F24*F25</f>
        <v>#REF!</v>
      </c>
      <c r="G27" s="15" t="e">
        <f>G24*G25</f>
        <v>#REF!</v>
      </c>
      <c r="H27" s="38" t="e">
        <f>SUMIF(Jahr!#REF!,B17,Jahr!$G$2:$G$366)</f>
        <v>#REF!</v>
      </c>
      <c r="J27" s="44"/>
      <c r="K27" s="44"/>
    </row>
    <row r="28" spans="1:11" ht="15.95" customHeight="1" x14ac:dyDescent="0.35">
      <c r="A28" s="39"/>
      <c r="B28" s="48"/>
      <c r="C28" s="66" t="e">
        <f>C27/G27</f>
        <v>#REF!</v>
      </c>
      <c r="D28" s="67" t="e">
        <f>D27/G27</f>
        <v>#REF!</v>
      </c>
      <c r="E28" s="67" t="e">
        <f>E27/G27</f>
        <v>#REF!</v>
      </c>
      <c r="F28" s="68" t="e">
        <f>F27/G27</f>
        <v>#REF!</v>
      </c>
      <c r="G28" s="40">
        <v>1</v>
      </c>
      <c r="H28" s="41"/>
      <c r="J28" s="44"/>
      <c r="K28" s="44"/>
    </row>
    <row r="29" spans="1:11" ht="15.95" customHeight="1" x14ac:dyDescent="0.35">
      <c r="B29" s="43"/>
    </row>
    <row r="30" spans="1:11" ht="38.25" customHeight="1" x14ac:dyDescent="0.35">
      <c r="A30" s="42">
        <v>42430</v>
      </c>
      <c r="B30" s="43">
        <v>3</v>
      </c>
      <c r="C30" s="169" t="s">
        <v>101</v>
      </c>
      <c r="D30" s="18" t="s">
        <v>102</v>
      </c>
      <c r="E30" s="18" t="s">
        <v>103</v>
      </c>
      <c r="F30" s="170" t="s">
        <v>104</v>
      </c>
      <c r="G30" s="182" t="s">
        <v>56</v>
      </c>
      <c r="H30" s="183"/>
    </row>
    <row r="31" spans="1:11" s="16" customFormat="1" ht="15.95" customHeight="1" x14ac:dyDescent="0.35">
      <c r="A31" s="25" t="s">
        <v>19</v>
      </c>
      <c r="B31" s="45"/>
      <c r="C31" s="28" t="s">
        <v>54</v>
      </c>
      <c r="D31" s="26" t="s">
        <v>53</v>
      </c>
      <c r="E31" s="26" t="s">
        <v>54</v>
      </c>
      <c r="F31" s="29" t="s">
        <v>53</v>
      </c>
      <c r="G31" s="30" t="s">
        <v>54</v>
      </c>
      <c r="H31" s="31" t="s">
        <v>55</v>
      </c>
    </row>
    <row r="32" spans="1:11" ht="15.95" customHeight="1" x14ac:dyDescent="0.35">
      <c r="A32" s="49" t="s">
        <v>11</v>
      </c>
      <c r="B32" s="46" t="s">
        <v>53</v>
      </c>
      <c r="C32" s="53" t="e">
        <f>SUMIF(Jahr!#REF!,B30,Jahr!$B$2:$B$366)</f>
        <v>#REF!</v>
      </c>
      <c r="D32" s="54" t="e">
        <f>SUMIF(Jahr!#REF!,B30,Jahr!$C$2:$C$366)</f>
        <v>#REF!</v>
      </c>
      <c r="E32" s="54" t="e">
        <f>SUMIF(Jahr!#REF!,B30,Jahr!$D$2:$D$366)</f>
        <v>#REF!</v>
      </c>
      <c r="F32" s="55" t="e">
        <f>SUMIF(Jahr!#REF!,B30,Jahr!$E$2:$E$366)</f>
        <v>#REF!</v>
      </c>
      <c r="G32" s="33"/>
      <c r="H32" s="34"/>
      <c r="J32" s="44"/>
      <c r="K32" s="44"/>
    </row>
    <row r="33" spans="1:11" ht="15.95" customHeight="1" x14ac:dyDescent="0.35">
      <c r="A33" s="50" t="s">
        <v>12</v>
      </c>
      <c r="B33" s="47" t="s">
        <v>57</v>
      </c>
      <c r="C33" s="56">
        <v>0.97499999999999998</v>
      </c>
      <c r="D33" s="57">
        <v>1.0049999999999999</v>
      </c>
      <c r="E33" s="57">
        <v>1.0049999999999999</v>
      </c>
      <c r="F33" s="58">
        <v>1.0049999999999999</v>
      </c>
      <c r="G33" s="35"/>
      <c r="H33" s="36"/>
      <c r="J33" s="44"/>
      <c r="K33" s="44"/>
    </row>
    <row r="34" spans="1:11" ht="15.95" customHeight="1" x14ac:dyDescent="0.35">
      <c r="A34" s="50" t="s">
        <v>14</v>
      </c>
      <c r="B34" s="47" t="s">
        <v>58</v>
      </c>
      <c r="C34" s="56">
        <v>308</v>
      </c>
      <c r="D34" s="57">
        <v>288</v>
      </c>
      <c r="E34" s="57">
        <v>288</v>
      </c>
      <c r="F34" s="58">
        <v>288</v>
      </c>
      <c r="G34" s="35"/>
      <c r="H34" s="36"/>
      <c r="J34" s="44"/>
      <c r="K34" s="44"/>
    </row>
    <row r="35" spans="1:11" ht="15.95" customHeight="1" x14ac:dyDescent="0.35">
      <c r="A35" s="51" t="s">
        <v>11</v>
      </c>
      <c r="B35" s="47" t="s">
        <v>54</v>
      </c>
      <c r="C35" s="15" t="e">
        <f>C32*C33/Grundlagen!$D$4/C34*Grundlagen!$D$3</f>
        <v>#REF!</v>
      </c>
      <c r="D35" s="59" t="e">
        <f>D32*D33/Grundlagen!$D$4/D34*Grundlagen!$D$3</f>
        <v>#REF!</v>
      </c>
      <c r="E35" s="59" t="e">
        <f>E32*E33/Grundlagen!$D$4/E34*Grundlagen!$D$3</f>
        <v>#REF!</v>
      </c>
      <c r="F35" s="9" t="e">
        <f>F32*F33/Grundlagen!$D$4/F34*Grundlagen!$D$3</f>
        <v>#REF!</v>
      </c>
      <c r="G35" s="37" t="e">
        <f>SUMIF(Jahr!#REF!,B30,Jahr!$F$2:$F$366)</f>
        <v>#REF!</v>
      </c>
      <c r="H35" s="36"/>
      <c r="J35" s="44"/>
      <c r="K35" s="44"/>
    </row>
    <row r="36" spans="1:11" ht="15.95" customHeight="1" x14ac:dyDescent="0.35">
      <c r="A36" s="50" t="s">
        <v>8</v>
      </c>
      <c r="B36" s="47" t="s">
        <v>59</v>
      </c>
      <c r="C36" s="60">
        <v>6.2E-2</v>
      </c>
      <c r="D36" s="61">
        <v>1.6E-2</v>
      </c>
      <c r="E36" s="61">
        <v>1.6E-2</v>
      </c>
      <c r="F36" s="62">
        <v>1.6E-2</v>
      </c>
      <c r="G36" s="60">
        <v>0</v>
      </c>
      <c r="H36" s="36"/>
      <c r="J36" s="44"/>
      <c r="K36" s="44"/>
    </row>
    <row r="37" spans="1:11" ht="15.95" customHeight="1" x14ac:dyDescent="0.35">
      <c r="A37" s="51" t="s">
        <v>20</v>
      </c>
      <c r="B37" s="47" t="s">
        <v>54</v>
      </c>
      <c r="C37" s="15" t="e">
        <f>C35*(1-C36)</f>
        <v>#REF!</v>
      </c>
      <c r="D37" s="59" t="e">
        <f>D35*(1-D36)</f>
        <v>#REF!</v>
      </c>
      <c r="E37" s="59" t="e">
        <f>E35*(1-E36)</f>
        <v>#REF!</v>
      </c>
      <c r="F37" s="9" t="e">
        <f>F35*(1-F36)</f>
        <v>#REF!</v>
      </c>
      <c r="G37" s="15" t="e">
        <f>G35*(1-G36)</f>
        <v>#REF!</v>
      </c>
      <c r="H37" s="36"/>
      <c r="J37" s="44"/>
      <c r="K37" s="44"/>
    </row>
    <row r="38" spans="1:11" ht="15.95" customHeight="1" x14ac:dyDescent="0.35">
      <c r="A38" s="52" t="s">
        <v>17</v>
      </c>
      <c r="B38" s="47" t="s">
        <v>60</v>
      </c>
      <c r="C38" s="63">
        <v>6.58</v>
      </c>
      <c r="D38" s="64">
        <v>6.58</v>
      </c>
      <c r="E38" s="64">
        <v>6.58</v>
      </c>
      <c r="F38" s="65">
        <v>6.58</v>
      </c>
      <c r="G38" s="69">
        <v>11.032999999999999</v>
      </c>
      <c r="H38" s="36"/>
      <c r="J38" s="44"/>
      <c r="K38" s="44"/>
    </row>
    <row r="39" spans="1:11" ht="15.95" customHeight="1" x14ac:dyDescent="0.35">
      <c r="A39" s="27"/>
      <c r="B39" s="47"/>
      <c r="C39" s="15"/>
      <c r="D39" s="59"/>
      <c r="E39" s="59"/>
      <c r="F39" s="65"/>
      <c r="G39" s="35"/>
      <c r="H39" s="36"/>
      <c r="J39" s="44"/>
      <c r="K39" s="44"/>
    </row>
    <row r="40" spans="1:11" ht="15.95" customHeight="1" x14ac:dyDescent="0.35">
      <c r="A40" s="51" t="s">
        <v>10</v>
      </c>
      <c r="B40" s="47" t="s">
        <v>55</v>
      </c>
      <c r="C40" s="15" t="e">
        <f>C37*C38</f>
        <v>#REF!</v>
      </c>
      <c r="D40" s="59" t="e">
        <f>D37*D38</f>
        <v>#REF!</v>
      </c>
      <c r="E40" s="59" t="e">
        <f>E37*E38</f>
        <v>#REF!</v>
      </c>
      <c r="F40" s="9" t="e">
        <f>F37*F38</f>
        <v>#REF!</v>
      </c>
      <c r="G40" s="15" t="e">
        <f>G37*G38</f>
        <v>#REF!</v>
      </c>
      <c r="H40" s="38" t="e">
        <f>SUMIF(Jahr!#REF!,B30,Jahr!$G$2:$G$366)</f>
        <v>#REF!</v>
      </c>
      <c r="J40" s="44"/>
      <c r="K40" s="44"/>
    </row>
    <row r="41" spans="1:11" ht="15.95" customHeight="1" x14ac:dyDescent="0.35">
      <c r="A41" s="39"/>
      <c r="B41" s="48"/>
      <c r="C41" s="66" t="e">
        <f>C40/G40</f>
        <v>#REF!</v>
      </c>
      <c r="D41" s="67" t="e">
        <f>D40/G40</f>
        <v>#REF!</v>
      </c>
      <c r="E41" s="67" t="e">
        <f>E40/G40</f>
        <v>#REF!</v>
      </c>
      <c r="F41" s="68" t="e">
        <f>F40/G40</f>
        <v>#REF!</v>
      </c>
      <c r="G41" s="40">
        <v>1</v>
      </c>
      <c r="H41" s="41"/>
      <c r="J41" s="44"/>
      <c r="K41" s="44"/>
    </row>
    <row r="42" spans="1:11" ht="15.95" customHeight="1" x14ac:dyDescent="0.35">
      <c r="B42" s="43"/>
    </row>
    <row r="43" spans="1:11" ht="38.25" customHeight="1" x14ac:dyDescent="0.35">
      <c r="A43" s="42">
        <v>42461</v>
      </c>
      <c r="B43" s="43">
        <v>4</v>
      </c>
      <c r="C43" s="169" t="s">
        <v>101</v>
      </c>
      <c r="D43" s="18" t="s">
        <v>102</v>
      </c>
      <c r="E43" s="18" t="s">
        <v>103</v>
      </c>
      <c r="F43" s="170" t="s">
        <v>104</v>
      </c>
      <c r="G43" s="182" t="s">
        <v>56</v>
      </c>
      <c r="H43" s="183"/>
    </row>
    <row r="44" spans="1:11" s="16" customFormat="1" ht="15.95" customHeight="1" x14ac:dyDescent="0.35">
      <c r="A44" s="25" t="s">
        <v>19</v>
      </c>
      <c r="B44" s="45"/>
      <c r="C44" s="28" t="s">
        <v>54</v>
      </c>
      <c r="D44" s="26" t="s">
        <v>53</v>
      </c>
      <c r="E44" s="26" t="s">
        <v>54</v>
      </c>
      <c r="F44" s="29" t="s">
        <v>53</v>
      </c>
      <c r="G44" s="30" t="s">
        <v>54</v>
      </c>
      <c r="H44" s="31" t="s">
        <v>55</v>
      </c>
    </row>
    <row r="45" spans="1:11" ht="15.95" customHeight="1" x14ac:dyDescent="0.35">
      <c r="A45" s="49" t="s">
        <v>11</v>
      </c>
      <c r="B45" s="46" t="s">
        <v>53</v>
      </c>
      <c r="C45" s="53" t="e">
        <f>SUMIF(Jahr!#REF!,B43,Jahr!$B$2:$B$366)</f>
        <v>#REF!</v>
      </c>
      <c r="D45" s="54" t="e">
        <f>SUMIF(Jahr!#REF!,B43,Jahr!$C$2:$C$366)</f>
        <v>#REF!</v>
      </c>
      <c r="E45" s="54" t="e">
        <f>SUMIF(Jahr!#REF!,B43,Jahr!$D$2:$D$366)</f>
        <v>#REF!</v>
      </c>
      <c r="F45" s="55" t="e">
        <f>SUMIF(Jahr!#REF!,B43,Jahr!$E$2:$E$366)</f>
        <v>#REF!</v>
      </c>
      <c r="G45" s="33"/>
      <c r="H45" s="34"/>
      <c r="J45" s="44"/>
      <c r="K45" s="44"/>
    </row>
    <row r="46" spans="1:11" ht="15.95" customHeight="1" x14ac:dyDescent="0.35">
      <c r="A46" s="50" t="s">
        <v>12</v>
      </c>
      <c r="B46" s="47" t="s">
        <v>57</v>
      </c>
      <c r="C46" s="56">
        <v>0.97499999999999998</v>
      </c>
      <c r="D46" s="57">
        <v>1.0049999999999999</v>
      </c>
      <c r="E46" s="57">
        <v>1.0049999999999999</v>
      </c>
      <c r="F46" s="58">
        <v>1.0049999999999999</v>
      </c>
      <c r="G46" s="35"/>
      <c r="H46" s="36"/>
      <c r="J46" s="44"/>
      <c r="K46" s="44"/>
    </row>
    <row r="47" spans="1:11" ht="15.95" customHeight="1" x14ac:dyDescent="0.35">
      <c r="A47" s="50" t="s">
        <v>14</v>
      </c>
      <c r="B47" s="47" t="s">
        <v>58</v>
      </c>
      <c r="C47" s="56">
        <v>308</v>
      </c>
      <c r="D47" s="57">
        <v>288</v>
      </c>
      <c r="E47" s="57">
        <v>288</v>
      </c>
      <c r="F47" s="58">
        <v>288</v>
      </c>
      <c r="G47" s="35"/>
      <c r="H47" s="36"/>
      <c r="J47" s="44"/>
      <c r="K47" s="44"/>
    </row>
    <row r="48" spans="1:11" ht="15.95" customHeight="1" x14ac:dyDescent="0.35">
      <c r="A48" s="51" t="s">
        <v>11</v>
      </c>
      <c r="B48" s="47" t="s">
        <v>54</v>
      </c>
      <c r="C48" s="15" t="e">
        <f>C45*C46/Grundlagen!$D$4/C47*Grundlagen!$D$3</f>
        <v>#REF!</v>
      </c>
      <c r="D48" s="59" t="e">
        <f>D45*D46/Grundlagen!$D$4/D47*Grundlagen!$D$3</f>
        <v>#REF!</v>
      </c>
      <c r="E48" s="59" t="e">
        <f>E45*E46/Grundlagen!$D$4/E47*Grundlagen!$D$3</f>
        <v>#REF!</v>
      </c>
      <c r="F48" s="9" t="e">
        <f>F45*F46/Grundlagen!$D$4/F47*Grundlagen!$D$3</f>
        <v>#REF!</v>
      </c>
      <c r="G48" s="37" t="e">
        <f>SUMIF(Jahr!#REF!,B43,Jahr!$F$2:$F$366)</f>
        <v>#REF!</v>
      </c>
      <c r="H48" s="36"/>
      <c r="J48" s="44"/>
      <c r="K48" s="44"/>
    </row>
    <row r="49" spans="1:11" ht="15.95" customHeight="1" x14ac:dyDescent="0.35">
      <c r="A49" s="50" t="s">
        <v>8</v>
      </c>
      <c r="B49" s="47" t="s">
        <v>59</v>
      </c>
      <c r="C49" s="60">
        <v>6.2E-2</v>
      </c>
      <c r="D49" s="61">
        <v>1.6E-2</v>
      </c>
      <c r="E49" s="61">
        <v>1.6E-2</v>
      </c>
      <c r="F49" s="62">
        <v>1.6E-2</v>
      </c>
      <c r="G49" s="60">
        <v>0</v>
      </c>
      <c r="H49" s="36"/>
      <c r="J49" s="44"/>
      <c r="K49" s="44"/>
    </row>
    <row r="50" spans="1:11" ht="15.95" customHeight="1" x14ac:dyDescent="0.35">
      <c r="A50" s="51" t="s">
        <v>20</v>
      </c>
      <c r="B50" s="47" t="s">
        <v>54</v>
      </c>
      <c r="C50" s="15" t="e">
        <f>C48*(1-C49)</f>
        <v>#REF!</v>
      </c>
      <c r="D50" s="59" t="e">
        <f>D48*(1-D49)</f>
        <v>#REF!</v>
      </c>
      <c r="E50" s="59" t="e">
        <f>E48*(1-E49)</f>
        <v>#REF!</v>
      </c>
      <c r="F50" s="9" t="e">
        <f>F48*(1-F49)</f>
        <v>#REF!</v>
      </c>
      <c r="G50" s="15" t="e">
        <f>G48*(1-G49)</f>
        <v>#REF!</v>
      </c>
      <c r="H50" s="36"/>
      <c r="J50" s="44"/>
      <c r="K50" s="44"/>
    </row>
    <row r="51" spans="1:11" ht="15.95" customHeight="1" x14ac:dyDescent="0.35">
      <c r="A51" s="52" t="s">
        <v>17</v>
      </c>
      <c r="B51" s="47" t="s">
        <v>60</v>
      </c>
      <c r="C51" s="63">
        <v>6.58</v>
      </c>
      <c r="D51" s="64">
        <v>6.58</v>
      </c>
      <c r="E51" s="64">
        <v>6.58</v>
      </c>
      <c r="F51" s="65">
        <v>6.58</v>
      </c>
      <c r="G51" s="69">
        <v>11.032999999999999</v>
      </c>
      <c r="H51" s="36"/>
      <c r="J51" s="44"/>
      <c r="K51" s="44"/>
    </row>
    <row r="52" spans="1:11" ht="15.95" customHeight="1" x14ac:dyDescent="0.35">
      <c r="A52" s="27"/>
      <c r="B52" s="47"/>
      <c r="C52" s="15"/>
      <c r="D52" s="59"/>
      <c r="E52" s="59"/>
      <c r="F52" s="65"/>
      <c r="G52" s="35"/>
      <c r="H52" s="36"/>
      <c r="J52" s="44"/>
      <c r="K52" s="44"/>
    </row>
    <row r="53" spans="1:11" ht="15.95" customHeight="1" x14ac:dyDescent="0.35">
      <c r="A53" s="51" t="s">
        <v>10</v>
      </c>
      <c r="B53" s="47" t="s">
        <v>55</v>
      </c>
      <c r="C53" s="15" t="e">
        <f>C50*C51</f>
        <v>#REF!</v>
      </c>
      <c r="D53" s="59" t="e">
        <f>D50*D51</f>
        <v>#REF!</v>
      </c>
      <c r="E53" s="59" t="e">
        <f>E50*E51</f>
        <v>#REF!</v>
      </c>
      <c r="F53" s="9" t="e">
        <f>F50*F51</f>
        <v>#REF!</v>
      </c>
      <c r="G53" s="15" t="e">
        <f>G50*G51</f>
        <v>#REF!</v>
      </c>
      <c r="H53" s="38" t="e">
        <f>SUMIF(Jahr!#REF!,B43,Jahr!$G$2:$G$366)</f>
        <v>#REF!</v>
      </c>
      <c r="J53" s="44"/>
      <c r="K53" s="44"/>
    </row>
    <row r="54" spans="1:11" ht="15.95" customHeight="1" x14ac:dyDescent="0.35">
      <c r="A54" s="39"/>
      <c r="B54" s="48"/>
      <c r="C54" s="66" t="e">
        <f>C53/G53</f>
        <v>#REF!</v>
      </c>
      <c r="D54" s="67" t="e">
        <f>D53/G53</f>
        <v>#REF!</v>
      </c>
      <c r="E54" s="67" t="e">
        <f>E53/G53</f>
        <v>#REF!</v>
      </c>
      <c r="F54" s="68" t="e">
        <f>F53/G53</f>
        <v>#REF!</v>
      </c>
      <c r="G54" s="40">
        <v>1</v>
      </c>
      <c r="H54" s="41"/>
      <c r="J54" s="44"/>
      <c r="K54" s="44"/>
    </row>
    <row r="55" spans="1:11" ht="15.95" customHeight="1" x14ac:dyDescent="0.35">
      <c r="B55" s="43"/>
    </row>
    <row r="56" spans="1:11" ht="38.25" customHeight="1" x14ac:dyDescent="0.35">
      <c r="A56" s="42">
        <v>42491</v>
      </c>
      <c r="B56" s="43">
        <v>5</v>
      </c>
      <c r="C56" s="169" t="s">
        <v>101</v>
      </c>
      <c r="D56" s="18" t="s">
        <v>102</v>
      </c>
      <c r="E56" s="18" t="s">
        <v>103</v>
      </c>
      <c r="F56" s="170" t="s">
        <v>104</v>
      </c>
      <c r="G56" s="182" t="s">
        <v>56</v>
      </c>
      <c r="H56" s="184"/>
    </row>
    <row r="57" spans="1:11" s="16" customFormat="1" ht="15.95" customHeight="1" x14ac:dyDescent="0.35">
      <c r="A57" s="25" t="s">
        <v>19</v>
      </c>
      <c r="B57" s="45"/>
      <c r="C57" s="28" t="s">
        <v>54</v>
      </c>
      <c r="D57" s="26" t="s">
        <v>53</v>
      </c>
      <c r="E57" s="26" t="s">
        <v>54</v>
      </c>
      <c r="F57" s="29" t="s">
        <v>53</v>
      </c>
      <c r="G57" s="30" t="s">
        <v>54</v>
      </c>
      <c r="H57" s="31" t="s">
        <v>55</v>
      </c>
    </row>
    <row r="58" spans="1:11" ht="15.95" customHeight="1" x14ac:dyDescent="0.35">
      <c r="A58" s="49" t="s">
        <v>11</v>
      </c>
      <c r="B58" s="46" t="s">
        <v>53</v>
      </c>
      <c r="C58" s="53" t="e">
        <f>SUMIF(Jahr!#REF!,B56,Jahr!$B$2:$B$366)</f>
        <v>#REF!</v>
      </c>
      <c r="D58" s="54" t="e">
        <f>SUMIF(Jahr!#REF!,B56,Jahr!$C$2:$C$366)</f>
        <v>#REF!</v>
      </c>
      <c r="E58" s="54" t="e">
        <f>SUMIF(Jahr!#REF!,B56,Jahr!$D$2:$D$366)</f>
        <v>#REF!</v>
      </c>
      <c r="F58" s="55" t="e">
        <f>SUMIF(Jahr!#REF!,B56,Jahr!$E$2:$E$366)</f>
        <v>#REF!</v>
      </c>
      <c r="G58" s="33"/>
      <c r="H58" s="34"/>
      <c r="J58" s="44"/>
      <c r="K58" s="44"/>
    </row>
    <row r="59" spans="1:11" ht="15.95" customHeight="1" x14ac:dyDescent="0.35">
      <c r="A59" s="50" t="s">
        <v>12</v>
      </c>
      <c r="B59" s="47" t="s">
        <v>57</v>
      </c>
      <c r="C59" s="56">
        <v>0.97499999999999998</v>
      </c>
      <c r="D59" s="57">
        <v>1.0049999999999999</v>
      </c>
      <c r="E59" s="57">
        <v>1.0049999999999999</v>
      </c>
      <c r="F59" s="58">
        <v>1.0049999999999999</v>
      </c>
      <c r="G59" s="35"/>
      <c r="H59" s="36"/>
      <c r="J59" s="44"/>
      <c r="K59" s="44"/>
    </row>
    <row r="60" spans="1:11" ht="15.95" customHeight="1" x14ac:dyDescent="0.35">
      <c r="A60" s="50" t="s">
        <v>14</v>
      </c>
      <c r="B60" s="47" t="s">
        <v>58</v>
      </c>
      <c r="C60" s="56">
        <v>308</v>
      </c>
      <c r="D60" s="57">
        <v>288</v>
      </c>
      <c r="E60" s="57">
        <v>288</v>
      </c>
      <c r="F60" s="58">
        <v>288</v>
      </c>
      <c r="G60" s="35"/>
      <c r="H60" s="36"/>
      <c r="J60" s="44"/>
      <c r="K60" s="44"/>
    </row>
    <row r="61" spans="1:11" ht="15.95" customHeight="1" x14ac:dyDescent="0.35">
      <c r="A61" s="51" t="s">
        <v>11</v>
      </c>
      <c r="B61" s="47" t="s">
        <v>54</v>
      </c>
      <c r="C61" s="15" t="e">
        <f>C58*C59/Grundlagen!$D$4/C60*Grundlagen!$D$3</f>
        <v>#REF!</v>
      </c>
      <c r="D61" s="59" t="e">
        <f>D58*D59/Grundlagen!$D$4/D60*Grundlagen!$D$3</f>
        <v>#REF!</v>
      </c>
      <c r="E61" s="59" t="e">
        <f>E58*E59/Grundlagen!$D$4/E60*Grundlagen!$D$3</f>
        <v>#REF!</v>
      </c>
      <c r="F61" s="9" t="e">
        <f>F58*F59/Grundlagen!$D$4/F60*Grundlagen!$D$3</f>
        <v>#REF!</v>
      </c>
      <c r="G61" s="37" t="e">
        <f>SUMIF(Jahr!#REF!,B56,Jahr!$F$2:$F$366)</f>
        <v>#REF!</v>
      </c>
      <c r="H61" s="36"/>
      <c r="J61" s="44"/>
      <c r="K61" s="44"/>
    </row>
    <row r="62" spans="1:11" ht="15.95" customHeight="1" x14ac:dyDescent="0.35">
      <c r="A62" s="50" t="s">
        <v>8</v>
      </c>
      <c r="B62" s="47" t="s">
        <v>59</v>
      </c>
      <c r="C62" s="60">
        <v>6.2E-2</v>
      </c>
      <c r="D62" s="61">
        <v>1.6E-2</v>
      </c>
      <c r="E62" s="61">
        <v>1.6E-2</v>
      </c>
      <c r="F62" s="62">
        <v>1.6E-2</v>
      </c>
      <c r="G62" s="60">
        <v>0</v>
      </c>
      <c r="H62" s="36"/>
      <c r="J62" s="44"/>
      <c r="K62" s="44"/>
    </row>
    <row r="63" spans="1:11" ht="15.95" customHeight="1" x14ac:dyDescent="0.35">
      <c r="A63" s="51" t="s">
        <v>20</v>
      </c>
      <c r="B63" s="47" t="s">
        <v>54</v>
      </c>
      <c r="C63" s="15" t="e">
        <f>C61*(1-C62)</f>
        <v>#REF!</v>
      </c>
      <c r="D63" s="59" t="e">
        <f>D61*(1-D62)</f>
        <v>#REF!</v>
      </c>
      <c r="E63" s="59" t="e">
        <f>E61*(1-E62)</f>
        <v>#REF!</v>
      </c>
      <c r="F63" s="9" t="e">
        <f>F61*(1-F62)</f>
        <v>#REF!</v>
      </c>
      <c r="G63" s="15" t="e">
        <f>G61*(1-G62)</f>
        <v>#REF!</v>
      </c>
      <c r="H63" s="36"/>
      <c r="J63" s="44"/>
      <c r="K63" s="44"/>
    </row>
    <row r="64" spans="1:11" ht="15.95" customHeight="1" x14ac:dyDescent="0.35">
      <c r="A64" s="52" t="s">
        <v>17</v>
      </c>
      <c r="B64" s="47" t="s">
        <v>60</v>
      </c>
      <c r="C64" s="63">
        <v>6.58</v>
      </c>
      <c r="D64" s="64">
        <v>6.58</v>
      </c>
      <c r="E64" s="64">
        <v>6.58</v>
      </c>
      <c r="F64" s="65">
        <v>6.58</v>
      </c>
      <c r="G64" s="69">
        <v>11.032999999999999</v>
      </c>
      <c r="H64" s="36"/>
      <c r="J64" s="44"/>
      <c r="K64" s="44"/>
    </row>
    <row r="65" spans="1:11" ht="15.95" customHeight="1" x14ac:dyDescent="0.35">
      <c r="A65" s="27"/>
      <c r="B65" s="47"/>
      <c r="C65" s="15"/>
      <c r="D65" s="59"/>
      <c r="E65" s="59"/>
      <c r="F65" s="65"/>
      <c r="G65" s="35"/>
      <c r="H65" s="36"/>
      <c r="J65" s="44"/>
      <c r="K65" s="44"/>
    </row>
    <row r="66" spans="1:11" ht="15.95" customHeight="1" x14ac:dyDescent="0.35">
      <c r="A66" s="51" t="s">
        <v>10</v>
      </c>
      <c r="B66" s="47" t="s">
        <v>55</v>
      </c>
      <c r="C66" s="15" t="e">
        <f>C63*C64</f>
        <v>#REF!</v>
      </c>
      <c r="D66" s="59" t="e">
        <f>D63*D64</f>
        <v>#REF!</v>
      </c>
      <c r="E66" s="59" t="e">
        <f>E63*E64</f>
        <v>#REF!</v>
      </c>
      <c r="F66" s="9" t="e">
        <f>F63*F64</f>
        <v>#REF!</v>
      </c>
      <c r="G66" s="15" t="e">
        <f>G63*G64</f>
        <v>#REF!</v>
      </c>
      <c r="H66" s="38" t="e">
        <f>SUMIF(Jahr!#REF!,B56,Jahr!$G$2:$G$366)</f>
        <v>#REF!</v>
      </c>
      <c r="J66" s="44"/>
      <c r="K66" s="44"/>
    </row>
    <row r="67" spans="1:11" ht="15.95" customHeight="1" x14ac:dyDescent="0.35">
      <c r="A67" s="39"/>
      <c r="B67" s="48"/>
      <c r="C67" s="66" t="e">
        <f>C66/G66</f>
        <v>#REF!</v>
      </c>
      <c r="D67" s="67" t="e">
        <f>D66/G66</f>
        <v>#REF!</v>
      </c>
      <c r="E67" s="67" t="e">
        <f>E66/G66</f>
        <v>#REF!</v>
      </c>
      <c r="F67" s="68" t="e">
        <f>F66/G66</f>
        <v>#REF!</v>
      </c>
      <c r="G67" s="40">
        <v>1</v>
      </c>
      <c r="H67" s="41"/>
      <c r="J67" s="44"/>
      <c r="K67" s="44"/>
    </row>
    <row r="68" spans="1:11" ht="15.95" customHeight="1" x14ac:dyDescent="0.35">
      <c r="B68" s="43"/>
    </row>
    <row r="69" spans="1:11" ht="38.25" customHeight="1" x14ac:dyDescent="0.35">
      <c r="A69" s="42">
        <v>42522</v>
      </c>
      <c r="B69" s="43">
        <v>6</v>
      </c>
      <c r="C69" s="169" t="s">
        <v>101</v>
      </c>
      <c r="D69" s="18" t="s">
        <v>102</v>
      </c>
      <c r="E69" s="18" t="s">
        <v>103</v>
      </c>
      <c r="F69" s="170" t="s">
        <v>104</v>
      </c>
      <c r="G69" s="182" t="s">
        <v>56</v>
      </c>
      <c r="H69" s="183"/>
    </row>
    <row r="70" spans="1:11" s="16" customFormat="1" ht="15.95" customHeight="1" x14ac:dyDescent="0.35">
      <c r="A70" s="25" t="s">
        <v>19</v>
      </c>
      <c r="B70" s="45"/>
      <c r="C70" s="28" t="s">
        <v>54</v>
      </c>
      <c r="D70" s="26" t="s">
        <v>53</v>
      </c>
      <c r="E70" s="26" t="s">
        <v>54</v>
      </c>
      <c r="F70" s="29" t="s">
        <v>53</v>
      </c>
      <c r="G70" s="30" t="s">
        <v>54</v>
      </c>
      <c r="H70" s="31" t="s">
        <v>55</v>
      </c>
    </row>
    <row r="71" spans="1:11" ht="15.95" customHeight="1" x14ac:dyDescent="0.35">
      <c r="A71" s="49" t="s">
        <v>11</v>
      </c>
      <c r="B71" s="46" t="s">
        <v>53</v>
      </c>
      <c r="C71" s="53" t="e">
        <f>SUMIF(Jahr!#REF!,B69,Jahr!$B$2:$B$366)</f>
        <v>#REF!</v>
      </c>
      <c r="D71" s="54" t="e">
        <f>SUMIF(Jahr!#REF!,B69,Jahr!$C$2:$C$366)</f>
        <v>#REF!</v>
      </c>
      <c r="E71" s="54" t="e">
        <f>SUMIF(Jahr!#REF!,B69,Jahr!$D$2:$D$366)</f>
        <v>#REF!</v>
      </c>
      <c r="F71" s="55" t="e">
        <f>SUMIF(Jahr!#REF!,B69,Jahr!$E$2:$E$366)</f>
        <v>#REF!</v>
      </c>
      <c r="G71" s="33"/>
      <c r="H71" s="34"/>
      <c r="J71" s="44"/>
      <c r="K71" s="44"/>
    </row>
    <row r="72" spans="1:11" ht="15.95" customHeight="1" x14ac:dyDescent="0.35">
      <c r="A72" s="50" t="s">
        <v>12</v>
      </c>
      <c r="B72" s="47" t="s">
        <v>57</v>
      </c>
      <c r="C72" s="56">
        <v>0.97499999999999998</v>
      </c>
      <c r="D72" s="57">
        <v>1.0049999999999999</v>
      </c>
      <c r="E72" s="57">
        <v>1.0049999999999999</v>
      </c>
      <c r="F72" s="58">
        <v>1.0049999999999999</v>
      </c>
      <c r="G72" s="35"/>
      <c r="H72" s="36"/>
      <c r="J72" s="44"/>
      <c r="K72" s="44"/>
    </row>
    <row r="73" spans="1:11" ht="15.95" customHeight="1" x14ac:dyDescent="0.35">
      <c r="A73" s="50" t="s">
        <v>14</v>
      </c>
      <c r="B73" s="47" t="s">
        <v>58</v>
      </c>
      <c r="C73" s="56">
        <v>308</v>
      </c>
      <c r="D73" s="57">
        <v>288</v>
      </c>
      <c r="E73" s="57">
        <v>288</v>
      </c>
      <c r="F73" s="58">
        <v>288</v>
      </c>
      <c r="G73" s="35"/>
      <c r="H73" s="36"/>
      <c r="J73" s="44"/>
      <c r="K73" s="44"/>
    </row>
    <row r="74" spans="1:11" ht="15.95" customHeight="1" x14ac:dyDescent="0.35">
      <c r="A74" s="51" t="s">
        <v>11</v>
      </c>
      <c r="B74" s="47" t="s">
        <v>54</v>
      </c>
      <c r="C74" s="15" t="e">
        <f>C71*C72/Grundlagen!$D$4/C73*Grundlagen!$D$3</f>
        <v>#REF!</v>
      </c>
      <c r="D74" s="59" t="e">
        <f>D71*D72/Grundlagen!$D$4/D73*Grundlagen!$D$3</f>
        <v>#REF!</v>
      </c>
      <c r="E74" s="59" t="e">
        <f>E71*E72/Grundlagen!$D$4/E73*Grundlagen!$D$3</f>
        <v>#REF!</v>
      </c>
      <c r="F74" s="9" t="e">
        <f>F71*F72/Grundlagen!$D$4/F73*Grundlagen!$D$3</f>
        <v>#REF!</v>
      </c>
      <c r="G74" s="37" t="e">
        <f>SUMIF(Jahr!#REF!,B69,Jahr!$F$2:$F$366)</f>
        <v>#REF!</v>
      </c>
      <c r="H74" s="36"/>
      <c r="J74" s="44"/>
      <c r="K74" s="44"/>
    </row>
    <row r="75" spans="1:11" ht="15.95" customHeight="1" x14ac:dyDescent="0.35">
      <c r="A75" s="50" t="s">
        <v>8</v>
      </c>
      <c r="B75" s="47" t="s">
        <v>59</v>
      </c>
      <c r="C75" s="60">
        <v>6.2E-2</v>
      </c>
      <c r="D75" s="61">
        <v>1.6E-2</v>
      </c>
      <c r="E75" s="61">
        <v>1.6E-2</v>
      </c>
      <c r="F75" s="62">
        <v>1.6E-2</v>
      </c>
      <c r="G75" s="60">
        <v>0</v>
      </c>
      <c r="H75" s="36"/>
      <c r="J75" s="44"/>
      <c r="K75" s="44"/>
    </row>
    <row r="76" spans="1:11" ht="15.95" customHeight="1" x14ac:dyDescent="0.35">
      <c r="A76" s="51" t="s">
        <v>20</v>
      </c>
      <c r="B76" s="47" t="s">
        <v>54</v>
      </c>
      <c r="C76" s="15" t="e">
        <f>C74*(1-C75)</f>
        <v>#REF!</v>
      </c>
      <c r="D76" s="59" t="e">
        <f>D74*(1-D75)</f>
        <v>#REF!</v>
      </c>
      <c r="E76" s="59" t="e">
        <f>E74*(1-E75)</f>
        <v>#REF!</v>
      </c>
      <c r="F76" s="9" t="e">
        <f>F74*(1-F75)</f>
        <v>#REF!</v>
      </c>
      <c r="G76" s="15" t="e">
        <f>G74*(1-G75)</f>
        <v>#REF!</v>
      </c>
      <c r="H76" s="36"/>
      <c r="J76" s="44"/>
      <c r="K76" s="44"/>
    </row>
    <row r="77" spans="1:11" ht="15.95" customHeight="1" x14ac:dyDescent="0.35">
      <c r="A77" s="52" t="s">
        <v>17</v>
      </c>
      <c r="B77" s="47" t="s">
        <v>60</v>
      </c>
      <c r="C77" s="63">
        <v>6.58</v>
      </c>
      <c r="D77" s="64">
        <v>6.58</v>
      </c>
      <c r="E77" s="64">
        <v>6.58</v>
      </c>
      <c r="F77" s="65">
        <v>6.58</v>
      </c>
      <c r="G77" s="69">
        <v>11.032999999999999</v>
      </c>
      <c r="H77" s="36"/>
      <c r="J77" s="44"/>
      <c r="K77" s="44"/>
    </row>
    <row r="78" spans="1:11" ht="15.95" customHeight="1" x14ac:dyDescent="0.35">
      <c r="A78" s="27"/>
      <c r="B78" s="47"/>
      <c r="C78" s="15"/>
      <c r="D78" s="59"/>
      <c r="E78" s="59"/>
      <c r="F78" s="65"/>
      <c r="G78" s="35"/>
      <c r="H78" s="36"/>
      <c r="J78" s="44"/>
      <c r="K78" s="44"/>
    </row>
    <row r="79" spans="1:11" ht="15.95" customHeight="1" x14ac:dyDescent="0.35">
      <c r="A79" s="51" t="s">
        <v>10</v>
      </c>
      <c r="B79" s="47" t="s">
        <v>55</v>
      </c>
      <c r="C79" s="15" t="e">
        <f>C76*C77</f>
        <v>#REF!</v>
      </c>
      <c r="D79" s="59" t="e">
        <f>D76*D77</f>
        <v>#REF!</v>
      </c>
      <c r="E79" s="59" t="e">
        <f>E76*E77</f>
        <v>#REF!</v>
      </c>
      <c r="F79" s="9" t="e">
        <f>F76*F77</f>
        <v>#REF!</v>
      </c>
      <c r="G79" s="15" t="e">
        <f>G76*G77</f>
        <v>#REF!</v>
      </c>
      <c r="H79" s="38" t="e">
        <f>SUMIF(Jahr!#REF!,B69,Jahr!$G$2:$G$366)</f>
        <v>#REF!</v>
      </c>
      <c r="J79" s="44"/>
      <c r="K79" s="44"/>
    </row>
    <row r="80" spans="1:11" ht="15.95" customHeight="1" x14ac:dyDescent="0.35">
      <c r="A80" s="39"/>
      <c r="B80" s="48"/>
      <c r="C80" s="66" t="e">
        <f>C79/G79</f>
        <v>#REF!</v>
      </c>
      <c r="D80" s="67" t="e">
        <f>D79/G79</f>
        <v>#REF!</v>
      </c>
      <c r="E80" s="67" t="e">
        <f>E79/G79</f>
        <v>#REF!</v>
      </c>
      <c r="F80" s="68" t="e">
        <f>F79/G79</f>
        <v>#REF!</v>
      </c>
      <c r="G80" s="40">
        <v>1</v>
      </c>
      <c r="H80" s="41"/>
      <c r="J80" s="44"/>
      <c r="K80" s="44"/>
    </row>
    <row r="81" spans="1:11" ht="14.1" customHeight="1" x14ac:dyDescent="0.35">
      <c r="B81" s="43"/>
    </row>
    <row r="82" spans="1:11" ht="38.25" customHeight="1" x14ac:dyDescent="0.35">
      <c r="A82" s="42">
        <v>42552</v>
      </c>
      <c r="B82" s="43">
        <v>7</v>
      </c>
      <c r="C82" s="169" t="s">
        <v>101</v>
      </c>
      <c r="D82" s="18" t="s">
        <v>102</v>
      </c>
      <c r="E82" s="18" t="s">
        <v>103</v>
      </c>
      <c r="F82" s="170" t="s">
        <v>104</v>
      </c>
      <c r="G82" s="182" t="s">
        <v>56</v>
      </c>
      <c r="H82" s="183"/>
    </row>
    <row r="83" spans="1:11" s="16" customFormat="1" ht="15.95" customHeight="1" x14ac:dyDescent="0.35">
      <c r="A83" s="25" t="s">
        <v>19</v>
      </c>
      <c r="B83" s="45"/>
      <c r="C83" s="28" t="s">
        <v>54</v>
      </c>
      <c r="D83" s="26" t="s">
        <v>53</v>
      </c>
      <c r="E83" s="26" t="s">
        <v>54</v>
      </c>
      <c r="F83" s="29" t="s">
        <v>53</v>
      </c>
      <c r="G83" s="30" t="s">
        <v>54</v>
      </c>
      <c r="H83" s="31" t="s">
        <v>55</v>
      </c>
    </row>
    <row r="84" spans="1:11" ht="15.95" customHeight="1" x14ac:dyDescent="0.35">
      <c r="A84" s="49" t="s">
        <v>11</v>
      </c>
      <c r="B84" s="46" t="s">
        <v>53</v>
      </c>
      <c r="C84" s="53" t="e">
        <f>SUMIF(Jahr!#REF!,B82,Jahr!$B$2:$B$366)</f>
        <v>#REF!</v>
      </c>
      <c r="D84" s="54" t="e">
        <f>SUMIF(Jahr!#REF!,B82,Jahr!$C$2:$C$366)</f>
        <v>#REF!</v>
      </c>
      <c r="E84" s="54" t="e">
        <f>SUMIF(Jahr!#REF!,B82,Jahr!$D$2:$D$366)</f>
        <v>#REF!</v>
      </c>
      <c r="F84" s="55" t="e">
        <f>SUMIF(Jahr!#REF!,B82,Jahr!$E$2:$E$366)</f>
        <v>#REF!</v>
      </c>
      <c r="G84" s="33"/>
      <c r="H84" s="34"/>
      <c r="J84" s="44"/>
      <c r="K84" s="44"/>
    </row>
    <row r="85" spans="1:11" ht="15.95" customHeight="1" x14ac:dyDescent="0.35">
      <c r="A85" s="50" t="s">
        <v>12</v>
      </c>
      <c r="B85" s="47" t="s">
        <v>57</v>
      </c>
      <c r="C85" s="56">
        <v>0.97499999999999998</v>
      </c>
      <c r="D85" s="57">
        <v>1.0049999999999999</v>
      </c>
      <c r="E85" s="57">
        <v>1.0049999999999999</v>
      </c>
      <c r="F85" s="58">
        <v>1.0049999999999999</v>
      </c>
      <c r="G85" s="35"/>
      <c r="H85" s="36"/>
      <c r="J85" s="44"/>
      <c r="K85" s="44"/>
    </row>
    <row r="86" spans="1:11" ht="15.95" customHeight="1" x14ac:dyDescent="0.35">
      <c r="A86" s="50" t="s">
        <v>14</v>
      </c>
      <c r="B86" s="47" t="s">
        <v>58</v>
      </c>
      <c r="C86" s="56">
        <v>308</v>
      </c>
      <c r="D86" s="57">
        <v>288</v>
      </c>
      <c r="E86" s="57">
        <v>288</v>
      </c>
      <c r="F86" s="58">
        <v>288</v>
      </c>
      <c r="G86" s="35"/>
      <c r="H86" s="36"/>
      <c r="J86" s="44"/>
      <c r="K86" s="44"/>
    </row>
    <row r="87" spans="1:11" ht="15.95" customHeight="1" x14ac:dyDescent="0.35">
      <c r="A87" s="51" t="s">
        <v>11</v>
      </c>
      <c r="B87" s="47" t="s">
        <v>54</v>
      </c>
      <c r="C87" s="15" t="e">
        <f>C84*C85/Grundlagen!$D$4/C86*Grundlagen!$D$3</f>
        <v>#REF!</v>
      </c>
      <c r="D87" s="59" t="e">
        <f>D84*D85/Grundlagen!$D$4/D86*Grundlagen!$D$3</f>
        <v>#REF!</v>
      </c>
      <c r="E87" s="59" t="e">
        <f>E84*E85/Grundlagen!$D$4/E86*Grundlagen!$D$3</f>
        <v>#REF!</v>
      </c>
      <c r="F87" s="9" t="e">
        <f>F84*F85/Grundlagen!$D$4/F86*Grundlagen!$D$3</f>
        <v>#REF!</v>
      </c>
      <c r="G87" s="37" t="e">
        <f>SUMIF(Jahr!#REF!,B82,Jahr!$F$2:$F$366)</f>
        <v>#REF!</v>
      </c>
      <c r="H87" s="36"/>
      <c r="J87" s="44"/>
      <c r="K87" s="44"/>
    </row>
    <row r="88" spans="1:11" ht="15.95" customHeight="1" x14ac:dyDescent="0.35">
      <c r="A88" s="50" t="s">
        <v>8</v>
      </c>
      <c r="B88" s="47" t="s">
        <v>59</v>
      </c>
      <c r="C88" s="60">
        <v>6.2E-2</v>
      </c>
      <c r="D88" s="61">
        <v>1.6E-2</v>
      </c>
      <c r="E88" s="61">
        <v>1.6E-2</v>
      </c>
      <c r="F88" s="62">
        <v>1.6E-2</v>
      </c>
      <c r="G88" s="60">
        <v>0</v>
      </c>
      <c r="H88" s="36"/>
      <c r="J88" s="44"/>
      <c r="K88" s="44"/>
    </row>
    <row r="89" spans="1:11" ht="15.95" customHeight="1" x14ac:dyDescent="0.35">
      <c r="A89" s="51" t="s">
        <v>20</v>
      </c>
      <c r="B89" s="47" t="s">
        <v>54</v>
      </c>
      <c r="C89" s="15" t="e">
        <f>C87*(1-C88)</f>
        <v>#REF!</v>
      </c>
      <c r="D89" s="59" t="e">
        <f>D87*(1-D88)</f>
        <v>#REF!</v>
      </c>
      <c r="E89" s="59" t="e">
        <f>E87*(1-E88)</f>
        <v>#REF!</v>
      </c>
      <c r="F89" s="9" t="e">
        <f>F87*(1-F88)</f>
        <v>#REF!</v>
      </c>
      <c r="G89" s="15" t="e">
        <f>G87*(1-G88)</f>
        <v>#REF!</v>
      </c>
      <c r="H89" s="36"/>
      <c r="J89" s="44"/>
      <c r="K89" s="44"/>
    </row>
    <row r="90" spans="1:11" ht="15.95" customHeight="1" x14ac:dyDescent="0.35">
      <c r="A90" s="52" t="s">
        <v>17</v>
      </c>
      <c r="B90" s="47" t="s">
        <v>60</v>
      </c>
      <c r="C90" s="63">
        <v>6.58</v>
      </c>
      <c r="D90" s="64">
        <v>6.58</v>
      </c>
      <c r="E90" s="64">
        <v>6.58</v>
      </c>
      <c r="F90" s="65">
        <v>6.58</v>
      </c>
      <c r="G90" s="69">
        <v>11.032999999999999</v>
      </c>
      <c r="H90" s="36"/>
      <c r="J90" s="44"/>
      <c r="K90" s="44"/>
    </row>
    <row r="91" spans="1:11" ht="15.95" customHeight="1" x14ac:dyDescent="0.35">
      <c r="A91" s="27"/>
      <c r="B91" s="47"/>
      <c r="C91" s="15"/>
      <c r="D91" s="59"/>
      <c r="E91" s="59"/>
      <c r="F91" s="65"/>
      <c r="G91" s="35"/>
      <c r="H91" s="36"/>
      <c r="J91" s="44"/>
      <c r="K91" s="44"/>
    </row>
    <row r="92" spans="1:11" ht="15.95" customHeight="1" x14ac:dyDescent="0.35">
      <c r="A92" s="51" t="s">
        <v>10</v>
      </c>
      <c r="B92" s="47" t="s">
        <v>55</v>
      </c>
      <c r="C92" s="15" t="e">
        <f>C89*C90</f>
        <v>#REF!</v>
      </c>
      <c r="D92" s="59" t="e">
        <f>D89*D90</f>
        <v>#REF!</v>
      </c>
      <c r="E92" s="59" t="e">
        <f>E89*E90</f>
        <v>#REF!</v>
      </c>
      <c r="F92" s="9" t="e">
        <f>F89*F90</f>
        <v>#REF!</v>
      </c>
      <c r="G92" s="15" t="e">
        <f>G89*G90</f>
        <v>#REF!</v>
      </c>
      <c r="H92" s="38" t="e">
        <f>SUMIF(Jahr!#REF!,B82,Jahr!$G$2:$G$366)</f>
        <v>#REF!</v>
      </c>
      <c r="J92" s="44"/>
      <c r="K92" s="44"/>
    </row>
    <row r="93" spans="1:11" ht="15.95" customHeight="1" x14ac:dyDescent="0.35">
      <c r="A93" s="39"/>
      <c r="B93" s="48"/>
      <c r="C93" s="66" t="e">
        <f>C92/G92</f>
        <v>#REF!</v>
      </c>
      <c r="D93" s="67" t="e">
        <f>D92/G92</f>
        <v>#REF!</v>
      </c>
      <c r="E93" s="67" t="e">
        <f>E92/G92</f>
        <v>#REF!</v>
      </c>
      <c r="F93" s="68" t="e">
        <f>F92/G92</f>
        <v>#REF!</v>
      </c>
      <c r="G93" s="40">
        <v>1</v>
      </c>
      <c r="H93" s="41"/>
      <c r="J93" s="44"/>
      <c r="K93" s="44"/>
    </row>
    <row r="94" spans="1:11" ht="15.95" customHeight="1" x14ac:dyDescent="0.35">
      <c r="B94" s="43"/>
    </row>
    <row r="95" spans="1:11" ht="38.25" customHeight="1" x14ac:dyDescent="0.35">
      <c r="A95" s="42">
        <v>42583</v>
      </c>
      <c r="B95" s="43">
        <v>8</v>
      </c>
      <c r="C95" s="169" t="s">
        <v>101</v>
      </c>
      <c r="D95" s="18" t="s">
        <v>102</v>
      </c>
      <c r="E95" s="18" t="s">
        <v>103</v>
      </c>
      <c r="F95" s="170" t="s">
        <v>104</v>
      </c>
      <c r="G95" s="182" t="s">
        <v>56</v>
      </c>
      <c r="H95" s="184"/>
    </row>
    <row r="96" spans="1:11" s="16" customFormat="1" ht="15.95" customHeight="1" x14ac:dyDescent="0.35">
      <c r="A96" s="25" t="s">
        <v>19</v>
      </c>
      <c r="B96" s="45"/>
      <c r="C96" s="28" t="s">
        <v>54</v>
      </c>
      <c r="D96" s="26" t="s">
        <v>53</v>
      </c>
      <c r="E96" s="26" t="s">
        <v>54</v>
      </c>
      <c r="F96" s="29" t="s">
        <v>53</v>
      </c>
      <c r="G96" s="30" t="s">
        <v>54</v>
      </c>
      <c r="H96" s="31" t="s">
        <v>55</v>
      </c>
    </row>
    <row r="97" spans="1:11" ht="15.95" customHeight="1" x14ac:dyDescent="0.35">
      <c r="A97" s="49" t="s">
        <v>11</v>
      </c>
      <c r="B97" s="46" t="s">
        <v>53</v>
      </c>
      <c r="C97" s="53" t="e">
        <f>SUMIF(Jahr!#REF!,B95,Jahr!$B$2:$B$366)</f>
        <v>#REF!</v>
      </c>
      <c r="D97" s="54" t="e">
        <f>SUMIF(Jahr!#REF!,B95,Jahr!$C$2:$C$366)</f>
        <v>#REF!</v>
      </c>
      <c r="E97" s="54" t="e">
        <f>SUMIF(Jahr!#REF!,B95,Jahr!$D$2:$D$366)</f>
        <v>#REF!</v>
      </c>
      <c r="F97" s="55" t="e">
        <f>SUMIF(Jahr!#REF!,B95,Jahr!$E$2:$E$366)</f>
        <v>#REF!</v>
      </c>
      <c r="G97" s="33"/>
      <c r="H97" s="34"/>
      <c r="J97" s="44"/>
      <c r="K97" s="44"/>
    </row>
    <row r="98" spans="1:11" ht="15.95" customHeight="1" x14ac:dyDescent="0.35">
      <c r="A98" s="50" t="s">
        <v>12</v>
      </c>
      <c r="B98" s="47" t="s">
        <v>57</v>
      </c>
      <c r="C98" s="56">
        <v>0.97499999999999998</v>
      </c>
      <c r="D98" s="57">
        <v>1.0049999999999999</v>
      </c>
      <c r="E98" s="57">
        <v>1.0049999999999999</v>
      </c>
      <c r="F98" s="58">
        <v>1.0049999999999999</v>
      </c>
      <c r="G98" s="35"/>
      <c r="H98" s="36"/>
      <c r="J98" s="44"/>
      <c r="K98" s="44"/>
    </row>
    <row r="99" spans="1:11" ht="15.95" customHeight="1" x14ac:dyDescent="0.35">
      <c r="A99" s="50" t="s">
        <v>14</v>
      </c>
      <c r="B99" s="47" t="s">
        <v>58</v>
      </c>
      <c r="C99" s="56">
        <v>308</v>
      </c>
      <c r="D99" s="57">
        <v>288</v>
      </c>
      <c r="E99" s="57">
        <v>288</v>
      </c>
      <c r="F99" s="58">
        <v>288</v>
      </c>
      <c r="G99" s="35"/>
      <c r="H99" s="36"/>
      <c r="J99" s="44"/>
      <c r="K99" s="44"/>
    </row>
    <row r="100" spans="1:11" ht="15.95" customHeight="1" x14ac:dyDescent="0.35">
      <c r="A100" s="51" t="s">
        <v>11</v>
      </c>
      <c r="B100" s="47" t="s">
        <v>54</v>
      </c>
      <c r="C100" s="15" t="e">
        <f>C97*C98/Grundlagen!$D$4/C99*Grundlagen!$D$3</f>
        <v>#REF!</v>
      </c>
      <c r="D100" s="59" t="e">
        <f>D97*D98/Grundlagen!$D$4/D99*Grundlagen!$D$3</f>
        <v>#REF!</v>
      </c>
      <c r="E100" s="59" t="e">
        <f>E97*E98/Grundlagen!$D$4/E99*Grundlagen!$D$3</f>
        <v>#REF!</v>
      </c>
      <c r="F100" s="9" t="e">
        <f>F97*F98/Grundlagen!$D$4/F99*Grundlagen!$D$3</f>
        <v>#REF!</v>
      </c>
      <c r="G100" s="37" t="e">
        <f>SUMIF(Jahr!#REF!,B95,Jahr!$F$2:$F$366)</f>
        <v>#REF!</v>
      </c>
      <c r="H100" s="36"/>
      <c r="J100" s="44"/>
      <c r="K100" s="44"/>
    </row>
    <row r="101" spans="1:11" ht="15.95" customHeight="1" x14ac:dyDescent="0.35">
      <c r="A101" s="50" t="s">
        <v>8</v>
      </c>
      <c r="B101" s="47" t="s">
        <v>59</v>
      </c>
      <c r="C101" s="60">
        <v>6.2E-2</v>
      </c>
      <c r="D101" s="61">
        <v>1.6E-2</v>
      </c>
      <c r="E101" s="61">
        <v>1.6E-2</v>
      </c>
      <c r="F101" s="62">
        <v>1.6E-2</v>
      </c>
      <c r="G101" s="60">
        <v>0</v>
      </c>
      <c r="H101" s="36"/>
      <c r="J101" s="44"/>
      <c r="K101" s="44"/>
    </row>
    <row r="102" spans="1:11" ht="15.95" customHeight="1" x14ac:dyDescent="0.35">
      <c r="A102" s="51" t="s">
        <v>20</v>
      </c>
      <c r="B102" s="47" t="s">
        <v>54</v>
      </c>
      <c r="C102" s="15" t="e">
        <f>C100*(1-C101)</f>
        <v>#REF!</v>
      </c>
      <c r="D102" s="59" t="e">
        <f>D100*(1-D101)</f>
        <v>#REF!</v>
      </c>
      <c r="E102" s="59" t="e">
        <f>E100*(1-E101)</f>
        <v>#REF!</v>
      </c>
      <c r="F102" s="9" t="e">
        <f>F100*(1-F101)</f>
        <v>#REF!</v>
      </c>
      <c r="G102" s="15" t="e">
        <f>G100*(1-G101)</f>
        <v>#REF!</v>
      </c>
      <c r="H102" s="36"/>
      <c r="J102" s="44"/>
      <c r="K102" s="44"/>
    </row>
    <row r="103" spans="1:11" ht="15.95" customHeight="1" x14ac:dyDescent="0.35">
      <c r="A103" s="52" t="s">
        <v>17</v>
      </c>
      <c r="B103" s="47" t="s">
        <v>60</v>
      </c>
      <c r="C103" s="63">
        <v>6.58</v>
      </c>
      <c r="D103" s="64">
        <v>6.58</v>
      </c>
      <c r="E103" s="64">
        <v>6.58</v>
      </c>
      <c r="F103" s="65">
        <v>6.58</v>
      </c>
      <c r="G103" s="69">
        <v>11.032999999999999</v>
      </c>
      <c r="H103" s="36"/>
      <c r="J103" s="44"/>
      <c r="K103" s="44"/>
    </row>
    <row r="104" spans="1:11" ht="15.95" customHeight="1" x14ac:dyDescent="0.35">
      <c r="A104" s="27"/>
      <c r="B104" s="47"/>
      <c r="C104" s="15"/>
      <c r="D104" s="59"/>
      <c r="E104" s="59"/>
      <c r="F104" s="65"/>
      <c r="G104" s="35"/>
      <c r="H104" s="36"/>
      <c r="J104" s="44"/>
      <c r="K104" s="44"/>
    </row>
    <row r="105" spans="1:11" ht="15.95" customHeight="1" x14ac:dyDescent="0.35">
      <c r="A105" s="51" t="s">
        <v>10</v>
      </c>
      <c r="B105" s="47" t="s">
        <v>55</v>
      </c>
      <c r="C105" s="15" t="e">
        <f>C102*C103</f>
        <v>#REF!</v>
      </c>
      <c r="D105" s="59" t="e">
        <f>D102*D103</f>
        <v>#REF!</v>
      </c>
      <c r="E105" s="59" t="e">
        <f>E102*E103</f>
        <v>#REF!</v>
      </c>
      <c r="F105" s="9" t="e">
        <f>F102*F103</f>
        <v>#REF!</v>
      </c>
      <c r="G105" s="15" t="e">
        <f>G102*G103</f>
        <v>#REF!</v>
      </c>
      <c r="H105" s="38" t="e">
        <f>SUMIF(Jahr!#REF!,B95,Jahr!$G$2:$G$366)</f>
        <v>#REF!</v>
      </c>
      <c r="J105" s="44"/>
      <c r="K105" s="44"/>
    </row>
    <row r="106" spans="1:11" ht="15.95" customHeight="1" x14ac:dyDescent="0.35">
      <c r="A106" s="39"/>
      <c r="B106" s="48"/>
      <c r="C106" s="66" t="e">
        <f>C105/G105</f>
        <v>#REF!</v>
      </c>
      <c r="D106" s="67" t="e">
        <f>D105/G105</f>
        <v>#REF!</v>
      </c>
      <c r="E106" s="67" t="e">
        <f>E105/G105</f>
        <v>#REF!</v>
      </c>
      <c r="F106" s="68" t="e">
        <f>F105/G105</f>
        <v>#REF!</v>
      </c>
      <c r="G106" s="40">
        <v>1</v>
      </c>
      <c r="H106" s="41"/>
      <c r="J106" s="44"/>
      <c r="K106" s="44"/>
    </row>
    <row r="107" spans="1:11" ht="15.95" customHeight="1" x14ac:dyDescent="0.35">
      <c r="B107" s="43"/>
    </row>
    <row r="108" spans="1:11" ht="38.25" customHeight="1" x14ac:dyDescent="0.35">
      <c r="A108" s="42">
        <v>42614</v>
      </c>
      <c r="B108" s="43">
        <v>9</v>
      </c>
      <c r="C108" s="169" t="s">
        <v>101</v>
      </c>
      <c r="D108" s="18" t="s">
        <v>102</v>
      </c>
      <c r="E108" s="18" t="s">
        <v>103</v>
      </c>
      <c r="F108" s="170" t="s">
        <v>104</v>
      </c>
      <c r="G108" s="182" t="s">
        <v>56</v>
      </c>
      <c r="H108" s="183"/>
    </row>
    <row r="109" spans="1:11" s="16" customFormat="1" ht="15.95" customHeight="1" x14ac:dyDescent="0.35">
      <c r="A109" s="25" t="s">
        <v>19</v>
      </c>
      <c r="B109" s="45"/>
      <c r="C109" s="28" t="s">
        <v>54</v>
      </c>
      <c r="D109" s="26" t="s">
        <v>53</v>
      </c>
      <c r="E109" s="26" t="s">
        <v>54</v>
      </c>
      <c r="F109" s="29" t="s">
        <v>53</v>
      </c>
      <c r="G109" s="30" t="s">
        <v>54</v>
      </c>
      <c r="H109" s="31" t="s">
        <v>55</v>
      </c>
    </row>
    <row r="110" spans="1:11" ht="15.95" customHeight="1" x14ac:dyDescent="0.35">
      <c r="A110" s="49" t="s">
        <v>11</v>
      </c>
      <c r="B110" s="46" t="s">
        <v>53</v>
      </c>
      <c r="C110" s="53" t="e">
        <f>SUMIF(Jahr!#REF!,B108,Jahr!$B$2:$B$366)</f>
        <v>#REF!</v>
      </c>
      <c r="D110" s="54" t="e">
        <f>SUMIF(Jahr!#REF!,B108,Jahr!$C$2:$C$366)</f>
        <v>#REF!</v>
      </c>
      <c r="E110" s="54" t="e">
        <f>SUMIF(Jahr!#REF!,B108,Jahr!$D$2:$D$366)</f>
        <v>#REF!</v>
      </c>
      <c r="F110" s="55" t="e">
        <f>SUMIF(Jahr!#REF!,B108,Jahr!$E$2:$E$366)</f>
        <v>#REF!</v>
      </c>
      <c r="G110" s="33"/>
      <c r="H110" s="34"/>
      <c r="J110" s="44"/>
      <c r="K110" s="44"/>
    </row>
    <row r="111" spans="1:11" ht="15.95" customHeight="1" x14ac:dyDescent="0.35">
      <c r="A111" s="50" t="s">
        <v>12</v>
      </c>
      <c r="B111" s="47" t="s">
        <v>57</v>
      </c>
      <c r="C111" s="56">
        <v>0.97499999999999998</v>
      </c>
      <c r="D111" s="57">
        <v>1.0049999999999999</v>
      </c>
      <c r="E111" s="57">
        <v>1.0049999999999999</v>
      </c>
      <c r="F111" s="58">
        <v>1.0049999999999999</v>
      </c>
      <c r="G111" s="35"/>
      <c r="H111" s="36"/>
      <c r="J111" s="44"/>
      <c r="K111" s="44"/>
    </row>
    <row r="112" spans="1:11" ht="15.95" customHeight="1" x14ac:dyDescent="0.35">
      <c r="A112" s="50" t="s">
        <v>14</v>
      </c>
      <c r="B112" s="47" t="s">
        <v>58</v>
      </c>
      <c r="C112" s="56">
        <v>308</v>
      </c>
      <c r="D112" s="57">
        <v>288</v>
      </c>
      <c r="E112" s="57">
        <v>288</v>
      </c>
      <c r="F112" s="58">
        <v>288</v>
      </c>
      <c r="G112" s="35"/>
      <c r="H112" s="36"/>
      <c r="J112" s="44"/>
      <c r="K112" s="44"/>
    </row>
    <row r="113" spans="1:11" ht="15.95" customHeight="1" x14ac:dyDescent="0.35">
      <c r="A113" s="51" t="s">
        <v>11</v>
      </c>
      <c r="B113" s="47" t="s">
        <v>54</v>
      </c>
      <c r="C113" s="15" t="e">
        <f>C110*C111/Grundlagen!$D$4/C112*Grundlagen!$D$3</f>
        <v>#REF!</v>
      </c>
      <c r="D113" s="59" t="e">
        <f>D110*D111/Grundlagen!$D$4/D112*Grundlagen!$D$3</f>
        <v>#REF!</v>
      </c>
      <c r="E113" s="59" t="e">
        <f>E110*E111/Grundlagen!$D$4/E112*Grundlagen!$D$3</f>
        <v>#REF!</v>
      </c>
      <c r="F113" s="9" t="e">
        <f>F110*F111/Grundlagen!$D$4/F112*Grundlagen!$D$3</f>
        <v>#REF!</v>
      </c>
      <c r="G113" s="37" t="e">
        <f>SUMIF(Jahr!#REF!,B108,Jahr!$F$2:$F$366)</f>
        <v>#REF!</v>
      </c>
      <c r="H113" s="36"/>
      <c r="J113" s="44"/>
      <c r="K113" s="44"/>
    </row>
    <row r="114" spans="1:11" ht="15.95" customHeight="1" x14ac:dyDescent="0.35">
      <c r="A114" s="50" t="s">
        <v>8</v>
      </c>
      <c r="B114" s="47" t="s">
        <v>59</v>
      </c>
      <c r="C114" s="60">
        <v>6.2E-2</v>
      </c>
      <c r="D114" s="61">
        <v>1.6E-2</v>
      </c>
      <c r="E114" s="61">
        <v>1.6E-2</v>
      </c>
      <c r="F114" s="62">
        <v>1.6E-2</v>
      </c>
      <c r="G114" s="60">
        <v>0</v>
      </c>
      <c r="H114" s="36"/>
      <c r="J114" s="44"/>
      <c r="K114" s="44"/>
    </row>
    <row r="115" spans="1:11" ht="15.95" customHeight="1" x14ac:dyDescent="0.35">
      <c r="A115" s="51" t="s">
        <v>20</v>
      </c>
      <c r="B115" s="47" t="s">
        <v>54</v>
      </c>
      <c r="C115" s="15" t="e">
        <f>C113*(1-C114)</f>
        <v>#REF!</v>
      </c>
      <c r="D115" s="59" t="e">
        <f>D113*(1-D114)</f>
        <v>#REF!</v>
      </c>
      <c r="E115" s="59" t="e">
        <f>E113*(1-E114)</f>
        <v>#REF!</v>
      </c>
      <c r="F115" s="9" t="e">
        <f>F113*(1-F114)</f>
        <v>#REF!</v>
      </c>
      <c r="G115" s="15" t="e">
        <f>G113*(1-G114)</f>
        <v>#REF!</v>
      </c>
      <c r="H115" s="36"/>
      <c r="J115" s="44"/>
      <c r="K115" s="44"/>
    </row>
    <row r="116" spans="1:11" ht="15.95" customHeight="1" x14ac:dyDescent="0.35">
      <c r="A116" s="52" t="s">
        <v>17</v>
      </c>
      <c r="B116" s="47" t="s">
        <v>60</v>
      </c>
      <c r="C116" s="63">
        <v>6.58</v>
      </c>
      <c r="D116" s="64">
        <v>6.58</v>
      </c>
      <c r="E116" s="64">
        <v>6.58</v>
      </c>
      <c r="F116" s="65">
        <v>6.58</v>
      </c>
      <c r="G116" s="69">
        <v>11.032999999999999</v>
      </c>
      <c r="H116" s="36"/>
      <c r="J116" s="44"/>
      <c r="K116" s="44"/>
    </row>
    <row r="117" spans="1:11" ht="15.95" customHeight="1" x14ac:dyDescent="0.35">
      <c r="A117" s="27"/>
      <c r="B117" s="47"/>
      <c r="C117" s="15"/>
      <c r="D117" s="59"/>
      <c r="E117" s="59"/>
      <c r="F117" s="65"/>
      <c r="G117" s="35"/>
      <c r="H117" s="36"/>
      <c r="J117" s="44"/>
      <c r="K117" s="44"/>
    </row>
    <row r="118" spans="1:11" ht="15.95" customHeight="1" x14ac:dyDescent="0.35">
      <c r="A118" s="51" t="s">
        <v>10</v>
      </c>
      <c r="B118" s="47" t="s">
        <v>55</v>
      </c>
      <c r="C118" s="15" t="e">
        <f>C115*C116</f>
        <v>#REF!</v>
      </c>
      <c r="D118" s="59" t="e">
        <f>D115*D116</f>
        <v>#REF!</v>
      </c>
      <c r="E118" s="59" t="e">
        <f>E115*E116</f>
        <v>#REF!</v>
      </c>
      <c r="F118" s="9" t="e">
        <f>F115*F116</f>
        <v>#REF!</v>
      </c>
      <c r="G118" s="15" t="e">
        <f>G115*G116</f>
        <v>#REF!</v>
      </c>
      <c r="H118" s="38" t="e">
        <f>SUMIF(Jahr!#REF!,B108,Jahr!$G$2:$G$366)</f>
        <v>#REF!</v>
      </c>
      <c r="J118" s="44"/>
      <c r="K118" s="44"/>
    </row>
    <row r="119" spans="1:11" ht="15.95" customHeight="1" x14ac:dyDescent="0.35">
      <c r="A119" s="39"/>
      <c r="B119" s="48"/>
      <c r="C119" s="66" t="e">
        <f>C118/G118</f>
        <v>#REF!</v>
      </c>
      <c r="D119" s="67" t="e">
        <f>D118/G118</f>
        <v>#REF!</v>
      </c>
      <c r="E119" s="67" t="e">
        <f>E118/G118</f>
        <v>#REF!</v>
      </c>
      <c r="F119" s="68" t="e">
        <f>F118/G118</f>
        <v>#REF!</v>
      </c>
      <c r="G119" s="40">
        <v>1</v>
      </c>
      <c r="H119" s="41"/>
      <c r="J119" s="44"/>
      <c r="K119" s="44"/>
    </row>
    <row r="120" spans="1:11" ht="14.1" customHeight="1" x14ac:dyDescent="0.35">
      <c r="B120" s="43"/>
    </row>
    <row r="121" spans="1:11" ht="38.25" customHeight="1" x14ac:dyDescent="0.35">
      <c r="A121" s="42">
        <v>42644</v>
      </c>
      <c r="B121" s="43">
        <v>10</v>
      </c>
      <c r="C121" s="169" t="s">
        <v>101</v>
      </c>
      <c r="D121" s="18" t="s">
        <v>102</v>
      </c>
      <c r="E121" s="18" t="s">
        <v>103</v>
      </c>
      <c r="F121" s="170" t="s">
        <v>104</v>
      </c>
      <c r="G121" s="182" t="s">
        <v>56</v>
      </c>
      <c r="H121" s="183"/>
    </row>
    <row r="122" spans="1:11" s="16" customFormat="1" ht="15.95" customHeight="1" x14ac:dyDescent="0.35">
      <c r="A122" s="25" t="s">
        <v>19</v>
      </c>
      <c r="B122" s="45"/>
      <c r="C122" s="28" t="s">
        <v>54</v>
      </c>
      <c r="D122" s="26" t="s">
        <v>53</v>
      </c>
      <c r="E122" s="26" t="s">
        <v>54</v>
      </c>
      <c r="F122" s="29" t="s">
        <v>53</v>
      </c>
      <c r="G122" s="30" t="s">
        <v>54</v>
      </c>
      <c r="H122" s="31" t="s">
        <v>55</v>
      </c>
    </row>
    <row r="123" spans="1:11" ht="15.95" customHeight="1" x14ac:dyDescent="0.35">
      <c r="A123" s="49" t="s">
        <v>11</v>
      </c>
      <c r="B123" s="46" t="s">
        <v>53</v>
      </c>
      <c r="C123" s="53" t="e">
        <f>SUMIF(Jahr!#REF!,B121,Jahr!$B$2:$B$366)</f>
        <v>#REF!</v>
      </c>
      <c r="D123" s="54" t="e">
        <f>SUMIF(Jahr!#REF!,B121,Jahr!$C$2:$C$366)</f>
        <v>#REF!</v>
      </c>
      <c r="E123" s="54" t="e">
        <f>SUMIF(Jahr!#REF!,B121,Jahr!$D$2:$D$366)</f>
        <v>#REF!</v>
      </c>
      <c r="F123" s="55" t="e">
        <f>SUMIF(Jahr!#REF!,B121,Jahr!$E$2:$E$366)</f>
        <v>#REF!</v>
      </c>
      <c r="G123" s="33"/>
      <c r="H123" s="34"/>
      <c r="J123" s="44"/>
      <c r="K123" s="44"/>
    </row>
    <row r="124" spans="1:11" ht="15.95" customHeight="1" x14ac:dyDescent="0.35">
      <c r="A124" s="50" t="s">
        <v>12</v>
      </c>
      <c r="B124" s="47" t="s">
        <v>57</v>
      </c>
      <c r="C124" s="56">
        <v>0.97499999999999998</v>
      </c>
      <c r="D124" s="57">
        <v>1.0049999999999999</v>
      </c>
      <c r="E124" s="57">
        <v>1.0049999999999999</v>
      </c>
      <c r="F124" s="58">
        <v>1.0049999999999999</v>
      </c>
      <c r="G124" s="35"/>
      <c r="H124" s="36"/>
      <c r="J124" s="44"/>
      <c r="K124" s="44"/>
    </row>
    <row r="125" spans="1:11" ht="15.95" customHeight="1" x14ac:dyDescent="0.35">
      <c r="A125" s="50" t="s">
        <v>14</v>
      </c>
      <c r="B125" s="47" t="s">
        <v>58</v>
      </c>
      <c r="C125" s="56">
        <v>308</v>
      </c>
      <c r="D125" s="57">
        <v>288</v>
      </c>
      <c r="E125" s="57">
        <v>288</v>
      </c>
      <c r="F125" s="58">
        <v>288</v>
      </c>
      <c r="G125" s="35"/>
      <c r="H125" s="36"/>
      <c r="J125" s="44"/>
      <c r="K125" s="44"/>
    </row>
    <row r="126" spans="1:11" ht="15.95" customHeight="1" x14ac:dyDescent="0.35">
      <c r="A126" s="51" t="s">
        <v>11</v>
      </c>
      <c r="B126" s="47" t="s">
        <v>54</v>
      </c>
      <c r="C126" s="15" t="e">
        <f>C123*C124/Grundlagen!$D$4/C125*Grundlagen!$D$3</f>
        <v>#REF!</v>
      </c>
      <c r="D126" s="59" t="e">
        <f>D123*D124/Grundlagen!$D$4/D125*Grundlagen!$D$3</f>
        <v>#REF!</v>
      </c>
      <c r="E126" s="59" t="e">
        <f>E123*E124/Grundlagen!$D$4/E125*Grundlagen!$D$3</f>
        <v>#REF!</v>
      </c>
      <c r="F126" s="9" t="e">
        <f>F123*F124/Grundlagen!$D$4/F125*Grundlagen!$D$3</f>
        <v>#REF!</v>
      </c>
      <c r="G126" s="37" t="e">
        <f>SUMIF(Jahr!#REF!,B121,Jahr!$F$2:$F$366)</f>
        <v>#REF!</v>
      </c>
      <c r="H126" s="36"/>
      <c r="J126" s="44"/>
      <c r="K126" s="44"/>
    </row>
    <row r="127" spans="1:11" ht="15.95" customHeight="1" x14ac:dyDescent="0.35">
      <c r="A127" s="50" t="s">
        <v>8</v>
      </c>
      <c r="B127" s="47" t="s">
        <v>59</v>
      </c>
      <c r="C127" s="60">
        <v>6.2E-2</v>
      </c>
      <c r="D127" s="61">
        <v>1.6E-2</v>
      </c>
      <c r="E127" s="61">
        <v>1.6E-2</v>
      </c>
      <c r="F127" s="62">
        <v>1.6E-2</v>
      </c>
      <c r="G127" s="60">
        <v>0</v>
      </c>
      <c r="H127" s="36"/>
      <c r="J127" s="44"/>
      <c r="K127" s="44"/>
    </row>
    <row r="128" spans="1:11" ht="15.95" customHeight="1" x14ac:dyDescent="0.35">
      <c r="A128" s="51" t="s">
        <v>20</v>
      </c>
      <c r="B128" s="47" t="s">
        <v>54</v>
      </c>
      <c r="C128" s="15" t="e">
        <f>C126*(1-C127)</f>
        <v>#REF!</v>
      </c>
      <c r="D128" s="59" t="e">
        <f>D126*(1-D127)</f>
        <v>#REF!</v>
      </c>
      <c r="E128" s="59" t="e">
        <f>E126*(1-E127)</f>
        <v>#REF!</v>
      </c>
      <c r="F128" s="9" t="e">
        <f>F126*(1-F127)</f>
        <v>#REF!</v>
      </c>
      <c r="G128" s="15" t="e">
        <f>G126*(1-G127)</f>
        <v>#REF!</v>
      </c>
      <c r="H128" s="36"/>
      <c r="J128" s="44"/>
      <c r="K128" s="44"/>
    </row>
    <row r="129" spans="1:11" ht="15.95" customHeight="1" x14ac:dyDescent="0.35">
      <c r="A129" s="52" t="s">
        <v>17</v>
      </c>
      <c r="B129" s="47" t="s">
        <v>60</v>
      </c>
      <c r="C129" s="63">
        <v>6.58</v>
      </c>
      <c r="D129" s="64">
        <v>6.58</v>
      </c>
      <c r="E129" s="64">
        <v>6.58</v>
      </c>
      <c r="F129" s="65">
        <v>6.58</v>
      </c>
      <c r="G129" s="69">
        <v>11.032999999999999</v>
      </c>
      <c r="H129" s="36"/>
      <c r="J129" s="44"/>
      <c r="K129" s="44"/>
    </row>
    <row r="130" spans="1:11" ht="15.95" customHeight="1" x14ac:dyDescent="0.35">
      <c r="A130" s="27"/>
      <c r="B130" s="47"/>
      <c r="C130" s="15"/>
      <c r="D130" s="59"/>
      <c r="E130" s="59"/>
      <c r="F130" s="65"/>
      <c r="G130" s="35"/>
      <c r="H130" s="36"/>
      <c r="J130" s="44"/>
      <c r="K130" s="44"/>
    </row>
    <row r="131" spans="1:11" ht="15.95" customHeight="1" x14ac:dyDescent="0.35">
      <c r="A131" s="51" t="s">
        <v>10</v>
      </c>
      <c r="B131" s="47" t="s">
        <v>55</v>
      </c>
      <c r="C131" s="15" t="e">
        <f>C128*C129</f>
        <v>#REF!</v>
      </c>
      <c r="D131" s="59" t="e">
        <f>D128*D129</f>
        <v>#REF!</v>
      </c>
      <c r="E131" s="59" t="e">
        <f>E128*E129</f>
        <v>#REF!</v>
      </c>
      <c r="F131" s="9" t="e">
        <f>F128*F129</f>
        <v>#REF!</v>
      </c>
      <c r="G131" s="15" t="e">
        <f>G128*G129</f>
        <v>#REF!</v>
      </c>
      <c r="H131" s="38" t="e">
        <f>SUMIF(Jahr!#REF!,B121,Jahr!$G$2:$G$366)</f>
        <v>#REF!</v>
      </c>
      <c r="J131" s="44"/>
      <c r="K131" s="44"/>
    </row>
    <row r="132" spans="1:11" ht="15.95" customHeight="1" x14ac:dyDescent="0.35">
      <c r="A132" s="39"/>
      <c r="B132" s="48"/>
      <c r="C132" s="66" t="e">
        <f>C131/G131</f>
        <v>#REF!</v>
      </c>
      <c r="D132" s="67" t="e">
        <f>D131/G131</f>
        <v>#REF!</v>
      </c>
      <c r="E132" s="67" t="e">
        <f>E131/G131</f>
        <v>#REF!</v>
      </c>
      <c r="F132" s="68" t="e">
        <f>F131/G131</f>
        <v>#REF!</v>
      </c>
      <c r="G132" s="40">
        <v>1</v>
      </c>
      <c r="H132" s="41"/>
      <c r="J132" s="44"/>
      <c r="K132" s="44"/>
    </row>
    <row r="133" spans="1:11" ht="15.95" customHeight="1" x14ac:dyDescent="0.35">
      <c r="B133" s="43"/>
    </row>
    <row r="134" spans="1:11" ht="38.25" customHeight="1" x14ac:dyDescent="0.35">
      <c r="A134" s="42">
        <v>42675</v>
      </c>
      <c r="B134" s="43">
        <v>11</v>
      </c>
      <c r="C134" s="169" t="s">
        <v>101</v>
      </c>
      <c r="D134" s="18" t="s">
        <v>102</v>
      </c>
      <c r="E134" s="18" t="s">
        <v>103</v>
      </c>
      <c r="F134" s="170" t="s">
        <v>104</v>
      </c>
      <c r="G134" s="182" t="s">
        <v>56</v>
      </c>
      <c r="H134" s="184"/>
    </row>
    <row r="135" spans="1:11" s="16" customFormat="1" ht="15.95" customHeight="1" x14ac:dyDescent="0.35">
      <c r="A135" s="25" t="s">
        <v>19</v>
      </c>
      <c r="B135" s="45"/>
      <c r="C135" s="28" t="s">
        <v>54</v>
      </c>
      <c r="D135" s="26" t="s">
        <v>53</v>
      </c>
      <c r="E135" s="26" t="s">
        <v>54</v>
      </c>
      <c r="F135" s="29" t="s">
        <v>53</v>
      </c>
      <c r="G135" s="30" t="s">
        <v>54</v>
      </c>
      <c r="H135" s="31" t="s">
        <v>55</v>
      </c>
    </row>
    <row r="136" spans="1:11" ht="15.95" customHeight="1" x14ac:dyDescent="0.35">
      <c r="A136" s="49" t="s">
        <v>11</v>
      </c>
      <c r="B136" s="46" t="s">
        <v>53</v>
      </c>
      <c r="C136" s="53" t="e">
        <f>SUMIF(Jahr!#REF!,B134,Jahr!$B$2:$B$366)</f>
        <v>#REF!</v>
      </c>
      <c r="D136" s="54" t="e">
        <f>SUMIF(Jahr!#REF!,B134,Jahr!$C$2:$C$366)</f>
        <v>#REF!</v>
      </c>
      <c r="E136" s="54" t="e">
        <f>SUMIF(Jahr!#REF!,B134,Jahr!$D$2:$D$366)</f>
        <v>#REF!</v>
      </c>
      <c r="F136" s="55" t="e">
        <f>SUMIF(Jahr!#REF!,B134,Jahr!$E$2:$E$366)</f>
        <v>#REF!</v>
      </c>
      <c r="G136" s="33"/>
      <c r="H136" s="34"/>
      <c r="J136" s="44"/>
      <c r="K136" s="44"/>
    </row>
    <row r="137" spans="1:11" ht="15.95" customHeight="1" x14ac:dyDescent="0.35">
      <c r="A137" s="50" t="s">
        <v>12</v>
      </c>
      <c r="B137" s="47" t="s">
        <v>57</v>
      </c>
      <c r="C137" s="56">
        <v>0.97499999999999998</v>
      </c>
      <c r="D137" s="57">
        <v>1.0049999999999999</v>
      </c>
      <c r="E137" s="57">
        <v>1.0049999999999999</v>
      </c>
      <c r="F137" s="58">
        <v>1.0049999999999999</v>
      </c>
      <c r="G137" s="35"/>
      <c r="H137" s="36"/>
      <c r="J137" s="44"/>
      <c r="K137" s="44"/>
    </row>
    <row r="138" spans="1:11" ht="15.95" customHeight="1" x14ac:dyDescent="0.35">
      <c r="A138" s="50" t="s">
        <v>14</v>
      </c>
      <c r="B138" s="47" t="s">
        <v>58</v>
      </c>
      <c r="C138" s="56">
        <v>308</v>
      </c>
      <c r="D138" s="57">
        <v>288</v>
      </c>
      <c r="E138" s="57">
        <v>288</v>
      </c>
      <c r="F138" s="58">
        <v>288</v>
      </c>
      <c r="G138" s="35"/>
      <c r="H138" s="36"/>
      <c r="J138" s="44"/>
      <c r="K138" s="44"/>
    </row>
    <row r="139" spans="1:11" ht="15.95" customHeight="1" x14ac:dyDescent="0.35">
      <c r="A139" s="51" t="s">
        <v>11</v>
      </c>
      <c r="B139" s="47" t="s">
        <v>54</v>
      </c>
      <c r="C139" s="15" t="e">
        <f>C136*C137/Grundlagen!$D$4/C138*Grundlagen!$D$3</f>
        <v>#REF!</v>
      </c>
      <c r="D139" s="59" t="e">
        <f>D136*D137/Grundlagen!$D$4/D138*Grundlagen!$D$3</f>
        <v>#REF!</v>
      </c>
      <c r="E139" s="59" t="e">
        <f>E136*E137/Grundlagen!$D$4/E138*Grundlagen!$D$3</f>
        <v>#REF!</v>
      </c>
      <c r="F139" s="9" t="e">
        <f>F136*F137/Grundlagen!$D$4/F138*Grundlagen!$D$3</f>
        <v>#REF!</v>
      </c>
      <c r="G139" s="37" t="e">
        <f>SUMIF(Jahr!#REF!,B134,Jahr!$F$2:$F$366)</f>
        <v>#REF!</v>
      </c>
      <c r="H139" s="36"/>
      <c r="J139" s="44"/>
      <c r="K139" s="44"/>
    </row>
    <row r="140" spans="1:11" ht="15.95" customHeight="1" x14ac:dyDescent="0.35">
      <c r="A140" s="50" t="s">
        <v>8</v>
      </c>
      <c r="B140" s="47" t="s">
        <v>59</v>
      </c>
      <c r="C140" s="60">
        <v>6.2E-2</v>
      </c>
      <c r="D140" s="61">
        <v>1.6E-2</v>
      </c>
      <c r="E140" s="61">
        <v>1.6E-2</v>
      </c>
      <c r="F140" s="62">
        <v>1.6E-2</v>
      </c>
      <c r="G140" s="60">
        <v>0</v>
      </c>
      <c r="H140" s="36"/>
      <c r="J140" s="44"/>
      <c r="K140" s="44"/>
    </row>
    <row r="141" spans="1:11" ht="15.95" customHeight="1" x14ac:dyDescent="0.35">
      <c r="A141" s="51" t="s">
        <v>20</v>
      </c>
      <c r="B141" s="47" t="s">
        <v>54</v>
      </c>
      <c r="C141" s="15" t="e">
        <f>C139*(1-C140)</f>
        <v>#REF!</v>
      </c>
      <c r="D141" s="59" t="e">
        <f>D139*(1-D140)</f>
        <v>#REF!</v>
      </c>
      <c r="E141" s="59" t="e">
        <f>E139*(1-E140)</f>
        <v>#REF!</v>
      </c>
      <c r="F141" s="9" t="e">
        <f>F139*(1-F140)</f>
        <v>#REF!</v>
      </c>
      <c r="G141" s="15" t="e">
        <f>G139*(1-G140)</f>
        <v>#REF!</v>
      </c>
      <c r="H141" s="36"/>
      <c r="J141" s="44"/>
      <c r="K141" s="44"/>
    </row>
    <row r="142" spans="1:11" ht="15.95" customHeight="1" x14ac:dyDescent="0.35">
      <c r="A142" s="52" t="s">
        <v>17</v>
      </c>
      <c r="B142" s="47" t="s">
        <v>60</v>
      </c>
      <c r="C142" s="63">
        <v>6.58</v>
      </c>
      <c r="D142" s="64">
        <v>6.58</v>
      </c>
      <c r="E142" s="64">
        <v>6.58</v>
      </c>
      <c r="F142" s="65">
        <v>6.58</v>
      </c>
      <c r="G142" s="69">
        <v>11.032999999999999</v>
      </c>
      <c r="H142" s="36"/>
      <c r="J142" s="44"/>
      <c r="K142" s="44"/>
    </row>
    <row r="143" spans="1:11" ht="15.95" customHeight="1" x14ac:dyDescent="0.35">
      <c r="A143" s="27"/>
      <c r="B143" s="47"/>
      <c r="C143" s="15"/>
      <c r="D143" s="59"/>
      <c r="E143" s="59"/>
      <c r="F143" s="65"/>
      <c r="G143" s="35"/>
      <c r="H143" s="36"/>
      <c r="J143" s="44"/>
      <c r="K143" s="44"/>
    </row>
    <row r="144" spans="1:11" ht="15.95" customHeight="1" x14ac:dyDescent="0.35">
      <c r="A144" s="51" t="s">
        <v>10</v>
      </c>
      <c r="B144" s="47" t="s">
        <v>55</v>
      </c>
      <c r="C144" s="15" t="e">
        <f>C141*C142</f>
        <v>#REF!</v>
      </c>
      <c r="D144" s="59" t="e">
        <f>D141*D142</f>
        <v>#REF!</v>
      </c>
      <c r="E144" s="59" t="e">
        <f>E141*E142</f>
        <v>#REF!</v>
      </c>
      <c r="F144" s="9" t="e">
        <f>F141*F142</f>
        <v>#REF!</v>
      </c>
      <c r="G144" s="15" t="e">
        <f>G141*G142</f>
        <v>#REF!</v>
      </c>
      <c r="H144" s="38" t="e">
        <f>SUMIF(Jahr!#REF!,B134,Jahr!$G$2:$G$366)</f>
        <v>#REF!</v>
      </c>
      <c r="J144" s="44"/>
      <c r="K144" s="44"/>
    </row>
    <row r="145" spans="1:11" ht="15.95" customHeight="1" x14ac:dyDescent="0.35">
      <c r="A145" s="39"/>
      <c r="B145" s="48"/>
      <c r="C145" s="66" t="e">
        <f>C144/G144</f>
        <v>#REF!</v>
      </c>
      <c r="D145" s="67" t="e">
        <f>D144/G144</f>
        <v>#REF!</v>
      </c>
      <c r="E145" s="67" t="e">
        <f>E144/G144</f>
        <v>#REF!</v>
      </c>
      <c r="F145" s="68" t="e">
        <f>F144/G144</f>
        <v>#REF!</v>
      </c>
      <c r="G145" s="40">
        <v>1</v>
      </c>
      <c r="H145" s="41"/>
      <c r="J145" s="44"/>
      <c r="K145" s="44"/>
    </row>
    <row r="146" spans="1:11" ht="15.95" customHeight="1" x14ac:dyDescent="0.35">
      <c r="B146" s="43"/>
    </row>
    <row r="147" spans="1:11" ht="38.25" customHeight="1" x14ac:dyDescent="0.35">
      <c r="A147" s="42">
        <v>42705</v>
      </c>
      <c r="B147" s="43">
        <v>12</v>
      </c>
      <c r="C147" s="169" t="s">
        <v>101</v>
      </c>
      <c r="D147" s="18" t="s">
        <v>102</v>
      </c>
      <c r="E147" s="18" t="s">
        <v>103</v>
      </c>
      <c r="F147" s="170" t="s">
        <v>104</v>
      </c>
      <c r="G147" s="182" t="s">
        <v>56</v>
      </c>
      <c r="H147" s="183"/>
    </row>
    <row r="148" spans="1:11" s="16" customFormat="1" ht="15.95" customHeight="1" x14ac:dyDescent="0.35">
      <c r="A148" s="25" t="s">
        <v>19</v>
      </c>
      <c r="B148" s="45"/>
      <c r="C148" s="28" t="s">
        <v>54</v>
      </c>
      <c r="D148" s="26" t="s">
        <v>53</v>
      </c>
      <c r="E148" s="26" t="s">
        <v>54</v>
      </c>
      <c r="F148" s="29" t="s">
        <v>53</v>
      </c>
      <c r="G148" s="30" t="s">
        <v>54</v>
      </c>
      <c r="H148" s="31" t="s">
        <v>55</v>
      </c>
    </row>
    <row r="149" spans="1:11" ht="15.95" customHeight="1" x14ac:dyDescent="0.35">
      <c r="A149" s="49" t="s">
        <v>11</v>
      </c>
      <c r="B149" s="46" t="s">
        <v>53</v>
      </c>
      <c r="C149" s="53" t="e">
        <f>SUMIF(Jahr!#REF!,B147,Jahr!$B$2:$B$367)</f>
        <v>#REF!</v>
      </c>
      <c r="D149" s="54" t="e">
        <f>SUMIF(Jahr!#REF!,B147,Jahr!$C$2:$C$367)</f>
        <v>#REF!</v>
      </c>
      <c r="E149" s="54" t="e">
        <f>SUMIF(Jahr!#REF!,B147,Jahr!$D$2:$D$367)</f>
        <v>#REF!</v>
      </c>
      <c r="F149" s="55" t="e">
        <f>SUMIF(Jahr!#REF!,B147,Jahr!$E$2:$E$367)</f>
        <v>#REF!</v>
      </c>
      <c r="G149" s="33"/>
      <c r="H149" s="34"/>
      <c r="J149" s="44"/>
      <c r="K149" s="44"/>
    </row>
    <row r="150" spans="1:11" ht="15.95" customHeight="1" x14ac:dyDescent="0.35">
      <c r="A150" s="50" t="s">
        <v>12</v>
      </c>
      <c r="B150" s="47" t="s">
        <v>57</v>
      </c>
      <c r="C150" s="56">
        <v>0.97499999999999998</v>
      </c>
      <c r="D150" s="57">
        <v>1.0049999999999999</v>
      </c>
      <c r="E150" s="57">
        <v>1.0049999999999999</v>
      </c>
      <c r="F150" s="58">
        <v>1.0049999999999999</v>
      </c>
      <c r="G150" s="35"/>
      <c r="H150" s="36"/>
      <c r="J150" s="44"/>
      <c r="K150" s="44"/>
    </row>
    <row r="151" spans="1:11" ht="15.95" customHeight="1" x14ac:dyDescent="0.35">
      <c r="A151" s="50" t="s">
        <v>14</v>
      </c>
      <c r="B151" s="47" t="s">
        <v>58</v>
      </c>
      <c r="C151" s="56">
        <v>308</v>
      </c>
      <c r="D151" s="57">
        <v>288</v>
      </c>
      <c r="E151" s="57">
        <v>288</v>
      </c>
      <c r="F151" s="58">
        <v>288</v>
      </c>
      <c r="G151" s="35"/>
      <c r="H151" s="36"/>
      <c r="J151" s="44"/>
      <c r="K151" s="44"/>
    </row>
    <row r="152" spans="1:11" ht="15.95" customHeight="1" x14ac:dyDescent="0.35">
      <c r="A152" s="51" t="s">
        <v>11</v>
      </c>
      <c r="B152" s="47" t="s">
        <v>54</v>
      </c>
      <c r="C152" s="15" t="e">
        <f>C149*C150/Grundlagen!$D$4/C151*Grundlagen!$D$3</f>
        <v>#REF!</v>
      </c>
      <c r="D152" s="59" t="e">
        <f>D149*D150/Grundlagen!$D$4/D151*Grundlagen!$D$3</f>
        <v>#REF!</v>
      </c>
      <c r="E152" s="59" t="e">
        <f>E149*E150/Grundlagen!$D$4/E151*Grundlagen!$D$3</f>
        <v>#REF!</v>
      </c>
      <c r="F152" s="9" t="e">
        <f>F149*F150/Grundlagen!$D$4/F151*Grundlagen!$D$3</f>
        <v>#REF!</v>
      </c>
      <c r="G152" s="37" t="e">
        <f>SUMIF(Jahr!#REF!,B147,Jahr!$F$2:$F$367)</f>
        <v>#REF!</v>
      </c>
      <c r="H152" s="36"/>
      <c r="J152" s="44"/>
      <c r="K152" s="44"/>
    </row>
    <row r="153" spans="1:11" ht="15.95" customHeight="1" x14ac:dyDescent="0.35">
      <c r="A153" s="50" t="s">
        <v>8</v>
      </c>
      <c r="B153" s="47" t="s">
        <v>59</v>
      </c>
      <c r="C153" s="60">
        <v>6.2E-2</v>
      </c>
      <c r="D153" s="61">
        <v>1.6E-2</v>
      </c>
      <c r="E153" s="61">
        <v>1.6E-2</v>
      </c>
      <c r="F153" s="62">
        <v>1.6E-2</v>
      </c>
      <c r="G153" s="60">
        <v>0</v>
      </c>
      <c r="H153" s="36"/>
      <c r="J153" s="44"/>
      <c r="K153" s="44"/>
    </row>
    <row r="154" spans="1:11" ht="15.95" customHeight="1" x14ac:dyDescent="0.35">
      <c r="A154" s="51" t="s">
        <v>20</v>
      </c>
      <c r="B154" s="47" t="s">
        <v>54</v>
      </c>
      <c r="C154" s="15" t="e">
        <f>C152*(1-C153)</f>
        <v>#REF!</v>
      </c>
      <c r="D154" s="59" t="e">
        <f>D152*(1-D153)</f>
        <v>#REF!</v>
      </c>
      <c r="E154" s="59" t="e">
        <f>E152*(1-E153)</f>
        <v>#REF!</v>
      </c>
      <c r="F154" s="9" t="e">
        <f>F152*(1-F153)</f>
        <v>#REF!</v>
      </c>
      <c r="G154" s="15" t="e">
        <f>G152*(1-G153)</f>
        <v>#REF!</v>
      </c>
      <c r="H154" s="36"/>
      <c r="J154" s="44"/>
      <c r="K154" s="44"/>
    </row>
    <row r="155" spans="1:11" ht="15.95" customHeight="1" x14ac:dyDescent="0.35">
      <c r="A155" s="52" t="s">
        <v>17</v>
      </c>
      <c r="B155" s="47" t="s">
        <v>60</v>
      </c>
      <c r="C155" s="63">
        <v>6.58</v>
      </c>
      <c r="D155" s="64">
        <v>6.58</v>
      </c>
      <c r="E155" s="64">
        <v>6.58</v>
      </c>
      <c r="F155" s="65">
        <v>6.58</v>
      </c>
      <c r="G155" s="69">
        <v>11.032999999999999</v>
      </c>
      <c r="H155" s="36"/>
      <c r="J155" s="44"/>
      <c r="K155" s="44"/>
    </row>
    <row r="156" spans="1:11" ht="15.95" customHeight="1" x14ac:dyDescent="0.35">
      <c r="A156" s="27"/>
      <c r="B156" s="47"/>
      <c r="C156" s="15"/>
      <c r="D156" s="59"/>
      <c r="E156" s="59"/>
      <c r="F156" s="65"/>
      <c r="G156" s="35"/>
      <c r="H156" s="36"/>
      <c r="J156" s="44"/>
      <c r="K156" s="44"/>
    </row>
    <row r="157" spans="1:11" ht="15.95" customHeight="1" x14ac:dyDescent="0.35">
      <c r="A157" s="51" t="s">
        <v>10</v>
      </c>
      <c r="B157" s="47" t="s">
        <v>55</v>
      </c>
      <c r="C157" s="15" t="e">
        <f>C154*C155</f>
        <v>#REF!</v>
      </c>
      <c r="D157" s="59" t="e">
        <f>D154*D155</f>
        <v>#REF!</v>
      </c>
      <c r="E157" s="59" t="e">
        <f>E154*E155</f>
        <v>#REF!</v>
      </c>
      <c r="F157" s="9" t="e">
        <f>F154*F155</f>
        <v>#REF!</v>
      </c>
      <c r="G157" s="15" t="e">
        <f>G154*G155</f>
        <v>#REF!</v>
      </c>
      <c r="H157" s="38" t="e">
        <f>SUMIF(Jahr!#REF!,B147,Jahr!$G$2:$G$367)</f>
        <v>#REF!</v>
      </c>
      <c r="J157" s="44"/>
      <c r="K157" s="44"/>
    </row>
    <row r="158" spans="1:11" ht="15.95" customHeight="1" x14ac:dyDescent="0.35">
      <c r="A158" s="39"/>
      <c r="B158" s="48"/>
      <c r="C158" s="66" t="e">
        <f>C157/G157</f>
        <v>#REF!</v>
      </c>
      <c r="D158" s="67" t="e">
        <f>D157/G157</f>
        <v>#REF!</v>
      </c>
      <c r="E158" s="67" t="e">
        <f>E157/G157</f>
        <v>#REF!</v>
      </c>
      <c r="F158" s="68" t="e">
        <f>F157/G157</f>
        <v>#REF!</v>
      </c>
      <c r="G158" s="40">
        <v>1</v>
      </c>
      <c r="H158" s="41"/>
      <c r="J158" s="44"/>
      <c r="K158" s="44"/>
    </row>
  </sheetData>
  <dataConsolidate/>
  <mergeCells count="12">
    <mergeCell ref="G147:H147"/>
    <mergeCell ref="G69:H69"/>
    <mergeCell ref="G82:H82"/>
    <mergeCell ref="G95:H95"/>
    <mergeCell ref="G108:H108"/>
    <mergeCell ref="G121:H121"/>
    <mergeCell ref="G134:H134"/>
    <mergeCell ref="G4:H4"/>
    <mergeCell ref="G17:H17"/>
    <mergeCell ref="G30:H30"/>
    <mergeCell ref="G43:H43"/>
    <mergeCell ref="G56:H56"/>
  </mergeCells>
  <pageMargins left="0.74803149606299213" right="0.23622047244094491" top="0.6692913385826772" bottom="0.62992125984251968" header="0.31496062992125984" footer="0.31496062992125984"/>
  <pageSetup paperSize="9" orientation="portrait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20"/>
  <sheetViews>
    <sheetView topLeftCell="A7" zoomScaleNormal="100" zoomScalePageLayoutView="115" workbookViewId="0">
      <selection activeCell="V19" sqref="V19"/>
    </sheetView>
  </sheetViews>
  <sheetFormatPr baseColWidth="10" defaultColWidth="5" defaultRowHeight="28.35" customHeight="1" x14ac:dyDescent="0.35"/>
  <sheetData>
    <row r="1" spans="1:1" ht="28.35" customHeight="1" x14ac:dyDescent="0.35">
      <c r="A1" s="175" t="s">
        <v>105</v>
      </c>
    </row>
    <row r="2" spans="1:1" ht="28.35" customHeight="1" x14ac:dyDescent="0.35">
      <c r="A2" s="71" t="s">
        <v>97</v>
      </c>
    </row>
    <row r="8" spans="1:1" ht="28.35" customHeight="1" x14ac:dyDescent="0.35">
      <c r="A8" s="71" t="s">
        <v>98</v>
      </c>
    </row>
    <row r="14" spans="1:1" ht="28.35" customHeight="1" x14ac:dyDescent="0.35">
      <c r="A14" s="71" t="s">
        <v>99</v>
      </c>
    </row>
    <row r="20" spans="1:1" ht="28.35" customHeight="1" x14ac:dyDescent="0.35">
      <c r="A20" s="71" t="s">
        <v>100</v>
      </c>
    </row>
  </sheetData>
  <pageMargins left="0.74803149606299213" right="0.23622047244094491" top="0.62992125984251968" bottom="0.62992125984251968" header="0.31496062992125984" footer="0.31496062992125984"/>
  <pageSetup paperSize="9" orientation="portrait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A20"/>
  <sheetViews>
    <sheetView zoomScaleNormal="100" zoomScalePageLayoutView="115" workbookViewId="0"/>
  </sheetViews>
  <sheetFormatPr baseColWidth="10" defaultColWidth="5" defaultRowHeight="28.35" customHeight="1" x14ac:dyDescent="0.35"/>
  <sheetData>
    <row r="1" spans="1:1" ht="28.35" customHeight="1" x14ac:dyDescent="0.35">
      <c r="A1" s="175" t="s">
        <v>105</v>
      </c>
    </row>
    <row r="2" spans="1:1" ht="28.35" customHeight="1" x14ac:dyDescent="0.35">
      <c r="A2" s="71" t="s">
        <v>106</v>
      </c>
    </row>
    <row r="8" spans="1:1" ht="28.35" customHeight="1" x14ac:dyDescent="0.35">
      <c r="A8" s="71"/>
    </row>
    <row r="14" spans="1:1" ht="28.35" customHeight="1" x14ac:dyDescent="0.35">
      <c r="A14" s="71" t="s">
        <v>107</v>
      </c>
    </row>
    <row r="20" spans="1:1" ht="28.35" customHeight="1" x14ac:dyDescent="0.35">
      <c r="A20" s="71"/>
    </row>
  </sheetData>
  <pageMargins left="0.74803149606299213" right="0.23622047244094491" top="0.62992125984251968" bottom="0.62992125984251968" header="0.31496062992125984" footer="0.31496062992125984"/>
  <pageSetup paperSize="9" orientation="portrait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Grundlagen</vt:lpstr>
      <vt:lpstr>Jahresbilanz</vt:lpstr>
      <vt:lpstr>Jahr</vt:lpstr>
      <vt:lpstr>Monat</vt:lpstr>
      <vt:lpstr>Grafik Produktion-Konsum</vt:lpstr>
      <vt:lpstr>Grafik Rohgas auf BGAA</vt:lpstr>
      <vt:lpstr>Jahr!Print_Titles</vt:lpstr>
      <vt:lpstr>Monat!Print_Titles</vt:lpstr>
    </vt:vector>
  </TitlesOfParts>
  <Company>ara region bern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PIMOS</dc:subject>
  <dc:creator>afa</dc:creator>
  <cp:lastModifiedBy>Imre Antalfy</cp:lastModifiedBy>
  <cp:lastPrinted>2018-01-09T11:36:14Z</cp:lastPrinted>
  <dcterms:created xsi:type="dcterms:W3CDTF">2004-01-13T07:11:56Z</dcterms:created>
  <dcterms:modified xsi:type="dcterms:W3CDTF">2020-03-18T11:04:17Z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0cbbc47a-0d39-4d6c-825e-778cecd7da67</vt:lpwstr>
  </property>
</Properties>
</file>