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 ACADEMY\New folder (2)\"/>
    </mc:Choice>
  </mc:AlternateContent>
  <xr:revisionPtr revIDLastSave="0" documentId="13_ncr:1_{CDBD9E98-FCCD-420D-9C0F-0ECE57682367}" xr6:coauthVersionLast="47" xr6:coauthVersionMax="47" xr10:uidLastSave="{00000000-0000-0000-0000-000000000000}"/>
  <bookViews>
    <workbookView xWindow="-120" yWindow="-120" windowWidth="20730" windowHeight="11160" firstSheet="2" activeTab="8" xr2:uid="{6AADCCB2-63BE-4D12-8E0E-1CD6B313550C}"/>
  </bookViews>
  <sheets>
    <sheet name="Ans1" sheetId="1" r:id="rId1"/>
    <sheet name="Ans2" sheetId="2" r:id="rId2"/>
    <sheet name="Sheet2" sheetId="10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</sheets>
  <definedNames>
    <definedName name="Marks">'Ans1'!$C$4</definedName>
  </definedNames>
  <calcPr calcId="191029"/>
  <pivotCaches>
    <pivotCache cacheId="10" r:id="rId10"/>
    <pivotCache cacheId="14" r:id="rId11"/>
    <pivotCache cacheId="19" r:id="rId12"/>
    <pivotCache cacheId="27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8" l="1"/>
  <c r="D15" i="7"/>
  <c r="D16" i="7"/>
  <c r="D17" i="7"/>
  <c r="D14" i="7"/>
  <c r="C15" i="7"/>
  <c r="C16" i="7"/>
  <c r="C17" i="7"/>
  <c r="C14" i="7"/>
  <c r="B17" i="7"/>
  <c r="B15" i="7"/>
  <c r="B16" i="7"/>
  <c r="B14" i="7"/>
  <c r="D7" i="7"/>
  <c r="C7" i="7"/>
  <c r="B7" i="7"/>
  <c r="E3" i="7"/>
  <c r="E4" i="7"/>
  <c r="E5" i="7"/>
  <c r="E6" i="7"/>
  <c r="E2" i="7"/>
  <c r="C24" i="6"/>
  <c r="C25" i="6"/>
  <c r="C26" i="6"/>
  <c r="C23" i="6"/>
  <c r="B26" i="6"/>
  <c r="B24" i="6"/>
  <c r="B25" i="6"/>
  <c r="B23" i="6"/>
  <c r="G17" i="2"/>
  <c r="E14" i="5"/>
  <c r="E13" i="5"/>
  <c r="C14" i="5"/>
  <c r="D13" i="5"/>
  <c r="D2" i="5"/>
  <c r="B8" i="5"/>
  <c r="G2" i="4"/>
  <c r="F2" i="4"/>
  <c r="E2" i="4"/>
  <c r="F2" i="3"/>
  <c r="E2" i="3"/>
  <c r="D2" i="2"/>
  <c r="D3" i="2"/>
  <c r="D4" i="2"/>
  <c r="D5" i="2"/>
  <c r="D6" i="2"/>
  <c r="H2" i="1"/>
  <c r="H3" i="1"/>
  <c r="H4" i="1"/>
  <c r="H5" i="1"/>
  <c r="H6" i="1"/>
  <c r="G3" i="1"/>
  <c r="G4" i="1"/>
  <c r="G5" i="1"/>
  <c r="G6" i="1"/>
  <c r="G2" i="1"/>
  <c r="E34" i="8"/>
</calcChain>
</file>

<file path=xl/sharedStrings.xml><?xml version="1.0" encoding="utf-8"?>
<sst xmlns="http://schemas.openxmlformats.org/spreadsheetml/2006/main" count="261" uniqueCount="143">
  <si>
    <t>Name</t>
  </si>
  <si>
    <t>Age</t>
  </si>
  <si>
    <t>Gender</t>
  </si>
  <si>
    <t>Test 1</t>
  </si>
  <si>
    <t>Test 2</t>
  </si>
  <si>
    <t>Test 3</t>
  </si>
  <si>
    <t>John</t>
  </si>
  <si>
    <t>Male</t>
  </si>
  <si>
    <t>Mary</t>
  </si>
  <si>
    <t>Female</t>
  </si>
  <si>
    <t>Peter</t>
  </si>
  <si>
    <t>Emma</t>
  </si>
  <si>
    <t>Alex</t>
  </si>
  <si>
    <t>Month</t>
  </si>
  <si>
    <t>Sales</t>
  </si>
  <si>
    <t>Expenses</t>
  </si>
  <si>
    <t>Jan</t>
  </si>
  <si>
    <t>Feb</t>
  </si>
  <si>
    <t>Mar</t>
  </si>
  <si>
    <t>Apr</t>
  </si>
  <si>
    <t>May</t>
  </si>
  <si>
    <t>Product</t>
  </si>
  <si>
    <t>Quantity Sold</t>
  </si>
  <si>
    <t>Price per unit</t>
  </si>
  <si>
    <t>Expenses per unit</t>
  </si>
  <si>
    <t>A</t>
  </si>
  <si>
    <t>B</t>
  </si>
  <si>
    <t>C</t>
  </si>
  <si>
    <t>Employee</t>
  </si>
  <si>
    <t>Hours Worked</t>
  </si>
  <si>
    <t>Hourly Rate</t>
  </si>
  <si>
    <t>Tax Rate</t>
  </si>
  <si>
    <t>Day</t>
  </si>
  <si>
    <t>Temperature( Degree Celsius)</t>
  </si>
  <si>
    <t>Humidity (%)</t>
  </si>
  <si>
    <t>Monday</t>
  </si>
  <si>
    <t>Tuesday</t>
  </si>
  <si>
    <t>Wednesday</t>
  </si>
  <si>
    <t>Thursday</t>
  </si>
  <si>
    <t>Friday</t>
  </si>
  <si>
    <t>Temperature (Degree Celcius)</t>
  </si>
  <si>
    <t>Student</t>
  </si>
  <si>
    <t>id</t>
  </si>
  <si>
    <t>Income</t>
  </si>
  <si>
    <t>expenses</t>
  </si>
  <si>
    <t>family size</t>
  </si>
  <si>
    <t>gender</t>
  </si>
  <si>
    <t>smoking</t>
  </si>
  <si>
    <t>M</t>
  </si>
  <si>
    <t>YES</t>
  </si>
  <si>
    <t>NO</t>
  </si>
  <si>
    <t>F</t>
  </si>
  <si>
    <t>Task:</t>
  </si>
  <si>
    <t>Calculate the average marks of each student across all tests and then calculate the overall average of the class.</t>
  </si>
  <si>
    <t>Calculate the net profit for each month and then calculate the percentage increase in net profit from January to February.</t>
  </si>
  <si>
    <t>Calculate the total revenue, total cost, and total profit generated from the sale of each product.</t>
  </si>
  <si>
    <t>Calculate the total salary, tax, and net salary (In hand) to be paid to each employee.</t>
  </si>
  <si>
    <t>Calculate the average temperature and humidity of the week. Also, calculate the range of temperature and humidity.</t>
  </si>
  <si>
    <t>Calculate the difference in temperature and humidity for each day compared to Monday.</t>
  </si>
  <si>
    <t>Calculate the difference in marks between each student and the highest scorer in each test.</t>
  </si>
  <si>
    <t>Create a Pivot Table to analyze the dataset and answer the following questions:</t>
  </si>
  <si>
    <t>1. What is the average income and expenses of individuals who smoke compared to those who do not?</t>
  </si>
  <si>
    <t>2. Is there a difference in the average family size between males and females?</t>
  </si>
  <si>
    <t>3. What is the total income and expenses of males compared to females?</t>
  </si>
  <si>
    <t>Total marks</t>
  </si>
  <si>
    <t>Average marks of each student</t>
  </si>
  <si>
    <t>overall average of the class</t>
  </si>
  <si>
    <t>Average is = 88</t>
  </si>
  <si>
    <t>Row Labels</t>
  </si>
  <si>
    <t>Grand Total</t>
  </si>
  <si>
    <t>Sum</t>
  </si>
  <si>
    <t>Average</t>
  </si>
  <si>
    <t>Running Total</t>
  </si>
  <si>
    <t>Count</t>
  </si>
  <si>
    <t>Profit</t>
  </si>
  <si>
    <t>percentage increase in net profit from January to February</t>
  </si>
  <si>
    <t>Ans</t>
  </si>
  <si>
    <t>Sum of Profit</t>
  </si>
  <si>
    <t>Total Revenue</t>
  </si>
  <si>
    <t>total profit generated from the sale of each product.</t>
  </si>
  <si>
    <t>Total Revenue (TRA) = 10 * 5 = 50</t>
  </si>
  <si>
    <t>Total Cost (TCA) = 10 * (5 + 3) = 80</t>
  </si>
  <si>
    <t>Total Profit (TPA) = 50 - 80 = -30</t>
  </si>
  <si>
    <t>Total Revenue (TRB) = 15 * 8 = 120</t>
  </si>
  <si>
    <t>Total Cost (TCB) = 15 * (8 + 6) = 210</t>
  </si>
  <si>
    <t>Total Profit (TPB) = 120 - 210 = -90</t>
  </si>
  <si>
    <t>Total Revenue (TRC) = 12 * 10 = 120</t>
  </si>
  <si>
    <t>Total Cost (TCC) = 12 * (10 + 8) = 216</t>
  </si>
  <si>
    <t>Total Profit (TPC) = 120 - 216 = -96</t>
  </si>
  <si>
    <t xml:space="preserve"> Total Cost</t>
  </si>
  <si>
    <t xml:space="preserve"> total salary</t>
  </si>
  <si>
    <t>tax</t>
  </si>
  <si>
    <t>net salary</t>
  </si>
  <si>
    <t>Tax Deduction (TDJ) = 800 * 0.1 = 80</t>
  </si>
  <si>
    <t>Net Income (NIJ) = 800 - 80 = 720</t>
  </si>
  <si>
    <t>Gross Income (GIJohn) = 40 * 20 = 800</t>
  </si>
  <si>
    <t xml:space="preserve"> average temperature</t>
  </si>
  <si>
    <t xml:space="preserve">no of days </t>
  </si>
  <si>
    <t>Average Temperature</t>
  </si>
  <si>
    <t xml:space="preserve"> = 150 / 5 = 30 degrees Celsius</t>
  </si>
  <si>
    <t>Sum of Humidity = 60 + 65 + 70 + 68 + 72 = 335</t>
  </si>
  <si>
    <t>Average Humidity = 335 / 5 = 67%</t>
  </si>
  <si>
    <t>ANS</t>
  </si>
  <si>
    <t>average temperature</t>
  </si>
  <si>
    <t>average humidity</t>
  </si>
  <si>
    <t>min</t>
  </si>
  <si>
    <t>max</t>
  </si>
  <si>
    <t>range</t>
  </si>
  <si>
    <t>Average Temperature: 30 degrees Celsius</t>
  </si>
  <si>
    <t>Average Humidity: 67%</t>
  </si>
  <si>
    <t>Range of Temperature: 10 degrees Celsius</t>
  </si>
  <si>
    <t>difference in temperature</t>
  </si>
  <si>
    <t>ans</t>
  </si>
  <si>
    <t>Temperature Difference:</t>
  </si>
  <si>
    <t>Tuesday: 5 degrees Celsius</t>
  </si>
  <si>
    <t>Wednesday: 10 degrees Celsius</t>
  </si>
  <si>
    <t>Thursday: 3 degrees Celsius</t>
  </si>
  <si>
    <t>Friday: 7 degrees Celsius</t>
  </si>
  <si>
    <t>Humidity Difference:</t>
  </si>
  <si>
    <t>Tuesday: 5%</t>
  </si>
  <si>
    <t>Wednesday: 10%</t>
  </si>
  <si>
    <t>Thursday: 8%</t>
  </si>
  <si>
    <t>Friday: 12%</t>
  </si>
  <si>
    <t>Sum of Income</t>
  </si>
  <si>
    <t>Average of Income</t>
  </si>
  <si>
    <t>(Present value -Previos value)/Previos</t>
  </si>
  <si>
    <t>Logic</t>
  </si>
  <si>
    <t>- make use of mixed &amp; absolute reference</t>
  </si>
  <si>
    <t>total marks</t>
  </si>
  <si>
    <t>highest score</t>
  </si>
  <si>
    <t xml:space="preserve">ans </t>
  </si>
  <si>
    <t xml:space="preserve">test 2 </t>
  </si>
  <si>
    <t>emma</t>
  </si>
  <si>
    <t>test3</t>
  </si>
  <si>
    <t>mary</t>
  </si>
  <si>
    <t>avg icome</t>
  </si>
  <si>
    <t>Sum of expenses</t>
  </si>
  <si>
    <t>inference =</t>
  </si>
  <si>
    <t>Average of expenses</t>
  </si>
  <si>
    <t>Average income peoples has used to be more smoking than less income people</t>
  </si>
  <si>
    <t>f</t>
  </si>
  <si>
    <t>Average of family size2</t>
  </si>
  <si>
    <t>Female has more income and expenses than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</si>
</sst>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1" fillId="0" borderId="3" xfId="0" applyFont="1" applyFill="1" applyBorder="1" applyAlignment="1">
      <alignment vertical="center" wrapText="1"/>
    </xf>
    <xf numFmtId="0" fontId="0" fillId="0" borderId="0" xfId="0" quotePrefix="1"/>
    <xf numFmtId="1" fontId="0" fillId="0" borderId="0" xfId="0" quotePrefix="1" applyNumberFormat="1"/>
    <xf numFmtId="0" fontId="0" fillId="0" borderId="0" xfId="0" applyAlignment="1">
      <alignment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3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indent="1"/>
    </xf>
    <xf numFmtId="0" fontId="2" fillId="0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2" borderId="0" xfId="0" applyFill="1"/>
    <xf numFmtId="0" fontId="2" fillId="2" borderId="1" xfId="0" applyFont="1" applyFill="1" applyBorder="1" applyAlignment="1">
      <alignment vertical="center" wrapText="1"/>
    </xf>
    <xf numFmtId="165" fontId="0" fillId="0" borderId="0" xfId="0" applyNumberFormat="1"/>
    <xf numFmtId="9" fontId="0" fillId="0" borderId="0" xfId="0" applyNumberFormat="1"/>
    <xf numFmtId="0" fontId="2" fillId="2" borderId="0" xfId="0" applyFont="1" applyFill="1" applyBorder="1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left style="medium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singh" refreshedDate="45295.636487152777" createdVersion="7" refreshedVersion="7" minRefreshableVersion="3" recordCount="5" xr:uid="{A8D3BE0F-6CBD-4866-920A-E3AC5EB5293E}">
  <cacheSource type="worksheet">
    <worksheetSource name="Table3"/>
  </cacheSource>
  <cacheFields count="4">
    <cacheField name="Month" numFmtId="0">
      <sharedItems count="5">
        <s v="Jan"/>
        <s v="Feb"/>
        <s v="Mar"/>
        <s v="Apr"/>
        <s v="May"/>
      </sharedItems>
    </cacheField>
    <cacheField name="Sales" numFmtId="0">
      <sharedItems containsSemiMixedTypes="0" containsString="0" containsNumber="1" containsInteger="1" minValue="10000" maxValue="15000" count="5">
        <n v="10000"/>
        <n v="12000"/>
        <n v="15000"/>
        <n v="13000"/>
        <n v="14000"/>
      </sharedItems>
    </cacheField>
    <cacheField name="Expenses" numFmtId="0">
      <sharedItems containsSemiMixedTypes="0" containsString="0" containsNumber="1" containsInteger="1" minValue="8000" maxValue="12000" count="4">
        <n v="8000"/>
        <n v="10000"/>
        <n v="12000"/>
        <n v="11000"/>
      </sharedItems>
    </cacheField>
    <cacheField name="Profit" numFmtId="0">
      <sharedItems containsSemiMixedTypes="0" containsString="0" containsNumber="1" containsInteger="1" minValue="200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singh" refreshedDate="45295.638906712964" createdVersion="7" refreshedVersion="7" minRefreshableVersion="3" recordCount="3" xr:uid="{7EAD01A9-D6EB-40D1-81E8-79E1F7669A4E}">
  <cacheSource type="worksheet">
    <worksheetSource ref="A1:D4" sheet="Sheet3"/>
  </cacheSource>
  <cacheFields count="4">
    <cacheField name="Product" numFmtId="0">
      <sharedItems count="3">
        <s v="A"/>
        <s v="B"/>
        <s v="C"/>
      </sharedItems>
    </cacheField>
    <cacheField name="Quantity Sold" numFmtId="0">
      <sharedItems containsSemiMixedTypes="0" containsString="0" containsNumber="1" containsInteger="1" minValue="10" maxValue="15" count="3">
        <n v="10"/>
        <n v="15"/>
        <n v="12"/>
      </sharedItems>
    </cacheField>
    <cacheField name="Price per unit" numFmtId="0">
      <sharedItems containsSemiMixedTypes="0" containsString="0" containsNumber="1" containsInteger="1" minValue="5" maxValue="10"/>
    </cacheField>
    <cacheField name="Expenses per unit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singh" refreshedDate="45295.665506481484" createdVersion="7" refreshedVersion="7" minRefreshableVersion="3" recordCount="1" xr:uid="{25551DE3-38BB-4C7A-AAA3-26BD2A61D1D6}">
  <cacheSource type="worksheet">
    <worksheetSource ref="A10:A11" sheet="Sheet5"/>
  </cacheSource>
  <cacheFields count="1">
    <cacheField name="Task:" numFmtId="0">
      <sharedItems count="1">
        <s v="Calculate the average temperature and humidity of the week. Also, calculate the range of temperature and humidity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singh" refreshedDate="45295.678067476852" createdVersion="7" refreshedVersion="7" minRefreshableVersion="3" recordCount="15" xr:uid="{D146CBAB-E00A-4825-8633-EB5C9CED0AD7}">
  <cacheSource type="worksheet">
    <worksheetSource ref="A1:F16" sheet="Sheet8"/>
  </cacheSource>
  <cacheFields count="6">
    <cacheField name="id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come" numFmtId="0">
      <sharedItems containsSemiMixedTypes="0" containsString="0" containsNumber="1" containsInteger="1" minValue="41835" maxValue="144605" count="15">
        <n v="111625"/>
        <n v="52219"/>
        <n v="144605"/>
        <n v="68369"/>
        <n v="76036"/>
        <n v="77997"/>
        <n v="125849"/>
        <n v="124077"/>
        <n v="41835"/>
        <n v="126184"/>
        <n v="144601"/>
        <n v="75355"/>
        <n v="82459"/>
        <n v="85199"/>
        <n v="112007"/>
      </sharedItems>
    </cacheField>
    <cacheField name="expenses" numFmtId="0">
      <sharedItems containsSemiMixedTypes="0" containsString="0" containsNumber="1" containsInteger="1" minValue="30000" maxValue="100000" count="11">
        <n v="59494"/>
        <n v="40000"/>
        <n v="90000"/>
        <n v="50000"/>
        <n v="55000"/>
        <n v="80000"/>
        <n v="75000"/>
        <n v="30000"/>
        <n v="100000"/>
        <n v="60000"/>
        <n v="62636"/>
      </sharedItems>
    </cacheField>
    <cacheField name="family size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"/>
        <s v="F"/>
      </sharedItems>
    </cacheField>
    <cacheField name="smoking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n v="2000"/>
  </r>
  <r>
    <x v="1"/>
    <x v="1"/>
    <x v="1"/>
    <n v="2000"/>
  </r>
  <r>
    <x v="2"/>
    <x v="2"/>
    <x v="2"/>
    <n v="3000"/>
  </r>
  <r>
    <x v="3"/>
    <x v="3"/>
    <x v="3"/>
    <n v="2000"/>
  </r>
  <r>
    <x v="4"/>
    <x v="4"/>
    <x v="2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5"/>
    <n v="3"/>
  </r>
  <r>
    <x v="1"/>
    <x v="1"/>
    <n v="8"/>
    <n v="6"/>
  </r>
  <r>
    <x v="2"/>
    <x v="2"/>
    <n v="10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x v="0"/>
    <x v="0"/>
  </r>
  <r>
    <x v="1"/>
    <x v="1"/>
    <x v="1"/>
    <x v="0"/>
    <x v="0"/>
    <x v="0"/>
  </r>
  <r>
    <x v="2"/>
    <x v="2"/>
    <x v="2"/>
    <x v="1"/>
    <x v="0"/>
    <x v="0"/>
  </r>
  <r>
    <x v="3"/>
    <x v="3"/>
    <x v="1"/>
    <x v="0"/>
    <x v="0"/>
    <x v="0"/>
  </r>
  <r>
    <x v="4"/>
    <x v="4"/>
    <x v="3"/>
    <x v="0"/>
    <x v="0"/>
    <x v="1"/>
  </r>
  <r>
    <x v="5"/>
    <x v="5"/>
    <x v="4"/>
    <x v="0"/>
    <x v="1"/>
    <x v="1"/>
  </r>
  <r>
    <x v="6"/>
    <x v="6"/>
    <x v="5"/>
    <x v="0"/>
    <x v="1"/>
    <x v="1"/>
  </r>
  <r>
    <x v="7"/>
    <x v="7"/>
    <x v="6"/>
    <x v="2"/>
    <x v="1"/>
    <x v="1"/>
  </r>
  <r>
    <x v="8"/>
    <x v="8"/>
    <x v="7"/>
    <x v="3"/>
    <x v="1"/>
    <x v="1"/>
  </r>
  <r>
    <x v="9"/>
    <x v="9"/>
    <x v="5"/>
    <x v="1"/>
    <x v="1"/>
    <x v="0"/>
  </r>
  <r>
    <x v="10"/>
    <x v="10"/>
    <x v="8"/>
    <x v="1"/>
    <x v="1"/>
    <x v="0"/>
  </r>
  <r>
    <x v="11"/>
    <x v="11"/>
    <x v="9"/>
    <x v="2"/>
    <x v="1"/>
    <x v="0"/>
  </r>
  <r>
    <x v="12"/>
    <x v="12"/>
    <x v="9"/>
    <x v="2"/>
    <x v="0"/>
    <x v="1"/>
  </r>
  <r>
    <x v="13"/>
    <x v="13"/>
    <x v="3"/>
    <x v="2"/>
    <x v="1"/>
    <x v="1"/>
  </r>
  <r>
    <x v="14"/>
    <x v="14"/>
    <x v="10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6B46C-E60B-41E6-8FD3-E5F057BEB550}" name="PivotTable4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C17:D19" firstHeaderRow="1" firstDataRow="1" firstDataCol="1"/>
  <pivotFields count="4">
    <pivotField axis="axisRow" showAll="0">
      <items count="6">
        <item x="0"/>
        <item x="1"/>
        <item h="1" x="2"/>
        <item h="1" x="3"/>
        <item h="1" x="4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Profi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05478-9234-4F99-AF42-A700BD55BFAF}" name="PivotTable6" cacheId="1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23:C40" firstHeaderRow="1" firstDataRow="1" firstDataCol="0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6C6BD5-ABE9-450B-AF7B-307E211F63DB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6:F33" firstHeaderRow="1" firstDataRow="1" firstDataCol="0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B1A65-BC69-467B-A07E-7DEE14662834}" name="PivotTable9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E15:G32" firstHeaderRow="1" firstDataRow="1" firstDataCol="0"/>
  <pivotFields count="4">
    <pivotField showAll="0">
      <items count="6">
        <item x="0"/>
        <item x="1"/>
        <item h="1" x="2"/>
        <item h="1" x="3"/>
        <item h="1" x="4"/>
        <item t="default"/>
      </items>
    </pivotField>
    <pivotField showAll="0">
      <items count="6">
        <item x="0"/>
        <item x="1"/>
        <item x="3"/>
        <item x="4"/>
        <item x="2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2EC119-E1A9-4B12-B3FF-19E01997C001}" name="PivotTable8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C32" firstHeaderRow="1" firstDataRow="1" firstDataCol="0"/>
  <pivotFields count="1">
    <pivotField showAll="0">
      <items count="2"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DC9DA-D2AA-4E5E-AA91-E425E2B68E69}" name="PivotTable15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Gender">
  <location ref="C44:E46" firstHeaderRow="0" firstDataRow="1" firstDataCol="1"/>
  <pivotFields count="6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>
      <items count="16">
        <item x="8"/>
        <item x="1"/>
        <item x="3"/>
        <item x="11"/>
        <item x="4"/>
        <item x="5"/>
        <item x="12"/>
        <item x="13"/>
        <item x="0"/>
        <item x="14"/>
        <item x="7"/>
        <item x="6"/>
        <item x="9"/>
        <item x="10"/>
        <item x="2"/>
        <item t="default"/>
      </items>
    </pivotField>
    <pivotField dataField="1" showAll="0">
      <items count="12">
        <item x="7"/>
        <item x="1"/>
        <item x="3"/>
        <item x="4"/>
        <item x="0"/>
        <item x="9"/>
        <item x="10"/>
        <item x="6"/>
        <item x="5"/>
        <item x="2"/>
        <item x="8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Income" fld="1" baseField="1" baseItem="0"/>
    <dataField name="Sum of expenses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B4D88-E8A7-450A-8FDD-2C73F5D53010}" name="PivotTable12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Gender">
  <location ref="C39:E41" firstHeaderRow="0" firstDataRow="1" firstDataCol="1"/>
  <pivotFields count="6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>
      <items count="16">
        <item x="8"/>
        <item x="1"/>
        <item x="3"/>
        <item x="11"/>
        <item x="4"/>
        <item x="5"/>
        <item x="12"/>
        <item x="13"/>
        <item x="0"/>
        <item x="14"/>
        <item x="7"/>
        <item x="6"/>
        <item x="9"/>
        <item x="10"/>
        <item x="2"/>
        <item t="default"/>
      </items>
    </pivotField>
    <pivotField dataField="1" showAll="0">
      <items count="12">
        <item x="7"/>
        <item x="1"/>
        <item x="3"/>
        <item x="4"/>
        <item x="0"/>
        <item x="9"/>
        <item x="10"/>
        <item x="6"/>
        <item x="5"/>
        <item x="2"/>
        <item x="8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Income" fld="1" showDataAs="percentOfCol" baseField="1" baseItem="0" numFmtId="10"/>
    <dataField name="Sum of expenses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12685-A389-4F1D-9BC2-AC275A5E9336}" name="PivotTable11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>
  <location ref="C33:D36" firstHeaderRow="1" firstDataRow="1" firstDataCol="1"/>
  <pivotFields count="6"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16">
        <item x="8"/>
        <item x="1"/>
        <item x="3"/>
        <item x="11"/>
        <item x="4"/>
        <item x="5"/>
        <item x="12"/>
        <item x="13"/>
        <item x="0"/>
        <item x="14"/>
        <item x="7"/>
        <item x="6"/>
        <item x="9"/>
        <item x="10"/>
        <item x="2"/>
        <item t="default"/>
      </items>
    </pivotField>
    <pivotField compact="0" showAll="0">
      <items count="12">
        <item x="7"/>
        <item x="1"/>
        <item x="3"/>
        <item x="4"/>
        <item x="0"/>
        <item x="9"/>
        <item x="10"/>
        <item x="6"/>
        <item x="5"/>
        <item x="2"/>
        <item x="8"/>
        <item t="default"/>
      </items>
    </pivotField>
    <pivotField dataField="1" compact="0" showAll="0">
      <items count="5">
        <item x="3"/>
        <item x="2"/>
        <item x="0"/>
        <item x="1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family size2" fld="3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8B0F1-56F8-4B04-A778-36817CEC7A7C}" name="PivotTable10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 rowHeaderCaption="Smokers">
  <location ref="C28:E31" firstHeaderRow="0" firstDataRow="1" firstDataCol="1"/>
  <pivotFields count="6"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showAll="0">
      <items count="16">
        <item x="8"/>
        <item x="1"/>
        <item x="3"/>
        <item x="11"/>
        <item x="4"/>
        <item x="5"/>
        <item x="12"/>
        <item x="13"/>
        <item x="0"/>
        <item x="14"/>
        <item x="7"/>
        <item x="6"/>
        <item x="9"/>
        <item x="10"/>
        <item x="2"/>
        <item t="default"/>
      </items>
    </pivotField>
    <pivotField dataField="1" compact="0" showAll="0">
      <items count="12">
        <item x="7"/>
        <item x="1"/>
        <item x="3"/>
        <item x="4"/>
        <item x="0"/>
        <item x="9"/>
        <item x="10"/>
        <item x="6"/>
        <item x="5"/>
        <item x="2"/>
        <item x="8"/>
        <item t="default"/>
      </items>
    </pivotField>
    <pivotField compact="0" showAll="0"/>
    <pivotField compact="0" showAll="0"/>
    <pivotField axis="axisRow" compact="0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" fld="1" subtotal="average" showDataAs="percentOfCol" baseField="1" baseItem="0" numFmtId="10"/>
    <dataField name="Average of expenses" fld="2" subtotal="average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90F8E9-F526-4756-911D-56E2A7B331AD}" name="Table3" displayName="Table3" ref="A1:D6" totalsRowShown="0" headerRowDxfId="5" tableBorderDxfId="4">
  <autoFilter ref="A1:D6" xr:uid="{5590F8E9-F526-4756-911D-56E2A7B331AD}"/>
  <tableColumns count="4">
    <tableColumn id="1" xr3:uid="{5734E0BA-83E8-4CAB-9A79-EA575A61B6E4}" name="Month" dataDxfId="3"/>
    <tableColumn id="2" xr3:uid="{643E41C1-66E4-446C-9E24-E6169CB31579}" name="Sales" dataDxfId="2"/>
    <tableColumn id="3" xr3:uid="{87667E2F-ECE9-45C9-96EB-AC518CF1755C}" name="Expenses" dataDxfId="1"/>
    <tableColumn id="4" xr3:uid="{18B4BE5F-85B9-4534-B97D-5356F0BC37DD}" name="Profit" dataDxfId="0">
      <calculatedColumnFormula>Table3[[#This Row],[Sales]]-Table3[[#This Row],[Expenses]]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EAF295-AD25-4E03-A590-7CFFFD97AC1A}" name="Table4" displayName="Table4" ref="A1:F9" totalsRowShown="0">
  <autoFilter ref="A1:F9" xr:uid="{E9EAF295-AD25-4E03-A590-7CFFFD97AC1A}"/>
  <tableColumns count="6">
    <tableColumn id="1" xr3:uid="{EF0B2E19-3929-4C22-99B9-CC652C97B046}" name="id"/>
    <tableColumn id="2" xr3:uid="{332ABD50-83EF-4B71-BFBC-20DE30F4B37F}" name="Income"/>
    <tableColumn id="3" xr3:uid="{7C13E78B-A67A-47CD-99CC-626D9565276D}" name="expenses"/>
    <tableColumn id="4" xr3:uid="{D1019800-BAD7-4254-8F37-2FD8AA4DB0F5}" name="family size"/>
    <tableColumn id="5" xr3:uid="{40DC8617-ED10-40D6-81CC-8BC223C40544}" name="gender"/>
    <tableColumn id="6" xr3:uid="{9E9B698F-4FD0-40C3-B52D-C712F0698BFB}" name="smo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8541-51A0-4796-AAA5-1B69EA69895F}">
  <dimension ref="A1:H11"/>
  <sheetViews>
    <sheetView workbookViewId="0">
      <selection activeCell="I9" sqref="I9"/>
    </sheetView>
  </sheetViews>
  <sheetFormatPr defaultRowHeight="15" x14ac:dyDescent="0.25"/>
  <cols>
    <col min="1" max="1" width="15.42578125" customWidth="1"/>
    <col min="2" max="2" width="14" customWidth="1"/>
    <col min="3" max="3" width="16.7109375" customWidth="1"/>
    <col min="4" max="4" width="11.28515625" customWidth="1"/>
    <col min="5" max="5" width="12" customWidth="1"/>
    <col min="6" max="6" width="10.5703125" customWidth="1"/>
    <col min="7" max="7" width="13.42578125" customWidth="1"/>
    <col min="8" max="8" width="16.7109375" customWidth="1"/>
  </cols>
  <sheetData>
    <row r="1" spans="1:8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</v>
      </c>
      <c r="H1" s="8" t="s">
        <v>65</v>
      </c>
    </row>
    <row r="2" spans="1:8" ht="15.75" thickBot="1" x14ac:dyDescent="0.3">
      <c r="A2" s="2" t="s">
        <v>6</v>
      </c>
      <c r="B2" s="2">
        <v>20</v>
      </c>
      <c r="C2" s="2" t="s">
        <v>7</v>
      </c>
      <c r="D2" s="2">
        <v>85</v>
      </c>
      <c r="E2" s="2">
        <v>90</v>
      </c>
      <c r="F2" s="2">
        <v>88</v>
      </c>
      <c r="G2" s="2">
        <f>D2+E2+F2</f>
        <v>263</v>
      </c>
      <c r="H2" s="10">
        <f>AVERAGE(D2:F2)</f>
        <v>87.666666666666671</v>
      </c>
    </row>
    <row r="3" spans="1:8" ht="15.75" thickBot="1" x14ac:dyDescent="0.3">
      <c r="A3" s="2" t="s">
        <v>8</v>
      </c>
      <c r="B3" s="2">
        <v>19</v>
      </c>
      <c r="C3" s="2" t="s">
        <v>9</v>
      </c>
      <c r="D3" s="2">
        <v>90</v>
      </c>
      <c r="E3" s="2">
        <v>85</v>
      </c>
      <c r="F3" s="2">
        <v>92</v>
      </c>
      <c r="G3" s="2">
        <f>D3+E3+F3</f>
        <v>267</v>
      </c>
      <c r="H3" s="10">
        <f>AVERAGE(D3:F3)</f>
        <v>89</v>
      </c>
    </row>
    <row r="4" spans="1:8" ht="15.75" thickBot="1" x14ac:dyDescent="0.3">
      <c r="A4" s="2" t="s">
        <v>10</v>
      </c>
      <c r="B4" s="2">
        <v>21</v>
      </c>
      <c r="C4" s="2" t="s">
        <v>7</v>
      </c>
      <c r="D4" s="2">
        <v>80</v>
      </c>
      <c r="E4" s="2">
        <v>88</v>
      </c>
      <c r="F4" s="2">
        <v>85</v>
      </c>
      <c r="G4" s="2">
        <f>D4+E4+F4</f>
        <v>253</v>
      </c>
      <c r="H4" s="10">
        <f>AVERAGE(D4:F4)</f>
        <v>84.333333333333329</v>
      </c>
    </row>
    <row r="5" spans="1:8" ht="15.75" thickBot="1" x14ac:dyDescent="0.3">
      <c r="A5" s="2" t="s">
        <v>11</v>
      </c>
      <c r="B5" s="2">
        <v>20</v>
      </c>
      <c r="C5" s="2" t="s">
        <v>9</v>
      </c>
      <c r="D5" s="2">
        <v>95</v>
      </c>
      <c r="E5" s="2">
        <v>92</v>
      </c>
      <c r="F5" s="2">
        <v>90</v>
      </c>
      <c r="G5" s="2">
        <f>D5+E5+F5</f>
        <v>277</v>
      </c>
      <c r="H5" s="10">
        <f>AVERAGE(D5:F5)</f>
        <v>92.333333333333329</v>
      </c>
    </row>
    <row r="6" spans="1:8" ht="15.75" thickBot="1" x14ac:dyDescent="0.3">
      <c r="A6" s="2" t="s">
        <v>12</v>
      </c>
      <c r="B6" s="2">
        <v>22</v>
      </c>
      <c r="C6" s="2" t="s">
        <v>7</v>
      </c>
      <c r="D6" s="2">
        <v>88</v>
      </c>
      <c r="E6" s="2">
        <v>85</v>
      </c>
      <c r="F6" s="2">
        <v>90</v>
      </c>
      <c r="G6" s="2">
        <f>D6+E6+F6</f>
        <v>263</v>
      </c>
      <c r="H6" s="10">
        <f>AVERAGE(D6:F6)</f>
        <v>87.666666666666671</v>
      </c>
    </row>
    <row r="8" spans="1:8" ht="45" x14ac:dyDescent="0.25">
      <c r="G8" s="11" t="s">
        <v>66</v>
      </c>
      <c r="H8" t="s">
        <v>67</v>
      </c>
    </row>
    <row r="10" spans="1:8" x14ac:dyDescent="0.25">
      <c r="A10" s="5" t="s">
        <v>52</v>
      </c>
    </row>
    <row r="11" spans="1:8" x14ac:dyDescent="0.25">
      <c r="A11" s="5" t="s">
        <v>53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1401-DFB7-4915-9674-DE85C659E490}">
  <dimension ref="A1:G19"/>
  <sheetViews>
    <sheetView workbookViewId="0">
      <selection activeCell="H5" sqref="H5"/>
    </sheetView>
  </sheetViews>
  <sheetFormatPr defaultRowHeight="15" x14ac:dyDescent="0.25"/>
  <cols>
    <col min="1" max="1" width="14.7109375" customWidth="1"/>
    <col min="2" max="2" width="15.7109375" customWidth="1"/>
    <col min="3" max="3" width="13.140625" bestFit="1" customWidth="1"/>
    <col min="4" max="4" width="12.5703125" bestFit="1" customWidth="1"/>
    <col min="5" max="6" width="6" bestFit="1" customWidth="1"/>
    <col min="7" max="7" width="15.85546875" customWidth="1"/>
    <col min="8" max="8" width="11.28515625" bestFit="1" customWidth="1"/>
    <col min="9" max="9" width="10.85546875" bestFit="1" customWidth="1"/>
    <col min="10" max="10" width="7.85546875" bestFit="1" customWidth="1"/>
    <col min="11" max="11" width="10.85546875" bestFit="1" customWidth="1"/>
    <col min="12" max="12" width="7.85546875" bestFit="1" customWidth="1"/>
    <col min="13" max="13" width="10.85546875" bestFit="1" customWidth="1"/>
    <col min="14" max="14" width="11.28515625" bestFit="1" customWidth="1"/>
  </cols>
  <sheetData>
    <row r="1" spans="1:7" ht="16.5" thickBot="1" x14ac:dyDescent="0.3">
      <c r="A1" s="12" t="s">
        <v>13</v>
      </c>
      <c r="B1" s="1" t="s">
        <v>14</v>
      </c>
      <c r="C1" s="1" t="s">
        <v>15</v>
      </c>
      <c r="D1" s="14" t="s">
        <v>74</v>
      </c>
    </row>
    <row r="2" spans="1:7" ht="15.75" thickBot="1" x14ac:dyDescent="0.3">
      <c r="A2" s="13" t="s">
        <v>16</v>
      </c>
      <c r="B2" s="2">
        <v>10000</v>
      </c>
      <c r="C2" s="2">
        <v>8000</v>
      </c>
      <c r="D2">
        <f>Table3[[#This Row],[Sales]]-Table3[[#This Row],[Expenses]]</f>
        <v>2000</v>
      </c>
    </row>
    <row r="3" spans="1:7" ht="15.75" thickBot="1" x14ac:dyDescent="0.3">
      <c r="A3" s="13" t="s">
        <v>17</v>
      </c>
      <c r="B3" s="2">
        <v>12000</v>
      </c>
      <c r="C3" s="2">
        <v>10000</v>
      </c>
      <c r="D3">
        <f>Table3[[#This Row],[Sales]]-Table3[[#This Row],[Expenses]]</f>
        <v>2000</v>
      </c>
      <c r="G3" t="s">
        <v>125</v>
      </c>
    </row>
    <row r="4" spans="1:7" ht="15.75" thickBot="1" x14ac:dyDescent="0.3">
      <c r="A4" s="13" t="s">
        <v>18</v>
      </c>
      <c r="B4" s="2">
        <v>15000</v>
      </c>
      <c r="C4" s="2">
        <v>12000</v>
      </c>
      <c r="D4">
        <f>Table3[[#This Row],[Sales]]-Table3[[#This Row],[Expenses]]</f>
        <v>3000</v>
      </c>
    </row>
    <row r="5" spans="1:7" ht="15.75" thickBot="1" x14ac:dyDescent="0.3">
      <c r="A5" s="13" t="s">
        <v>19</v>
      </c>
      <c r="B5" s="2">
        <v>13000</v>
      </c>
      <c r="C5" s="2">
        <v>11000</v>
      </c>
      <c r="D5">
        <f>Table3[[#This Row],[Sales]]-Table3[[#This Row],[Expenses]]</f>
        <v>2000</v>
      </c>
    </row>
    <row r="6" spans="1:7" ht="15.75" thickBot="1" x14ac:dyDescent="0.3">
      <c r="A6" s="13" t="s">
        <v>20</v>
      </c>
      <c r="B6" s="2">
        <v>14000</v>
      </c>
      <c r="C6" s="2">
        <v>12000</v>
      </c>
      <c r="D6">
        <f>Table3[[#This Row],[Sales]]-Table3[[#This Row],[Expenses]]</f>
        <v>2000</v>
      </c>
    </row>
    <row r="10" spans="1:7" x14ac:dyDescent="0.25">
      <c r="A10" s="5" t="s">
        <v>52</v>
      </c>
    </row>
    <row r="11" spans="1:7" x14ac:dyDescent="0.25">
      <c r="A11" s="5" t="s">
        <v>54</v>
      </c>
    </row>
    <row r="13" spans="1:7" x14ac:dyDescent="0.25">
      <c r="A13" t="s">
        <v>76</v>
      </c>
      <c r="B13" t="s">
        <v>75</v>
      </c>
    </row>
    <row r="17" spans="3:7" x14ac:dyDescent="0.25">
      <c r="C17" s="24" t="s">
        <v>68</v>
      </c>
      <c r="D17" t="s">
        <v>77</v>
      </c>
      <c r="G17" t="e">
        <f>prese -previos/previos</f>
        <v>#NAME?</v>
      </c>
    </row>
    <row r="18" spans="3:7" x14ac:dyDescent="0.25">
      <c r="C18" s="25" t="s">
        <v>16</v>
      </c>
      <c r="D18" s="27">
        <v>0.5</v>
      </c>
    </row>
    <row r="19" spans="3:7" x14ac:dyDescent="0.25">
      <c r="C19" s="25" t="s">
        <v>17</v>
      </c>
      <c r="D19" s="27">
        <v>0.5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BB27-5468-4539-A81F-FAFB971D2579}">
  <dimension ref="A1:F9"/>
  <sheetViews>
    <sheetView workbookViewId="0">
      <selection sqref="A1:F9"/>
    </sheetView>
  </sheetViews>
  <sheetFormatPr defaultRowHeight="15" x14ac:dyDescent="0.25"/>
  <cols>
    <col min="2" max="2" width="9.7109375" customWidth="1"/>
    <col min="3" max="3" width="11.5703125" customWidth="1"/>
    <col min="4" max="4" width="12.5703125" customWidth="1"/>
    <col min="5" max="5" width="9.42578125" customWidth="1"/>
    <col min="6" max="6" width="10.5703125" customWidth="1"/>
  </cols>
  <sheetData>
    <row r="1" spans="1: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 x14ac:dyDescent="0.25">
      <c r="A2">
        <v>14</v>
      </c>
      <c r="B2">
        <v>85199</v>
      </c>
      <c r="C2">
        <v>50000</v>
      </c>
      <c r="D2">
        <v>2</v>
      </c>
      <c r="E2" t="s">
        <v>51</v>
      </c>
      <c r="F2" t="s">
        <v>50</v>
      </c>
    </row>
    <row r="3" spans="1:6" x14ac:dyDescent="0.25">
      <c r="A3">
        <v>12</v>
      </c>
      <c r="B3">
        <v>75355</v>
      </c>
      <c r="C3">
        <v>60000</v>
      </c>
      <c r="D3">
        <v>2</v>
      </c>
      <c r="E3" t="s">
        <v>51</v>
      </c>
      <c r="F3" t="s">
        <v>49</v>
      </c>
    </row>
    <row r="4" spans="1:6" x14ac:dyDescent="0.25">
      <c r="A4">
        <v>11</v>
      </c>
      <c r="B4">
        <v>144601</v>
      </c>
      <c r="C4">
        <v>100000</v>
      </c>
      <c r="D4">
        <v>4</v>
      </c>
      <c r="E4" t="s">
        <v>51</v>
      </c>
      <c r="F4" t="s">
        <v>49</v>
      </c>
    </row>
    <row r="5" spans="1:6" x14ac:dyDescent="0.25">
      <c r="A5">
        <v>10</v>
      </c>
      <c r="B5">
        <v>126184</v>
      </c>
      <c r="C5">
        <v>80000</v>
      </c>
      <c r="D5">
        <v>4</v>
      </c>
      <c r="E5" t="s">
        <v>51</v>
      </c>
      <c r="F5" t="s">
        <v>49</v>
      </c>
    </row>
    <row r="6" spans="1:6" x14ac:dyDescent="0.25">
      <c r="A6">
        <v>9</v>
      </c>
      <c r="B6">
        <v>41835</v>
      </c>
      <c r="C6">
        <v>30000</v>
      </c>
      <c r="D6">
        <v>1</v>
      </c>
      <c r="E6" t="s">
        <v>51</v>
      </c>
      <c r="F6" t="s">
        <v>50</v>
      </c>
    </row>
    <row r="7" spans="1:6" x14ac:dyDescent="0.25">
      <c r="A7">
        <v>6</v>
      </c>
      <c r="B7">
        <v>77997</v>
      </c>
      <c r="C7">
        <v>55000</v>
      </c>
      <c r="D7">
        <v>3</v>
      </c>
      <c r="E7" t="s">
        <v>51</v>
      </c>
      <c r="F7" t="s">
        <v>50</v>
      </c>
    </row>
    <row r="8" spans="1:6" x14ac:dyDescent="0.25">
      <c r="A8">
        <v>7</v>
      </c>
      <c r="B8">
        <v>125849</v>
      </c>
      <c r="C8">
        <v>80000</v>
      </c>
      <c r="D8">
        <v>3</v>
      </c>
      <c r="E8" t="s">
        <v>51</v>
      </c>
      <c r="F8" t="s">
        <v>50</v>
      </c>
    </row>
    <row r="9" spans="1:6" x14ac:dyDescent="0.25">
      <c r="A9">
        <v>8</v>
      </c>
      <c r="B9">
        <v>124077</v>
      </c>
      <c r="C9">
        <v>75000</v>
      </c>
      <c r="D9">
        <v>2</v>
      </c>
      <c r="E9" t="s">
        <v>51</v>
      </c>
      <c r="F9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3046-2184-4141-8DD0-BA0EFD1F926A}">
  <dimension ref="A1:I40"/>
  <sheetViews>
    <sheetView workbookViewId="0">
      <selection activeCell="G2" sqref="G2"/>
    </sheetView>
  </sheetViews>
  <sheetFormatPr defaultRowHeight="15" x14ac:dyDescent="0.25"/>
  <cols>
    <col min="1" max="2" width="19.85546875" bestFit="1" customWidth="1"/>
    <col min="3" max="3" width="19.7109375" bestFit="1" customWidth="1"/>
    <col min="4" max="4" width="13.140625" bestFit="1" customWidth="1"/>
    <col min="5" max="5" width="19.85546875" bestFit="1" customWidth="1"/>
    <col min="6" max="6" width="19.7109375" bestFit="1" customWidth="1"/>
    <col min="7" max="7" width="23.7109375" bestFit="1" customWidth="1"/>
    <col min="8" max="8" width="11.28515625" bestFit="1" customWidth="1"/>
  </cols>
  <sheetData>
    <row r="1" spans="1:9" ht="43.5" thickBo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78</v>
      </c>
      <c r="F1" s="2" t="s">
        <v>89</v>
      </c>
      <c r="G1" s="2" t="s">
        <v>79</v>
      </c>
    </row>
    <row r="2" spans="1:9" ht="15.75" thickBot="1" x14ac:dyDescent="0.3">
      <c r="A2" s="2" t="s">
        <v>25</v>
      </c>
      <c r="B2" s="2">
        <v>10</v>
      </c>
      <c r="C2" s="2">
        <v>5</v>
      </c>
      <c r="D2" s="2">
        <v>3</v>
      </c>
      <c r="E2" s="2">
        <f>B2*5</f>
        <v>50</v>
      </c>
      <c r="F2" s="2">
        <f>10*(C2+D2)</f>
        <v>80</v>
      </c>
      <c r="G2" s="2">
        <v>30</v>
      </c>
    </row>
    <row r="3" spans="1:9" ht="15.75" thickBot="1" x14ac:dyDescent="0.3">
      <c r="A3" s="2" t="s">
        <v>26</v>
      </c>
      <c r="B3" s="2">
        <v>15</v>
      </c>
      <c r="C3" s="2">
        <v>8</v>
      </c>
      <c r="D3" s="2">
        <v>6</v>
      </c>
      <c r="E3" s="2">
        <v>120</v>
      </c>
      <c r="F3" s="2">
        <v>210</v>
      </c>
      <c r="G3" s="2">
        <v>-90</v>
      </c>
    </row>
    <row r="4" spans="1:9" ht="15.75" thickBot="1" x14ac:dyDescent="0.3">
      <c r="A4" s="2" t="s">
        <v>27</v>
      </c>
      <c r="B4" s="2">
        <v>12</v>
      </c>
      <c r="C4" s="2">
        <v>10</v>
      </c>
      <c r="D4" s="2">
        <v>8</v>
      </c>
      <c r="E4" s="2">
        <v>120</v>
      </c>
      <c r="F4" s="2">
        <v>216</v>
      </c>
      <c r="G4" s="2">
        <v>-96</v>
      </c>
    </row>
    <row r="5" spans="1:9" x14ac:dyDescent="0.25">
      <c r="I5" t="s">
        <v>86</v>
      </c>
    </row>
    <row r="6" spans="1:9" x14ac:dyDescent="0.25">
      <c r="I6" t="s">
        <v>87</v>
      </c>
    </row>
    <row r="7" spans="1:9" x14ac:dyDescent="0.25">
      <c r="F7" t="s">
        <v>80</v>
      </c>
      <c r="I7" t="s">
        <v>88</v>
      </c>
    </row>
    <row r="8" spans="1:9" x14ac:dyDescent="0.25">
      <c r="F8" t="s">
        <v>81</v>
      </c>
    </row>
    <row r="9" spans="1:9" x14ac:dyDescent="0.25">
      <c r="F9" t="s">
        <v>82</v>
      </c>
      <c r="H9" t="s">
        <v>83</v>
      </c>
    </row>
    <row r="10" spans="1:9" x14ac:dyDescent="0.25">
      <c r="A10" s="5" t="s">
        <v>52</v>
      </c>
      <c r="H10" t="s">
        <v>84</v>
      </c>
    </row>
    <row r="11" spans="1:9" x14ac:dyDescent="0.25">
      <c r="A11" s="5" t="s">
        <v>55</v>
      </c>
      <c r="H11" t="s">
        <v>85</v>
      </c>
    </row>
    <row r="16" spans="1:9" x14ac:dyDescent="0.25">
      <c r="D16" s="15"/>
      <c r="E16" s="16"/>
      <c r="F16" s="17"/>
    </row>
    <row r="17" spans="1:6" x14ac:dyDescent="0.25">
      <c r="D17" s="18"/>
      <c r="E17" s="19"/>
      <c r="F17" s="20"/>
    </row>
    <row r="18" spans="1:6" x14ac:dyDescent="0.25">
      <c r="D18" s="18"/>
      <c r="E18" s="19"/>
      <c r="F18" s="20"/>
    </row>
    <row r="19" spans="1:6" x14ac:dyDescent="0.25">
      <c r="D19" s="18"/>
      <c r="E19" s="19"/>
      <c r="F19" s="20"/>
    </row>
    <row r="20" spans="1:6" x14ac:dyDescent="0.25">
      <c r="D20" s="18"/>
      <c r="E20" s="19"/>
      <c r="F20" s="20"/>
    </row>
    <row r="21" spans="1:6" x14ac:dyDescent="0.25">
      <c r="D21" s="18"/>
      <c r="E21" s="19"/>
      <c r="F21" s="20"/>
    </row>
    <row r="22" spans="1:6" x14ac:dyDescent="0.25">
      <c r="D22" s="18"/>
      <c r="E22" s="19"/>
      <c r="F22" s="20"/>
    </row>
    <row r="23" spans="1:6" x14ac:dyDescent="0.25">
      <c r="A23" s="15"/>
      <c r="B23" s="16"/>
      <c r="C23" s="17"/>
      <c r="D23" s="18"/>
      <c r="E23" s="19"/>
      <c r="F23" s="20"/>
    </row>
    <row r="24" spans="1:6" x14ac:dyDescent="0.25">
      <c r="A24" s="18"/>
      <c r="B24" s="19"/>
      <c r="C24" s="20"/>
      <c r="D24" s="18"/>
      <c r="E24" s="19"/>
      <c r="F24" s="20"/>
    </row>
    <row r="25" spans="1:6" x14ac:dyDescent="0.25">
      <c r="A25" s="18"/>
      <c r="B25" s="19"/>
      <c r="C25" s="20"/>
      <c r="D25" s="18"/>
      <c r="E25" s="19"/>
      <c r="F25" s="20"/>
    </row>
    <row r="26" spans="1:6" x14ac:dyDescent="0.25">
      <c r="A26" s="18"/>
      <c r="B26" s="19"/>
      <c r="C26" s="20"/>
      <c r="D26" s="18"/>
      <c r="E26" s="19"/>
      <c r="F26" s="20"/>
    </row>
    <row r="27" spans="1:6" x14ac:dyDescent="0.25">
      <c r="A27" s="18"/>
      <c r="B27" s="19"/>
      <c r="C27" s="20"/>
      <c r="D27" s="18"/>
      <c r="E27" s="19"/>
      <c r="F27" s="20"/>
    </row>
    <row r="28" spans="1:6" x14ac:dyDescent="0.25">
      <c r="A28" s="18"/>
      <c r="B28" s="19"/>
      <c r="C28" s="20"/>
      <c r="D28" s="18"/>
      <c r="E28" s="19"/>
      <c r="F28" s="20"/>
    </row>
    <row r="29" spans="1:6" x14ac:dyDescent="0.25">
      <c r="A29" s="18"/>
      <c r="B29" s="19"/>
      <c r="C29" s="20"/>
      <c r="D29" s="18"/>
      <c r="E29" s="19"/>
      <c r="F29" s="20"/>
    </row>
    <row r="30" spans="1:6" x14ac:dyDescent="0.25">
      <c r="A30" s="18"/>
      <c r="B30" s="19"/>
      <c r="C30" s="20"/>
      <c r="D30" s="18"/>
      <c r="E30" s="19"/>
      <c r="F30" s="20"/>
    </row>
    <row r="31" spans="1:6" x14ac:dyDescent="0.25">
      <c r="A31" s="18"/>
      <c r="B31" s="19"/>
      <c r="C31" s="20"/>
      <c r="D31" s="18"/>
      <c r="E31" s="19"/>
      <c r="F31" s="20"/>
    </row>
    <row r="32" spans="1:6" x14ac:dyDescent="0.25">
      <c r="A32" s="18"/>
      <c r="B32" s="19"/>
      <c r="C32" s="20"/>
      <c r="D32" s="18"/>
      <c r="E32" s="19"/>
      <c r="F32" s="20"/>
    </row>
    <row r="33" spans="1:6" x14ac:dyDescent="0.25">
      <c r="A33" s="18"/>
      <c r="B33" s="19"/>
      <c r="C33" s="20"/>
      <c r="D33" s="21"/>
      <c r="E33" s="22"/>
      <c r="F33" s="23"/>
    </row>
    <row r="34" spans="1:6" x14ac:dyDescent="0.25">
      <c r="A34" s="18"/>
      <c r="B34" s="19"/>
      <c r="C34" s="20"/>
    </row>
    <row r="35" spans="1:6" x14ac:dyDescent="0.25">
      <c r="A35" s="18"/>
      <c r="B35" s="19"/>
      <c r="C35" s="20"/>
    </row>
    <row r="36" spans="1:6" x14ac:dyDescent="0.25">
      <c r="A36" s="18"/>
      <c r="B36" s="19"/>
      <c r="C36" s="20"/>
    </row>
    <row r="37" spans="1:6" x14ac:dyDescent="0.25">
      <c r="A37" s="18"/>
      <c r="B37" s="19"/>
      <c r="C37" s="20"/>
    </row>
    <row r="38" spans="1:6" x14ac:dyDescent="0.25">
      <c r="A38" s="18"/>
      <c r="B38" s="19"/>
      <c r="C38" s="20"/>
    </row>
    <row r="39" spans="1:6" x14ac:dyDescent="0.25">
      <c r="A39" s="18"/>
      <c r="B39" s="19"/>
      <c r="C39" s="20"/>
    </row>
    <row r="40" spans="1:6" x14ac:dyDescent="0.25">
      <c r="A40" s="21"/>
      <c r="B40" s="22"/>
      <c r="C4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66A7-D104-424E-8240-6E4A9227A489}">
  <dimension ref="A1:G13"/>
  <sheetViews>
    <sheetView workbookViewId="0">
      <selection activeCell="F2" sqref="F2"/>
    </sheetView>
  </sheetViews>
  <sheetFormatPr defaultRowHeight="15" x14ac:dyDescent="0.25"/>
  <cols>
    <col min="1" max="1" width="20.42578125" customWidth="1"/>
    <col min="2" max="2" width="19.42578125" customWidth="1"/>
    <col min="3" max="3" width="16.85546875" customWidth="1"/>
    <col min="4" max="4" width="15" customWidth="1"/>
    <col min="5" max="5" width="17.85546875" customWidth="1"/>
  </cols>
  <sheetData>
    <row r="1" spans="1:7" ht="15.75" thickBot="1" x14ac:dyDescent="0.3">
      <c r="A1" s="1" t="s">
        <v>28</v>
      </c>
      <c r="B1" s="1" t="s">
        <v>29</v>
      </c>
      <c r="C1" s="1" t="s">
        <v>30</v>
      </c>
      <c r="D1" s="1" t="s">
        <v>31</v>
      </c>
      <c r="E1" t="s">
        <v>90</v>
      </c>
      <c r="F1" t="s">
        <v>91</v>
      </c>
      <c r="G1" t="s">
        <v>92</v>
      </c>
    </row>
    <row r="2" spans="1:7" ht="15.75" thickBot="1" x14ac:dyDescent="0.3">
      <c r="A2" s="2" t="s">
        <v>6</v>
      </c>
      <c r="B2" s="2">
        <v>40</v>
      </c>
      <c r="C2" s="2">
        <v>20</v>
      </c>
      <c r="D2" s="2">
        <v>0.1</v>
      </c>
      <c r="E2" s="28">
        <f>40*20</f>
        <v>800</v>
      </c>
      <c r="F2" s="28">
        <f>E2*0.1</f>
        <v>80</v>
      </c>
      <c r="G2" s="28">
        <f>E2-F2</f>
        <v>720</v>
      </c>
    </row>
    <row r="3" spans="1:7" ht="15.75" thickBot="1" x14ac:dyDescent="0.3">
      <c r="A3" s="2" t="s">
        <v>8</v>
      </c>
      <c r="B3" s="2">
        <v>35</v>
      </c>
      <c r="C3" s="2">
        <v>25</v>
      </c>
      <c r="D3" s="2">
        <v>0.15</v>
      </c>
      <c r="E3" s="28">
        <v>875</v>
      </c>
      <c r="F3" s="28">
        <v>131.5</v>
      </c>
      <c r="G3" s="28">
        <v>743</v>
      </c>
    </row>
    <row r="4" spans="1:7" ht="15.75" thickBot="1" x14ac:dyDescent="0.3">
      <c r="A4" s="2" t="s">
        <v>10</v>
      </c>
      <c r="B4" s="2">
        <v>45</v>
      </c>
      <c r="C4" s="2">
        <v>30</v>
      </c>
      <c r="D4" s="2">
        <v>0.2</v>
      </c>
      <c r="E4" s="28">
        <v>1350</v>
      </c>
      <c r="F4" s="28">
        <v>270</v>
      </c>
      <c r="G4" s="28">
        <v>1080</v>
      </c>
    </row>
    <row r="8" spans="1:7" x14ac:dyDescent="0.25">
      <c r="G8" t="s">
        <v>95</v>
      </c>
    </row>
    <row r="9" spans="1:7" x14ac:dyDescent="0.25">
      <c r="G9" t="s">
        <v>93</v>
      </c>
    </row>
    <row r="10" spans="1:7" x14ac:dyDescent="0.25">
      <c r="A10" s="5" t="s">
        <v>52</v>
      </c>
      <c r="G10" t="s">
        <v>94</v>
      </c>
    </row>
    <row r="11" spans="1:7" ht="17.25" x14ac:dyDescent="0.25">
      <c r="A11" s="5" t="s">
        <v>56</v>
      </c>
      <c r="G11" s="29"/>
    </row>
    <row r="12" spans="1:7" ht="17.25" x14ac:dyDescent="0.25">
      <c r="G12" s="29"/>
    </row>
    <row r="13" spans="1:7" ht="17.25" x14ac:dyDescent="0.25">
      <c r="G13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B1AF-540D-4615-A45B-972A43140139}">
  <dimension ref="A1:J32"/>
  <sheetViews>
    <sheetView workbookViewId="0">
      <selection activeCell="A12" sqref="A12:J14"/>
    </sheetView>
  </sheetViews>
  <sheetFormatPr defaultRowHeight="15" x14ac:dyDescent="0.25"/>
  <cols>
    <col min="1" max="1" width="48.140625" customWidth="1"/>
    <col min="2" max="2" width="25.85546875" customWidth="1"/>
    <col min="3" max="3" width="19.5703125" customWidth="1"/>
    <col min="4" max="4" width="17.85546875" customWidth="1"/>
    <col min="5" max="5" width="12.5703125" bestFit="1" customWidth="1"/>
  </cols>
  <sheetData>
    <row r="1" spans="1:10" ht="29.25" thickBot="1" x14ac:dyDescent="0.3">
      <c r="A1" s="2" t="s">
        <v>32</v>
      </c>
      <c r="B1" s="2" t="s">
        <v>33</v>
      </c>
      <c r="C1" s="2" t="s">
        <v>34</v>
      </c>
    </row>
    <row r="2" spans="1:10" ht="15.75" thickBot="1" x14ac:dyDescent="0.3">
      <c r="A2" s="2" t="s">
        <v>35</v>
      </c>
      <c r="B2" s="2">
        <v>25</v>
      </c>
      <c r="C2" s="2">
        <v>60</v>
      </c>
      <c r="D2">
        <f>SUM(C2+C3+C4+C5+C6)</f>
        <v>335</v>
      </c>
    </row>
    <row r="3" spans="1:10" ht="15.75" thickBot="1" x14ac:dyDescent="0.3">
      <c r="A3" s="2" t="s">
        <v>36</v>
      </c>
      <c r="B3" s="2">
        <v>30</v>
      </c>
      <c r="C3" s="2">
        <v>65</v>
      </c>
    </row>
    <row r="4" spans="1:10" ht="15.75" thickBot="1" x14ac:dyDescent="0.3">
      <c r="A4" s="2" t="s">
        <v>37</v>
      </c>
      <c r="B4" s="2">
        <v>35</v>
      </c>
      <c r="C4" s="2">
        <v>70</v>
      </c>
    </row>
    <row r="5" spans="1:10" ht="15.75" thickBot="1" x14ac:dyDescent="0.3">
      <c r="A5" s="2" t="s">
        <v>38</v>
      </c>
      <c r="B5" s="2">
        <v>28</v>
      </c>
      <c r="C5" s="2">
        <v>68</v>
      </c>
    </row>
    <row r="6" spans="1:10" ht="15.75" thickBot="1" x14ac:dyDescent="0.3">
      <c r="A6" s="2" t="s">
        <v>39</v>
      </c>
      <c r="B6" s="2">
        <v>32</v>
      </c>
      <c r="C6" s="2">
        <v>72</v>
      </c>
    </row>
    <row r="7" spans="1:10" x14ac:dyDescent="0.25">
      <c r="A7" s="30" t="s">
        <v>97</v>
      </c>
      <c r="B7" t="s">
        <v>96</v>
      </c>
      <c r="C7" t="s">
        <v>98</v>
      </c>
      <c r="E7" t="s">
        <v>100</v>
      </c>
    </row>
    <row r="8" spans="1:10" x14ac:dyDescent="0.25">
      <c r="A8">
        <v>5</v>
      </c>
      <c r="B8">
        <f>SUM(B2:B6)</f>
        <v>150</v>
      </c>
      <c r="C8" t="s">
        <v>99</v>
      </c>
      <c r="E8" t="s">
        <v>101</v>
      </c>
    </row>
    <row r="10" spans="1:10" x14ac:dyDescent="0.25">
      <c r="A10" t="s">
        <v>52</v>
      </c>
    </row>
    <row r="11" spans="1:10" x14ac:dyDescent="0.25">
      <c r="A11" s="6" t="s">
        <v>57</v>
      </c>
    </row>
    <row r="12" spans="1:10" x14ac:dyDescent="0.25">
      <c r="A12" s="32" t="s">
        <v>102</v>
      </c>
      <c r="B12" s="32"/>
      <c r="C12" s="32" t="s">
        <v>105</v>
      </c>
      <c r="D12" s="32" t="s">
        <v>106</v>
      </c>
      <c r="E12" s="32" t="s">
        <v>107</v>
      </c>
      <c r="F12" s="32"/>
      <c r="G12" s="32" t="s">
        <v>108</v>
      </c>
      <c r="H12" s="32"/>
      <c r="I12" s="32"/>
      <c r="J12" s="32"/>
    </row>
    <row r="13" spans="1:10" x14ac:dyDescent="0.25">
      <c r="A13" s="32" t="s">
        <v>103</v>
      </c>
      <c r="B13" s="32"/>
      <c r="C13" s="32">
        <v>25</v>
      </c>
      <c r="D13" s="32">
        <f>MAX(B2:B6)</f>
        <v>35</v>
      </c>
      <c r="E13" s="32">
        <f>D13-C13</f>
        <v>10</v>
      </c>
      <c r="F13" s="32"/>
      <c r="G13" s="32" t="s">
        <v>109</v>
      </c>
      <c r="H13" s="32"/>
      <c r="I13" s="32"/>
      <c r="J13" s="32"/>
    </row>
    <row r="14" spans="1:10" x14ac:dyDescent="0.25">
      <c r="A14" s="32" t="s">
        <v>104</v>
      </c>
      <c r="B14" s="32"/>
      <c r="C14" s="32">
        <f>MIN(C2:C6)</f>
        <v>60</v>
      </c>
      <c r="D14" s="32">
        <v>72</v>
      </c>
      <c r="E14" s="32">
        <f>D14-C14</f>
        <v>12</v>
      </c>
      <c r="F14" s="32"/>
      <c r="G14" s="32" t="s">
        <v>110</v>
      </c>
      <c r="H14" s="32"/>
      <c r="I14" s="32"/>
      <c r="J14" s="32"/>
    </row>
    <row r="15" spans="1:10" x14ac:dyDescent="0.25">
      <c r="A15" s="15"/>
      <c r="B15" s="16"/>
      <c r="C15" s="17"/>
      <c r="E15" s="15"/>
      <c r="F15" s="16"/>
      <c r="G15" s="17"/>
    </row>
    <row r="16" spans="1:10" x14ac:dyDescent="0.25">
      <c r="A16" s="18"/>
      <c r="B16" s="19"/>
      <c r="C16" s="20"/>
      <c r="E16" s="18"/>
      <c r="F16" s="19"/>
      <c r="G16" s="20"/>
    </row>
    <row r="17" spans="1:7" x14ac:dyDescent="0.25">
      <c r="A17" s="18"/>
      <c r="B17" s="19"/>
      <c r="C17" s="20"/>
      <c r="E17" s="18"/>
      <c r="F17" s="19"/>
      <c r="G17" s="20"/>
    </row>
    <row r="18" spans="1:7" x14ac:dyDescent="0.25">
      <c r="A18" s="18"/>
      <c r="B18" s="19"/>
      <c r="C18" s="20"/>
      <c r="E18" s="18"/>
      <c r="F18" s="19"/>
      <c r="G18" s="20"/>
    </row>
    <row r="19" spans="1:7" x14ac:dyDescent="0.25">
      <c r="A19" s="18"/>
      <c r="B19" s="19"/>
      <c r="C19" s="20"/>
      <c r="E19" s="18"/>
      <c r="F19" s="19"/>
      <c r="G19" s="20"/>
    </row>
    <row r="20" spans="1:7" x14ac:dyDescent="0.25">
      <c r="A20" s="18"/>
      <c r="B20" s="19"/>
      <c r="C20" s="20"/>
      <c r="E20" s="18"/>
      <c r="F20" s="19"/>
      <c r="G20" s="20"/>
    </row>
    <row r="21" spans="1:7" x14ac:dyDescent="0.25">
      <c r="A21" s="18"/>
      <c r="B21" s="19"/>
      <c r="C21" s="20"/>
      <c r="E21" s="18"/>
      <c r="F21" s="19"/>
      <c r="G21" s="20"/>
    </row>
    <row r="22" spans="1:7" x14ac:dyDescent="0.25">
      <c r="A22" s="18"/>
      <c r="B22" s="19"/>
      <c r="C22" s="20"/>
      <c r="E22" s="18"/>
      <c r="F22" s="19"/>
      <c r="G22" s="20"/>
    </row>
    <row r="23" spans="1:7" x14ac:dyDescent="0.25">
      <c r="A23" s="18"/>
      <c r="B23" s="19"/>
      <c r="C23" s="20"/>
      <c r="E23" s="18"/>
      <c r="F23" s="19"/>
      <c r="G23" s="20"/>
    </row>
    <row r="24" spans="1:7" x14ac:dyDescent="0.25">
      <c r="A24" s="18"/>
      <c r="B24" s="19"/>
      <c r="C24" s="20"/>
      <c r="E24" s="18"/>
      <c r="F24" s="19"/>
      <c r="G24" s="20"/>
    </row>
    <row r="25" spans="1:7" x14ac:dyDescent="0.25">
      <c r="A25" s="18"/>
      <c r="B25" s="19"/>
      <c r="C25" s="20"/>
      <c r="E25" s="18"/>
      <c r="F25" s="19"/>
      <c r="G25" s="20"/>
    </row>
    <row r="26" spans="1:7" x14ac:dyDescent="0.25">
      <c r="A26" s="18"/>
      <c r="B26" s="19"/>
      <c r="C26" s="20"/>
      <c r="E26" s="18"/>
      <c r="F26" s="19"/>
      <c r="G26" s="20"/>
    </row>
    <row r="27" spans="1:7" x14ac:dyDescent="0.25">
      <c r="A27" s="18"/>
      <c r="B27" s="19"/>
      <c r="C27" s="20"/>
      <c r="E27" s="18"/>
      <c r="F27" s="19"/>
      <c r="G27" s="20"/>
    </row>
    <row r="28" spans="1:7" x14ac:dyDescent="0.25">
      <c r="A28" s="18"/>
      <c r="B28" s="19"/>
      <c r="C28" s="20"/>
      <c r="E28" s="18"/>
      <c r="F28" s="19"/>
      <c r="G28" s="20"/>
    </row>
    <row r="29" spans="1:7" x14ac:dyDescent="0.25">
      <c r="A29" s="18"/>
      <c r="B29" s="19"/>
      <c r="C29" s="20"/>
      <c r="E29" s="18"/>
      <c r="F29" s="19"/>
      <c r="G29" s="20"/>
    </row>
    <row r="30" spans="1:7" x14ac:dyDescent="0.25">
      <c r="A30" s="18"/>
      <c r="B30" s="19"/>
      <c r="C30" s="20"/>
      <c r="E30" s="18"/>
      <c r="F30" s="19"/>
      <c r="G30" s="20"/>
    </row>
    <row r="31" spans="1:7" x14ac:dyDescent="0.25">
      <c r="A31" s="18"/>
      <c r="B31" s="19"/>
      <c r="C31" s="20"/>
      <c r="E31" s="18"/>
      <c r="F31" s="19"/>
      <c r="G31" s="20"/>
    </row>
    <row r="32" spans="1:7" x14ac:dyDescent="0.25">
      <c r="A32" s="21"/>
      <c r="B32" s="22"/>
      <c r="C32" s="23"/>
      <c r="E32" s="21"/>
      <c r="F32" s="22"/>
      <c r="G3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032D-6EF4-4274-88D4-E0585C3C7FEA}">
  <dimension ref="A1:G26"/>
  <sheetViews>
    <sheetView topLeftCell="A13" workbookViewId="0">
      <selection activeCell="A21" sqref="A21:C26"/>
    </sheetView>
  </sheetViews>
  <sheetFormatPr defaultRowHeight="15" x14ac:dyDescent="0.25"/>
  <cols>
    <col min="1" max="1" width="17.28515625" customWidth="1"/>
    <col min="2" max="2" width="18.5703125" customWidth="1"/>
    <col min="3" max="3" width="17" customWidth="1"/>
  </cols>
  <sheetData>
    <row r="1" spans="1:7" ht="29.25" thickBot="1" x14ac:dyDescent="0.3">
      <c r="A1" s="2" t="s">
        <v>32</v>
      </c>
      <c r="B1" s="2" t="s">
        <v>40</v>
      </c>
      <c r="C1" s="2" t="s">
        <v>34</v>
      </c>
      <c r="D1" t="s">
        <v>111</v>
      </c>
      <c r="G1" t="s">
        <v>118</v>
      </c>
    </row>
    <row r="2" spans="1:7" ht="15.75" thickBot="1" x14ac:dyDescent="0.3">
      <c r="A2" s="2" t="s">
        <v>35</v>
      </c>
      <c r="B2" s="2">
        <v>25</v>
      </c>
      <c r="C2" s="2">
        <v>60</v>
      </c>
    </row>
    <row r="3" spans="1:7" ht="15.75" thickBot="1" x14ac:dyDescent="0.3">
      <c r="A3" s="2" t="s">
        <v>36</v>
      </c>
      <c r="B3" s="2">
        <v>30</v>
      </c>
      <c r="C3" s="2">
        <v>65</v>
      </c>
      <c r="G3" t="s">
        <v>119</v>
      </c>
    </row>
    <row r="4" spans="1:7" ht="15.75" thickBot="1" x14ac:dyDescent="0.3">
      <c r="A4" s="2" t="s">
        <v>37</v>
      </c>
      <c r="B4" s="2">
        <v>35</v>
      </c>
      <c r="C4" s="2">
        <v>70</v>
      </c>
      <c r="G4" t="s">
        <v>120</v>
      </c>
    </row>
    <row r="5" spans="1:7" ht="15.75" thickBot="1" x14ac:dyDescent="0.3">
      <c r="A5" s="2" t="s">
        <v>38</v>
      </c>
      <c r="B5" s="2">
        <v>28</v>
      </c>
      <c r="C5" s="2">
        <v>68</v>
      </c>
      <c r="G5" t="s">
        <v>121</v>
      </c>
    </row>
    <row r="6" spans="1:7" ht="15.75" thickBot="1" x14ac:dyDescent="0.3">
      <c r="A6" s="2" t="s">
        <v>39</v>
      </c>
      <c r="B6" s="2">
        <v>32</v>
      </c>
      <c r="C6" s="2">
        <v>72</v>
      </c>
      <c r="G6" t="s">
        <v>122</v>
      </c>
    </row>
    <row r="10" spans="1:7" x14ac:dyDescent="0.25">
      <c r="A10" s="5" t="s">
        <v>52</v>
      </c>
    </row>
    <row r="11" spans="1:7" x14ac:dyDescent="0.25">
      <c r="A11" s="5" t="s">
        <v>58</v>
      </c>
    </row>
    <row r="13" spans="1:7" x14ac:dyDescent="0.25">
      <c r="A13" t="s">
        <v>112</v>
      </c>
      <c r="B13" t="s">
        <v>113</v>
      </c>
    </row>
    <row r="15" spans="1:7" x14ac:dyDescent="0.25">
      <c r="B15" t="s">
        <v>114</v>
      </c>
      <c r="F15" t="s">
        <v>126</v>
      </c>
    </row>
    <row r="16" spans="1:7" x14ac:dyDescent="0.25">
      <c r="B16" t="s">
        <v>115</v>
      </c>
      <c r="F16" s="9" t="s">
        <v>127</v>
      </c>
    </row>
    <row r="17" spans="1:3" x14ac:dyDescent="0.25">
      <c r="B17" t="s">
        <v>116</v>
      </c>
    </row>
    <row r="18" spans="1:3" x14ac:dyDescent="0.25">
      <c r="B18" t="s">
        <v>117</v>
      </c>
    </row>
    <row r="20" spans="1:3" ht="15.75" thickBot="1" x14ac:dyDescent="0.3"/>
    <row r="21" spans="1:3" ht="29.25" thickBot="1" x14ac:dyDescent="0.3">
      <c r="A21" s="33" t="s">
        <v>32</v>
      </c>
      <c r="B21" s="33" t="s">
        <v>40</v>
      </c>
      <c r="C21" s="33" t="s">
        <v>34</v>
      </c>
    </row>
    <row r="22" spans="1:3" ht="15.75" thickBot="1" x14ac:dyDescent="0.3">
      <c r="A22" s="33" t="s">
        <v>35</v>
      </c>
      <c r="B22" s="33"/>
      <c r="C22" s="33"/>
    </row>
    <row r="23" spans="1:3" ht="15.75" thickBot="1" x14ac:dyDescent="0.3">
      <c r="A23" s="33" t="s">
        <v>36</v>
      </c>
      <c r="B23" s="33">
        <f>$B3 - $B$2</f>
        <v>5</v>
      </c>
      <c r="C23" s="33">
        <f>$C3-$C$2</f>
        <v>5</v>
      </c>
    </row>
    <row r="24" spans="1:3" ht="15.75" thickBot="1" x14ac:dyDescent="0.3">
      <c r="A24" s="33" t="s">
        <v>37</v>
      </c>
      <c r="B24" s="33">
        <f t="shared" ref="B24:B25" si="0">$B4 - $B$2</f>
        <v>10</v>
      </c>
      <c r="C24" s="33">
        <f t="shared" ref="C24:C26" si="1">$C4-$C$2</f>
        <v>10</v>
      </c>
    </row>
    <row r="25" spans="1:3" ht="15.75" thickBot="1" x14ac:dyDescent="0.3">
      <c r="A25" s="33" t="s">
        <v>38</v>
      </c>
      <c r="B25" s="33">
        <f t="shared" si="0"/>
        <v>3</v>
      </c>
      <c r="C25" s="33">
        <f t="shared" si="1"/>
        <v>8</v>
      </c>
    </row>
    <row r="26" spans="1:3" ht="15.75" thickBot="1" x14ac:dyDescent="0.3">
      <c r="A26" s="33" t="s">
        <v>39</v>
      </c>
      <c r="B26" s="33">
        <f>$B6 - $B$2</f>
        <v>7</v>
      </c>
      <c r="C26" s="33">
        <f t="shared" si="1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BBD6-FC2E-4C45-BDB8-06E0C0E4CA47}">
  <dimension ref="A1:G22"/>
  <sheetViews>
    <sheetView topLeftCell="A10" workbookViewId="0">
      <selection activeCell="A21" sqref="A21:D22"/>
    </sheetView>
  </sheetViews>
  <sheetFormatPr defaultRowHeight="15" x14ac:dyDescent="0.25"/>
  <cols>
    <col min="1" max="1" width="16.140625" customWidth="1"/>
    <col min="2" max="2" width="14.7109375" customWidth="1"/>
    <col min="3" max="3" width="13.7109375" customWidth="1"/>
    <col min="4" max="4" width="11.42578125" customWidth="1"/>
  </cols>
  <sheetData>
    <row r="1" spans="1:7" ht="29.25" thickBot="1" x14ac:dyDescent="0.3">
      <c r="A1" s="2" t="s">
        <v>41</v>
      </c>
      <c r="B1" s="2" t="s">
        <v>3</v>
      </c>
      <c r="C1" s="2" t="s">
        <v>4</v>
      </c>
      <c r="D1" s="2" t="s">
        <v>5</v>
      </c>
      <c r="E1" s="28" t="s">
        <v>128</v>
      </c>
    </row>
    <row r="2" spans="1:7" ht="15.75" thickBot="1" x14ac:dyDescent="0.3">
      <c r="A2" s="2" t="s">
        <v>6</v>
      </c>
      <c r="B2" s="2">
        <v>85</v>
      </c>
      <c r="C2" s="2">
        <v>90</v>
      </c>
      <c r="D2" s="2">
        <v>88</v>
      </c>
      <c r="E2">
        <f>B2+C2+D2</f>
        <v>263</v>
      </c>
    </row>
    <row r="3" spans="1:7" ht="15.75" thickBot="1" x14ac:dyDescent="0.3">
      <c r="A3" s="2" t="s">
        <v>8</v>
      </c>
      <c r="B3" s="2">
        <v>90</v>
      </c>
      <c r="C3" s="2">
        <v>85</v>
      </c>
      <c r="D3" s="2">
        <v>92</v>
      </c>
      <c r="E3">
        <f t="shared" ref="E3:E6" si="0">B3+C3+D3</f>
        <v>267</v>
      </c>
    </row>
    <row r="4" spans="1:7" ht="15.75" thickBot="1" x14ac:dyDescent="0.3">
      <c r="A4" s="2" t="s">
        <v>10</v>
      </c>
      <c r="B4" s="2">
        <v>80</v>
      </c>
      <c r="C4" s="2">
        <v>88</v>
      </c>
      <c r="D4" s="2">
        <v>85</v>
      </c>
      <c r="E4">
        <f t="shared" si="0"/>
        <v>253</v>
      </c>
    </row>
    <row r="5" spans="1:7" ht="15.75" thickBot="1" x14ac:dyDescent="0.3">
      <c r="A5" s="2" t="s">
        <v>11</v>
      </c>
      <c r="B5" s="2">
        <v>95</v>
      </c>
      <c r="C5" s="2">
        <v>92</v>
      </c>
      <c r="D5" s="2">
        <v>90</v>
      </c>
      <c r="E5">
        <f t="shared" si="0"/>
        <v>277</v>
      </c>
    </row>
    <row r="6" spans="1:7" ht="15.75" thickBot="1" x14ac:dyDescent="0.3">
      <c r="A6" s="2" t="s">
        <v>12</v>
      </c>
      <c r="B6" s="2">
        <v>88</v>
      </c>
      <c r="C6" s="2">
        <v>85</v>
      </c>
      <c r="D6" s="2">
        <v>90</v>
      </c>
      <c r="E6">
        <f t="shared" si="0"/>
        <v>263</v>
      </c>
      <c r="G6" s="9"/>
    </row>
    <row r="7" spans="1:7" x14ac:dyDescent="0.25">
      <c r="A7" s="31" t="s">
        <v>129</v>
      </c>
      <c r="B7" s="32">
        <f>MAX(B2:B6)</f>
        <v>95</v>
      </c>
      <c r="C7" s="32">
        <f>MAX(C2:C6)</f>
        <v>92</v>
      </c>
      <c r="D7" s="32">
        <f>MAX(D2:D6)</f>
        <v>92</v>
      </c>
    </row>
    <row r="10" spans="1:7" x14ac:dyDescent="0.25">
      <c r="A10" s="5" t="s">
        <v>52</v>
      </c>
    </row>
    <row r="11" spans="1:7" x14ac:dyDescent="0.25">
      <c r="A11" s="5" t="s">
        <v>59</v>
      </c>
    </row>
    <row r="12" spans="1:7" ht="15.75" thickBot="1" x14ac:dyDescent="0.3"/>
    <row r="13" spans="1:7" ht="15.75" thickBot="1" x14ac:dyDescent="0.3">
      <c r="A13" s="2" t="s">
        <v>41</v>
      </c>
      <c r="B13" s="2" t="s">
        <v>3</v>
      </c>
      <c r="C13" s="2" t="s">
        <v>4</v>
      </c>
      <c r="D13" s="2" t="s">
        <v>5</v>
      </c>
    </row>
    <row r="14" spans="1:7" ht="15.75" thickBot="1" x14ac:dyDescent="0.3">
      <c r="A14" s="2" t="s">
        <v>6</v>
      </c>
      <c r="B14" s="2">
        <f>$B$7-$B2</f>
        <v>10</v>
      </c>
      <c r="C14" s="2">
        <f>$C$7-$C2</f>
        <v>2</v>
      </c>
      <c r="D14" s="2">
        <f>$D$7-$D2</f>
        <v>4</v>
      </c>
    </row>
    <row r="15" spans="1:7" ht="15.75" thickBot="1" x14ac:dyDescent="0.3">
      <c r="A15" s="2" t="s">
        <v>8</v>
      </c>
      <c r="B15" s="2">
        <f t="shared" ref="B15:B17" si="1">$B$7-$B3</f>
        <v>5</v>
      </c>
      <c r="C15" s="2">
        <f t="shared" ref="C15:C17" si="2">$C$7-$C3</f>
        <v>7</v>
      </c>
      <c r="D15" s="2">
        <f t="shared" ref="D15:D17" si="3">$D$7-$D3</f>
        <v>0</v>
      </c>
    </row>
    <row r="16" spans="1:7" ht="15.75" thickBot="1" x14ac:dyDescent="0.3">
      <c r="A16" s="2" t="s">
        <v>10</v>
      </c>
      <c r="B16" s="2">
        <f t="shared" si="1"/>
        <v>15</v>
      </c>
      <c r="C16" s="2">
        <f t="shared" si="2"/>
        <v>4</v>
      </c>
      <c r="D16" s="2">
        <f t="shared" si="3"/>
        <v>7</v>
      </c>
    </row>
    <row r="17" spans="1:4" ht="15.75" thickBot="1" x14ac:dyDescent="0.3">
      <c r="A17" s="33" t="s">
        <v>11</v>
      </c>
      <c r="B17" s="2">
        <f>$B$7-$B5</f>
        <v>0</v>
      </c>
      <c r="C17" s="2">
        <f t="shared" si="2"/>
        <v>0</v>
      </c>
      <c r="D17" s="2">
        <f t="shared" si="3"/>
        <v>2</v>
      </c>
    </row>
    <row r="18" spans="1:4" ht="15.75" thickBot="1" x14ac:dyDescent="0.3">
      <c r="A18" s="2" t="s">
        <v>12</v>
      </c>
      <c r="B18" s="2"/>
      <c r="C18" s="2"/>
      <c r="D18" s="2"/>
    </row>
    <row r="21" spans="1:4" x14ac:dyDescent="0.25">
      <c r="A21" s="36" t="s">
        <v>130</v>
      </c>
      <c r="B21" s="32"/>
      <c r="C21" s="32" t="s">
        <v>131</v>
      </c>
      <c r="D21" s="32" t="s">
        <v>133</v>
      </c>
    </row>
    <row r="22" spans="1:4" x14ac:dyDescent="0.25">
      <c r="A22" s="32"/>
      <c r="B22" s="32"/>
      <c r="C22" s="32" t="s">
        <v>132</v>
      </c>
      <c r="D22" s="32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64D0-66FA-4A22-A116-D410BE128F5F}">
  <dimension ref="A1:I69"/>
  <sheetViews>
    <sheetView tabSelected="1" topLeftCell="A22" workbookViewId="0">
      <selection activeCell="D45" sqref="D45"/>
    </sheetView>
  </sheetViews>
  <sheetFormatPr defaultRowHeight="15" x14ac:dyDescent="0.25"/>
  <cols>
    <col min="1" max="1" width="11" customWidth="1"/>
    <col min="2" max="2" width="13.140625" bestFit="1" customWidth="1"/>
    <col min="3" max="3" width="10" bestFit="1" customWidth="1"/>
    <col min="4" max="4" width="14.28515625" bestFit="1" customWidth="1"/>
    <col min="5" max="5" width="16.140625" bestFit="1" customWidth="1"/>
    <col min="6" max="6" width="14.28515625" bestFit="1" customWidth="1"/>
    <col min="9" max="9" width="15.42578125" bestFit="1" customWidth="1"/>
    <col min="10" max="10" width="16.28515625" bestFit="1" customWidth="1"/>
    <col min="11" max="11" width="9.42578125" customWidth="1"/>
    <col min="12" max="12" width="11.28515625" bestFit="1" customWidth="1"/>
  </cols>
  <sheetData>
    <row r="1" spans="1:9" ht="30.75" thickBot="1" x14ac:dyDescent="0.3">
      <c r="A1" s="3" t="s">
        <v>42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47</v>
      </c>
    </row>
    <row r="2" spans="1:9" ht="15.75" thickBot="1" x14ac:dyDescent="0.3">
      <c r="A2" s="3">
        <v>1</v>
      </c>
      <c r="B2" s="3">
        <v>111625</v>
      </c>
      <c r="C2" s="3">
        <v>59494</v>
      </c>
      <c r="D2" s="3">
        <v>3</v>
      </c>
      <c r="E2" s="4" t="s">
        <v>48</v>
      </c>
      <c r="F2" s="4" t="s">
        <v>49</v>
      </c>
      <c r="H2">
        <f>AVERAGE(B2:B16)</f>
        <v>96561.133333333331</v>
      </c>
      <c r="I2" t="s">
        <v>135</v>
      </c>
    </row>
    <row r="3" spans="1:9" ht="15.75" thickBot="1" x14ac:dyDescent="0.3">
      <c r="A3" s="3">
        <v>2</v>
      </c>
      <c r="B3" s="3">
        <v>52219</v>
      </c>
      <c r="C3" s="3">
        <v>40000</v>
      </c>
      <c r="D3" s="3">
        <v>3</v>
      </c>
      <c r="E3" s="4" t="s">
        <v>48</v>
      </c>
      <c r="F3" s="4" t="s">
        <v>49</v>
      </c>
    </row>
    <row r="4" spans="1:9" ht="15.75" thickBot="1" x14ac:dyDescent="0.3">
      <c r="A4" s="3">
        <v>3</v>
      </c>
      <c r="B4" s="3">
        <v>144605</v>
      </c>
      <c r="C4" s="3">
        <v>90000</v>
      </c>
      <c r="D4" s="3">
        <v>4</v>
      </c>
      <c r="E4" s="4" t="s">
        <v>48</v>
      </c>
      <c r="F4" s="4" t="s">
        <v>49</v>
      </c>
    </row>
    <row r="5" spans="1:9" ht="15.75" thickBot="1" x14ac:dyDescent="0.3">
      <c r="A5" s="3">
        <v>4</v>
      </c>
      <c r="B5" s="3">
        <v>68369</v>
      </c>
      <c r="C5" s="3">
        <v>40000</v>
      </c>
      <c r="D5" s="3">
        <v>3</v>
      </c>
      <c r="E5" s="4" t="s">
        <v>48</v>
      </c>
      <c r="F5" s="4" t="s">
        <v>49</v>
      </c>
    </row>
    <row r="6" spans="1:9" ht="15.75" thickBot="1" x14ac:dyDescent="0.3">
      <c r="A6" s="3">
        <v>5</v>
      </c>
      <c r="B6" s="3">
        <v>76036</v>
      </c>
      <c r="C6" s="3">
        <v>50000</v>
      </c>
      <c r="D6" s="3">
        <v>3</v>
      </c>
      <c r="E6" s="4" t="s">
        <v>48</v>
      </c>
      <c r="F6" s="4" t="s">
        <v>50</v>
      </c>
    </row>
    <row r="7" spans="1:9" ht="15.75" thickBot="1" x14ac:dyDescent="0.3">
      <c r="A7" s="3">
        <v>6</v>
      </c>
      <c r="B7" s="3">
        <v>77997</v>
      </c>
      <c r="C7" s="3">
        <v>55000</v>
      </c>
      <c r="D7" s="3">
        <v>3</v>
      </c>
      <c r="E7" s="4" t="s">
        <v>51</v>
      </c>
      <c r="F7" s="4" t="s">
        <v>50</v>
      </c>
    </row>
    <row r="8" spans="1:9" ht="15.75" thickBot="1" x14ac:dyDescent="0.3">
      <c r="A8" s="3">
        <v>7</v>
      </c>
      <c r="B8" s="3">
        <v>125849</v>
      </c>
      <c r="C8" s="3">
        <v>80000</v>
      </c>
      <c r="D8" s="3">
        <v>3</v>
      </c>
      <c r="E8" s="4" t="s">
        <v>51</v>
      </c>
      <c r="F8" s="4" t="s">
        <v>50</v>
      </c>
    </row>
    <row r="9" spans="1:9" ht="15.75" thickBot="1" x14ac:dyDescent="0.3">
      <c r="A9" s="3">
        <v>8</v>
      </c>
      <c r="B9" s="3">
        <v>124077</v>
      </c>
      <c r="C9" s="3">
        <v>75000</v>
      </c>
      <c r="D9" s="3">
        <v>2</v>
      </c>
      <c r="E9" s="4" t="s">
        <v>51</v>
      </c>
      <c r="F9" s="4" t="s">
        <v>50</v>
      </c>
    </row>
    <row r="10" spans="1:9" ht="15.75" thickBot="1" x14ac:dyDescent="0.3">
      <c r="A10" s="3">
        <v>9</v>
      </c>
      <c r="B10" s="3">
        <v>41835</v>
      </c>
      <c r="C10" s="3">
        <v>30000</v>
      </c>
      <c r="D10" s="3">
        <v>1</v>
      </c>
      <c r="E10" s="4" t="s">
        <v>51</v>
      </c>
      <c r="F10" s="4" t="s">
        <v>50</v>
      </c>
    </row>
    <row r="11" spans="1:9" ht="15.75" thickBot="1" x14ac:dyDescent="0.3">
      <c r="A11" s="3">
        <v>10</v>
      </c>
      <c r="B11" s="3">
        <v>126184</v>
      </c>
      <c r="C11" s="3">
        <v>80000</v>
      </c>
      <c r="D11" s="3">
        <v>4</v>
      </c>
      <c r="E11" s="4" t="s">
        <v>51</v>
      </c>
      <c r="F11" s="4" t="s">
        <v>49</v>
      </c>
    </row>
    <row r="12" spans="1:9" ht="15.75" thickBot="1" x14ac:dyDescent="0.3">
      <c r="A12" s="3">
        <v>11</v>
      </c>
      <c r="B12" s="3">
        <v>144601</v>
      </c>
      <c r="C12" s="3">
        <v>100000</v>
      </c>
      <c r="D12" s="3">
        <v>4</v>
      </c>
      <c r="E12" s="4" t="s">
        <v>51</v>
      </c>
      <c r="F12" s="4" t="s">
        <v>49</v>
      </c>
    </row>
    <row r="13" spans="1:9" ht="15.75" thickBot="1" x14ac:dyDescent="0.3">
      <c r="A13" s="3">
        <v>12</v>
      </c>
      <c r="B13" s="3">
        <v>75355</v>
      </c>
      <c r="C13" s="3">
        <v>60000</v>
      </c>
      <c r="D13" s="3">
        <v>2</v>
      </c>
      <c r="E13" s="4" t="s">
        <v>51</v>
      </c>
      <c r="F13" s="4" t="s">
        <v>49</v>
      </c>
    </row>
    <row r="14" spans="1:9" ht="15.75" thickBot="1" x14ac:dyDescent="0.3">
      <c r="A14" s="3">
        <v>13</v>
      </c>
      <c r="B14" s="3">
        <v>82459</v>
      </c>
      <c r="C14" s="3">
        <v>60000</v>
      </c>
      <c r="D14" s="3">
        <v>2</v>
      </c>
      <c r="E14" s="4" t="s">
        <v>48</v>
      </c>
      <c r="F14" s="4" t="s">
        <v>50</v>
      </c>
    </row>
    <row r="15" spans="1:9" ht="15.75" thickBot="1" x14ac:dyDescent="0.3">
      <c r="A15" s="3">
        <v>14</v>
      </c>
      <c r="B15" s="3">
        <v>85199</v>
      </c>
      <c r="C15" s="3">
        <v>50000</v>
      </c>
      <c r="D15" s="3">
        <v>2</v>
      </c>
      <c r="E15" s="4" t="s">
        <v>51</v>
      </c>
      <c r="F15" s="4" t="s">
        <v>50</v>
      </c>
    </row>
    <row r="16" spans="1:9" ht="15.75" thickBot="1" x14ac:dyDescent="0.3">
      <c r="A16" s="3">
        <v>15</v>
      </c>
      <c r="B16" s="3">
        <v>112007</v>
      </c>
      <c r="C16" s="3">
        <v>62636</v>
      </c>
      <c r="D16" s="3">
        <v>2</v>
      </c>
      <c r="E16" s="4" t="s">
        <v>48</v>
      </c>
      <c r="F16" s="4" t="s">
        <v>50</v>
      </c>
    </row>
    <row r="20" spans="1:7" x14ac:dyDescent="0.25">
      <c r="A20" s="5" t="s">
        <v>52</v>
      </c>
    </row>
    <row r="21" spans="1:7" x14ac:dyDescent="0.25">
      <c r="A21" s="5" t="s">
        <v>60</v>
      </c>
    </row>
    <row r="23" spans="1:7" x14ac:dyDescent="0.25">
      <c r="A23" s="7" t="s">
        <v>61</v>
      </c>
    </row>
    <row r="24" spans="1:7" x14ac:dyDescent="0.25">
      <c r="A24" s="7" t="s">
        <v>62</v>
      </c>
    </row>
    <row r="25" spans="1:7" x14ac:dyDescent="0.25">
      <c r="A25" s="7" t="s">
        <v>63</v>
      </c>
    </row>
    <row r="28" spans="1:7" x14ac:dyDescent="0.25">
      <c r="C28" s="24" t="s">
        <v>47</v>
      </c>
      <c r="D28" t="s">
        <v>124</v>
      </c>
      <c r="E28" t="s">
        <v>138</v>
      </c>
      <c r="F28" t="s">
        <v>137</v>
      </c>
      <c r="G28" t="s">
        <v>139</v>
      </c>
    </row>
    <row r="29" spans="1:7" x14ac:dyDescent="0.25">
      <c r="C29" t="s">
        <v>50</v>
      </c>
      <c r="D29" s="27">
        <v>0.9391187931376116</v>
      </c>
      <c r="E29" s="27">
        <v>0.9306024910688423</v>
      </c>
    </row>
    <row r="30" spans="1:7" x14ac:dyDescent="0.25">
      <c r="C30" t="s">
        <v>49</v>
      </c>
      <c r="D30" s="27">
        <v>1.069578522128444</v>
      </c>
      <c r="E30" s="27">
        <v>1.0793114387784659</v>
      </c>
    </row>
    <row r="31" spans="1:7" x14ac:dyDescent="0.25">
      <c r="C31" t="s">
        <v>69</v>
      </c>
      <c r="D31" s="27">
        <v>1</v>
      </c>
      <c r="E31" s="27">
        <v>1</v>
      </c>
    </row>
    <row r="33" spans="3:7" x14ac:dyDescent="0.25">
      <c r="C33" s="24" t="s">
        <v>46</v>
      </c>
      <c r="D33" t="s">
        <v>141</v>
      </c>
      <c r="F33" t="s">
        <v>137</v>
      </c>
      <c r="G33" t="s">
        <v>140</v>
      </c>
    </row>
    <row r="34" spans="3:7" x14ac:dyDescent="0.25">
      <c r="C34" t="s">
        <v>51</v>
      </c>
      <c r="D34" s="26">
        <v>2.625</v>
      </c>
      <c r="E34" s="37">
        <f>GETPIVOTDATA("family size",$C$33,"gender","M")-GETPIVOTDATA("family size",$C$33,"gender","F")</f>
        <v>0.23214285714285721</v>
      </c>
    </row>
    <row r="35" spans="3:7" x14ac:dyDescent="0.25">
      <c r="C35" t="s">
        <v>48</v>
      </c>
      <c r="D35" s="26">
        <v>2.8571428571428572</v>
      </c>
    </row>
    <row r="36" spans="3:7" x14ac:dyDescent="0.25">
      <c r="C36" t="s">
        <v>69</v>
      </c>
      <c r="D36" s="26">
        <v>2.7333333333333334</v>
      </c>
    </row>
    <row r="39" spans="3:7" x14ac:dyDescent="0.25">
      <c r="C39" s="24" t="s">
        <v>2</v>
      </c>
      <c r="D39" t="s">
        <v>123</v>
      </c>
      <c r="E39" t="s">
        <v>136</v>
      </c>
      <c r="F39" t="s">
        <v>137</v>
      </c>
      <c r="G39" t="s">
        <v>142</v>
      </c>
    </row>
    <row r="40" spans="3:7" x14ac:dyDescent="0.25">
      <c r="C40" s="25" t="s">
        <v>51</v>
      </c>
      <c r="D40" s="27">
        <v>0.55308450535998954</v>
      </c>
      <c r="E40" s="27">
        <v>0.56859021810262522</v>
      </c>
    </row>
    <row r="41" spans="3:7" x14ac:dyDescent="0.25">
      <c r="C41" s="25" t="s">
        <v>48</v>
      </c>
      <c r="D41" s="27">
        <v>0.44691549464001046</v>
      </c>
      <c r="E41" s="27">
        <v>0.43140978189737483</v>
      </c>
    </row>
    <row r="44" spans="3:7" x14ac:dyDescent="0.25">
      <c r="C44" s="24" t="s">
        <v>2</v>
      </c>
      <c r="D44" t="s">
        <v>123</v>
      </c>
      <c r="E44" t="s">
        <v>136</v>
      </c>
      <c r="F44" t="s">
        <v>137</v>
      </c>
      <c r="G44" t="s">
        <v>142</v>
      </c>
    </row>
    <row r="45" spans="3:7" x14ac:dyDescent="0.25">
      <c r="C45" s="25" t="s">
        <v>51</v>
      </c>
      <c r="D45" s="26">
        <v>801097</v>
      </c>
      <c r="E45" s="27">
        <v>0.56859021810262522</v>
      </c>
    </row>
    <row r="46" spans="3:7" x14ac:dyDescent="0.25">
      <c r="C46" s="25" t="s">
        <v>48</v>
      </c>
      <c r="D46" s="26">
        <v>647320</v>
      </c>
      <c r="E46" s="27">
        <v>0.43140978189737483</v>
      </c>
    </row>
    <row r="68" spans="4:5" x14ac:dyDescent="0.25">
      <c r="E68" s="34"/>
    </row>
    <row r="69" spans="4:5" x14ac:dyDescent="0.25">
      <c r="D69" s="35"/>
      <c r="E6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Ans1</vt:lpstr>
      <vt:lpstr>Ans2</vt:lpstr>
      <vt:lpstr>Sheet2</vt:lpstr>
      <vt:lpstr>Sheet3</vt:lpstr>
      <vt:lpstr>Sheet4</vt:lpstr>
      <vt:lpstr>Sheet5</vt:lpstr>
      <vt:lpstr>Sheet6</vt:lpstr>
      <vt:lpstr>Sheet7</vt:lpstr>
      <vt:lpstr>Sheet8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 G</dc:creator>
  <cp:lastModifiedBy>riya singh</cp:lastModifiedBy>
  <dcterms:created xsi:type="dcterms:W3CDTF">2023-09-06T05:00:35Z</dcterms:created>
  <dcterms:modified xsi:type="dcterms:W3CDTF">2024-01-04T13:47:57Z</dcterms:modified>
</cp:coreProperties>
</file>