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spk-laravel-main\"/>
    </mc:Choice>
  </mc:AlternateContent>
  <xr:revisionPtr revIDLastSave="0" documentId="13_ncr:1_{ECDA88AC-D6FA-4104-A2AE-337862DF3F7C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Sheet1" sheetId="4" r:id="rId1"/>
    <sheet name="Sheet3" sheetId="3" r:id="rId2"/>
    <sheet name="AHP" sheetId="1" r:id="rId3"/>
    <sheet name="PROFILE MATCHING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8" i="1" s="1"/>
  <c r="R28" i="1" s="1"/>
  <c r="S28" i="1" s="1"/>
  <c r="G46" i="1"/>
  <c r="F29" i="1"/>
  <c r="F39" i="1"/>
  <c r="P21" i="2" l="1"/>
  <c r="P22" i="2"/>
  <c r="P23" i="2"/>
  <c r="P24" i="2"/>
  <c r="P25" i="2"/>
  <c r="P26" i="2"/>
  <c r="P27" i="2"/>
  <c r="P28" i="2"/>
  <c r="P29" i="2"/>
  <c r="P30" i="2"/>
  <c r="P31" i="2"/>
  <c r="P20" i="2"/>
  <c r="O21" i="2"/>
  <c r="O22" i="2"/>
  <c r="O23" i="2"/>
  <c r="O24" i="2"/>
  <c r="O25" i="2"/>
  <c r="O26" i="2"/>
  <c r="O27" i="2"/>
  <c r="O28" i="2"/>
  <c r="O29" i="2"/>
  <c r="O30" i="2"/>
  <c r="O31" i="2"/>
  <c r="O20" i="2"/>
  <c r="N21" i="2"/>
  <c r="N22" i="2"/>
  <c r="N23" i="2"/>
  <c r="N24" i="2"/>
  <c r="N25" i="2"/>
  <c r="N26" i="2"/>
  <c r="N27" i="2"/>
  <c r="N28" i="2"/>
  <c r="N29" i="2"/>
  <c r="N30" i="2"/>
  <c r="N31" i="2"/>
  <c r="N20" i="2"/>
  <c r="M21" i="2"/>
  <c r="M22" i="2"/>
  <c r="M23" i="2"/>
  <c r="M24" i="2"/>
  <c r="M25" i="2"/>
  <c r="M26" i="2"/>
  <c r="M27" i="2"/>
  <c r="M28" i="2"/>
  <c r="M29" i="2"/>
  <c r="M30" i="2"/>
  <c r="M31" i="2"/>
  <c r="M20" i="2"/>
  <c r="L21" i="2"/>
  <c r="L22" i="2"/>
  <c r="L23" i="2"/>
  <c r="L24" i="2"/>
  <c r="L25" i="2"/>
  <c r="L26" i="2"/>
  <c r="L27" i="2"/>
  <c r="L28" i="2"/>
  <c r="L29" i="2"/>
  <c r="L30" i="2"/>
  <c r="L31" i="2"/>
  <c r="L20" i="2"/>
  <c r="K21" i="2"/>
  <c r="K22" i="2"/>
  <c r="K23" i="2"/>
  <c r="K24" i="2"/>
  <c r="K25" i="2"/>
  <c r="K26" i="2"/>
  <c r="K27" i="2"/>
  <c r="K28" i="2"/>
  <c r="K29" i="2"/>
  <c r="K30" i="2"/>
  <c r="K31" i="2"/>
  <c r="K20" i="2"/>
  <c r="J21" i="2"/>
  <c r="J22" i="2"/>
  <c r="J23" i="2"/>
  <c r="J24" i="2"/>
  <c r="J25" i="2"/>
  <c r="J26" i="2"/>
  <c r="J27" i="2"/>
  <c r="J28" i="2"/>
  <c r="J29" i="2"/>
  <c r="J30" i="2"/>
  <c r="J31" i="2"/>
  <c r="J20" i="2"/>
  <c r="I21" i="2"/>
  <c r="I22" i="2"/>
  <c r="I23" i="2"/>
  <c r="I24" i="2"/>
  <c r="I25" i="2"/>
  <c r="I26" i="2"/>
  <c r="I27" i="2"/>
  <c r="I28" i="2"/>
  <c r="I29" i="2"/>
  <c r="I30" i="2"/>
  <c r="I31" i="2"/>
  <c r="I20" i="2"/>
  <c r="H21" i="2"/>
  <c r="H22" i="2"/>
  <c r="H23" i="2"/>
  <c r="H24" i="2"/>
  <c r="H25" i="2"/>
  <c r="H26" i="2"/>
  <c r="H27" i="2"/>
  <c r="H28" i="2"/>
  <c r="H29" i="2"/>
  <c r="H30" i="2"/>
  <c r="H31" i="2"/>
  <c r="H20" i="2"/>
  <c r="G21" i="2"/>
  <c r="G22" i="2"/>
  <c r="G23" i="2"/>
  <c r="G24" i="2"/>
  <c r="G25" i="2"/>
  <c r="G26" i="2"/>
  <c r="G27" i="2"/>
  <c r="G28" i="2"/>
  <c r="G29" i="2"/>
  <c r="G30" i="2"/>
  <c r="G31" i="2"/>
  <c r="G20" i="2"/>
  <c r="F21" i="2"/>
  <c r="F22" i="2"/>
  <c r="F23" i="2"/>
  <c r="F24" i="2"/>
  <c r="F25" i="2"/>
  <c r="F26" i="2"/>
  <c r="F27" i="2"/>
  <c r="F28" i="2"/>
  <c r="F29" i="2"/>
  <c r="F30" i="2"/>
  <c r="F31" i="2"/>
  <c r="F20" i="2"/>
  <c r="E21" i="2"/>
  <c r="E22" i="2"/>
  <c r="E23" i="2"/>
  <c r="E24" i="2"/>
  <c r="E25" i="2"/>
  <c r="E26" i="2"/>
  <c r="E27" i="2"/>
  <c r="E28" i="2"/>
  <c r="E29" i="2"/>
  <c r="E30" i="2"/>
  <c r="E31" i="2"/>
  <c r="E20" i="2"/>
  <c r="Q23" i="1"/>
  <c r="G39" i="1" s="1"/>
  <c r="H12" i="1"/>
  <c r="G11" i="1"/>
  <c r="J11" i="1"/>
  <c r="I11" i="1"/>
  <c r="H11" i="1"/>
  <c r="S54" i="2"/>
  <c r="T54" i="2"/>
  <c r="S55" i="2"/>
  <c r="T65" i="2"/>
  <c r="T55" i="2"/>
  <c r="T56" i="2"/>
  <c r="T57" i="2"/>
  <c r="T58" i="2"/>
  <c r="T59" i="2"/>
  <c r="T60" i="2"/>
  <c r="T61" i="2"/>
  <c r="T62" i="2"/>
  <c r="T63" i="2"/>
  <c r="T64" i="2"/>
  <c r="S56" i="2"/>
  <c r="S57" i="2"/>
  <c r="S58" i="2"/>
  <c r="S59" i="2"/>
  <c r="S60" i="2"/>
  <c r="S61" i="2"/>
  <c r="S62" i="2"/>
  <c r="S63" i="2"/>
  <c r="S64" i="2"/>
  <c r="S65" i="2"/>
  <c r="N39" i="1" l="1"/>
  <c r="J39" i="1"/>
  <c r="Q39" i="1"/>
  <c r="M39" i="1"/>
  <c r="I39" i="1"/>
  <c r="P39" i="1"/>
  <c r="L39" i="1"/>
  <c r="H39" i="1"/>
  <c r="O39" i="1"/>
  <c r="K39" i="1"/>
  <c r="X55" i="2"/>
  <c r="X54" i="2"/>
  <c r="X63" i="2"/>
  <c r="X59" i="2"/>
  <c r="X64" i="2"/>
  <c r="X60" i="2"/>
  <c r="X56" i="2"/>
  <c r="X58" i="2"/>
  <c r="X62" i="2"/>
  <c r="X65" i="2"/>
  <c r="X61" i="2"/>
  <c r="X57" i="2"/>
  <c r="O14" i="1"/>
  <c r="Q21" i="1"/>
  <c r="Q20" i="1"/>
  <c r="Q19" i="1"/>
  <c r="Q18" i="1"/>
  <c r="Q17" i="1"/>
  <c r="Q16" i="1"/>
  <c r="Q15" i="1"/>
  <c r="Q14" i="1"/>
  <c r="Q13" i="1"/>
  <c r="Q12" i="1"/>
  <c r="Q11" i="1"/>
  <c r="P20" i="1"/>
  <c r="P19" i="1"/>
  <c r="P18" i="1"/>
  <c r="P17" i="1"/>
  <c r="P16" i="1"/>
  <c r="P15" i="1"/>
  <c r="P14" i="1"/>
  <c r="P13" i="1"/>
  <c r="P12" i="1"/>
  <c r="P11" i="1"/>
  <c r="O19" i="1"/>
  <c r="O18" i="1"/>
  <c r="O17" i="1"/>
  <c r="O16" i="1"/>
  <c r="O15" i="1"/>
  <c r="O13" i="1"/>
  <c r="O12" i="1"/>
  <c r="O11" i="1"/>
  <c r="N18" i="1"/>
  <c r="N17" i="1"/>
  <c r="N16" i="1"/>
  <c r="N15" i="1"/>
  <c r="N14" i="1"/>
  <c r="N13" i="1"/>
  <c r="N12" i="1"/>
  <c r="N11" i="1"/>
  <c r="M17" i="1"/>
  <c r="M16" i="1"/>
  <c r="M15" i="1"/>
  <c r="M14" i="1"/>
  <c r="M13" i="1"/>
  <c r="M12" i="1"/>
  <c r="M11" i="1"/>
  <c r="L16" i="1"/>
  <c r="L15" i="1"/>
  <c r="L14" i="1"/>
  <c r="L13" i="1"/>
  <c r="L12" i="1"/>
  <c r="L11" i="1"/>
  <c r="K15" i="1"/>
  <c r="K14" i="1"/>
  <c r="K13" i="1"/>
  <c r="K12" i="1"/>
  <c r="K11" i="1"/>
  <c r="J14" i="1"/>
  <c r="J13" i="1"/>
  <c r="J12" i="1"/>
  <c r="I13" i="1"/>
  <c r="I12" i="1"/>
  <c r="H23" i="1" l="1"/>
  <c r="I30" i="1" s="1"/>
  <c r="J23" i="1"/>
  <c r="K32" i="1" s="1"/>
  <c r="M30" i="1"/>
  <c r="L23" i="1"/>
  <c r="M34" i="1" s="1"/>
  <c r="M23" i="1"/>
  <c r="P35" i="1" s="1"/>
  <c r="O32" i="1"/>
  <c r="N23" i="1"/>
  <c r="P36" i="1" s="1"/>
  <c r="N32" i="1"/>
  <c r="P32" i="1"/>
  <c r="P23" i="1"/>
  <c r="Q38" i="1" s="1"/>
  <c r="K30" i="1"/>
  <c r="K23" i="1"/>
  <c r="I23" i="1"/>
  <c r="K31" i="1" s="1"/>
  <c r="J31" i="1"/>
  <c r="L30" i="1"/>
  <c r="M32" i="1"/>
  <c r="O23" i="1"/>
  <c r="Q31" i="1"/>
  <c r="Q35" i="1"/>
  <c r="O31" i="1"/>
  <c r="L28" i="1"/>
  <c r="N30" i="1"/>
  <c r="O30" i="1"/>
  <c r="O35" i="1"/>
  <c r="P30" i="1"/>
  <c r="Q32" i="1"/>
  <c r="Q36" i="1"/>
  <c r="G23" i="1"/>
  <c r="Y65" i="2"/>
  <c r="Y63" i="2"/>
  <c r="Y64" i="2"/>
  <c r="Y62" i="2"/>
  <c r="Y57" i="2"/>
  <c r="Y58" i="2"/>
  <c r="Y56" i="2"/>
  <c r="Y55" i="2"/>
  <c r="Y54" i="2"/>
  <c r="Y61" i="2"/>
  <c r="Y60" i="2"/>
  <c r="Y59" i="2"/>
  <c r="O34" i="1" l="1"/>
  <c r="Q30" i="1"/>
  <c r="J30" i="1"/>
  <c r="N35" i="1"/>
  <c r="P34" i="1"/>
  <c r="N34" i="1"/>
  <c r="P31" i="1"/>
  <c r="G29" i="1"/>
  <c r="H29" i="1"/>
  <c r="K28" i="1"/>
  <c r="P29" i="1"/>
  <c r="N29" i="1"/>
  <c r="N28" i="1"/>
  <c r="O28" i="1"/>
  <c r="G32" i="1"/>
  <c r="H32" i="1"/>
  <c r="I32" i="1"/>
  <c r="J32" i="1"/>
  <c r="F32" i="1"/>
  <c r="J28" i="1"/>
  <c r="G28" i="1"/>
  <c r="H28" i="1"/>
  <c r="I28" i="1"/>
  <c r="G37" i="1"/>
  <c r="K37" i="1"/>
  <c r="O37" i="1"/>
  <c r="H37" i="1"/>
  <c r="L37" i="1"/>
  <c r="F37" i="1"/>
  <c r="I37" i="1"/>
  <c r="M37" i="1"/>
  <c r="J37" i="1"/>
  <c r="N37" i="1"/>
  <c r="G33" i="1"/>
  <c r="K33" i="1"/>
  <c r="H33" i="1"/>
  <c r="I33" i="1"/>
  <c r="J33" i="1"/>
  <c r="F33" i="1"/>
  <c r="G38" i="1"/>
  <c r="K38" i="1"/>
  <c r="O38" i="1"/>
  <c r="H38" i="1"/>
  <c r="L38" i="1"/>
  <c r="P38" i="1"/>
  <c r="I38" i="1"/>
  <c r="M38" i="1"/>
  <c r="J38" i="1"/>
  <c r="N38" i="1"/>
  <c r="F38" i="1"/>
  <c r="Q37" i="1"/>
  <c r="G34" i="1"/>
  <c r="K34" i="1"/>
  <c r="H34" i="1"/>
  <c r="L34" i="1"/>
  <c r="I34" i="1"/>
  <c r="F34" i="1"/>
  <c r="J34" i="1"/>
  <c r="K29" i="1"/>
  <c r="M33" i="1"/>
  <c r="P37" i="1"/>
  <c r="O29" i="1"/>
  <c r="M28" i="1"/>
  <c r="G31" i="1"/>
  <c r="H31" i="1"/>
  <c r="I31" i="1"/>
  <c r="F31" i="1"/>
  <c r="L33" i="1"/>
  <c r="Q34" i="1"/>
  <c r="P28" i="1"/>
  <c r="P40" i="1" s="1"/>
  <c r="M31" i="1"/>
  <c r="Q33" i="1"/>
  <c r="G36" i="1"/>
  <c r="K36" i="1"/>
  <c r="H36" i="1"/>
  <c r="L36" i="1"/>
  <c r="M36" i="1"/>
  <c r="N36" i="1"/>
  <c r="F36" i="1"/>
  <c r="I36" i="1"/>
  <c r="J36" i="1"/>
  <c r="G35" i="1"/>
  <c r="K35" i="1"/>
  <c r="H35" i="1"/>
  <c r="L35" i="1"/>
  <c r="I35" i="1"/>
  <c r="M35" i="1"/>
  <c r="J35" i="1"/>
  <c r="F35" i="1"/>
  <c r="J29" i="1"/>
  <c r="Q28" i="1"/>
  <c r="L31" i="1"/>
  <c r="L40" i="1" s="1"/>
  <c r="P33" i="1"/>
  <c r="N33" i="1"/>
  <c r="I29" i="1"/>
  <c r="O33" i="1"/>
  <c r="L29" i="1"/>
  <c r="Q29" i="1"/>
  <c r="O36" i="1"/>
  <c r="N31" i="1"/>
  <c r="L32" i="1"/>
  <c r="M29" i="1"/>
  <c r="G30" i="1"/>
  <c r="H30" i="1"/>
  <c r="F30" i="1"/>
  <c r="O40" i="1"/>
  <c r="K40" i="1" l="1"/>
  <c r="I40" i="1"/>
  <c r="H40" i="1"/>
  <c r="N40" i="1"/>
  <c r="R38" i="1"/>
  <c r="S38" i="1" s="1"/>
  <c r="T38" i="1" s="1"/>
  <c r="R39" i="1"/>
  <c r="R34" i="1"/>
  <c r="S34" i="1" s="1"/>
  <c r="T34" i="1" s="1"/>
  <c r="Q40" i="1"/>
  <c r="T28" i="1"/>
  <c r="F40" i="1"/>
  <c r="R36" i="1"/>
  <c r="S36" i="1" s="1"/>
  <c r="T36" i="1" s="1"/>
  <c r="R35" i="1"/>
  <c r="S35" i="1" s="1"/>
  <c r="T35" i="1" s="1"/>
  <c r="R31" i="1"/>
  <c r="S31" i="1" s="1"/>
  <c r="T31" i="1" s="1"/>
  <c r="R32" i="1"/>
  <c r="S32" i="1" s="1"/>
  <c r="T32" i="1" s="1"/>
  <c r="J40" i="1"/>
  <c r="R30" i="1"/>
  <c r="S30" i="1" s="1"/>
  <c r="T30" i="1" s="1"/>
  <c r="M40" i="1"/>
  <c r="R29" i="1"/>
  <c r="S29" i="1" s="1"/>
  <c r="T29" i="1" s="1"/>
  <c r="G40" i="1"/>
  <c r="R37" i="1"/>
  <c r="S37" i="1" s="1"/>
  <c r="T37" i="1" s="1"/>
  <c r="R33" i="1"/>
  <c r="S33" i="1" s="1"/>
  <c r="T33" i="1" s="1"/>
  <c r="S39" i="1"/>
  <c r="T39" i="1" s="1"/>
  <c r="S40" i="1" l="1"/>
  <c r="T40" i="1"/>
</calcChain>
</file>

<file path=xl/sharedStrings.xml><?xml version="1.0" encoding="utf-8"?>
<sst xmlns="http://schemas.openxmlformats.org/spreadsheetml/2006/main" count="280" uniqueCount="95">
  <si>
    <t xml:space="preserve">Kriteria yang digunakan temperatur, ketersediaan air, ketersediaan oksigen, media perakaran, gambut, retensi hara, </t>
  </si>
  <si>
    <t>toksisitas, sodisitas, bahaya sufidik, bahaya erosi, bahaya banjir, penyiapan lahan</t>
  </si>
  <si>
    <t>Tabel Kriteria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</si>
  <si>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</si>
  <si>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</si>
  <si>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</si>
  <si>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</si>
  <si>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</si>
  <si>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</si>
  <si>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</si>
  <si>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</si>
  <si>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</si>
  <si>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</si>
  <si>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</si>
  <si>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</si>
  <si>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Penentuan bobot untuk masing - masing  perbandingan kriteria</t>
  </si>
  <si>
    <t>Total</t>
  </si>
  <si>
    <t>Melakukan Normalisasi Perbandingan Berpasangan</t>
  </si>
  <si>
    <t>PV</t>
  </si>
  <si>
    <t>EV</t>
  </si>
  <si>
    <t xml:space="preserve"> </t>
  </si>
  <si>
    <t>CI</t>
  </si>
  <si>
    <t>RI</t>
  </si>
  <si>
    <t>CR</t>
  </si>
  <si>
    <t>Jika nilai CR &lt;= 0,1 maka matriks dikatakan konsisten (konsisten berarti kesetaraan nilai bobot yang diberikan antar kriteria-kriteria</t>
  </si>
  <si>
    <t xml:space="preserve">Dari tahap ini diperoleh bobot parameter yaitu :  </t>
  </si>
  <si>
    <t>Bobot yang diperoleh kemudian digunakan dalam tahapan profile matching</t>
  </si>
  <si>
    <t>F.Target</t>
  </si>
  <si>
    <t>Melakukan Pembobotan Gap</t>
  </si>
  <si>
    <t xml:space="preserve">                                                Menentukan Core Factor &amp; Secondar Factor</t>
  </si>
  <si>
    <t>CORE FACTOR (60%)</t>
  </si>
  <si>
    <t xml:space="preserve">             SECONDARY FACTOR (40%)</t>
  </si>
  <si>
    <t>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</si>
  <si>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</si>
  <si>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</si>
  <si>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</si>
  <si>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</si>
  <si>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</si>
  <si>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</si>
  <si>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</si>
  <si>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</si>
  <si>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</si>
  <si>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</si>
  <si>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</si>
  <si>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</si>
  <si>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NCF</t>
  </si>
  <si>
    <t>NSF</t>
  </si>
  <si>
    <t xml:space="preserve">Menghitung SF dan SF </t>
  </si>
  <si>
    <t>Nilai Total (NT)</t>
  </si>
  <si>
    <t>Menghitung Nilai Total / Perankingan</t>
  </si>
  <si>
    <t>1). Perhitungan GAP Kompetensi</t>
  </si>
  <si>
    <t>GAP = PROFILE TARGET - PROFILE VALUE</t>
  </si>
  <si>
    <t>Kriteria</t>
  </si>
  <si>
    <t>Nama Kriteria</t>
  </si>
  <si>
    <t>Temperatur</t>
  </si>
  <si>
    <t>Ketersediaan Air</t>
  </si>
  <si>
    <t>Ketersediaan Oksigen</t>
  </si>
  <si>
    <t>Media Perakaran</t>
  </si>
  <si>
    <t>Gambut</t>
  </si>
  <si>
    <t>Retensi Hara</t>
  </si>
  <si>
    <t>Toksisitas</t>
  </si>
  <si>
    <t>Sodisitas</t>
  </si>
  <si>
    <t>Bahaya Sufidik</t>
  </si>
  <si>
    <t>Bahaya Erosi</t>
  </si>
  <si>
    <t>Bahaya Banjir</t>
  </si>
  <si>
    <t>Penyiapan Lahan</t>
  </si>
  <si>
    <t xml:space="preserve">Alternatif </t>
  </si>
  <si>
    <t>Nama Alternatif</t>
  </si>
  <si>
    <t>Karet</t>
  </si>
  <si>
    <t>Kelapa</t>
  </si>
  <si>
    <t>Kelapa Sawit</t>
  </si>
  <si>
    <t xml:space="preserve"> Kopi</t>
  </si>
  <si>
    <t>Kakao</t>
  </si>
  <si>
    <t>Cengkeh</t>
  </si>
  <si>
    <t>Teh</t>
  </si>
  <si>
    <t>Tembakau</t>
  </si>
  <si>
    <t>Tebu</t>
  </si>
  <si>
    <t>Kapas</t>
  </si>
  <si>
    <t>Kapuk</t>
  </si>
  <si>
    <t>Melinjo</t>
  </si>
  <si>
    <t>selisih</t>
  </si>
  <si>
    <t xml:space="preserve">bobot </t>
  </si>
  <si>
    <t>total</t>
  </si>
  <si>
    <t>CI= 0,18</t>
  </si>
  <si>
    <t>C2= 0,16</t>
  </si>
  <si>
    <t>C3= 0,12</t>
  </si>
  <si>
    <t>C4= 0,11</t>
  </si>
  <si>
    <t>C5= 0,08</t>
  </si>
  <si>
    <t>C6= 0,06</t>
  </si>
  <si>
    <t>C7= 0,07</t>
  </si>
  <si>
    <t>C8= 0,06</t>
  </si>
  <si>
    <t>C9= 0,05</t>
  </si>
  <si>
    <t>C10= 0,04</t>
  </si>
  <si>
    <t>C11= 0,03</t>
  </si>
  <si>
    <t>C12= 0,03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</si>
</sst>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name val="Times New Roman"/>
      <family val="1"/>
    </font>
    <font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6" fillId="2" borderId="1" xfId="0" applyFon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7" fillId="0" borderId="0" xfId="0" applyFont="1"/>
    <xf numFmtId="0" fontId="8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248210</xdr:colOff>
      <xdr:row>9</xdr:row>
      <xdr:rowOff>60513</xdr:rowOff>
    </xdr:from>
    <xdr:to>
      <xdr:col>18</xdr:col>
      <xdr:colOff>70597</xdr:colOff>
      <xdr:row>22</xdr:row>
      <xdr:rowOff>184338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843122" y="1808631"/>
          <a:ext cx="180975" cy="2746001"/>
        </a:xfrm>
        <a:prstGeom prst="rightBrace">
          <a:avLst>
            <a:gd name="adj1" fmla="val 8333"/>
            <a:gd name="adj2" fmla="val 5034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123825</xdr:colOff>
      <xdr:row>43</xdr:row>
      <xdr:rowOff>38100</xdr:rowOff>
    </xdr:from>
    <xdr:to>
      <xdr:col>7</xdr:col>
      <xdr:colOff>285750</xdr:colOff>
      <xdr:row>45</xdr:row>
      <xdr:rowOff>161925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448050" y="9344025"/>
          <a:ext cx="161925" cy="5048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40365-287D-4901-A400-08EBF09BC429}">
  <dimension ref="A1"/>
  <sheetViews>
    <sheetView workbookViewId="0">
      <selection activeCell="B1" sqref="B1:C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H16"/>
  <sheetViews>
    <sheetView zoomScale="85" zoomScaleNormal="85" workbookViewId="0">
      <selection activeCell="I23" sqref="I23"/>
    </sheetView>
  </sheetViews>
  <sheetFormatPr defaultRowHeight="15" x14ac:dyDescent="0.25"/>
  <cols>
    <col min="4" max="4" width="16.42578125" customWidth="1"/>
    <col min="7" max="7" width="10" customWidth="1"/>
    <col min="8" max="8" width="16.28515625" customWidth="1"/>
  </cols>
  <sheetData>
    <row r="4" spans="3:8" ht="31.5" x14ac:dyDescent="0.25">
      <c r="C4" s="27" t="s">
        <v>52</v>
      </c>
      <c r="D4" s="27" t="s">
        <v>53</v>
      </c>
      <c r="G4" s="27" t="s">
        <v>66</v>
      </c>
      <c r="H4" s="27" t="s">
        <v>67</v>
      </c>
    </row>
    <row r="5" spans="3:8" ht="15.75" x14ac:dyDescent="0.25">
      <c r="C5" s="28" t="s">
        <v>3</v>
      </c>
      <c r="D5" s="28" t="s">
        <v>54</v>
      </c>
      <c r="G5" s="28" t="s">
        <v>33</v>
      </c>
      <c r="H5" s="28" t="s">
        <v>68</v>
      </c>
    </row>
    <row r="6" spans="3:8" ht="15.75" x14ac:dyDescent="0.25">
      <c r="C6" s="28" t="s">
        <v>4</v>
      </c>
      <c r="D6" s="28" t="s">
        <v>55</v>
      </c>
      <c r="G6" s="28" t="s">
        <v>34</v>
      </c>
      <c r="H6" s="28" t="s">
        <v>69</v>
      </c>
    </row>
    <row r="7" spans="3:8" ht="31.5" x14ac:dyDescent="0.25">
      <c r="C7" s="28" t="s">
        <v>5</v>
      </c>
      <c r="D7" s="28" t="s">
        <v>56</v>
      </c>
      <c r="G7" s="28" t="s">
        <v>35</v>
      </c>
      <c r="H7" s="28" t="s">
        <v>70</v>
      </c>
    </row>
    <row r="8" spans="3:8" ht="15.75" x14ac:dyDescent="0.25">
      <c r="C8" s="28" t="s">
        <v>6</v>
      </c>
      <c r="D8" s="28" t="s">
        <v>57</v>
      </c>
      <c r="G8" s="28" t="s">
        <v>36</v>
      </c>
      <c r="H8" s="28" t="s">
        <v>71</v>
      </c>
    </row>
    <row r="9" spans="3:8" ht="15.75" x14ac:dyDescent="0.25">
      <c r="C9" s="28" t="s">
        <v>7</v>
      </c>
      <c r="D9" s="28" t="s">
        <v>58</v>
      </c>
      <c r="G9" s="28" t="s">
        <v>37</v>
      </c>
      <c r="H9" s="28" t="s">
        <v>72</v>
      </c>
    </row>
    <row r="10" spans="3:8" ht="15.75" x14ac:dyDescent="0.25">
      <c r="C10" s="28" t="s">
        <v>8</v>
      </c>
      <c r="D10" s="28" t="s">
        <v>59</v>
      </c>
      <c r="G10" s="28" t="s">
        <v>38</v>
      </c>
      <c r="H10" s="28" t="s">
        <v>73</v>
      </c>
    </row>
    <row r="11" spans="3:8" ht="15.75" x14ac:dyDescent="0.25">
      <c r="C11" s="28" t="s">
        <v>9</v>
      </c>
      <c r="D11" s="28" t="s">
        <v>60</v>
      </c>
      <c r="G11" s="28" t="s">
        <v>39</v>
      </c>
      <c r="H11" s="28" t="s">
        <v>74</v>
      </c>
    </row>
    <row r="12" spans="3:8" ht="15.75" x14ac:dyDescent="0.25">
      <c r="C12" s="28" t="s">
        <v>10</v>
      </c>
      <c r="D12" s="28" t="s">
        <v>61</v>
      </c>
      <c r="G12" s="28" t="s">
        <v>40</v>
      </c>
      <c r="H12" s="28" t="s">
        <v>75</v>
      </c>
    </row>
    <row r="13" spans="3:8" ht="17.25" customHeight="1" x14ac:dyDescent="0.25">
      <c r="C13" s="28" t="s">
        <v>11</v>
      </c>
      <c r="D13" s="28" t="s">
        <v>62</v>
      </c>
      <c r="G13" s="28" t="s">
        <v>41</v>
      </c>
      <c r="H13" s="28" t="s">
        <v>76</v>
      </c>
    </row>
    <row r="14" spans="3:8" ht="15" customHeight="1" x14ac:dyDescent="0.25">
      <c r="C14" s="28" t="s">
        <v>12</v>
      </c>
      <c r="D14" s="28" t="s">
        <v>63</v>
      </c>
      <c r="G14" s="28" t="s">
        <v>42</v>
      </c>
      <c r="H14" s="28" t="s">
        <v>77</v>
      </c>
    </row>
    <row r="15" spans="3:8" ht="15.75" x14ac:dyDescent="0.25">
      <c r="C15" s="28" t="s">
        <v>13</v>
      </c>
      <c r="D15" s="28" t="s">
        <v>64</v>
      </c>
      <c r="G15" s="28" t="s">
        <v>43</v>
      </c>
      <c r="H15" s="28" t="s">
        <v>78</v>
      </c>
    </row>
    <row r="16" spans="3:8" ht="15.75" x14ac:dyDescent="0.25">
      <c r="C16" s="28" t="s">
        <v>14</v>
      </c>
      <c r="D16" s="28" t="s">
        <v>65</v>
      </c>
      <c r="G16" s="28" t="s">
        <v>44</v>
      </c>
      <c r="H16" s="28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Y54"/>
  <sheetViews>
    <sheetView tabSelected="1" topLeftCell="B28" zoomScale="82" zoomScaleNormal="70" workbookViewId="0">
      <selection activeCell="M44" sqref="M44"/>
    </sheetView>
  </sheetViews>
  <sheetFormatPr defaultRowHeight="15" x14ac:dyDescent="0.25"/>
  <cols>
    <col min="3" max="3" width="23" customWidth="1"/>
    <col min="5" max="5" width="5.42578125" customWidth="1"/>
    <col min="6" max="6" width="5.7109375" customWidth="1"/>
    <col min="7" max="7" width="9" customWidth="1"/>
    <col min="8" max="8" width="6" bestFit="1" customWidth="1"/>
    <col min="9" max="9" width="5.5703125" customWidth="1"/>
    <col min="10" max="10" width="5.85546875" customWidth="1"/>
    <col min="11" max="11" width="5.5703125" customWidth="1"/>
    <col min="12" max="12" width="5.42578125" customWidth="1"/>
    <col min="13" max="13" width="5.85546875" customWidth="1"/>
    <col min="14" max="14" width="5.42578125" customWidth="1"/>
    <col min="15" max="15" width="5.7109375" bestFit="1" customWidth="1"/>
    <col min="16" max="16" width="6.28515625" customWidth="1"/>
    <col min="17" max="17" width="6" customWidth="1"/>
    <col min="18" max="18" width="5.42578125" customWidth="1"/>
    <col min="19" max="19" width="7" customWidth="1"/>
    <col min="20" max="20" width="7.28515625" bestFit="1" customWidth="1"/>
  </cols>
  <sheetData>
    <row r="6" spans="2:25" ht="15.75" x14ac:dyDescent="0.25">
      <c r="E6" s="1" t="s">
        <v>0</v>
      </c>
    </row>
    <row r="7" spans="2:25" ht="15.75" x14ac:dyDescent="0.25">
      <c r="E7" s="1" t="s">
        <v>1</v>
      </c>
    </row>
    <row r="9" spans="2:25" ht="15.75" x14ac:dyDescent="0.25">
      <c r="E9" s="1" t="s">
        <v>2</v>
      </c>
      <c r="F9" s="1"/>
    </row>
    <row r="10" spans="2:25" ht="15.75" x14ac:dyDescent="0.25">
      <c r="B10" s="27" t="s">
        <v>52</v>
      </c>
      <c r="C10" s="27" t="s">
        <v>53</v>
      </c>
      <c r="E10" s="3"/>
      <c r="F10" s="4" t="s">
        <v>3</v>
      </c>
      <c r="G10" s="4" t="s">
        <v>4</v>
      </c>
      <c r="H10" s="4" t="s">
        <v>5</v>
      </c>
      <c r="I10" s="4" t="s">
        <v>6</v>
      </c>
      <c r="J10" s="4" t="s">
        <v>7</v>
      </c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</row>
    <row r="11" spans="2:25" ht="15.75" x14ac:dyDescent="0.25">
      <c r="B11" s="28" t="s">
        <v>3</v>
      </c>
      <c r="C11" s="28" t="s">
        <v>54</v>
      </c>
      <c r="E11" s="4" t="s">
        <v>3</v>
      </c>
      <c r="F11" s="3">
        <v>1</v>
      </c>
      <c r="G11" s="5">
        <f>1/F12</f>
        <v>0.5</v>
      </c>
      <c r="H11" s="5">
        <f>1/F13</f>
        <v>0.33333333333333331</v>
      </c>
      <c r="I11" s="5">
        <f>1/F14</f>
        <v>0.33333333333333331</v>
      </c>
      <c r="J11" s="5">
        <f>1/F15</f>
        <v>0.33333333333333331</v>
      </c>
      <c r="K11" s="5">
        <f>1/F16</f>
        <v>0.25</v>
      </c>
      <c r="L11" s="5">
        <f>1/F17</f>
        <v>0.33333333333333331</v>
      </c>
      <c r="M11" s="5">
        <f>1/F18</f>
        <v>0.33333333333333331</v>
      </c>
      <c r="N11" s="5">
        <f>1/F19</f>
        <v>0.5</v>
      </c>
      <c r="O11" s="6">
        <f>1/F20</f>
        <v>0.25</v>
      </c>
      <c r="P11" s="6">
        <f>1/F21</f>
        <v>0.25</v>
      </c>
      <c r="Q11" s="5">
        <f>1/F22</f>
        <v>0.33333333333333331</v>
      </c>
    </row>
    <row r="12" spans="2:25" ht="15.75" x14ac:dyDescent="0.25">
      <c r="B12" s="28" t="s">
        <v>4</v>
      </c>
      <c r="C12" s="28" t="s">
        <v>55</v>
      </c>
      <c r="E12" s="4" t="s">
        <v>4</v>
      </c>
      <c r="F12" s="6">
        <v>2</v>
      </c>
      <c r="G12" s="3">
        <v>1</v>
      </c>
      <c r="H12" s="5">
        <f>1/G13</f>
        <v>0.33333333333333331</v>
      </c>
      <c r="I12" s="5">
        <f>1/G14</f>
        <v>0.25</v>
      </c>
      <c r="J12" s="5">
        <f>1/G15</f>
        <v>0.5</v>
      </c>
      <c r="K12" s="5">
        <f>1/G16</f>
        <v>0.25</v>
      </c>
      <c r="L12" s="5">
        <f>1/G17</f>
        <v>0.5</v>
      </c>
      <c r="M12" s="5">
        <f>1/G18</f>
        <v>0.5</v>
      </c>
      <c r="N12" s="6">
        <f>1/G19</f>
        <v>0.25</v>
      </c>
      <c r="O12" s="6">
        <f>1/G20</f>
        <v>0.25</v>
      </c>
      <c r="P12" s="5">
        <f>1/G21</f>
        <v>0.25</v>
      </c>
      <c r="Q12" s="6">
        <f>1/G22</f>
        <v>0.25</v>
      </c>
    </row>
    <row r="13" spans="2:25" ht="15.75" x14ac:dyDescent="0.25">
      <c r="B13" s="28" t="s">
        <v>5</v>
      </c>
      <c r="C13" s="28" t="s">
        <v>56</v>
      </c>
      <c r="E13" s="4" t="s">
        <v>5</v>
      </c>
      <c r="F13" s="6">
        <v>3</v>
      </c>
      <c r="G13" s="6">
        <v>3</v>
      </c>
      <c r="H13" s="3">
        <v>1</v>
      </c>
      <c r="I13" s="5">
        <f>1/H14</f>
        <v>0.5</v>
      </c>
      <c r="J13" s="5">
        <f>1/H15</f>
        <v>0.33333333333333331</v>
      </c>
      <c r="K13" s="5">
        <f>1/H16</f>
        <v>0.33333333333333331</v>
      </c>
      <c r="L13" s="5">
        <f>1/H17</f>
        <v>0.5</v>
      </c>
      <c r="M13" s="5">
        <f>1/H18</f>
        <v>0.33333333333333331</v>
      </c>
      <c r="N13" s="5">
        <f>1/H19</f>
        <v>0.33333333333333331</v>
      </c>
      <c r="O13" s="5">
        <f>1/H20</f>
        <v>0.25</v>
      </c>
      <c r="P13" s="5">
        <f>1/H21</f>
        <v>0.33333333333333331</v>
      </c>
      <c r="Q13" s="6">
        <f>1/H22</f>
        <v>0.25</v>
      </c>
      <c r="U13" t="s">
        <v>15</v>
      </c>
    </row>
    <row r="14" spans="2:25" ht="15.75" x14ac:dyDescent="0.25">
      <c r="B14" s="28" t="s">
        <v>6</v>
      </c>
      <c r="C14" s="28" t="s">
        <v>57</v>
      </c>
      <c r="E14" s="4" t="s">
        <v>6</v>
      </c>
      <c r="F14" s="6">
        <v>3</v>
      </c>
      <c r="G14" s="6">
        <v>4</v>
      </c>
      <c r="H14" s="6">
        <v>2</v>
      </c>
      <c r="I14" s="3">
        <v>1</v>
      </c>
      <c r="J14" s="6">
        <f>1/I15</f>
        <v>0.25</v>
      </c>
      <c r="K14" s="6">
        <f>1/I16</f>
        <v>0.5</v>
      </c>
      <c r="L14" s="5">
        <f>1/I17</f>
        <v>0.33333333333333331</v>
      </c>
      <c r="M14" s="5">
        <f>1/I18</f>
        <v>0.33333333333333331</v>
      </c>
      <c r="N14" s="5">
        <f>1/I19</f>
        <v>0.33333333333333331</v>
      </c>
      <c r="O14" s="5">
        <f>1/I20</f>
        <v>0.33333333333333331</v>
      </c>
      <c r="P14" s="6">
        <f>1/I21</f>
        <v>0.25</v>
      </c>
      <c r="Q14" s="6">
        <f>1/I22</f>
        <v>0.25</v>
      </c>
    </row>
    <row r="15" spans="2:25" ht="15.75" x14ac:dyDescent="0.25">
      <c r="B15" s="28" t="s">
        <v>7</v>
      </c>
      <c r="C15" s="28" t="s">
        <v>58</v>
      </c>
      <c r="E15" s="4" t="s">
        <v>7</v>
      </c>
      <c r="F15" s="6">
        <v>3</v>
      </c>
      <c r="G15" s="6">
        <v>2</v>
      </c>
      <c r="H15" s="6">
        <v>3</v>
      </c>
      <c r="I15" s="6">
        <v>4</v>
      </c>
      <c r="J15" s="3">
        <v>1</v>
      </c>
      <c r="K15" s="5">
        <f>1/J16</f>
        <v>0.33333333333333331</v>
      </c>
      <c r="L15" s="5">
        <f>1/J17</f>
        <v>0.33333333333333331</v>
      </c>
      <c r="M15" s="5">
        <f>1/J18</f>
        <v>0.5</v>
      </c>
      <c r="N15" s="5">
        <f>1/J19</f>
        <v>0.5</v>
      </c>
      <c r="O15" s="5">
        <f>1/J20</f>
        <v>0.33333333333333331</v>
      </c>
      <c r="P15" s="5">
        <f>1/J21</f>
        <v>0.5</v>
      </c>
      <c r="Q15" s="5">
        <f>1/J22</f>
        <v>0.33333333333333331</v>
      </c>
      <c r="S15" s="2"/>
      <c r="T15" s="2"/>
      <c r="U15" s="2"/>
      <c r="V15" s="2"/>
      <c r="W15" s="2"/>
      <c r="X15" s="2"/>
      <c r="Y15" s="2"/>
    </row>
    <row r="16" spans="2:25" ht="15.75" x14ac:dyDescent="0.25">
      <c r="B16" s="28" t="s">
        <v>8</v>
      </c>
      <c r="C16" s="28" t="s">
        <v>59</v>
      </c>
      <c r="E16" s="4" t="s">
        <v>8</v>
      </c>
      <c r="F16" s="6">
        <v>4</v>
      </c>
      <c r="G16" s="6">
        <v>4</v>
      </c>
      <c r="H16" s="6">
        <v>3</v>
      </c>
      <c r="I16" s="6">
        <v>2</v>
      </c>
      <c r="J16" s="6">
        <v>3</v>
      </c>
      <c r="K16" s="3">
        <v>1</v>
      </c>
      <c r="L16" s="5">
        <f>1/K17</f>
        <v>0.5</v>
      </c>
      <c r="M16" s="5">
        <f>1/K18</f>
        <v>0.5</v>
      </c>
      <c r="N16" s="5">
        <f>1/K19</f>
        <v>0.5</v>
      </c>
      <c r="O16" s="5">
        <f>1/K20</f>
        <v>0.33333333333333331</v>
      </c>
      <c r="P16" s="5">
        <f>1/K21</f>
        <v>0.5</v>
      </c>
      <c r="Q16" s="5">
        <f>1/K22</f>
        <v>0.33333333333333331</v>
      </c>
      <c r="S16" s="2"/>
      <c r="T16" s="2"/>
      <c r="U16" s="2"/>
      <c r="V16" s="2"/>
      <c r="W16" s="2"/>
      <c r="X16" s="2"/>
      <c r="Y16" s="2"/>
    </row>
    <row r="17" spans="2:20" ht="15.75" x14ac:dyDescent="0.25">
      <c r="B17" s="28" t="s">
        <v>9</v>
      </c>
      <c r="C17" s="28" t="s">
        <v>60</v>
      </c>
      <c r="E17" s="4" t="s">
        <v>9</v>
      </c>
      <c r="F17" s="6">
        <v>3</v>
      </c>
      <c r="G17" s="6">
        <v>2</v>
      </c>
      <c r="H17" s="6">
        <v>2</v>
      </c>
      <c r="I17" s="6">
        <v>3</v>
      </c>
      <c r="J17" s="6">
        <v>3</v>
      </c>
      <c r="K17" s="6">
        <v>2</v>
      </c>
      <c r="L17" s="3">
        <v>1</v>
      </c>
      <c r="M17" s="5">
        <f>1/L18</f>
        <v>0.33333333333333331</v>
      </c>
      <c r="N17" s="5">
        <f>1/L19</f>
        <v>0.33333333333333331</v>
      </c>
      <c r="O17" s="5">
        <f>1/L20</f>
        <v>0.33333333333333331</v>
      </c>
      <c r="P17" s="5">
        <f>1/L21</f>
        <v>0.5</v>
      </c>
      <c r="Q17" s="5">
        <f>1/L22</f>
        <v>0.5</v>
      </c>
    </row>
    <row r="18" spans="2:20" ht="15.75" x14ac:dyDescent="0.25">
      <c r="B18" s="28" t="s">
        <v>10</v>
      </c>
      <c r="C18" s="28" t="s">
        <v>61</v>
      </c>
      <c r="E18" s="4" t="s">
        <v>10</v>
      </c>
      <c r="F18" s="6">
        <v>3</v>
      </c>
      <c r="G18" s="6">
        <v>2</v>
      </c>
      <c r="H18" s="6">
        <v>3</v>
      </c>
      <c r="I18" s="6">
        <v>3</v>
      </c>
      <c r="J18" s="6">
        <v>2</v>
      </c>
      <c r="K18" s="6">
        <v>2</v>
      </c>
      <c r="L18" s="6">
        <v>3</v>
      </c>
      <c r="M18" s="3">
        <v>1</v>
      </c>
      <c r="N18" s="5">
        <f>1/M19</f>
        <v>0.33333333333333331</v>
      </c>
      <c r="O18" s="5">
        <f>1/M20</f>
        <v>0.5</v>
      </c>
      <c r="P18" s="5">
        <f>1/M21</f>
        <v>0.33333333333333331</v>
      </c>
      <c r="Q18" s="5">
        <f>1/M22</f>
        <v>0.5</v>
      </c>
    </row>
    <row r="19" spans="2:20" ht="15.75" x14ac:dyDescent="0.25">
      <c r="B19" s="28" t="s">
        <v>11</v>
      </c>
      <c r="C19" s="28" t="s">
        <v>62</v>
      </c>
      <c r="E19" s="4" t="s">
        <v>11</v>
      </c>
      <c r="F19" s="6">
        <v>2</v>
      </c>
      <c r="G19" s="6">
        <v>4</v>
      </c>
      <c r="H19" s="6">
        <v>3</v>
      </c>
      <c r="I19" s="6">
        <v>3</v>
      </c>
      <c r="J19" s="6">
        <v>2</v>
      </c>
      <c r="K19" s="6">
        <v>2</v>
      </c>
      <c r="L19" s="6">
        <v>3</v>
      </c>
      <c r="M19" s="6">
        <v>3</v>
      </c>
      <c r="N19" s="3">
        <v>1</v>
      </c>
      <c r="O19" s="5">
        <f>1/N20</f>
        <v>0.5</v>
      </c>
      <c r="P19" s="6">
        <f>1/N21</f>
        <v>0.25</v>
      </c>
      <c r="Q19" s="5">
        <f>1/N22</f>
        <v>0.33333333333333331</v>
      </c>
    </row>
    <row r="20" spans="2:20" ht="15.75" x14ac:dyDescent="0.25">
      <c r="B20" s="28" t="s">
        <v>12</v>
      </c>
      <c r="C20" s="28" t="s">
        <v>63</v>
      </c>
      <c r="E20" s="4" t="s">
        <v>12</v>
      </c>
      <c r="F20" s="6">
        <v>4</v>
      </c>
      <c r="G20" s="6">
        <v>4</v>
      </c>
      <c r="H20" s="6">
        <v>4</v>
      </c>
      <c r="I20" s="6">
        <v>3</v>
      </c>
      <c r="J20" s="6">
        <v>3</v>
      </c>
      <c r="K20" s="6">
        <v>3</v>
      </c>
      <c r="L20" s="6">
        <v>3</v>
      </c>
      <c r="M20" s="6">
        <v>2</v>
      </c>
      <c r="N20" s="6">
        <v>2</v>
      </c>
      <c r="O20" s="3">
        <v>1</v>
      </c>
      <c r="P20" s="5">
        <f>1/O21</f>
        <v>0.25</v>
      </c>
      <c r="Q20" s="5">
        <f>1/O22</f>
        <v>0.33333333333333331</v>
      </c>
    </row>
    <row r="21" spans="2:20" ht="15.75" x14ac:dyDescent="0.25">
      <c r="B21" s="28" t="s">
        <v>13</v>
      </c>
      <c r="C21" s="28" t="s">
        <v>64</v>
      </c>
      <c r="E21" s="4" t="s">
        <v>13</v>
      </c>
      <c r="F21" s="6">
        <v>4</v>
      </c>
      <c r="G21" s="6">
        <v>4</v>
      </c>
      <c r="H21" s="6">
        <v>3</v>
      </c>
      <c r="I21" s="6">
        <v>4</v>
      </c>
      <c r="J21" s="6">
        <v>2</v>
      </c>
      <c r="K21" s="6">
        <v>2</v>
      </c>
      <c r="L21" s="6">
        <v>2</v>
      </c>
      <c r="M21" s="6">
        <v>3</v>
      </c>
      <c r="N21" s="6">
        <v>4</v>
      </c>
      <c r="O21" s="6">
        <v>4</v>
      </c>
      <c r="P21" s="3">
        <v>1</v>
      </c>
      <c r="Q21" s="5">
        <f>1/P22</f>
        <v>0.5</v>
      </c>
    </row>
    <row r="22" spans="2:20" ht="15.75" x14ac:dyDescent="0.25">
      <c r="B22" s="28" t="s">
        <v>14</v>
      </c>
      <c r="C22" s="28" t="s">
        <v>65</v>
      </c>
      <c r="E22" s="4" t="s">
        <v>14</v>
      </c>
      <c r="F22" s="6">
        <v>3</v>
      </c>
      <c r="G22" s="6">
        <v>4</v>
      </c>
      <c r="H22" s="6">
        <v>4</v>
      </c>
      <c r="I22" s="6">
        <v>4</v>
      </c>
      <c r="J22" s="6">
        <v>3</v>
      </c>
      <c r="K22" s="6">
        <v>3</v>
      </c>
      <c r="L22" s="6">
        <v>2</v>
      </c>
      <c r="M22" s="6">
        <v>2</v>
      </c>
      <c r="N22" s="6">
        <v>3</v>
      </c>
      <c r="O22" s="6">
        <v>3</v>
      </c>
      <c r="P22" s="6">
        <v>2</v>
      </c>
      <c r="Q22" s="3">
        <v>1</v>
      </c>
    </row>
    <row r="23" spans="2:20" ht="15.75" x14ac:dyDescent="0.25">
      <c r="E23" s="4" t="s">
        <v>16</v>
      </c>
      <c r="F23" s="3">
        <f>SUM(F11:Q11)</f>
        <v>4.75</v>
      </c>
      <c r="G23" s="3">
        <f>SUM(F12:Q12)</f>
        <v>6.3333333333333339</v>
      </c>
      <c r="H23" s="7">
        <f>SUM(F13:Q13)</f>
        <v>10.166666666666668</v>
      </c>
      <c r="I23" s="7">
        <f>SUM(F14:Q14)</f>
        <v>12.583333333333336</v>
      </c>
      <c r="J23" s="7">
        <f>SUM(F15:Q15)</f>
        <v>15.833333333333336</v>
      </c>
      <c r="K23" s="7">
        <f>SUM(F16:Q16)</f>
        <v>19.666666666666664</v>
      </c>
      <c r="L23" s="3">
        <f>SUM(F17:Q17)</f>
        <v>17.999999999999996</v>
      </c>
      <c r="M23" s="7">
        <f>SUM(F18:Q18)</f>
        <v>20.666666666666664</v>
      </c>
      <c r="N23" s="7">
        <f>SUM(F19:Q19)</f>
        <v>24.083333333333332</v>
      </c>
      <c r="O23" s="7">
        <f>SUM(F20:Q20)</f>
        <v>29.583333333333332</v>
      </c>
      <c r="P23" s="7">
        <f>SUM(F21:Q21)</f>
        <v>33.5</v>
      </c>
      <c r="Q23" s="7">
        <f>SUM(F22:Q22)</f>
        <v>34</v>
      </c>
    </row>
    <row r="25" spans="2:20" x14ac:dyDescent="0.25">
      <c r="E25" s="2" t="s">
        <v>17</v>
      </c>
    </row>
    <row r="27" spans="2:20" ht="15.75" x14ac:dyDescent="0.25">
      <c r="E27" s="3"/>
      <c r="F27" s="4" t="s">
        <v>3</v>
      </c>
      <c r="G27" s="4" t="s">
        <v>4</v>
      </c>
      <c r="H27" s="4" t="s">
        <v>5</v>
      </c>
      <c r="I27" s="4" t="s">
        <v>6</v>
      </c>
      <c r="J27" s="4" t="s">
        <v>7</v>
      </c>
      <c r="K27" s="4" t="s">
        <v>8</v>
      </c>
      <c r="L27" s="4" t="s">
        <v>9</v>
      </c>
      <c r="M27" s="4" t="s">
        <v>10</v>
      </c>
      <c r="N27" s="4" t="s">
        <v>11</v>
      </c>
      <c r="O27" s="4" t="s">
        <v>12</v>
      </c>
      <c r="P27" s="4" t="s">
        <v>13</v>
      </c>
      <c r="Q27" s="4" t="s">
        <v>14</v>
      </c>
      <c r="R27" s="4" t="s">
        <v>82</v>
      </c>
      <c r="S27" s="4" t="s">
        <v>18</v>
      </c>
      <c r="T27" s="4" t="s">
        <v>19</v>
      </c>
    </row>
    <row r="28" spans="2:20" ht="15.75" x14ac:dyDescent="0.25">
      <c r="E28" s="4" t="s">
        <v>3</v>
      </c>
      <c r="F28" s="8">
        <f t="shared" ref="F28:Q28" si="0">F11/$F$23</f>
        <v>0.21052631578947367</v>
      </c>
      <c r="G28" s="8">
        <f t="shared" si="0"/>
        <v>0.10526315789473684</v>
      </c>
      <c r="H28" s="8">
        <f t="shared" si="0"/>
        <v>7.0175438596491224E-2</v>
      </c>
      <c r="I28" s="8">
        <f t="shared" si="0"/>
        <v>7.0175438596491224E-2</v>
      </c>
      <c r="J28" s="8">
        <f t="shared" si="0"/>
        <v>7.0175438596491224E-2</v>
      </c>
      <c r="K28" s="8">
        <f t="shared" si="0"/>
        <v>5.2631578947368418E-2</v>
      </c>
      <c r="L28" s="8">
        <f t="shared" si="0"/>
        <v>7.0175438596491224E-2</v>
      </c>
      <c r="M28" s="8">
        <f t="shared" si="0"/>
        <v>7.0175438596491224E-2</v>
      </c>
      <c r="N28" s="8">
        <f t="shared" si="0"/>
        <v>0.10526315789473684</v>
      </c>
      <c r="O28" s="8">
        <f t="shared" si="0"/>
        <v>5.2631578947368418E-2</v>
      </c>
      <c r="P28" s="8">
        <f t="shared" si="0"/>
        <v>5.2631578947368418E-2</v>
      </c>
      <c r="Q28" s="8">
        <f t="shared" si="0"/>
        <v>7.0175438596491224E-2</v>
      </c>
      <c r="R28" s="5">
        <f>SUM(F28:F39)</f>
        <v>2.190394353918407</v>
      </c>
      <c r="S28" s="5">
        <f>R28/12</f>
        <v>0.18253286282653391</v>
      </c>
      <c r="T28" s="5">
        <f>S28*F23</f>
        <v>0.8670310984260361</v>
      </c>
    </row>
    <row r="29" spans="2:20" ht="15.75" x14ac:dyDescent="0.25">
      <c r="E29" s="4" t="s">
        <v>4</v>
      </c>
      <c r="F29" s="8">
        <f t="shared" ref="F29:Q29" si="1">F12/$G$23</f>
        <v>0.31578947368421051</v>
      </c>
      <c r="G29" s="8">
        <f t="shared" si="1"/>
        <v>0.15789473684210525</v>
      </c>
      <c r="H29" s="8">
        <f t="shared" si="1"/>
        <v>5.2631578947368411E-2</v>
      </c>
      <c r="I29" s="8">
        <f t="shared" si="1"/>
        <v>3.9473684210526314E-2</v>
      </c>
      <c r="J29" s="8">
        <f t="shared" si="1"/>
        <v>7.8947368421052627E-2</v>
      </c>
      <c r="K29" s="8">
        <f t="shared" si="1"/>
        <v>3.9473684210526314E-2</v>
      </c>
      <c r="L29" s="8">
        <f t="shared" si="1"/>
        <v>7.8947368421052627E-2</v>
      </c>
      <c r="M29" s="8">
        <f t="shared" si="1"/>
        <v>7.8947368421052627E-2</v>
      </c>
      <c r="N29" s="8">
        <f t="shared" si="1"/>
        <v>3.9473684210526314E-2</v>
      </c>
      <c r="O29" s="8">
        <f t="shared" si="1"/>
        <v>3.9473684210526314E-2</v>
      </c>
      <c r="P29" s="8">
        <f t="shared" si="1"/>
        <v>3.9473684210526314E-2</v>
      </c>
      <c r="Q29" s="8">
        <f t="shared" si="1"/>
        <v>3.9473684210526314E-2</v>
      </c>
      <c r="R29" s="5">
        <f>SUM(G28:G39)</f>
        <v>1.9520628581953146</v>
      </c>
      <c r="S29" s="5">
        <f>R29/12</f>
        <v>0.16267190484960956</v>
      </c>
      <c r="T29" s="5">
        <f>S29*G23</f>
        <v>1.0302553973808606</v>
      </c>
    </row>
    <row r="30" spans="2:20" ht="15.75" x14ac:dyDescent="0.25">
      <c r="E30" s="4" t="s">
        <v>5</v>
      </c>
      <c r="F30" s="8">
        <f t="shared" ref="F30:Q30" si="2">F13/$H$23</f>
        <v>0.29508196721311469</v>
      </c>
      <c r="G30" s="8">
        <f t="shared" si="2"/>
        <v>0.29508196721311469</v>
      </c>
      <c r="H30" s="8">
        <f t="shared" si="2"/>
        <v>9.8360655737704902E-2</v>
      </c>
      <c r="I30" s="8">
        <f t="shared" si="2"/>
        <v>4.9180327868852451E-2</v>
      </c>
      <c r="J30" s="8">
        <f t="shared" si="2"/>
        <v>3.2786885245901634E-2</v>
      </c>
      <c r="K30" s="8">
        <f t="shared" si="2"/>
        <v>3.2786885245901634E-2</v>
      </c>
      <c r="L30" s="8">
        <f t="shared" si="2"/>
        <v>4.9180327868852451E-2</v>
      </c>
      <c r="M30" s="8">
        <f t="shared" si="2"/>
        <v>3.2786885245901634E-2</v>
      </c>
      <c r="N30" s="8">
        <f t="shared" si="2"/>
        <v>3.2786885245901634E-2</v>
      </c>
      <c r="O30" s="8">
        <f t="shared" si="2"/>
        <v>2.4590163934426226E-2</v>
      </c>
      <c r="P30" s="8">
        <f t="shared" si="2"/>
        <v>3.2786885245901634E-2</v>
      </c>
      <c r="Q30" s="8">
        <f t="shared" si="2"/>
        <v>2.4590163934426226E-2</v>
      </c>
      <c r="R30" s="5">
        <f>SUM(H28:H39)</f>
        <v>1.4453745684417083</v>
      </c>
      <c r="S30" s="5">
        <f>R30/12</f>
        <v>0.12044788070347569</v>
      </c>
      <c r="T30" s="5">
        <f>S30*H23</f>
        <v>1.2245534538186695</v>
      </c>
    </row>
    <row r="31" spans="2:20" ht="15.75" x14ac:dyDescent="0.25">
      <c r="E31" s="4" t="s">
        <v>6</v>
      </c>
      <c r="F31" s="8">
        <f t="shared" ref="F31:Q31" si="3">F14/$I$23</f>
        <v>0.23841059602649003</v>
      </c>
      <c r="G31" s="8">
        <f t="shared" si="3"/>
        <v>0.31788079470198671</v>
      </c>
      <c r="H31" s="8">
        <f t="shared" si="3"/>
        <v>0.15894039735099336</v>
      </c>
      <c r="I31" s="8">
        <f t="shared" si="3"/>
        <v>7.9470198675496678E-2</v>
      </c>
      <c r="J31" s="8">
        <f t="shared" si="3"/>
        <v>1.986754966887417E-2</v>
      </c>
      <c r="K31" s="8">
        <f t="shared" si="3"/>
        <v>3.9735099337748339E-2</v>
      </c>
      <c r="L31" s="8">
        <f t="shared" si="3"/>
        <v>2.6490066225165556E-2</v>
      </c>
      <c r="M31" s="8">
        <f t="shared" si="3"/>
        <v>2.6490066225165556E-2</v>
      </c>
      <c r="N31" s="8">
        <f t="shared" si="3"/>
        <v>2.6490066225165556E-2</v>
      </c>
      <c r="O31" s="8">
        <f t="shared" si="3"/>
        <v>2.6490066225165556E-2</v>
      </c>
      <c r="P31" s="8">
        <f t="shared" si="3"/>
        <v>1.986754966887417E-2</v>
      </c>
      <c r="Q31" s="8">
        <f t="shared" si="3"/>
        <v>1.986754966887417E-2</v>
      </c>
      <c r="R31" s="5">
        <f>SUM(I28:I39)</f>
        <v>1.3674800691930442</v>
      </c>
      <c r="S31" s="5">
        <f t="shared" ref="S31:S38" si="4">R31/12</f>
        <v>0.11395667243275369</v>
      </c>
      <c r="T31" s="5">
        <f>S31*I23</f>
        <v>1.4339547947788176</v>
      </c>
    </row>
    <row r="32" spans="2:20" ht="15.75" x14ac:dyDescent="0.25">
      <c r="E32" s="4" t="s">
        <v>7</v>
      </c>
      <c r="F32" s="8">
        <f t="shared" ref="F32:Q32" si="5">F15/$J$23</f>
        <v>0.18947368421052629</v>
      </c>
      <c r="G32" s="8">
        <f t="shared" si="5"/>
        <v>0.12631578947368419</v>
      </c>
      <c r="H32" s="8">
        <f t="shared" si="5"/>
        <v>0.18947368421052629</v>
      </c>
      <c r="I32" s="8">
        <f t="shared" si="5"/>
        <v>0.25263157894736837</v>
      </c>
      <c r="J32" s="8">
        <f t="shared" si="5"/>
        <v>6.3157894736842093E-2</v>
      </c>
      <c r="K32" s="8">
        <f t="shared" si="5"/>
        <v>2.1052631578947364E-2</v>
      </c>
      <c r="L32" s="8">
        <f t="shared" si="5"/>
        <v>2.1052631578947364E-2</v>
      </c>
      <c r="M32" s="8">
        <f t="shared" si="5"/>
        <v>3.1578947368421047E-2</v>
      </c>
      <c r="N32" s="8">
        <f t="shared" si="5"/>
        <v>3.1578947368421047E-2</v>
      </c>
      <c r="O32" s="8">
        <f t="shared" si="5"/>
        <v>2.1052631578947364E-2</v>
      </c>
      <c r="P32" s="8">
        <f t="shared" si="5"/>
        <v>3.1578947368421047E-2</v>
      </c>
      <c r="Q32" s="8">
        <f t="shared" si="5"/>
        <v>2.1052631578947364E-2</v>
      </c>
      <c r="R32" s="5">
        <f>SUM(J28:J39)</f>
        <v>1.0133085898237193</v>
      </c>
      <c r="S32" s="5">
        <f t="shared" si="4"/>
        <v>8.4442382485309941E-2</v>
      </c>
      <c r="T32" s="5">
        <f>S32*J23</f>
        <v>1.3370043893507408</v>
      </c>
    </row>
    <row r="33" spans="5:25" ht="15.75" x14ac:dyDescent="0.25">
      <c r="E33" s="4" t="s">
        <v>8</v>
      </c>
      <c r="F33" s="8">
        <f t="shared" ref="F33:Q33" si="6">F16/$K$23</f>
        <v>0.20338983050847459</v>
      </c>
      <c r="G33" s="8">
        <f t="shared" si="6"/>
        <v>0.20338983050847459</v>
      </c>
      <c r="H33" s="8">
        <f t="shared" si="6"/>
        <v>0.15254237288135594</v>
      </c>
      <c r="I33" s="8">
        <f t="shared" si="6"/>
        <v>0.10169491525423729</v>
      </c>
      <c r="J33" s="8">
        <f t="shared" si="6"/>
        <v>0.15254237288135594</v>
      </c>
      <c r="K33" s="8">
        <f t="shared" si="6"/>
        <v>5.0847457627118647E-2</v>
      </c>
      <c r="L33" s="8">
        <f t="shared" si="6"/>
        <v>2.5423728813559324E-2</v>
      </c>
      <c r="M33" s="8">
        <f t="shared" si="6"/>
        <v>2.5423728813559324E-2</v>
      </c>
      <c r="N33" s="8">
        <f t="shared" si="6"/>
        <v>2.5423728813559324E-2</v>
      </c>
      <c r="O33" s="8">
        <f t="shared" si="6"/>
        <v>1.6949152542372881E-2</v>
      </c>
      <c r="P33" s="8">
        <f t="shared" si="6"/>
        <v>2.5423728813559324E-2</v>
      </c>
      <c r="Q33" s="8">
        <f t="shared" si="6"/>
        <v>1.6949152542372881E-2</v>
      </c>
      <c r="R33" s="5">
        <f>SUM(K28:K39)</f>
        <v>0.77680286166525669</v>
      </c>
      <c r="S33" s="5">
        <f t="shared" si="4"/>
        <v>6.4733571805438053E-2</v>
      </c>
      <c r="T33" s="5">
        <f>S33*K23</f>
        <v>1.2730935788402815</v>
      </c>
    </row>
    <row r="34" spans="5:25" ht="15.75" x14ac:dyDescent="0.25">
      <c r="E34" s="4" t="s">
        <v>9</v>
      </c>
      <c r="F34" s="8">
        <f t="shared" ref="F34:Q34" si="7">F17/$L$23</f>
        <v>0.16666666666666671</v>
      </c>
      <c r="G34" s="8">
        <f t="shared" si="7"/>
        <v>0.11111111111111113</v>
      </c>
      <c r="H34" s="8">
        <f t="shared" si="7"/>
        <v>0.11111111111111113</v>
      </c>
      <c r="I34" s="8">
        <f t="shared" si="7"/>
        <v>0.16666666666666671</v>
      </c>
      <c r="J34" s="8">
        <f t="shared" si="7"/>
        <v>0.16666666666666671</v>
      </c>
      <c r="K34" s="8">
        <f t="shared" si="7"/>
        <v>0.11111111111111113</v>
      </c>
      <c r="L34" s="8">
        <f t="shared" si="7"/>
        <v>5.5555555555555566E-2</v>
      </c>
      <c r="M34" s="8">
        <f t="shared" si="7"/>
        <v>1.8518518518518521E-2</v>
      </c>
      <c r="N34" s="8">
        <f t="shared" si="7"/>
        <v>1.8518518518518521E-2</v>
      </c>
      <c r="O34" s="8">
        <f t="shared" si="7"/>
        <v>1.8518518518518521E-2</v>
      </c>
      <c r="P34" s="8">
        <f t="shared" si="7"/>
        <v>2.7777777777777783E-2</v>
      </c>
      <c r="Q34" s="8">
        <f t="shared" si="7"/>
        <v>2.7777777777777783E-2</v>
      </c>
      <c r="R34" s="5">
        <f>SUM(L28:L39)</f>
        <v>0.81648735408395112</v>
      </c>
      <c r="S34" s="5">
        <f t="shared" si="4"/>
        <v>6.8040612840329265E-2</v>
      </c>
      <c r="T34" s="5">
        <f>S34*L23</f>
        <v>1.2247310311259265</v>
      </c>
    </row>
    <row r="35" spans="5:25" ht="15.75" x14ac:dyDescent="0.25">
      <c r="E35" s="4" t="s">
        <v>10</v>
      </c>
      <c r="F35" s="8">
        <f t="shared" ref="F35:Q35" si="8">F18/$M$23</f>
        <v>0.14516129032258066</v>
      </c>
      <c r="G35" s="8">
        <f t="shared" si="8"/>
        <v>9.6774193548387108E-2</v>
      </c>
      <c r="H35" s="8">
        <f t="shared" si="8"/>
        <v>0.14516129032258066</v>
      </c>
      <c r="I35" s="8">
        <f t="shared" si="8"/>
        <v>0.14516129032258066</v>
      </c>
      <c r="J35" s="8">
        <f t="shared" si="8"/>
        <v>9.6774193548387108E-2</v>
      </c>
      <c r="K35" s="8">
        <f t="shared" si="8"/>
        <v>9.6774193548387108E-2</v>
      </c>
      <c r="L35" s="8">
        <f t="shared" si="8"/>
        <v>0.14516129032258066</v>
      </c>
      <c r="M35" s="8">
        <f t="shared" si="8"/>
        <v>4.8387096774193554E-2</v>
      </c>
      <c r="N35" s="8">
        <f t="shared" si="8"/>
        <v>1.6129032258064516E-2</v>
      </c>
      <c r="O35" s="8">
        <f t="shared" si="8"/>
        <v>2.4193548387096777E-2</v>
      </c>
      <c r="P35" s="8">
        <f t="shared" si="8"/>
        <v>1.6129032258064516E-2</v>
      </c>
      <c r="Q35" s="8">
        <f t="shared" si="8"/>
        <v>2.4193548387096777E-2</v>
      </c>
      <c r="R35" s="5">
        <f>SUM(M28:M39)</f>
        <v>0.6728569260322983</v>
      </c>
      <c r="S35" s="5">
        <f t="shared" si="4"/>
        <v>5.6071410502691522E-2</v>
      </c>
      <c r="T35" s="5">
        <f>S35*M23</f>
        <v>1.1588091503889579</v>
      </c>
    </row>
    <row r="36" spans="5:25" ht="15.75" x14ac:dyDescent="0.25">
      <c r="E36" s="4" t="s">
        <v>11</v>
      </c>
      <c r="F36" s="8">
        <f t="shared" ref="F36:Q36" si="9">F19/$N$23</f>
        <v>8.3044982698961947E-2</v>
      </c>
      <c r="G36" s="8">
        <f t="shared" si="9"/>
        <v>0.16608996539792389</v>
      </c>
      <c r="H36" s="8">
        <f t="shared" si="9"/>
        <v>0.12456747404844291</v>
      </c>
      <c r="I36" s="8">
        <f t="shared" si="9"/>
        <v>0.12456747404844291</v>
      </c>
      <c r="J36" s="8">
        <f t="shared" si="9"/>
        <v>8.3044982698961947E-2</v>
      </c>
      <c r="K36" s="8">
        <f t="shared" si="9"/>
        <v>8.3044982698961947E-2</v>
      </c>
      <c r="L36" s="8">
        <f t="shared" si="9"/>
        <v>0.12456747404844291</v>
      </c>
      <c r="M36" s="8">
        <f t="shared" si="9"/>
        <v>0.12456747404844291</v>
      </c>
      <c r="N36" s="8">
        <f t="shared" si="9"/>
        <v>4.1522491349480974E-2</v>
      </c>
      <c r="O36" s="8">
        <f t="shared" si="9"/>
        <v>2.0761245674740487E-2</v>
      </c>
      <c r="P36" s="8">
        <f t="shared" si="9"/>
        <v>1.0380622837370243E-2</v>
      </c>
      <c r="Q36" s="8">
        <f t="shared" si="9"/>
        <v>1.384083044982699E-2</v>
      </c>
      <c r="R36" s="5">
        <f>SUM(N28:N39)</f>
        <v>0.61243042487946564</v>
      </c>
      <c r="S36" s="5">
        <f t="shared" si="4"/>
        <v>5.103586873995547E-2</v>
      </c>
      <c r="T36" s="5">
        <f>S36*N23</f>
        <v>1.2291138388205942</v>
      </c>
    </row>
    <row r="37" spans="5:25" ht="15.75" x14ac:dyDescent="0.25">
      <c r="E37" s="4" t="s">
        <v>12</v>
      </c>
      <c r="F37" s="8">
        <f>F20/$O$23</f>
        <v>0.13521126760563382</v>
      </c>
      <c r="G37" s="8">
        <f t="shared" ref="G37:Q37" si="10">G20/$O$23</f>
        <v>0.13521126760563382</v>
      </c>
      <c r="H37" s="8">
        <f t="shared" si="10"/>
        <v>0.13521126760563382</v>
      </c>
      <c r="I37" s="8">
        <f t="shared" si="10"/>
        <v>0.10140845070422536</v>
      </c>
      <c r="J37" s="8">
        <f t="shared" si="10"/>
        <v>0.10140845070422536</v>
      </c>
      <c r="K37" s="8">
        <f t="shared" si="10"/>
        <v>0.10140845070422536</v>
      </c>
      <c r="L37" s="8">
        <f t="shared" si="10"/>
        <v>0.10140845070422536</v>
      </c>
      <c r="M37" s="8">
        <f t="shared" si="10"/>
        <v>6.7605633802816908E-2</v>
      </c>
      <c r="N37" s="8">
        <f t="shared" si="10"/>
        <v>6.7605633802816908E-2</v>
      </c>
      <c r="O37" s="8">
        <f t="shared" si="10"/>
        <v>3.3802816901408454E-2</v>
      </c>
      <c r="P37" s="8">
        <f t="shared" si="10"/>
        <v>8.4507042253521136E-3</v>
      </c>
      <c r="Q37" s="8">
        <f t="shared" si="10"/>
        <v>1.1267605633802818E-2</v>
      </c>
      <c r="R37" s="5">
        <f>SUM(O28:O39)</f>
        <v>0.48610168611284493</v>
      </c>
      <c r="S37" s="5">
        <f t="shared" si="4"/>
        <v>4.0508473842737078E-2</v>
      </c>
      <c r="T37" s="5">
        <f>S37*O23</f>
        <v>1.1983756845143052</v>
      </c>
    </row>
    <row r="38" spans="5:25" ht="15.75" x14ac:dyDescent="0.25">
      <c r="E38" s="4" t="s">
        <v>13</v>
      </c>
      <c r="F38" s="8">
        <f>F21/$P$23</f>
        <v>0.11940298507462686</v>
      </c>
      <c r="G38" s="8">
        <f t="shared" ref="G38:Q38" si="11">G21/$P$23</f>
        <v>0.11940298507462686</v>
      </c>
      <c r="H38" s="8">
        <f t="shared" si="11"/>
        <v>8.9552238805970144E-2</v>
      </c>
      <c r="I38" s="8">
        <f t="shared" si="11"/>
        <v>0.11940298507462686</v>
      </c>
      <c r="J38" s="8">
        <f t="shared" si="11"/>
        <v>5.9701492537313432E-2</v>
      </c>
      <c r="K38" s="8">
        <f t="shared" si="11"/>
        <v>5.9701492537313432E-2</v>
      </c>
      <c r="L38" s="8">
        <f t="shared" si="11"/>
        <v>5.9701492537313432E-2</v>
      </c>
      <c r="M38" s="8">
        <f t="shared" si="11"/>
        <v>8.9552238805970144E-2</v>
      </c>
      <c r="N38" s="8">
        <f t="shared" si="11"/>
        <v>0.11940298507462686</v>
      </c>
      <c r="O38" s="8">
        <f t="shared" si="11"/>
        <v>0.11940298507462686</v>
      </c>
      <c r="P38" s="8">
        <f t="shared" si="11"/>
        <v>2.9850746268656716E-2</v>
      </c>
      <c r="Q38" s="8">
        <f t="shared" si="11"/>
        <v>1.4925373134328358E-2</v>
      </c>
      <c r="R38" s="5">
        <f>SUM(P28:P39)</f>
        <v>0.35317478703363692</v>
      </c>
      <c r="S38" s="5">
        <f t="shared" si="4"/>
        <v>2.9431232252803075E-2</v>
      </c>
      <c r="T38" s="5">
        <f>S38*P23</f>
        <v>0.98594628046890298</v>
      </c>
    </row>
    <row r="39" spans="5:25" ht="15.75" x14ac:dyDescent="0.25">
      <c r="E39" s="4" t="s">
        <v>14</v>
      </c>
      <c r="F39" s="8">
        <f>F22/$Q$23</f>
        <v>8.8235294117647065E-2</v>
      </c>
      <c r="G39" s="8">
        <f t="shared" ref="G39:Q39" si="12">G22/$Q$23</f>
        <v>0.11764705882352941</v>
      </c>
      <c r="H39" s="8">
        <f t="shared" si="12"/>
        <v>0.11764705882352941</v>
      </c>
      <c r="I39" s="8">
        <f t="shared" si="12"/>
        <v>0.11764705882352941</v>
      </c>
      <c r="J39" s="8">
        <f t="shared" si="12"/>
        <v>8.8235294117647065E-2</v>
      </c>
      <c r="K39" s="8">
        <f t="shared" si="12"/>
        <v>8.8235294117647065E-2</v>
      </c>
      <c r="L39" s="8">
        <f t="shared" si="12"/>
        <v>5.8823529411764705E-2</v>
      </c>
      <c r="M39" s="8">
        <f t="shared" si="12"/>
        <v>5.8823529411764705E-2</v>
      </c>
      <c r="N39" s="8">
        <f t="shared" si="12"/>
        <v>8.8235294117647065E-2</v>
      </c>
      <c r="O39" s="8">
        <f t="shared" si="12"/>
        <v>8.8235294117647065E-2</v>
      </c>
      <c r="P39" s="8">
        <f t="shared" si="12"/>
        <v>5.8823529411764705E-2</v>
      </c>
      <c r="Q39" s="8">
        <f t="shared" si="12"/>
        <v>2.9411764705882353E-2</v>
      </c>
      <c r="R39" s="5">
        <f>SUM(Q28:Q39)</f>
        <v>0.31352552062035327</v>
      </c>
      <c r="S39" s="5">
        <f>R39/12</f>
        <v>2.6127126718362773E-2</v>
      </c>
      <c r="T39" s="5">
        <f>S39*Q23</f>
        <v>0.88832230842433424</v>
      </c>
    </row>
    <row r="40" spans="5:25" ht="15.75" x14ac:dyDescent="0.25">
      <c r="E40" s="4" t="s">
        <v>16</v>
      </c>
      <c r="F40" s="9">
        <f>SUM(F28:F39)</f>
        <v>2.190394353918407</v>
      </c>
      <c r="G40" s="9">
        <f t="shared" ref="G40:Q40" si="13">SUM(G28:G39)</f>
        <v>1.9520628581953146</v>
      </c>
      <c r="H40" s="9">
        <f t="shared" si="13"/>
        <v>1.4453745684417083</v>
      </c>
      <c r="I40" s="9">
        <f t="shared" si="13"/>
        <v>1.3674800691930442</v>
      </c>
      <c r="J40" s="9">
        <f t="shared" si="13"/>
        <v>1.0133085898237193</v>
      </c>
      <c r="K40" s="9">
        <f t="shared" si="13"/>
        <v>0.77680286166525669</v>
      </c>
      <c r="L40" s="9">
        <f t="shared" si="13"/>
        <v>0.81648735408395112</v>
      </c>
      <c r="M40" s="9">
        <f t="shared" si="13"/>
        <v>0.6728569260322983</v>
      </c>
      <c r="N40" s="9">
        <f t="shared" si="13"/>
        <v>0.61243042487946564</v>
      </c>
      <c r="O40" s="9">
        <f t="shared" si="13"/>
        <v>0.48610168611284493</v>
      </c>
      <c r="P40" s="9">
        <f t="shared" si="13"/>
        <v>0.35317478703363692</v>
      </c>
      <c r="Q40" s="9">
        <f t="shared" si="13"/>
        <v>0.31352552062035327</v>
      </c>
      <c r="R40" s="3"/>
      <c r="S40" s="7">
        <f>SUM(S28:S39)</f>
        <v>0.99999999999999989</v>
      </c>
      <c r="T40" s="10">
        <f>SUM(T28:T39)</f>
        <v>13.851191006338427</v>
      </c>
    </row>
    <row r="41" spans="5:25" x14ac:dyDescent="0.25">
      <c r="V41" t="s">
        <v>20</v>
      </c>
    </row>
    <row r="44" spans="5:25" x14ac:dyDescent="0.25">
      <c r="F44" s="3" t="s">
        <v>21</v>
      </c>
      <c r="G44" s="11">
        <v>0.1445187180303</v>
      </c>
    </row>
    <row r="45" spans="5:25" x14ac:dyDescent="0.25">
      <c r="F45" s="3" t="s">
        <v>22</v>
      </c>
      <c r="G45" s="6">
        <v>1.48</v>
      </c>
      <c r="I45" s="2" t="s">
        <v>24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5:25" x14ac:dyDescent="0.25">
      <c r="F46" s="3" t="s">
        <v>23</v>
      </c>
      <c r="G46" s="11">
        <f>G44/G45</f>
        <v>9.764778245290541E-2</v>
      </c>
    </row>
    <row r="48" spans="5:25" x14ac:dyDescent="0.25">
      <c r="E48" s="2" t="s">
        <v>25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5:20" x14ac:dyDescent="0.25">
      <c r="E49" s="2" t="s">
        <v>83</v>
      </c>
      <c r="F49" s="2"/>
      <c r="G49" s="2" t="s">
        <v>89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5:20" x14ac:dyDescent="0.25">
      <c r="E50" s="2" t="s">
        <v>84</v>
      </c>
      <c r="F50" s="2"/>
      <c r="G50" s="2" t="s">
        <v>90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5:20" x14ac:dyDescent="0.25">
      <c r="E51" s="2" t="s">
        <v>85</v>
      </c>
      <c r="F51" s="2"/>
      <c r="G51" s="2" t="s">
        <v>91</v>
      </c>
      <c r="H51" s="2"/>
      <c r="I51" s="2" t="s">
        <v>26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5:20" x14ac:dyDescent="0.25">
      <c r="E52" s="2" t="s">
        <v>86</v>
      </c>
      <c r="F52" s="2"/>
      <c r="G52" s="2" t="s">
        <v>92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5:20" x14ac:dyDescent="0.25">
      <c r="E53" s="2" t="s">
        <v>87</v>
      </c>
      <c r="F53" s="2"/>
      <c r="G53" s="2" t="s">
        <v>93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5:20" x14ac:dyDescent="0.25">
      <c r="E54" s="2" t="s">
        <v>88</v>
      </c>
      <c r="F54" s="2"/>
      <c r="G54" s="2" t="s">
        <v>94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Z78"/>
  <sheetViews>
    <sheetView topLeftCell="B12" zoomScale="85" zoomScaleNormal="85" workbookViewId="0">
      <selection activeCell="E37" sqref="E37"/>
    </sheetView>
  </sheetViews>
  <sheetFormatPr defaultRowHeight="15" x14ac:dyDescent="0.25"/>
  <cols>
    <col min="2" max="2" width="13.85546875" customWidth="1"/>
    <col min="4" max="4" width="8" customWidth="1"/>
    <col min="5" max="5" width="8.28515625" customWidth="1"/>
    <col min="6" max="6" width="7.42578125" customWidth="1"/>
    <col min="7" max="8" width="7.7109375" customWidth="1"/>
    <col min="9" max="9" width="7.140625" customWidth="1"/>
    <col min="10" max="10" width="7.42578125" customWidth="1"/>
    <col min="11" max="11" width="7" customWidth="1"/>
    <col min="12" max="12" width="6.7109375" customWidth="1"/>
    <col min="13" max="13" width="7" customWidth="1"/>
    <col min="14" max="16" width="6.85546875" customWidth="1"/>
    <col min="19" max="19" width="8.28515625" customWidth="1"/>
    <col min="20" max="20" width="7" customWidth="1"/>
    <col min="21" max="21" width="7.140625" customWidth="1"/>
    <col min="22" max="22" width="6.5703125" customWidth="1"/>
    <col min="23" max="23" width="7.140625" customWidth="1"/>
    <col min="24" max="24" width="14.42578125" bestFit="1" customWidth="1"/>
    <col min="25" max="26" width="6.7109375" customWidth="1"/>
    <col min="27" max="27" width="6.140625" customWidth="1"/>
    <col min="28" max="28" width="6.85546875" customWidth="1"/>
    <col min="29" max="29" width="7.28515625" customWidth="1"/>
    <col min="30" max="30" width="6.85546875" customWidth="1"/>
    <col min="31" max="31" width="7.140625" customWidth="1"/>
  </cols>
  <sheetData>
    <row r="2" spans="4:16" ht="15.75" x14ac:dyDescent="0.25">
      <c r="E2" s="1" t="s">
        <v>50</v>
      </c>
    </row>
    <row r="4" spans="4:16" x14ac:dyDescent="0.25">
      <c r="G4" s="26" t="s">
        <v>51</v>
      </c>
    </row>
    <row r="6" spans="4:16" ht="15.75" x14ac:dyDescent="0.25">
      <c r="D6" s="13"/>
      <c r="E6" s="14" t="s">
        <v>3</v>
      </c>
      <c r="F6" s="14" t="s">
        <v>4</v>
      </c>
      <c r="G6" s="14" t="s">
        <v>5</v>
      </c>
      <c r="H6" s="14" t="s">
        <v>6</v>
      </c>
      <c r="I6" s="14" t="s">
        <v>7</v>
      </c>
      <c r="J6" s="14" t="s">
        <v>8</v>
      </c>
      <c r="K6" s="14" t="s">
        <v>9</v>
      </c>
      <c r="L6" s="14" t="s">
        <v>10</v>
      </c>
      <c r="M6" s="14" t="s">
        <v>11</v>
      </c>
      <c r="N6" s="14" t="s">
        <v>12</v>
      </c>
      <c r="O6" s="14" t="s">
        <v>13</v>
      </c>
      <c r="P6" s="14" t="s">
        <v>14</v>
      </c>
    </row>
    <row r="7" spans="4:16" ht="15.75" x14ac:dyDescent="0.25">
      <c r="D7" s="14" t="s">
        <v>33</v>
      </c>
      <c r="E7" s="12">
        <v>2</v>
      </c>
      <c r="F7" s="12">
        <v>1</v>
      </c>
      <c r="G7" s="12">
        <v>1</v>
      </c>
      <c r="H7" s="12">
        <v>1</v>
      </c>
      <c r="I7" s="12">
        <v>4</v>
      </c>
      <c r="J7" s="12">
        <v>2</v>
      </c>
      <c r="K7" s="12">
        <v>4</v>
      </c>
      <c r="L7" s="12">
        <v>5</v>
      </c>
      <c r="M7" s="12">
        <v>2</v>
      </c>
      <c r="N7" s="12">
        <v>2</v>
      </c>
      <c r="O7" s="12">
        <v>1</v>
      </c>
      <c r="P7" s="12">
        <v>4</v>
      </c>
    </row>
    <row r="8" spans="4:16" ht="15.75" x14ac:dyDescent="0.25">
      <c r="D8" s="14" t="s">
        <v>34</v>
      </c>
      <c r="E8" s="12">
        <v>2</v>
      </c>
      <c r="F8" s="12">
        <v>2</v>
      </c>
      <c r="G8" s="12">
        <v>1</v>
      </c>
      <c r="H8" s="12">
        <v>5</v>
      </c>
      <c r="I8" s="12">
        <v>3</v>
      </c>
      <c r="J8" s="12">
        <v>5</v>
      </c>
      <c r="K8" s="12">
        <v>3</v>
      </c>
      <c r="L8" s="12">
        <v>2</v>
      </c>
      <c r="M8" s="12">
        <v>1</v>
      </c>
      <c r="N8" s="12">
        <v>3</v>
      </c>
      <c r="O8" s="12">
        <v>2</v>
      </c>
      <c r="P8" s="12">
        <v>1</v>
      </c>
    </row>
    <row r="9" spans="4:16" ht="15.75" x14ac:dyDescent="0.25">
      <c r="D9" s="14" t="s">
        <v>35</v>
      </c>
      <c r="E9" s="12">
        <v>3</v>
      </c>
      <c r="F9" s="12">
        <v>3</v>
      </c>
      <c r="G9" s="12">
        <v>2</v>
      </c>
      <c r="H9" s="12">
        <v>1</v>
      </c>
      <c r="I9" s="12">
        <v>2</v>
      </c>
      <c r="J9" s="12">
        <v>2</v>
      </c>
      <c r="K9" s="12">
        <v>3</v>
      </c>
      <c r="L9" s="12">
        <v>3</v>
      </c>
      <c r="M9" s="12">
        <v>1</v>
      </c>
      <c r="N9" s="12">
        <v>1</v>
      </c>
      <c r="O9" s="12">
        <v>1</v>
      </c>
      <c r="P9" s="12">
        <v>2</v>
      </c>
    </row>
    <row r="10" spans="4:16" ht="15.75" x14ac:dyDescent="0.25">
      <c r="D10" s="14" t="s">
        <v>36</v>
      </c>
      <c r="E10" s="12">
        <v>1</v>
      </c>
      <c r="F10" s="12">
        <v>5</v>
      </c>
      <c r="G10" s="12">
        <v>3</v>
      </c>
      <c r="H10" s="12">
        <v>3</v>
      </c>
      <c r="I10" s="12">
        <v>1</v>
      </c>
      <c r="J10" s="12">
        <v>3</v>
      </c>
      <c r="K10" s="12">
        <v>2</v>
      </c>
      <c r="L10" s="12">
        <v>2</v>
      </c>
      <c r="M10" s="12">
        <v>2</v>
      </c>
      <c r="N10" s="12">
        <v>1</v>
      </c>
      <c r="O10" s="12">
        <v>4</v>
      </c>
      <c r="P10" s="12">
        <v>3</v>
      </c>
    </row>
    <row r="11" spans="4:16" ht="15.75" x14ac:dyDescent="0.25">
      <c r="D11" s="14" t="s">
        <v>37</v>
      </c>
      <c r="E11" s="12">
        <v>2</v>
      </c>
      <c r="F11" s="12">
        <v>1</v>
      </c>
      <c r="G11" s="12">
        <v>4</v>
      </c>
      <c r="H11" s="12">
        <v>2</v>
      </c>
      <c r="I11" s="12">
        <v>3</v>
      </c>
      <c r="J11" s="12">
        <v>3</v>
      </c>
      <c r="K11" s="12">
        <v>1</v>
      </c>
      <c r="L11" s="12">
        <v>1</v>
      </c>
      <c r="M11" s="12">
        <v>2</v>
      </c>
      <c r="N11" s="12">
        <v>2</v>
      </c>
      <c r="O11" s="12">
        <v>2</v>
      </c>
      <c r="P11" s="12">
        <v>5</v>
      </c>
    </row>
    <row r="12" spans="4:16" ht="15.75" x14ac:dyDescent="0.25">
      <c r="D12" s="14" t="s">
        <v>38</v>
      </c>
      <c r="E12" s="12">
        <v>4</v>
      </c>
      <c r="F12" s="12">
        <v>1</v>
      </c>
      <c r="G12" s="12">
        <v>2</v>
      </c>
      <c r="H12" s="12">
        <v>1</v>
      </c>
      <c r="I12" s="12">
        <v>1</v>
      </c>
      <c r="J12" s="12">
        <v>1</v>
      </c>
      <c r="K12" s="12">
        <v>2</v>
      </c>
      <c r="L12" s="12">
        <v>1</v>
      </c>
      <c r="M12" s="12">
        <v>1</v>
      </c>
      <c r="N12" s="12">
        <v>3</v>
      </c>
      <c r="O12" s="12">
        <v>2</v>
      </c>
      <c r="P12" s="12">
        <v>1</v>
      </c>
    </row>
    <row r="13" spans="4:16" ht="15.75" x14ac:dyDescent="0.25">
      <c r="D13" s="14" t="s">
        <v>39</v>
      </c>
      <c r="E13" s="12">
        <v>1</v>
      </c>
      <c r="F13" s="12">
        <v>2</v>
      </c>
      <c r="G13" s="12">
        <v>1</v>
      </c>
      <c r="H13" s="12">
        <v>2</v>
      </c>
      <c r="I13" s="12">
        <v>4</v>
      </c>
      <c r="J13" s="12">
        <v>1</v>
      </c>
      <c r="K13" s="12">
        <v>1</v>
      </c>
      <c r="L13" s="12">
        <v>3</v>
      </c>
      <c r="M13" s="12">
        <v>5</v>
      </c>
      <c r="N13" s="12">
        <v>5</v>
      </c>
      <c r="O13" s="12">
        <v>1</v>
      </c>
      <c r="P13" s="12">
        <v>1</v>
      </c>
    </row>
    <row r="14" spans="4:16" ht="15.75" x14ac:dyDescent="0.25">
      <c r="D14" s="14" t="s">
        <v>40</v>
      </c>
      <c r="E14" s="12">
        <v>1</v>
      </c>
      <c r="F14" s="12">
        <v>4</v>
      </c>
      <c r="G14" s="12">
        <v>5</v>
      </c>
      <c r="H14" s="12">
        <v>3</v>
      </c>
      <c r="I14" s="12">
        <v>3</v>
      </c>
      <c r="J14" s="12">
        <v>2</v>
      </c>
      <c r="K14" s="12">
        <v>1</v>
      </c>
      <c r="L14" s="12">
        <v>4</v>
      </c>
      <c r="M14" s="12">
        <v>3</v>
      </c>
      <c r="N14" s="12">
        <v>2</v>
      </c>
      <c r="O14" s="12">
        <v>1</v>
      </c>
      <c r="P14" s="12">
        <v>2</v>
      </c>
    </row>
    <row r="15" spans="4:16" ht="15.75" x14ac:dyDescent="0.25">
      <c r="D15" s="14" t="s">
        <v>41</v>
      </c>
      <c r="E15" s="12">
        <v>5</v>
      </c>
      <c r="F15" s="12">
        <v>2</v>
      </c>
      <c r="G15" s="12">
        <v>2</v>
      </c>
      <c r="H15" s="12">
        <v>3</v>
      </c>
      <c r="I15" s="12">
        <v>2</v>
      </c>
      <c r="J15" s="12">
        <v>2</v>
      </c>
      <c r="K15" s="12">
        <v>4</v>
      </c>
      <c r="L15" s="12">
        <v>5</v>
      </c>
      <c r="M15" s="12">
        <v>2</v>
      </c>
      <c r="N15" s="12">
        <v>1</v>
      </c>
      <c r="O15" s="12">
        <v>2</v>
      </c>
      <c r="P15" s="12">
        <v>3</v>
      </c>
    </row>
    <row r="16" spans="4:16" ht="15.75" x14ac:dyDescent="0.25">
      <c r="D16" s="14" t="s">
        <v>42</v>
      </c>
      <c r="E16" s="12">
        <v>4</v>
      </c>
      <c r="F16" s="12">
        <v>1</v>
      </c>
      <c r="G16" s="12">
        <v>1</v>
      </c>
      <c r="H16" s="12">
        <v>4</v>
      </c>
      <c r="I16" s="12">
        <v>1</v>
      </c>
      <c r="J16" s="12">
        <v>3</v>
      </c>
      <c r="K16" s="12">
        <v>2</v>
      </c>
      <c r="L16" s="12">
        <v>3</v>
      </c>
      <c r="M16" s="12">
        <v>1</v>
      </c>
      <c r="N16" s="12">
        <v>2</v>
      </c>
      <c r="O16" s="12">
        <v>1</v>
      </c>
      <c r="P16" s="12">
        <v>4</v>
      </c>
    </row>
    <row r="17" spans="4:16" ht="15.75" x14ac:dyDescent="0.25">
      <c r="D17" s="14" t="s">
        <v>43</v>
      </c>
      <c r="E17" s="12">
        <v>2</v>
      </c>
      <c r="F17" s="12">
        <v>2</v>
      </c>
      <c r="G17" s="12">
        <v>1</v>
      </c>
      <c r="H17" s="12">
        <v>5</v>
      </c>
      <c r="I17" s="12">
        <v>2</v>
      </c>
      <c r="J17" s="12">
        <v>5</v>
      </c>
      <c r="K17" s="12">
        <v>1</v>
      </c>
      <c r="L17" s="12">
        <v>1</v>
      </c>
      <c r="M17" s="12">
        <v>3</v>
      </c>
      <c r="N17" s="12">
        <v>3</v>
      </c>
      <c r="O17" s="12">
        <v>4</v>
      </c>
      <c r="P17" s="12">
        <v>2</v>
      </c>
    </row>
    <row r="18" spans="4:16" ht="15.75" x14ac:dyDescent="0.25">
      <c r="D18" s="14" t="s">
        <v>44</v>
      </c>
      <c r="E18" s="12">
        <v>1</v>
      </c>
      <c r="F18" s="12">
        <v>3</v>
      </c>
      <c r="G18" s="12">
        <v>3</v>
      </c>
      <c r="H18" s="12">
        <v>4</v>
      </c>
      <c r="I18" s="12">
        <v>1</v>
      </c>
      <c r="J18" s="12">
        <v>4</v>
      </c>
      <c r="K18" s="12">
        <v>5</v>
      </c>
      <c r="L18" s="12">
        <v>2</v>
      </c>
      <c r="M18" s="12">
        <v>2</v>
      </c>
      <c r="N18" s="12">
        <v>5</v>
      </c>
      <c r="O18" s="12">
        <v>2</v>
      </c>
      <c r="P18" s="12">
        <v>1</v>
      </c>
    </row>
    <row r="19" spans="4:16" x14ac:dyDescent="0.25">
      <c r="D19" s="15" t="s">
        <v>27</v>
      </c>
      <c r="E19" s="30">
        <v>0.18253286282653391</v>
      </c>
      <c r="F19" s="30">
        <v>0.16267190484960956</v>
      </c>
      <c r="G19" s="30">
        <v>0.12044788070347601</v>
      </c>
      <c r="H19" s="30">
        <v>0.11395667243275369</v>
      </c>
      <c r="I19" s="30">
        <v>8.4442382485309941E-2</v>
      </c>
      <c r="J19" s="30">
        <v>6.4733571805438053E-2</v>
      </c>
      <c r="K19" s="30">
        <v>6.8040612840329265E-2</v>
      </c>
      <c r="L19" s="30">
        <v>5.6071410502691522E-2</v>
      </c>
      <c r="M19" s="30">
        <v>5.103586873995547E-2</v>
      </c>
      <c r="N19" s="30">
        <v>4.0508473842737078E-2</v>
      </c>
      <c r="O19" s="30">
        <v>2.9431232252803075E-2</v>
      </c>
      <c r="P19" s="30">
        <v>2.6127126718362773E-2</v>
      </c>
    </row>
    <row r="20" spans="4:16" ht="15.75" x14ac:dyDescent="0.25">
      <c r="D20" s="14" t="s">
        <v>33</v>
      </c>
      <c r="E20" s="20">
        <f>E7-$E$19</f>
        <v>1.8174671371734661</v>
      </c>
      <c r="F20" s="16">
        <f>F7-$F$19</f>
        <v>0.83732809515039042</v>
      </c>
      <c r="G20" s="16">
        <f>G7-$G$19</f>
        <v>0.87955211929652399</v>
      </c>
      <c r="H20" s="16">
        <f>H7-$H$19</f>
        <v>0.88604332756724635</v>
      </c>
      <c r="I20" s="16">
        <f>I7-$I$19</f>
        <v>3.9155576175146902</v>
      </c>
      <c r="J20" s="16">
        <f>J7-$J$19</f>
        <v>1.935266428194562</v>
      </c>
      <c r="K20" s="16">
        <f>K7-$K$19</f>
        <v>3.9319593871596705</v>
      </c>
      <c r="L20" s="16">
        <f>L7-$L$19</f>
        <v>4.9439285894973084</v>
      </c>
      <c r="M20" s="16">
        <f>M7-$M$19</f>
        <v>1.9489641312600445</v>
      </c>
      <c r="N20" s="16">
        <f>N7-$N$19</f>
        <v>1.959491526157263</v>
      </c>
      <c r="O20" s="16">
        <f>O7-$O$19</f>
        <v>0.97056876774719691</v>
      </c>
      <c r="P20" s="16">
        <f>P7-$P$19</f>
        <v>3.9738728732816373</v>
      </c>
    </row>
    <row r="21" spans="4:16" ht="15.75" x14ac:dyDescent="0.25">
      <c r="D21" s="14" t="s">
        <v>34</v>
      </c>
      <c r="E21" s="20">
        <f t="shared" ref="E21:E31" si="0">E8-$E$19</f>
        <v>1.8174671371734661</v>
      </c>
      <c r="F21" s="16">
        <f t="shared" ref="F21:F31" si="1">F8-$F$19</f>
        <v>1.8373280951503905</v>
      </c>
      <c r="G21" s="16">
        <f t="shared" ref="G21:G31" si="2">G8-$G$19</f>
        <v>0.87955211929652399</v>
      </c>
      <c r="H21" s="16">
        <f t="shared" ref="H21:H31" si="3">H8-$H$19</f>
        <v>4.8860433275672461</v>
      </c>
      <c r="I21" s="16">
        <f t="shared" ref="I21:I31" si="4">I8-$I$19</f>
        <v>2.9155576175146902</v>
      </c>
      <c r="J21" s="16">
        <f t="shared" ref="J21:J31" si="5">J8-$J$19</f>
        <v>4.935266428194562</v>
      </c>
      <c r="K21" s="16">
        <f t="shared" ref="K21:K31" si="6">K8-$K$19</f>
        <v>2.9319593871596705</v>
      </c>
      <c r="L21" s="16">
        <f t="shared" ref="L21:L31" si="7">L8-$L$19</f>
        <v>1.9439285894973084</v>
      </c>
      <c r="M21" s="16">
        <f t="shared" ref="M21:M31" si="8">M8-$M$19</f>
        <v>0.94896413126004453</v>
      </c>
      <c r="N21" s="16">
        <f t="shared" ref="N21:N31" si="9">N8-$N$19</f>
        <v>2.959491526157263</v>
      </c>
      <c r="O21" s="16">
        <f t="shared" ref="O21:O31" si="10">O8-$O$19</f>
        <v>1.970568767747197</v>
      </c>
      <c r="P21" s="16">
        <f t="shared" ref="P21:P31" si="11">P8-$P$19</f>
        <v>0.97387287328163719</v>
      </c>
    </row>
    <row r="22" spans="4:16" ht="15.75" x14ac:dyDescent="0.25">
      <c r="D22" s="14" t="s">
        <v>35</v>
      </c>
      <c r="E22" s="20">
        <f t="shared" si="0"/>
        <v>2.8174671371734661</v>
      </c>
      <c r="F22" s="16">
        <f t="shared" si="1"/>
        <v>2.8373280951503905</v>
      </c>
      <c r="G22" s="16">
        <f t="shared" si="2"/>
        <v>1.8795521192965241</v>
      </c>
      <c r="H22" s="16">
        <f t="shared" si="3"/>
        <v>0.88604332756724635</v>
      </c>
      <c r="I22" s="16">
        <f t="shared" si="4"/>
        <v>1.91555761751469</v>
      </c>
      <c r="J22" s="16">
        <f t="shared" si="5"/>
        <v>1.935266428194562</v>
      </c>
      <c r="K22" s="16">
        <f t="shared" si="6"/>
        <v>2.9319593871596705</v>
      </c>
      <c r="L22" s="16">
        <f t="shared" si="7"/>
        <v>2.9439285894973084</v>
      </c>
      <c r="M22" s="16">
        <f t="shared" si="8"/>
        <v>0.94896413126004453</v>
      </c>
      <c r="N22" s="16">
        <f t="shared" si="9"/>
        <v>0.95949152615726296</v>
      </c>
      <c r="O22" s="16">
        <f t="shared" si="10"/>
        <v>0.97056876774719691</v>
      </c>
      <c r="P22" s="16">
        <f t="shared" si="11"/>
        <v>1.9738728732816373</v>
      </c>
    </row>
    <row r="23" spans="4:16" ht="15.75" x14ac:dyDescent="0.25">
      <c r="D23" s="14" t="s">
        <v>36</v>
      </c>
      <c r="E23" s="20">
        <f t="shared" si="0"/>
        <v>0.81746713717346609</v>
      </c>
      <c r="F23" s="16">
        <f t="shared" si="1"/>
        <v>4.8373280951503901</v>
      </c>
      <c r="G23" s="16">
        <f t="shared" si="2"/>
        <v>2.8795521192965241</v>
      </c>
      <c r="H23" s="16">
        <f t="shared" si="3"/>
        <v>2.8860433275672461</v>
      </c>
      <c r="I23" s="16">
        <f t="shared" si="4"/>
        <v>0.91555761751469</v>
      </c>
      <c r="J23" s="16">
        <f t="shared" si="5"/>
        <v>2.935266428194562</v>
      </c>
      <c r="K23" s="16">
        <f t="shared" si="6"/>
        <v>1.9319593871596707</v>
      </c>
      <c r="L23" s="16">
        <f t="shared" si="7"/>
        <v>1.9439285894973084</v>
      </c>
      <c r="M23" s="16">
        <f t="shared" si="8"/>
        <v>1.9489641312600445</v>
      </c>
      <c r="N23" s="16">
        <f t="shared" si="9"/>
        <v>0.95949152615726296</v>
      </c>
      <c r="O23" s="16">
        <f t="shared" si="10"/>
        <v>3.970568767747197</v>
      </c>
      <c r="P23" s="16">
        <f t="shared" si="11"/>
        <v>2.9738728732816373</v>
      </c>
    </row>
    <row r="24" spans="4:16" ht="15.75" x14ac:dyDescent="0.25">
      <c r="D24" s="14" t="s">
        <v>37</v>
      </c>
      <c r="E24" s="20">
        <f t="shared" si="0"/>
        <v>1.8174671371734661</v>
      </c>
      <c r="F24" s="16">
        <f t="shared" si="1"/>
        <v>0.83732809515039042</v>
      </c>
      <c r="G24" s="16">
        <f t="shared" si="2"/>
        <v>3.8795521192965241</v>
      </c>
      <c r="H24" s="16">
        <f t="shared" si="3"/>
        <v>1.8860433275672464</v>
      </c>
      <c r="I24" s="16">
        <f t="shared" si="4"/>
        <v>2.9155576175146902</v>
      </c>
      <c r="J24" s="16">
        <f t="shared" si="5"/>
        <v>2.935266428194562</v>
      </c>
      <c r="K24" s="16">
        <f t="shared" si="6"/>
        <v>0.93195938715967075</v>
      </c>
      <c r="L24" s="16">
        <f t="shared" si="7"/>
        <v>0.94392858949730851</v>
      </c>
      <c r="M24" s="16">
        <f t="shared" si="8"/>
        <v>1.9489641312600445</v>
      </c>
      <c r="N24" s="16">
        <f t="shared" si="9"/>
        <v>1.959491526157263</v>
      </c>
      <c r="O24" s="16">
        <f t="shared" si="10"/>
        <v>1.970568767747197</v>
      </c>
      <c r="P24" s="16">
        <f t="shared" si="11"/>
        <v>4.9738728732816373</v>
      </c>
    </row>
    <row r="25" spans="4:16" ht="15.75" x14ac:dyDescent="0.25">
      <c r="D25" s="14" t="s">
        <v>38</v>
      </c>
      <c r="E25" s="20">
        <f t="shared" si="0"/>
        <v>3.8174671371734661</v>
      </c>
      <c r="F25" s="16">
        <f t="shared" si="1"/>
        <v>0.83732809515039042</v>
      </c>
      <c r="G25" s="16">
        <f t="shared" si="2"/>
        <v>1.8795521192965241</v>
      </c>
      <c r="H25" s="16">
        <f t="shared" si="3"/>
        <v>0.88604332756724635</v>
      </c>
      <c r="I25" s="16">
        <f t="shared" si="4"/>
        <v>0.91555761751469</v>
      </c>
      <c r="J25" s="16">
        <f t="shared" si="5"/>
        <v>0.93526642819456196</v>
      </c>
      <c r="K25" s="16">
        <f t="shared" si="6"/>
        <v>1.9319593871596707</v>
      </c>
      <c r="L25" s="16">
        <f t="shared" si="7"/>
        <v>0.94392858949730851</v>
      </c>
      <c r="M25" s="16">
        <f t="shared" si="8"/>
        <v>0.94896413126004453</v>
      </c>
      <c r="N25" s="16">
        <f t="shared" si="9"/>
        <v>2.959491526157263</v>
      </c>
      <c r="O25" s="16">
        <f t="shared" si="10"/>
        <v>1.970568767747197</v>
      </c>
      <c r="P25" s="16">
        <f t="shared" si="11"/>
        <v>0.97387287328163719</v>
      </c>
    </row>
    <row r="26" spans="4:16" ht="15.75" x14ac:dyDescent="0.25">
      <c r="D26" s="14" t="s">
        <v>39</v>
      </c>
      <c r="E26" s="20">
        <f t="shared" si="0"/>
        <v>0.81746713717346609</v>
      </c>
      <c r="F26" s="16">
        <f t="shared" si="1"/>
        <v>1.8373280951503905</v>
      </c>
      <c r="G26" s="16">
        <f t="shared" si="2"/>
        <v>0.87955211929652399</v>
      </c>
      <c r="H26" s="16">
        <f t="shared" si="3"/>
        <v>1.8860433275672464</v>
      </c>
      <c r="I26" s="16">
        <f t="shared" si="4"/>
        <v>3.9155576175146902</v>
      </c>
      <c r="J26" s="16">
        <f t="shared" si="5"/>
        <v>0.93526642819456196</v>
      </c>
      <c r="K26" s="16">
        <f t="shared" si="6"/>
        <v>0.93195938715967075</v>
      </c>
      <c r="L26" s="16">
        <f t="shared" si="7"/>
        <v>2.9439285894973084</v>
      </c>
      <c r="M26" s="16">
        <f t="shared" si="8"/>
        <v>4.9489641312600448</v>
      </c>
      <c r="N26" s="16">
        <f t="shared" si="9"/>
        <v>4.9594915261572625</v>
      </c>
      <c r="O26" s="16">
        <f t="shared" si="10"/>
        <v>0.97056876774719691</v>
      </c>
      <c r="P26" s="16">
        <f t="shared" si="11"/>
        <v>0.97387287328163719</v>
      </c>
    </row>
    <row r="27" spans="4:16" ht="15.75" x14ac:dyDescent="0.25">
      <c r="D27" s="14" t="s">
        <v>40</v>
      </c>
      <c r="E27" s="20">
        <f t="shared" si="0"/>
        <v>0.81746713717346609</v>
      </c>
      <c r="F27" s="16">
        <f t="shared" si="1"/>
        <v>3.8373280951503905</v>
      </c>
      <c r="G27" s="16">
        <f t="shared" si="2"/>
        <v>4.8795521192965241</v>
      </c>
      <c r="H27" s="16">
        <f t="shared" si="3"/>
        <v>2.8860433275672461</v>
      </c>
      <c r="I27" s="16">
        <f t="shared" si="4"/>
        <v>2.9155576175146902</v>
      </c>
      <c r="J27" s="16">
        <f t="shared" si="5"/>
        <v>1.935266428194562</v>
      </c>
      <c r="K27" s="16">
        <f t="shared" si="6"/>
        <v>0.93195938715967075</v>
      </c>
      <c r="L27" s="16">
        <f t="shared" si="7"/>
        <v>3.9439285894973084</v>
      </c>
      <c r="M27" s="16">
        <f t="shared" si="8"/>
        <v>2.9489641312600448</v>
      </c>
      <c r="N27" s="16">
        <f t="shared" si="9"/>
        <v>1.959491526157263</v>
      </c>
      <c r="O27" s="16">
        <f t="shared" si="10"/>
        <v>0.97056876774719691</v>
      </c>
      <c r="P27" s="16">
        <f t="shared" si="11"/>
        <v>1.9738728732816373</v>
      </c>
    </row>
    <row r="28" spans="4:16" ht="15.75" x14ac:dyDescent="0.25">
      <c r="D28" s="14" t="s">
        <v>41</v>
      </c>
      <c r="E28" s="20">
        <f t="shared" si="0"/>
        <v>4.8174671371734661</v>
      </c>
      <c r="F28" s="16">
        <f t="shared" si="1"/>
        <v>1.8373280951503905</v>
      </c>
      <c r="G28" s="16">
        <f t="shared" si="2"/>
        <v>1.8795521192965241</v>
      </c>
      <c r="H28" s="16">
        <f t="shared" si="3"/>
        <v>2.8860433275672461</v>
      </c>
      <c r="I28" s="16">
        <f t="shared" si="4"/>
        <v>1.91555761751469</v>
      </c>
      <c r="J28" s="16">
        <f t="shared" si="5"/>
        <v>1.935266428194562</v>
      </c>
      <c r="K28" s="16">
        <f t="shared" si="6"/>
        <v>3.9319593871596705</v>
      </c>
      <c r="L28" s="16">
        <f t="shared" si="7"/>
        <v>4.9439285894973084</v>
      </c>
      <c r="M28" s="16">
        <f t="shared" si="8"/>
        <v>1.9489641312600445</v>
      </c>
      <c r="N28" s="16">
        <f t="shared" si="9"/>
        <v>0.95949152615726296</v>
      </c>
      <c r="O28" s="16">
        <f t="shared" si="10"/>
        <v>1.970568767747197</v>
      </c>
      <c r="P28" s="16">
        <f t="shared" si="11"/>
        <v>2.9738728732816373</v>
      </c>
    </row>
    <row r="29" spans="4:16" ht="15.75" x14ac:dyDescent="0.25">
      <c r="D29" s="14" t="s">
        <v>42</v>
      </c>
      <c r="E29" s="20">
        <f t="shared" si="0"/>
        <v>3.8174671371734661</v>
      </c>
      <c r="F29" s="16">
        <f t="shared" si="1"/>
        <v>0.83732809515039042</v>
      </c>
      <c r="G29" s="16">
        <f t="shared" si="2"/>
        <v>0.87955211929652399</v>
      </c>
      <c r="H29" s="16">
        <f t="shared" si="3"/>
        <v>3.8860433275672461</v>
      </c>
      <c r="I29" s="16">
        <f t="shared" si="4"/>
        <v>0.91555761751469</v>
      </c>
      <c r="J29" s="16">
        <f t="shared" si="5"/>
        <v>2.935266428194562</v>
      </c>
      <c r="K29" s="16">
        <f t="shared" si="6"/>
        <v>1.9319593871596707</v>
      </c>
      <c r="L29" s="16">
        <f t="shared" si="7"/>
        <v>2.9439285894973084</v>
      </c>
      <c r="M29" s="16">
        <f t="shared" si="8"/>
        <v>0.94896413126004453</v>
      </c>
      <c r="N29" s="16">
        <f t="shared" si="9"/>
        <v>1.959491526157263</v>
      </c>
      <c r="O29" s="16">
        <f t="shared" si="10"/>
        <v>0.97056876774719691</v>
      </c>
      <c r="P29" s="16">
        <f t="shared" si="11"/>
        <v>3.9738728732816373</v>
      </c>
    </row>
    <row r="30" spans="4:16" ht="15.75" x14ac:dyDescent="0.25">
      <c r="D30" s="14" t="s">
        <v>43</v>
      </c>
      <c r="E30" s="20">
        <f t="shared" si="0"/>
        <v>1.8174671371734661</v>
      </c>
      <c r="F30" s="16">
        <f t="shared" si="1"/>
        <v>1.8373280951503905</v>
      </c>
      <c r="G30" s="16">
        <f t="shared" si="2"/>
        <v>0.87955211929652399</v>
      </c>
      <c r="H30" s="16">
        <f t="shared" si="3"/>
        <v>4.8860433275672461</v>
      </c>
      <c r="I30" s="16">
        <f t="shared" si="4"/>
        <v>1.91555761751469</v>
      </c>
      <c r="J30" s="16">
        <f t="shared" si="5"/>
        <v>4.935266428194562</v>
      </c>
      <c r="K30" s="16">
        <f t="shared" si="6"/>
        <v>0.93195938715967075</v>
      </c>
      <c r="L30" s="16">
        <f t="shared" si="7"/>
        <v>0.94392858949730851</v>
      </c>
      <c r="M30" s="16">
        <f t="shared" si="8"/>
        <v>2.9489641312600448</v>
      </c>
      <c r="N30" s="16">
        <f t="shared" si="9"/>
        <v>2.959491526157263</v>
      </c>
      <c r="O30" s="16">
        <f t="shared" si="10"/>
        <v>3.970568767747197</v>
      </c>
      <c r="P30" s="16">
        <f t="shared" si="11"/>
        <v>1.9738728732816373</v>
      </c>
    </row>
    <row r="31" spans="4:16" ht="15.75" x14ac:dyDescent="0.25">
      <c r="D31" s="14" t="s">
        <v>44</v>
      </c>
      <c r="E31" s="20">
        <f t="shared" si="0"/>
        <v>0.81746713717346609</v>
      </c>
      <c r="F31" s="16">
        <f t="shared" si="1"/>
        <v>2.8373280951503905</v>
      </c>
      <c r="G31" s="16">
        <f t="shared" si="2"/>
        <v>2.8795521192965241</v>
      </c>
      <c r="H31" s="16">
        <f t="shared" si="3"/>
        <v>3.8860433275672461</v>
      </c>
      <c r="I31" s="16">
        <f t="shared" si="4"/>
        <v>0.91555761751469</v>
      </c>
      <c r="J31" s="16">
        <f t="shared" si="5"/>
        <v>3.935266428194562</v>
      </c>
      <c r="K31" s="16">
        <f t="shared" si="6"/>
        <v>4.9319593871596705</v>
      </c>
      <c r="L31" s="16">
        <f t="shared" si="7"/>
        <v>1.9439285894973084</v>
      </c>
      <c r="M31" s="16">
        <f t="shared" si="8"/>
        <v>1.9489641312600445</v>
      </c>
      <c r="N31" s="16">
        <f t="shared" si="9"/>
        <v>4.9594915261572625</v>
      </c>
      <c r="O31" s="16">
        <f t="shared" si="10"/>
        <v>1.970568767747197</v>
      </c>
      <c r="P31" s="16">
        <f t="shared" si="11"/>
        <v>0.97387287328163719</v>
      </c>
    </row>
    <row r="32" spans="4:16" x14ac:dyDescent="0.25"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</row>
    <row r="33" spans="4:19" ht="15.75" x14ac:dyDescent="0.25">
      <c r="D33" s="18"/>
    </row>
    <row r="34" spans="4:19" ht="15.75" x14ac:dyDescent="0.25">
      <c r="E34" s="19" t="s">
        <v>28</v>
      </c>
    </row>
    <row r="36" spans="4:19" ht="15.75" x14ac:dyDescent="0.25">
      <c r="D36" s="13"/>
      <c r="E36" s="14" t="s">
        <v>3</v>
      </c>
      <c r="F36" s="14" t="s">
        <v>4</v>
      </c>
      <c r="G36" s="14" t="s">
        <v>5</v>
      </c>
      <c r="H36" s="14" t="s">
        <v>6</v>
      </c>
      <c r="I36" s="14" t="s">
        <v>7</v>
      </c>
      <c r="J36" s="14" t="s">
        <v>8</v>
      </c>
      <c r="K36" s="14" t="s">
        <v>9</v>
      </c>
      <c r="L36" s="14" t="s">
        <v>10</v>
      </c>
      <c r="M36" s="14" t="s">
        <v>11</v>
      </c>
      <c r="N36" s="14" t="s">
        <v>12</v>
      </c>
      <c r="O36" s="14" t="s">
        <v>13</v>
      </c>
      <c r="P36" s="14" t="s">
        <v>14</v>
      </c>
      <c r="R36" s="32" t="s">
        <v>80</v>
      </c>
      <c r="S36" s="32" t="s">
        <v>81</v>
      </c>
    </row>
    <row r="37" spans="4:19" ht="15.75" x14ac:dyDescent="0.25">
      <c r="D37" s="14" t="s">
        <v>33</v>
      </c>
      <c r="E37" s="16">
        <v>4.5</v>
      </c>
      <c r="F37" s="16">
        <v>5</v>
      </c>
      <c r="G37" s="16">
        <v>5</v>
      </c>
      <c r="H37" s="16">
        <v>5</v>
      </c>
      <c r="I37" s="16">
        <v>2.5</v>
      </c>
      <c r="J37" s="16">
        <v>4.5</v>
      </c>
      <c r="K37" s="16">
        <v>2.5</v>
      </c>
      <c r="L37" s="16">
        <v>1.5</v>
      </c>
      <c r="M37" s="16">
        <v>4.5</v>
      </c>
      <c r="N37" s="16">
        <v>4.5</v>
      </c>
      <c r="O37" s="16">
        <v>5</v>
      </c>
      <c r="P37" s="16">
        <v>2.5</v>
      </c>
      <c r="R37" s="31">
        <v>0</v>
      </c>
      <c r="S37" s="31">
        <v>5</v>
      </c>
    </row>
    <row r="38" spans="4:19" ht="15.75" x14ac:dyDescent="0.25">
      <c r="D38" s="14" t="s">
        <v>34</v>
      </c>
      <c r="E38" s="16">
        <v>4.5</v>
      </c>
      <c r="F38" s="16">
        <v>4.5</v>
      </c>
      <c r="G38" s="16">
        <v>5</v>
      </c>
      <c r="H38" s="16">
        <v>1.5</v>
      </c>
      <c r="I38" s="16">
        <v>3.5</v>
      </c>
      <c r="J38" s="16">
        <v>1.5</v>
      </c>
      <c r="K38" s="16">
        <v>3.5</v>
      </c>
      <c r="L38" s="16">
        <v>4.5</v>
      </c>
      <c r="M38" s="16">
        <v>5</v>
      </c>
      <c r="N38" s="16">
        <v>3.5</v>
      </c>
      <c r="O38" s="16">
        <v>4.5</v>
      </c>
      <c r="P38" s="16">
        <v>5</v>
      </c>
      <c r="R38" s="31">
        <v>1</v>
      </c>
      <c r="S38" s="31">
        <v>4.5</v>
      </c>
    </row>
    <row r="39" spans="4:19" ht="15.75" x14ac:dyDescent="0.25">
      <c r="D39" s="14" t="s">
        <v>35</v>
      </c>
      <c r="E39" s="16">
        <v>3.5</v>
      </c>
      <c r="F39" s="16">
        <v>3.5</v>
      </c>
      <c r="G39" s="16">
        <v>4.5</v>
      </c>
      <c r="H39" s="16">
        <v>5</v>
      </c>
      <c r="I39" s="16">
        <v>4.5</v>
      </c>
      <c r="J39" s="16">
        <v>4.5</v>
      </c>
      <c r="K39" s="16">
        <v>3.5</v>
      </c>
      <c r="L39" s="16">
        <v>3.5</v>
      </c>
      <c r="M39" s="16">
        <v>5</v>
      </c>
      <c r="N39" s="16">
        <v>5</v>
      </c>
      <c r="O39" s="16">
        <v>5</v>
      </c>
      <c r="P39" s="16">
        <v>4.5</v>
      </c>
      <c r="R39" s="31">
        <v>-1</v>
      </c>
      <c r="S39" s="31">
        <v>4</v>
      </c>
    </row>
    <row r="40" spans="4:19" ht="15.75" x14ac:dyDescent="0.25">
      <c r="D40" s="14" t="s">
        <v>36</v>
      </c>
      <c r="E40" s="16">
        <v>5</v>
      </c>
      <c r="F40" s="16">
        <v>1.5</v>
      </c>
      <c r="G40" s="16">
        <v>4.5</v>
      </c>
      <c r="H40" s="16">
        <v>3.5</v>
      </c>
      <c r="I40" s="16">
        <v>5</v>
      </c>
      <c r="J40" s="16">
        <v>3.5</v>
      </c>
      <c r="K40" s="16">
        <v>4.5</v>
      </c>
      <c r="L40" s="16">
        <v>4.5</v>
      </c>
      <c r="M40" s="16">
        <v>4.5</v>
      </c>
      <c r="N40" s="16">
        <v>5</v>
      </c>
      <c r="O40" s="16">
        <v>2.5</v>
      </c>
      <c r="P40" s="16">
        <v>3.5</v>
      </c>
      <c r="R40" s="31">
        <v>2</v>
      </c>
      <c r="S40" s="31">
        <v>3.5</v>
      </c>
    </row>
    <row r="41" spans="4:19" ht="15.75" x14ac:dyDescent="0.25">
      <c r="D41" s="14" t="s">
        <v>37</v>
      </c>
      <c r="E41" s="16">
        <v>4.5</v>
      </c>
      <c r="F41" s="16">
        <v>5</v>
      </c>
      <c r="G41" s="16">
        <v>5</v>
      </c>
      <c r="H41" s="16">
        <v>4.5</v>
      </c>
      <c r="I41" s="16">
        <v>3.5</v>
      </c>
      <c r="J41" s="16">
        <v>3.5</v>
      </c>
      <c r="K41" s="16">
        <v>5</v>
      </c>
      <c r="L41" s="16">
        <v>5</v>
      </c>
      <c r="M41" s="16">
        <v>4.5</v>
      </c>
      <c r="N41" s="16">
        <v>4.5</v>
      </c>
      <c r="O41" s="16">
        <v>4.5</v>
      </c>
      <c r="P41" s="16">
        <v>1.5</v>
      </c>
      <c r="R41" s="31">
        <v>3</v>
      </c>
      <c r="S41" s="31">
        <v>2.5</v>
      </c>
    </row>
    <row r="42" spans="4:19" ht="15.75" x14ac:dyDescent="0.25">
      <c r="D42" s="14" t="s">
        <v>38</v>
      </c>
      <c r="E42" s="16">
        <v>2.5</v>
      </c>
      <c r="F42" s="16">
        <v>5</v>
      </c>
      <c r="G42" s="16">
        <v>1.5</v>
      </c>
      <c r="H42" s="16">
        <v>5</v>
      </c>
      <c r="I42" s="16">
        <v>5</v>
      </c>
      <c r="J42" s="16">
        <v>5</v>
      </c>
      <c r="K42" s="16">
        <v>4.5</v>
      </c>
      <c r="L42" s="16">
        <v>5</v>
      </c>
      <c r="M42" s="16">
        <v>5</v>
      </c>
      <c r="N42" s="16">
        <v>3.5</v>
      </c>
      <c r="O42" s="16">
        <v>4.5</v>
      </c>
      <c r="P42" s="16">
        <v>5</v>
      </c>
      <c r="R42" s="31">
        <v>-3</v>
      </c>
      <c r="S42" s="31">
        <v>2</v>
      </c>
    </row>
    <row r="43" spans="4:19" ht="15.75" x14ac:dyDescent="0.25">
      <c r="D43" s="14" t="s">
        <v>39</v>
      </c>
      <c r="E43" s="21">
        <v>5</v>
      </c>
      <c r="F43" s="29">
        <v>4.5</v>
      </c>
      <c r="G43" s="21">
        <v>5</v>
      </c>
      <c r="H43" s="29">
        <v>4.5</v>
      </c>
      <c r="I43" s="29">
        <v>2.5</v>
      </c>
      <c r="J43" s="21">
        <v>5</v>
      </c>
      <c r="K43" s="21">
        <v>5</v>
      </c>
      <c r="L43" s="29">
        <v>3.5</v>
      </c>
      <c r="M43" s="29">
        <v>1.5</v>
      </c>
      <c r="N43" s="29">
        <v>1.5</v>
      </c>
      <c r="O43" s="21">
        <v>5</v>
      </c>
      <c r="P43" s="21">
        <v>5</v>
      </c>
      <c r="R43" s="31">
        <v>4</v>
      </c>
      <c r="S43" s="31">
        <v>1.5</v>
      </c>
    </row>
    <row r="44" spans="4:19" ht="15.75" x14ac:dyDescent="0.25">
      <c r="D44" s="14" t="s">
        <v>40</v>
      </c>
      <c r="E44" s="21">
        <v>5</v>
      </c>
      <c r="F44" s="29">
        <v>2.5</v>
      </c>
      <c r="G44" s="29">
        <v>1.5</v>
      </c>
      <c r="H44" s="29">
        <v>3.5</v>
      </c>
      <c r="I44" s="29">
        <v>3.5</v>
      </c>
      <c r="J44" s="29">
        <v>4.5</v>
      </c>
      <c r="K44" s="21">
        <v>5</v>
      </c>
      <c r="L44" s="29">
        <v>2.5</v>
      </c>
      <c r="M44" s="29">
        <v>3.5</v>
      </c>
      <c r="N44" s="29">
        <v>4.5</v>
      </c>
      <c r="O44" s="21">
        <v>5</v>
      </c>
      <c r="P44" s="29">
        <v>4.5</v>
      </c>
      <c r="R44" s="31">
        <v>-4</v>
      </c>
      <c r="S44" s="31">
        <v>1</v>
      </c>
    </row>
    <row r="45" spans="4:19" ht="15.75" x14ac:dyDescent="0.25">
      <c r="D45" s="14" t="s">
        <v>41</v>
      </c>
      <c r="E45" s="29">
        <v>1.5</v>
      </c>
      <c r="F45" s="29">
        <v>4.5</v>
      </c>
      <c r="G45" s="29">
        <v>4.5</v>
      </c>
      <c r="H45" s="29">
        <v>3.5</v>
      </c>
      <c r="I45" s="29">
        <v>4.5</v>
      </c>
      <c r="J45" s="29">
        <v>4.5</v>
      </c>
      <c r="K45" s="29">
        <v>2.5</v>
      </c>
      <c r="L45" s="29">
        <v>1.5</v>
      </c>
      <c r="M45" s="29">
        <v>4.5</v>
      </c>
      <c r="N45" s="21">
        <v>5</v>
      </c>
      <c r="O45" s="29">
        <v>4.5</v>
      </c>
      <c r="P45" s="29">
        <v>3.5</v>
      </c>
    </row>
    <row r="46" spans="4:19" ht="15.75" x14ac:dyDescent="0.25">
      <c r="D46" s="14" t="s">
        <v>42</v>
      </c>
      <c r="E46" s="29">
        <v>2.5</v>
      </c>
      <c r="F46" s="21">
        <v>5</v>
      </c>
      <c r="G46" s="21">
        <v>5</v>
      </c>
      <c r="H46" s="21">
        <v>5</v>
      </c>
      <c r="I46" s="21">
        <v>5</v>
      </c>
      <c r="J46" s="29">
        <v>3.5</v>
      </c>
      <c r="K46" s="29">
        <v>4.5</v>
      </c>
      <c r="L46" s="29">
        <v>3.5</v>
      </c>
      <c r="M46" s="21">
        <v>5</v>
      </c>
      <c r="N46" s="29">
        <v>4.5</v>
      </c>
      <c r="O46" s="21">
        <v>5</v>
      </c>
      <c r="P46" s="29">
        <v>2.5</v>
      </c>
    </row>
    <row r="47" spans="4:19" ht="15.75" x14ac:dyDescent="0.25">
      <c r="D47" s="14" t="s">
        <v>43</v>
      </c>
      <c r="E47" s="29">
        <v>4.5</v>
      </c>
      <c r="F47" s="29">
        <v>4.5</v>
      </c>
      <c r="G47" s="21">
        <v>5</v>
      </c>
      <c r="H47" s="29">
        <v>1.5</v>
      </c>
      <c r="I47" s="29">
        <v>4.5</v>
      </c>
      <c r="J47" s="29">
        <v>1.5</v>
      </c>
      <c r="K47" s="21">
        <v>5</v>
      </c>
      <c r="L47" s="21">
        <v>5</v>
      </c>
      <c r="M47" s="29">
        <v>3.5</v>
      </c>
      <c r="N47" s="29">
        <v>3.5</v>
      </c>
      <c r="O47" s="29">
        <v>2.5</v>
      </c>
      <c r="P47" s="29">
        <v>4.5</v>
      </c>
    </row>
    <row r="48" spans="4:19" ht="15.75" x14ac:dyDescent="0.25">
      <c r="D48" s="14" t="s">
        <v>44</v>
      </c>
      <c r="E48" s="21">
        <v>5</v>
      </c>
      <c r="F48" s="29">
        <v>3.5</v>
      </c>
      <c r="G48" s="29">
        <v>3.5</v>
      </c>
      <c r="H48" s="29">
        <v>2.5</v>
      </c>
      <c r="I48" s="21">
        <v>5</v>
      </c>
      <c r="J48" s="29">
        <v>2.5</v>
      </c>
      <c r="K48" s="29">
        <v>1.5</v>
      </c>
      <c r="L48" s="29">
        <v>4.5</v>
      </c>
      <c r="M48" s="29">
        <v>4.5</v>
      </c>
      <c r="N48" s="29">
        <v>1.5</v>
      </c>
      <c r="O48" s="29">
        <v>4.5</v>
      </c>
      <c r="P48" s="21">
        <v>5</v>
      </c>
    </row>
    <row r="50" spans="4:26" ht="15.75" x14ac:dyDescent="0.25">
      <c r="D50" s="18" t="s">
        <v>29</v>
      </c>
    </row>
    <row r="51" spans="4:26" x14ac:dyDescent="0.25">
      <c r="R51" s="2" t="s">
        <v>47</v>
      </c>
      <c r="S51" s="2"/>
      <c r="T51" s="2"/>
      <c r="W51" s="2" t="s">
        <v>49</v>
      </c>
      <c r="X51" s="2"/>
      <c r="Y51" s="2"/>
      <c r="Z51" s="2"/>
    </row>
    <row r="52" spans="4:26" x14ac:dyDescent="0.25">
      <c r="D52" s="3"/>
      <c r="E52" s="33" t="s">
        <v>30</v>
      </c>
      <c r="F52" s="34"/>
      <c r="G52" s="34"/>
      <c r="H52" s="34"/>
      <c r="I52" s="35"/>
      <c r="J52" s="36" t="s">
        <v>31</v>
      </c>
      <c r="K52" s="37"/>
      <c r="L52" s="37"/>
      <c r="M52" s="37"/>
      <c r="N52" s="37"/>
      <c r="O52" s="37"/>
      <c r="P52" s="38"/>
    </row>
    <row r="53" spans="4:26" x14ac:dyDescent="0.25">
      <c r="D53" s="23" t="s">
        <v>32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8</v>
      </c>
      <c r="J53" s="3" t="s">
        <v>7</v>
      </c>
      <c r="K53" s="3" t="s">
        <v>9</v>
      </c>
      <c r="L53" s="3" t="s">
        <v>10</v>
      </c>
      <c r="M53" s="3" t="s">
        <v>11</v>
      </c>
      <c r="N53" s="3" t="s">
        <v>12</v>
      </c>
      <c r="O53" s="3" t="s">
        <v>13</v>
      </c>
      <c r="P53" s="3" t="s">
        <v>14</v>
      </c>
      <c r="R53" s="3" t="s">
        <v>32</v>
      </c>
      <c r="S53" s="3" t="s">
        <v>45</v>
      </c>
      <c r="T53" s="3" t="s">
        <v>46</v>
      </c>
      <c r="W53" s="22" t="s">
        <v>32</v>
      </c>
      <c r="X53" s="22" t="s">
        <v>48</v>
      </c>
    </row>
    <row r="54" spans="4:26" x14ac:dyDescent="0.25">
      <c r="D54" s="3" t="s">
        <v>33</v>
      </c>
      <c r="E54" s="16">
        <v>4.5</v>
      </c>
      <c r="F54" s="16">
        <v>5</v>
      </c>
      <c r="G54" s="16">
        <v>5</v>
      </c>
      <c r="H54" s="16">
        <v>5</v>
      </c>
      <c r="I54" s="16">
        <v>4.5</v>
      </c>
      <c r="J54" s="16">
        <v>2.5</v>
      </c>
      <c r="K54" s="16">
        <v>2.5</v>
      </c>
      <c r="L54" s="16">
        <v>1.5</v>
      </c>
      <c r="M54" s="16">
        <v>4.5</v>
      </c>
      <c r="N54" s="16">
        <v>4.5</v>
      </c>
      <c r="O54" s="16">
        <v>5</v>
      </c>
      <c r="P54" s="16">
        <v>2.5</v>
      </c>
      <c r="R54" s="3" t="s">
        <v>33</v>
      </c>
      <c r="S54" s="5">
        <f>(E54+F54+G54+H54+I54)/5</f>
        <v>4.8</v>
      </c>
      <c r="T54" s="5">
        <f>(J54+K54+L54+M54+N54+O54+P54)/7</f>
        <v>3.2857142857142856</v>
      </c>
      <c r="V54" s="24"/>
      <c r="W54" s="22" t="s">
        <v>33</v>
      </c>
      <c r="X54" s="25">
        <f>(60%*S54)+(40%*T54)</f>
        <v>4.194285714285714</v>
      </c>
      <c r="Y54">
        <f>RANK(X54,$X$54:$X$65,0)</f>
        <v>5</v>
      </c>
    </row>
    <row r="55" spans="4:26" x14ac:dyDescent="0.25">
      <c r="D55" s="3" t="s">
        <v>34</v>
      </c>
      <c r="E55" s="16">
        <v>4.5</v>
      </c>
      <c r="F55" s="16">
        <v>4.5</v>
      </c>
      <c r="G55" s="16">
        <v>5</v>
      </c>
      <c r="H55" s="16">
        <v>1.5</v>
      </c>
      <c r="I55" s="16">
        <v>1.5</v>
      </c>
      <c r="J55" s="16">
        <v>3.5</v>
      </c>
      <c r="K55" s="16">
        <v>3.5</v>
      </c>
      <c r="L55" s="16">
        <v>4.5</v>
      </c>
      <c r="M55" s="16">
        <v>5</v>
      </c>
      <c r="N55" s="16">
        <v>3.5</v>
      </c>
      <c r="O55" s="16">
        <v>4.5</v>
      </c>
      <c r="P55" s="16">
        <v>5</v>
      </c>
      <c r="R55" s="3" t="s">
        <v>34</v>
      </c>
      <c r="S55" s="5">
        <f>(E55+F55+G55+H55+I55)/5</f>
        <v>3.4</v>
      </c>
      <c r="T55" s="5">
        <f t="shared" ref="T55:T64" si="12">(J55+K55+L55+M55+N55+O55+P55)/7</f>
        <v>4.2142857142857144</v>
      </c>
      <c r="V55" s="24"/>
      <c r="W55" s="22" t="s">
        <v>34</v>
      </c>
      <c r="X55" s="25">
        <f t="shared" ref="X55:X65" si="13">(60%*S55)+(40%*T55)</f>
        <v>3.725714285714286</v>
      </c>
      <c r="Y55">
        <f t="shared" ref="Y55:Y65" si="14">RANK(X55,$X$54:$X$65,0)</f>
        <v>8</v>
      </c>
    </row>
    <row r="56" spans="4:26" x14ac:dyDescent="0.25">
      <c r="D56" s="3" t="s">
        <v>35</v>
      </c>
      <c r="E56" s="16">
        <v>3.5</v>
      </c>
      <c r="F56" s="16">
        <v>3.5</v>
      </c>
      <c r="G56" s="16">
        <v>4.5</v>
      </c>
      <c r="H56" s="16">
        <v>5</v>
      </c>
      <c r="I56" s="16">
        <v>4.5</v>
      </c>
      <c r="J56" s="16">
        <v>4.5</v>
      </c>
      <c r="K56" s="16">
        <v>3.5</v>
      </c>
      <c r="L56" s="16">
        <v>3.5</v>
      </c>
      <c r="M56" s="16">
        <v>5</v>
      </c>
      <c r="N56" s="16">
        <v>5</v>
      </c>
      <c r="O56" s="16">
        <v>5</v>
      </c>
      <c r="P56" s="16">
        <v>4.5</v>
      </c>
      <c r="R56" s="3" t="s">
        <v>35</v>
      </c>
      <c r="S56" s="5">
        <f t="shared" ref="S56:S65" si="15">(E56+F56+G56+H56+I56)/5</f>
        <v>4.2</v>
      </c>
      <c r="T56" s="5">
        <f t="shared" si="12"/>
        <v>4.4285714285714288</v>
      </c>
      <c r="V56" s="24"/>
      <c r="W56" s="22" t="s">
        <v>35</v>
      </c>
      <c r="X56" s="25">
        <f t="shared" si="13"/>
        <v>4.2914285714285718</v>
      </c>
      <c r="Y56">
        <f t="shared" si="14"/>
        <v>2</v>
      </c>
    </row>
    <row r="57" spans="4:26" x14ac:dyDescent="0.25">
      <c r="D57" s="3" t="s">
        <v>36</v>
      </c>
      <c r="E57" s="16">
        <v>5</v>
      </c>
      <c r="F57" s="16">
        <v>1.5</v>
      </c>
      <c r="G57" s="16">
        <v>4.5</v>
      </c>
      <c r="H57" s="16">
        <v>3.5</v>
      </c>
      <c r="I57" s="16">
        <v>3.5</v>
      </c>
      <c r="J57" s="16">
        <v>5</v>
      </c>
      <c r="K57" s="16">
        <v>4.5</v>
      </c>
      <c r="L57" s="16">
        <v>4.5</v>
      </c>
      <c r="M57" s="16">
        <v>4.5</v>
      </c>
      <c r="N57" s="16">
        <v>5</v>
      </c>
      <c r="O57" s="16">
        <v>2.5</v>
      </c>
      <c r="P57" s="16">
        <v>3.5</v>
      </c>
      <c r="R57" s="3" t="s">
        <v>36</v>
      </c>
      <c r="S57" s="5">
        <f t="shared" si="15"/>
        <v>3.6</v>
      </c>
      <c r="T57" s="5">
        <f t="shared" si="12"/>
        <v>4.2142857142857144</v>
      </c>
      <c r="V57" s="24"/>
      <c r="W57" s="22" t="s">
        <v>36</v>
      </c>
      <c r="X57" s="25">
        <f t="shared" si="13"/>
        <v>3.8457142857142861</v>
      </c>
      <c r="Y57">
        <f t="shared" si="14"/>
        <v>7</v>
      </c>
    </row>
    <row r="58" spans="4:26" x14ac:dyDescent="0.25">
      <c r="D58" s="3" t="s">
        <v>37</v>
      </c>
      <c r="E58" s="16">
        <v>4.5</v>
      </c>
      <c r="F58" s="16">
        <v>5</v>
      </c>
      <c r="G58" s="16">
        <v>5</v>
      </c>
      <c r="H58" s="16">
        <v>4.5</v>
      </c>
      <c r="I58" s="16">
        <v>3.5</v>
      </c>
      <c r="J58" s="16">
        <v>3.5</v>
      </c>
      <c r="K58" s="16">
        <v>5</v>
      </c>
      <c r="L58" s="16">
        <v>5</v>
      </c>
      <c r="M58" s="16">
        <v>4.5</v>
      </c>
      <c r="N58" s="16">
        <v>4.5</v>
      </c>
      <c r="O58" s="16">
        <v>4.5</v>
      </c>
      <c r="P58" s="16">
        <v>1.5</v>
      </c>
      <c r="R58" s="3" t="s">
        <v>37</v>
      </c>
      <c r="S58" s="5">
        <f t="shared" si="15"/>
        <v>4.5</v>
      </c>
      <c r="T58" s="5">
        <f t="shared" si="12"/>
        <v>4.0714285714285712</v>
      </c>
      <c r="V58" s="24"/>
      <c r="W58" s="22" t="s">
        <v>37</v>
      </c>
      <c r="X58" s="25">
        <f t="shared" si="13"/>
        <v>4.3285714285714283</v>
      </c>
      <c r="Y58">
        <f t="shared" si="14"/>
        <v>1</v>
      </c>
    </row>
    <row r="59" spans="4:26" x14ac:dyDescent="0.25">
      <c r="D59" s="3" t="s">
        <v>38</v>
      </c>
      <c r="E59" s="16">
        <v>2.5</v>
      </c>
      <c r="F59" s="16">
        <v>5</v>
      </c>
      <c r="G59" s="16">
        <v>1.5</v>
      </c>
      <c r="H59" s="16">
        <v>5</v>
      </c>
      <c r="I59" s="16">
        <v>5</v>
      </c>
      <c r="J59" s="16">
        <v>5</v>
      </c>
      <c r="K59" s="16">
        <v>4.5</v>
      </c>
      <c r="L59" s="16">
        <v>5</v>
      </c>
      <c r="M59" s="16">
        <v>5</v>
      </c>
      <c r="N59" s="16">
        <v>3.5</v>
      </c>
      <c r="O59" s="16">
        <v>4.5</v>
      </c>
      <c r="P59" s="16">
        <v>5</v>
      </c>
      <c r="R59" s="3" t="s">
        <v>38</v>
      </c>
      <c r="S59" s="5">
        <f t="shared" si="15"/>
        <v>3.8</v>
      </c>
      <c r="T59" s="5">
        <f t="shared" si="12"/>
        <v>4.6428571428571432</v>
      </c>
      <c r="V59" s="24"/>
      <c r="W59" s="22" t="s">
        <v>38</v>
      </c>
      <c r="X59" s="25">
        <f t="shared" si="13"/>
        <v>4.137142857142857</v>
      </c>
      <c r="Y59">
        <f t="shared" si="14"/>
        <v>6</v>
      </c>
    </row>
    <row r="60" spans="4:26" x14ac:dyDescent="0.25">
      <c r="D60" s="3" t="s">
        <v>39</v>
      </c>
      <c r="E60" s="21">
        <v>5</v>
      </c>
      <c r="F60" s="29">
        <v>4.5</v>
      </c>
      <c r="G60" s="21">
        <v>5</v>
      </c>
      <c r="H60" s="29">
        <v>4.5</v>
      </c>
      <c r="I60" s="21">
        <v>5</v>
      </c>
      <c r="J60" s="29">
        <v>2.5</v>
      </c>
      <c r="K60" s="21">
        <v>5</v>
      </c>
      <c r="L60" s="29">
        <v>3.5</v>
      </c>
      <c r="M60" s="29">
        <v>1.5</v>
      </c>
      <c r="N60" s="29">
        <v>1.5</v>
      </c>
      <c r="O60" s="21">
        <v>5</v>
      </c>
      <c r="P60" s="21">
        <v>5</v>
      </c>
      <c r="R60" s="3" t="s">
        <v>39</v>
      </c>
      <c r="S60" s="5">
        <f t="shared" si="15"/>
        <v>4.8</v>
      </c>
      <c r="T60" s="5">
        <f t="shared" si="12"/>
        <v>3.4285714285714284</v>
      </c>
      <c r="V60" s="24"/>
      <c r="W60" s="22" t="s">
        <v>39</v>
      </c>
      <c r="X60" s="25">
        <f t="shared" si="13"/>
        <v>4.2514285714285709</v>
      </c>
      <c r="Y60">
        <f t="shared" si="14"/>
        <v>3</v>
      </c>
    </row>
    <row r="61" spans="4:26" x14ac:dyDescent="0.25">
      <c r="D61" s="3" t="s">
        <v>40</v>
      </c>
      <c r="E61" s="21">
        <v>5</v>
      </c>
      <c r="F61" s="29">
        <v>2.5</v>
      </c>
      <c r="G61" s="29">
        <v>1.5</v>
      </c>
      <c r="H61" s="29">
        <v>3.5</v>
      </c>
      <c r="I61" s="29">
        <v>4.5</v>
      </c>
      <c r="J61" s="29">
        <v>3.5</v>
      </c>
      <c r="K61" s="21">
        <v>5</v>
      </c>
      <c r="L61" s="29">
        <v>2.5</v>
      </c>
      <c r="M61" s="29">
        <v>3.5</v>
      </c>
      <c r="N61" s="29">
        <v>4.5</v>
      </c>
      <c r="O61" s="21">
        <v>5</v>
      </c>
      <c r="P61" s="29">
        <v>4.5</v>
      </c>
      <c r="R61" s="3" t="s">
        <v>40</v>
      </c>
      <c r="S61" s="5">
        <f t="shared" si="15"/>
        <v>3.4</v>
      </c>
      <c r="T61" s="5">
        <f t="shared" si="12"/>
        <v>4.0714285714285712</v>
      </c>
      <c r="V61" s="24"/>
      <c r="W61" s="22" t="s">
        <v>40</v>
      </c>
      <c r="X61" s="25">
        <f t="shared" si="13"/>
        <v>3.6685714285714286</v>
      </c>
      <c r="Y61">
        <f t="shared" si="14"/>
        <v>10</v>
      </c>
    </row>
    <row r="62" spans="4:26" x14ac:dyDescent="0.25">
      <c r="D62" s="3" t="s">
        <v>41</v>
      </c>
      <c r="E62" s="29">
        <v>1.5</v>
      </c>
      <c r="F62" s="29">
        <v>4.5</v>
      </c>
      <c r="G62" s="29">
        <v>4.5</v>
      </c>
      <c r="H62" s="29">
        <v>3.5</v>
      </c>
      <c r="I62" s="29">
        <v>4.5</v>
      </c>
      <c r="J62" s="29">
        <v>4.5</v>
      </c>
      <c r="K62" s="29">
        <v>2.5</v>
      </c>
      <c r="L62" s="29">
        <v>1.5</v>
      </c>
      <c r="M62" s="29">
        <v>4.5</v>
      </c>
      <c r="N62" s="21">
        <v>5</v>
      </c>
      <c r="O62" s="29">
        <v>4.5</v>
      </c>
      <c r="P62" s="29">
        <v>3.5</v>
      </c>
      <c r="R62" s="3" t="s">
        <v>41</v>
      </c>
      <c r="S62" s="5">
        <f t="shared" si="15"/>
        <v>3.7</v>
      </c>
      <c r="T62" s="5">
        <f t="shared" si="12"/>
        <v>3.7142857142857144</v>
      </c>
      <c r="V62" s="24"/>
      <c r="W62" s="22" t="s">
        <v>41</v>
      </c>
      <c r="X62" s="25">
        <f t="shared" si="13"/>
        <v>3.705714285714286</v>
      </c>
      <c r="Y62">
        <f t="shared" si="14"/>
        <v>9</v>
      </c>
    </row>
    <row r="63" spans="4:26" x14ac:dyDescent="0.25">
      <c r="D63" s="3" t="s">
        <v>42</v>
      </c>
      <c r="E63" s="29">
        <v>2.5</v>
      </c>
      <c r="F63" s="21">
        <v>5</v>
      </c>
      <c r="G63" s="21">
        <v>5</v>
      </c>
      <c r="H63" s="21">
        <v>5</v>
      </c>
      <c r="I63" s="29">
        <v>3.5</v>
      </c>
      <c r="J63" s="21">
        <v>5</v>
      </c>
      <c r="K63" s="29">
        <v>4.5</v>
      </c>
      <c r="L63" s="29">
        <v>3.5</v>
      </c>
      <c r="M63" s="21">
        <v>5</v>
      </c>
      <c r="N63" s="29">
        <v>4.5</v>
      </c>
      <c r="O63" s="21">
        <v>5</v>
      </c>
      <c r="P63" s="29">
        <v>2.5</v>
      </c>
      <c r="R63" s="3" t="s">
        <v>42</v>
      </c>
      <c r="S63" s="5">
        <f t="shared" si="15"/>
        <v>4.2</v>
      </c>
      <c r="T63" s="5">
        <f t="shared" si="12"/>
        <v>4.2857142857142856</v>
      </c>
      <c r="V63" s="24"/>
      <c r="W63" s="22" t="s">
        <v>42</v>
      </c>
      <c r="X63" s="25">
        <f t="shared" si="13"/>
        <v>4.2342857142857149</v>
      </c>
      <c r="Y63">
        <f t="shared" si="14"/>
        <v>4</v>
      </c>
    </row>
    <row r="64" spans="4:26" x14ac:dyDescent="0.25">
      <c r="D64" s="3" t="s">
        <v>43</v>
      </c>
      <c r="E64" s="29">
        <v>4.5</v>
      </c>
      <c r="F64" s="29">
        <v>4.5</v>
      </c>
      <c r="G64" s="21">
        <v>5</v>
      </c>
      <c r="H64" s="29">
        <v>1.5</v>
      </c>
      <c r="I64" s="29">
        <v>1.5</v>
      </c>
      <c r="J64" s="29">
        <v>4.5</v>
      </c>
      <c r="K64" s="21">
        <v>5</v>
      </c>
      <c r="L64" s="21">
        <v>5</v>
      </c>
      <c r="M64" s="29">
        <v>3.5</v>
      </c>
      <c r="N64" s="29">
        <v>3.5</v>
      </c>
      <c r="O64" s="29">
        <v>2.5</v>
      </c>
      <c r="P64" s="29">
        <v>4.5</v>
      </c>
      <c r="R64" s="3" t="s">
        <v>43</v>
      </c>
      <c r="S64" s="5">
        <f t="shared" si="15"/>
        <v>3.4</v>
      </c>
      <c r="T64" s="5">
        <f t="shared" si="12"/>
        <v>4.0714285714285712</v>
      </c>
      <c r="V64" s="24"/>
      <c r="W64" s="22" t="s">
        <v>43</v>
      </c>
      <c r="X64" s="25">
        <f t="shared" si="13"/>
        <v>3.6685714285714286</v>
      </c>
      <c r="Y64">
        <f t="shared" si="14"/>
        <v>10</v>
      </c>
    </row>
    <row r="65" spans="4:25" x14ac:dyDescent="0.25">
      <c r="D65" s="3" t="s">
        <v>44</v>
      </c>
      <c r="E65" s="21">
        <v>5</v>
      </c>
      <c r="F65" s="29">
        <v>3.5</v>
      </c>
      <c r="G65" s="29">
        <v>3.5</v>
      </c>
      <c r="H65" s="29">
        <v>2.5</v>
      </c>
      <c r="I65" s="29">
        <v>2.5</v>
      </c>
      <c r="J65" s="21">
        <v>5</v>
      </c>
      <c r="K65" s="29">
        <v>1.5</v>
      </c>
      <c r="L65" s="29">
        <v>4.5</v>
      </c>
      <c r="M65" s="29">
        <v>4.5</v>
      </c>
      <c r="N65" s="29">
        <v>1.5</v>
      </c>
      <c r="O65" s="29">
        <v>4.5</v>
      </c>
      <c r="P65" s="21">
        <v>5</v>
      </c>
      <c r="R65" s="3" t="s">
        <v>44</v>
      </c>
      <c r="S65" s="5">
        <f t="shared" si="15"/>
        <v>3.4</v>
      </c>
      <c r="T65" s="5">
        <f>(J65+K65+L65+M65+N65+O65+P65)/7</f>
        <v>3.7857142857142856</v>
      </c>
      <c r="V65" s="24"/>
      <c r="W65" s="22" t="s">
        <v>44</v>
      </c>
      <c r="X65" s="25">
        <f t="shared" si="13"/>
        <v>3.5542857142857143</v>
      </c>
      <c r="Y65">
        <f t="shared" si="14"/>
        <v>12</v>
      </c>
    </row>
    <row r="74" spans="4:25" ht="33" customHeight="1" x14ac:dyDescent="0.25"/>
    <row r="78" spans="4:25" ht="49.5" customHeight="1" x14ac:dyDescent="0.25"/>
  </sheetData>
  <mergeCells count="2">
    <mergeCell ref="E52:I52"/>
    <mergeCell ref="J52:P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AHP</vt:lpstr>
      <vt:lpstr>PROFILE MATCHING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Abdul Halim Daulay</cp:lastModifiedBy>
  <dcterms:created xsi:type="dcterms:W3CDTF">2024-05-12T14:04:39Z</dcterms:created>
  <dcterms:modified xsi:type="dcterms:W3CDTF">2024-06-13T14:44:42Z</dcterms:modified>
</cp:coreProperties>
</file>