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oju3572_colorado_edu/Documents/LAB/Research/ABH/Github/"/>
    </mc:Choice>
  </mc:AlternateContent>
  <xr:revisionPtr revIDLastSave="133" documentId="8_{46D1F6F3-F00D-DB45-BBF4-0D269C79C509}" xr6:coauthVersionLast="47" xr6:coauthVersionMax="47" xr10:uidLastSave="{923A03B6-A05E-A147-A491-63311FE45C00}"/>
  <bookViews>
    <workbookView xWindow="0" yWindow="740" windowWidth="29400" windowHeight="16980" xr2:uid="{85CB4948-7E92-FD4C-BE5F-7C1106BEC594}"/>
  </bookViews>
  <sheets>
    <sheet name="RGB-D" sheetId="8" r:id="rId1"/>
    <sheet name="DForomerV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84" i="9" l="1"/>
  <c r="L78" i="9" a="1"/>
  <c r="L78" i="9" s="1"/>
  <c r="H73" i="9" s="1"/>
  <c r="L77" i="9" a="1"/>
  <c r="L77" i="9" s="1"/>
  <c r="O61" i="9" a="1"/>
  <c r="O61" i="9" s="1"/>
  <c r="O58" i="9" a="1"/>
  <c r="O58" i="9" s="1"/>
  <c r="J58" i="9"/>
  <c r="F58" i="9"/>
  <c r="N56" i="9" a="1"/>
  <c r="N56" i="9" s="1"/>
  <c r="A55" i="9" a="1"/>
  <c r="O63" i="9" s="1" a="1"/>
  <c r="O63" i="9" s="1"/>
  <c r="O54" i="9" a="1"/>
  <c r="O54" i="9" s="1"/>
  <c r="O70" i="9" s="1" a="1"/>
  <c r="O70" i="9" s="1"/>
  <c r="AE39" i="9" a="1"/>
  <c r="AE39" i="9" s="1"/>
  <c r="AE34" i="9" a="1"/>
  <c r="AE34" i="9" s="1"/>
  <c r="AE29" i="9" a="1"/>
  <c r="AE29" i="9" s="1"/>
  <c r="AM9" i="9" a="1"/>
  <c r="AM9" i="9" s="1"/>
  <c r="R9" i="9" a="1"/>
  <c r="Q18" i="9" s="1" a="1"/>
  <c r="Q18" i="9" s="1"/>
  <c r="O64" i="9" l="1" a="1"/>
  <c r="O64" i="9" s="1"/>
  <c r="L58" i="9"/>
  <c r="J18" i="9" a="1"/>
  <c r="J18" i="9" s="1"/>
  <c r="U18" i="9" a="1"/>
  <c r="U18" i="9" s="1"/>
  <c r="AP18" i="9" a="1"/>
  <c r="AP18" i="9" s="1"/>
  <c r="AL18" i="9" a="1"/>
  <c r="AL18" i="9" s="1"/>
  <c r="AH18" i="9" a="1"/>
  <c r="AH18" i="9" s="1"/>
  <c r="AD18" i="9" a="1"/>
  <c r="AD18" i="9" s="1"/>
  <c r="AP19" i="9" a="1"/>
  <c r="AP19" i="9" s="1"/>
  <c r="AL19" i="9" a="1"/>
  <c r="AL19" i="9" s="1"/>
  <c r="AH19" i="9" a="1"/>
  <c r="AH19" i="9" s="1"/>
  <c r="AD19" i="9" a="1"/>
  <c r="AD19" i="9" s="1"/>
  <c r="AG18" i="9" a="1"/>
  <c r="AG18" i="9" s="1"/>
  <c r="AO19" i="9" a="1"/>
  <c r="AO19" i="9" s="1"/>
  <c r="AK19" i="9" a="1"/>
  <c r="AK19" i="9" s="1"/>
  <c r="AG19" i="9" a="1"/>
  <c r="AG19" i="9" s="1"/>
  <c r="AC19" i="9" a="1"/>
  <c r="AC19" i="9" s="1"/>
  <c r="AO18" i="9" a="1"/>
  <c r="AO18" i="9" s="1"/>
  <c r="AK18" i="9" a="1"/>
  <c r="AK18" i="9" s="1"/>
  <c r="AC18" i="9" a="1"/>
  <c r="AC18" i="9" s="1"/>
  <c r="AQ19" i="9" a="1"/>
  <c r="AQ19" i="9" s="1"/>
  <c r="AM19" i="9" a="1"/>
  <c r="AM19" i="9" s="1"/>
  <c r="AI19" i="9" a="1"/>
  <c r="AI19" i="9" s="1"/>
  <c r="AE19" i="9" a="1"/>
  <c r="AE19" i="9" s="1"/>
  <c r="AA19" i="9" a="1"/>
  <c r="AA19" i="9" s="1"/>
  <c r="AQ18" i="9" a="1"/>
  <c r="AQ18" i="9" s="1"/>
  <c r="AM18" i="9" a="1"/>
  <c r="AM18" i="9" s="1"/>
  <c r="AI18" i="9" a="1"/>
  <c r="AI18" i="9" s="1"/>
  <c r="AE18" i="9" a="1"/>
  <c r="AE18" i="9" s="1"/>
  <c r="AA18" i="9" a="1"/>
  <c r="AA18" i="9" s="1"/>
  <c r="AR18" i="9" a="1"/>
  <c r="AR18" i="9" s="1"/>
  <c r="AF18" i="9" a="1"/>
  <c r="AF18" i="9" s="1"/>
  <c r="AF19" i="9" a="1"/>
  <c r="AF19" i="9" s="1"/>
  <c r="AJ19" i="9" a="1"/>
  <c r="AJ19" i="9" s="1"/>
  <c r="AB18" i="9" a="1"/>
  <c r="AB18" i="9" s="1"/>
  <c r="AR19" i="9" a="1"/>
  <c r="AR19" i="9" s="1"/>
  <c r="AB19" i="9" a="1"/>
  <c r="AB19" i="9" s="1"/>
  <c r="AJ18" i="9" a="1"/>
  <c r="AJ18" i="9" s="1"/>
  <c r="AN18" i="9" a="1"/>
  <c r="AN18" i="9" s="1"/>
  <c r="AN19" i="9" a="1"/>
  <c r="AN19" i="9" s="1"/>
  <c r="U19" i="9" a="1"/>
  <c r="U19" i="9" s="1"/>
  <c r="D73" i="9"/>
  <c r="O19" i="9" a="1"/>
  <c r="O19" i="9" s="1"/>
  <c r="W18" i="9" a="1"/>
  <c r="W18" i="9" s="1"/>
  <c r="O18" i="9" a="1"/>
  <c r="O18" i="9" s="1"/>
  <c r="G18" i="9" a="1"/>
  <c r="G18" i="9" s="1"/>
  <c r="J19" i="9" a="1"/>
  <c r="J19" i="9" s="1"/>
  <c r="V18" i="9" a="1"/>
  <c r="V18" i="9" s="1"/>
  <c r="W19" i="9" a="1"/>
  <c r="W19" i="9" s="1"/>
  <c r="S19" i="9" a="1"/>
  <c r="S19" i="9" s="1"/>
  <c r="K19" i="9" a="1"/>
  <c r="K19" i="9" s="1"/>
  <c r="G19" i="9" a="1"/>
  <c r="G19" i="9" s="1"/>
  <c r="S18" i="9" a="1"/>
  <c r="S18" i="9" s="1"/>
  <c r="K18" i="9" a="1"/>
  <c r="K18" i="9" s="1"/>
  <c r="R19" i="9" a="1"/>
  <c r="R19" i="9" s="1"/>
  <c r="F19" i="9" a="1"/>
  <c r="F19" i="9" s="1"/>
  <c r="N18" i="9" a="1"/>
  <c r="N18" i="9" s="1"/>
  <c r="V19" i="9" a="1"/>
  <c r="V19" i="9" s="1"/>
  <c r="N19" i="9" a="1"/>
  <c r="N19" i="9" s="1"/>
  <c r="R18" i="9" a="1"/>
  <c r="R18" i="9" s="1"/>
  <c r="T19" i="9" a="1"/>
  <c r="T19" i="9" s="1"/>
  <c r="P19" i="9" a="1"/>
  <c r="P19" i="9" s="1"/>
  <c r="L19" i="9" a="1"/>
  <c r="L19" i="9" s="1"/>
  <c r="H19" i="9" a="1"/>
  <c r="H19" i="9" s="1"/>
  <c r="T18" i="9" a="1"/>
  <c r="T18" i="9" s="1"/>
  <c r="P18" i="9" a="1"/>
  <c r="P18" i="9" s="1"/>
  <c r="L18" i="9" a="1"/>
  <c r="L18" i="9" s="1"/>
  <c r="H18" i="9" a="1"/>
  <c r="H18" i="9" s="1"/>
  <c r="M18" i="9" a="1"/>
  <c r="M18" i="9" s="1"/>
  <c r="I19" i="9" a="1"/>
  <c r="I19" i="9" s="1"/>
  <c r="Q19" i="9" a="1"/>
  <c r="Q19" i="9" s="1"/>
  <c r="R9" i="9"/>
  <c r="F18" i="9" s="1" a="1"/>
  <c r="F18" i="9" s="1"/>
  <c r="M19" i="9" a="1"/>
  <c r="M19" i="9" s="1"/>
  <c r="I18" i="9" a="1"/>
  <c r="I18" i="9" s="1"/>
  <c r="H58" i="9"/>
  <c r="O57" i="9" a="1"/>
  <c r="A55" i="9"/>
  <c r="O56" i="9" s="1" a="1"/>
  <c r="O56" i="9" s="1"/>
  <c r="O59" i="9" a="1"/>
  <c r="O59" i="9" s="1"/>
  <c r="O62" i="9" a="1"/>
  <c r="O62" i="9" s="1"/>
  <c r="D58" i="9"/>
  <c r="O60" i="9" a="1"/>
  <c r="O60" i="9" s="1"/>
  <c r="V22" i="9" l="1"/>
  <c r="AQ23" i="9" a="1"/>
  <c r="AQ23" i="9" s="1"/>
  <c r="J22" i="9"/>
  <c r="AP23" i="9" a="1"/>
  <c r="AP23" i="9" s="1"/>
  <c r="T22" i="9"/>
  <c r="N22" i="9"/>
  <c r="AN23" i="9" a="1"/>
  <c r="AN23" i="9" s="1"/>
  <c r="AK23" i="9" a="1"/>
  <c r="AK23" i="9" s="1"/>
  <c r="J73" i="9"/>
  <c r="O57" i="9"/>
  <c r="H22" i="9"/>
  <c r="R22" i="9"/>
  <c r="F22" i="9"/>
  <c r="L22" i="9"/>
  <c r="AJ23" i="9" a="1"/>
  <c r="AJ23" i="9" s="1"/>
  <c r="AO23" i="9" a="1"/>
  <c r="AO23" i="9" s="1"/>
  <c r="P22" i="9"/>
  <c r="AL23" i="9" a="1"/>
  <c r="AL23" i="9" s="1"/>
  <c r="AM23" i="9" a="1"/>
  <c r="AM23" i="9" s="1"/>
  <c r="AR23" i="9" a="1"/>
  <c r="AR23" i="9" s="1"/>
  <c r="AJ39" i="9" l="1" a="1"/>
  <c r="AJ39" i="9" s="1"/>
  <c r="Z93" i="9" s="1" a="1"/>
  <c r="Z93" i="9" s="1"/>
  <c r="AJ34" i="9" a="1"/>
  <c r="AJ34" i="9" s="1"/>
  <c r="AF49" i="9" s="1" a="1"/>
  <c r="AF49" i="9" s="1"/>
  <c r="AJ29" i="9" a="1"/>
  <c r="AJ29" i="9" s="1"/>
  <c r="AJ44" i="9" s="1" a="1"/>
  <c r="AJ44" i="9" s="1"/>
  <c r="O28" i="9" a="1"/>
  <c r="H31" i="9" l="1"/>
  <c r="O28" i="9"/>
  <c r="M29" i="9" s="1" a="1"/>
  <c r="AJ49" i="9" a="1"/>
  <c r="AQ60" i="9" l="1" a="1"/>
  <c r="AQ60" i="9" s="1"/>
  <c r="AM60" i="9" a="1"/>
  <c r="AM60" i="9" s="1"/>
  <c r="AK60" i="9" a="1"/>
  <c r="AK60" i="9" s="1"/>
  <c r="AP60" i="9" a="1"/>
  <c r="AP60" i="9" s="1"/>
  <c r="AL60" i="9" a="1"/>
  <c r="AL60" i="9" s="1"/>
  <c r="AO60" i="9" a="1"/>
  <c r="AO60" i="9" s="1"/>
  <c r="AJ49" i="9"/>
  <c r="AJ60" i="9" s="1" a="1"/>
  <c r="AN60" i="9" a="1"/>
  <c r="AN60" i="9" s="1"/>
  <c r="AR60" i="9" a="1"/>
  <c r="AR60" i="9" s="1"/>
  <c r="O37" i="9" a="1"/>
  <c r="O37" i="9" s="1"/>
  <c r="O31" i="9" a="1"/>
  <c r="O31" i="9" s="1"/>
  <c r="O36" i="9" a="1"/>
  <c r="O36" i="9" s="1"/>
  <c r="O34" i="9" a="1"/>
  <c r="O34" i="9" s="1"/>
  <c r="J31" i="9"/>
  <c r="L31" i="9" s="1"/>
  <c r="O29" i="9" a="1"/>
  <c r="O29" i="9" s="1"/>
  <c r="O32" i="9" a="1"/>
  <c r="O32" i="9" s="1"/>
  <c r="M29" i="9"/>
  <c r="M56" i="9" s="1" a="1"/>
  <c r="M56" i="9" s="1"/>
  <c r="N71" i="9" s="1" a="1"/>
  <c r="N71" i="9" s="1"/>
  <c r="O30" i="9" a="1"/>
  <c r="O35" i="9" a="1"/>
  <c r="O35" i="9" s="1"/>
  <c r="O33" i="9" a="1"/>
  <c r="O33" i="9" s="1"/>
  <c r="AA84" i="9" l="1"/>
  <c r="AJ60" i="9"/>
  <c r="F73" i="9"/>
  <c r="L73" i="9" s="1"/>
  <c r="O30" i="9"/>
  <c r="O71" i="9" s="1" a="1"/>
  <c r="AE84" i="9" s="1"/>
  <c r="O71" i="9" l="1"/>
  <c r="AJ71" i="9" s="1" a="1"/>
  <c r="AJ71" i="9" s="1"/>
  <c r="AG84" i="9"/>
  <c r="AJ82" i="9" l="1" a="1"/>
  <c r="AJ82" i="9" s="1"/>
  <c r="AJ93" i="9" s="1" a="1"/>
  <c r="AJ9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<sst xmlns="http://schemas.openxmlformats.org/spreadsheetml/2006/main" count="95" uniqueCount="69">
  <si>
    <t>Q</t>
  </si>
  <si>
    <t>V</t>
  </si>
  <si>
    <t>(0,0)</t>
  </si>
  <si>
    <t>(0,1)</t>
  </si>
  <si>
    <t>(0,2)</t>
  </si>
  <si>
    <t>(1,0)</t>
  </si>
  <si>
    <t>(1,1)</t>
  </si>
  <si>
    <t>(1,2)</t>
  </si>
  <si>
    <t>(2,0)</t>
  </si>
  <si>
    <t>(2,1)</t>
  </si>
  <si>
    <t>(2,2)</t>
  </si>
  <si>
    <t>Depth</t>
  </si>
  <si>
    <t>WQ</t>
  </si>
  <si>
    <t>WK</t>
  </si>
  <si>
    <t>WV</t>
  </si>
  <si>
    <t>K^T</t>
  </si>
  <si>
    <t>beta</t>
  </si>
  <si>
    <t>Spatial</t>
  </si>
  <si>
    <t>Image</t>
  </si>
  <si>
    <t xml:space="preserve">Ws = </t>
  </si>
  <si>
    <t xml:space="preserve">Wd = </t>
  </si>
  <si>
    <t>CVPR 2025</t>
  </si>
  <si>
    <t>DFormerv2: Geometry Self-Attention for RGBD Semantic Segmentation</t>
  </si>
  <si>
    <t>Methodology</t>
  </si>
  <si>
    <t>S = Dist(Spatial)</t>
  </si>
  <si>
    <t>X = Flattened(Image)</t>
  </si>
  <si>
    <t>beta ^ G</t>
  </si>
  <si>
    <t>Fusion: G = Wd.D + Ws.S</t>
  </si>
  <si>
    <t>－</t>
  </si>
  <si>
    <t>=</t>
  </si>
  <si>
    <t>|</t>
  </si>
  <si>
    <t>|   +   |</t>
  </si>
  <si>
    <t>|   =</t>
  </si>
  <si>
    <t xml:space="preserve">    |</t>
  </si>
  <si>
    <t>patches P ➝</t>
  </si>
  <si>
    <t>×</t>
  </si>
  <si>
    <t>+</t>
  </si>
  <si>
    <t>Wd</t>
  </si>
  <si>
    <t>D(1, 3)</t>
  </si>
  <si>
    <t>Ws</t>
  </si>
  <si>
    <t>S(1,3)</t>
  </si>
  <si>
    <t>^</t>
  </si>
  <si>
    <t>)   =</t>
  </si>
  <si>
    <t>×    (</t>
  </si>
  <si>
    <t>Attn (2,0)</t>
  </si>
  <si>
    <t>G(2,0)</t>
  </si>
  <si>
    <t>Attn = Attn ⊙ (beta ^ G)</t>
  </si>
  <si>
    <t>P2</t>
  </si>
  <si>
    <t>P5</t>
  </si>
  <si>
    <t>Image Data</t>
  </si>
  <si>
    <t>( Suppose: RGB → I )</t>
  </si>
  <si>
    <t>Depth Data (D)</t>
  </si>
  <si>
    <t>Basic: What is RGB-D?</t>
  </si>
  <si>
    <t>Z = Average( Depth )</t>
  </si>
  <si>
    <t>D = Dist(Z)</t>
  </si>
  <si>
    <t>GeoAttn = V * Attn</t>
  </si>
  <si>
    <t>Attn = K^T * Q</t>
  </si>
  <si>
    <t>V = WV * X</t>
  </si>
  <si>
    <t>K = WK * X</t>
  </si>
  <si>
    <t>Q = WQ * X</t>
  </si>
  <si>
    <t>Attn = Softmax(K^T * Q)</t>
  </si>
  <si>
    <t>(i, j)</t>
  </si>
  <si>
    <t>P2(i)</t>
  </si>
  <si>
    <t>P5(i)</t>
  </si>
  <si>
    <t>P2(j)</t>
  </si>
  <si>
    <t>P5(j)</t>
  </si>
  <si>
    <t xml:space="preserve">Click to change values ➤ </t>
  </si>
  <si>
    <t>beta =</t>
  </si>
  <si>
    <t xml:space="preserve"> ★ Geometry Prior: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</si>
</sst>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Ink Free"/>
    </font>
    <font>
      <b/>
      <sz val="8"/>
      <color theme="1"/>
      <name val="Ink Free"/>
    </font>
    <font>
      <b/>
      <sz val="8"/>
      <color theme="0"/>
      <name val="Ink Free"/>
    </font>
    <font>
      <b/>
      <sz val="8"/>
      <name val="Ink Free"/>
    </font>
    <font>
      <b/>
      <sz val="10"/>
      <color theme="1"/>
      <name val="Ink Free"/>
    </font>
    <font>
      <b/>
      <sz val="28"/>
      <color theme="0"/>
      <name val="Ink Free"/>
    </font>
    <font>
      <b/>
      <sz val="18"/>
      <color theme="0"/>
      <name val="Ink Free"/>
    </font>
    <font>
      <b/>
      <sz val="16"/>
      <color theme="0"/>
      <name val="Ink Free"/>
    </font>
    <font>
      <b/>
      <sz val="22"/>
      <color theme="0"/>
      <name val="Ink Free"/>
    </font>
    <font>
      <b/>
      <sz val="11"/>
      <color theme="1"/>
      <name val="Ink Free"/>
    </font>
    <font>
      <b/>
      <sz val="10"/>
      <color theme="0" tint="-0.499984740745262"/>
      <name val="Ink Free"/>
    </font>
    <font>
      <b/>
      <sz val="10"/>
      <color theme="5" tint="0.39997558519241921"/>
      <name val="Ink Free"/>
    </font>
    <font>
      <b/>
      <sz val="8"/>
      <color theme="0" tint="-0.499984740745262"/>
      <name val="Ink Free"/>
    </font>
    <font>
      <sz val="12"/>
      <color theme="0" tint="-0.499984740745262"/>
      <name val="Ink Free"/>
    </font>
    <font>
      <b/>
      <sz val="10"/>
      <name val="Ink Free"/>
    </font>
    <font>
      <b/>
      <sz val="28"/>
      <name val="Ink Free"/>
    </font>
    <font>
      <sz val="12"/>
      <name val="Ink Free"/>
    </font>
    <font>
      <b/>
      <sz val="8"/>
      <color theme="9" tint="0.79998168889431442"/>
      <name val="Ink Free"/>
    </font>
    <font>
      <b/>
      <sz val="8"/>
      <color theme="2" tint="-0.499984740745262"/>
      <name val="Ink Free"/>
    </font>
    <font>
      <b/>
      <sz val="8"/>
      <color theme="2" tint="-0.249977111117893"/>
      <name val="Ink Free"/>
    </font>
    <font>
      <b/>
      <i/>
      <sz val="8"/>
      <color theme="1"/>
      <name val="Ink Free"/>
    </font>
  </fonts>
  <fills count="1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6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8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5" fillId="8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6" borderId="2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0" fontId="2" fillId="9" borderId="1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10" borderId="6" xfId="0" applyFont="1" applyFill="1" applyBorder="1" applyAlignment="1">
      <alignment horizontal="right" vertical="center"/>
    </xf>
    <xf numFmtId="0" fontId="2" fillId="10" borderId="10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2" fillId="11" borderId="2" xfId="0" applyFont="1" applyFill="1" applyBorder="1" applyAlignment="1">
      <alignment horizontal="right" vertical="center"/>
    </xf>
    <xf numFmtId="0" fontId="2" fillId="11" borderId="3" xfId="0" applyFont="1" applyFill="1" applyBorder="1" applyAlignment="1">
      <alignment horizontal="right" vertical="center"/>
    </xf>
    <xf numFmtId="0" fontId="2" fillId="12" borderId="6" xfId="0" applyFont="1" applyFill="1" applyBorder="1" applyAlignment="1">
      <alignment horizontal="right" vertical="center"/>
    </xf>
    <xf numFmtId="0" fontId="2" fillId="12" borderId="10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2" fillId="6" borderId="7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right" vertical="center"/>
    </xf>
    <xf numFmtId="0" fontId="2" fillId="6" borderId="5" xfId="0" applyFont="1" applyFill="1" applyBorder="1" applyAlignment="1">
      <alignment horizontal="right" vertical="center"/>
    </xf>
    <xf numFmtId="0" fontId="2" fillId="9" borderId="13" xfId="0" applyFont="1" applyFill="1" applyBorder="1" applyAlignment="1">
      <alignment horizontal="right" vertical="center"/>
    </xf>
    <xf numFmtId="0" fontId="2" fillId="9" borderId="1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10" borderId="13" xfId="0" applyFont="1" applyFill="1" applyBorder="1" applyAlignment="1">
      <alignment horizontal="right" vertical="center"/>
    </xf>
    <xf numFmtId="0" fontId="2" fillId="10" borderId="12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5" xfId="0" applyFont="1" applyFill="1" applyBorder="1" applyAlignment="1">
      <alignment horizontal="right" vertical="center"/>
    </xf>
    <xf numFmtId="0" fontId="2" fillId="12" borderId="13" xfId="0" applyFont="1" applyFill="1" applyBorder="1" applyAlignment="1">
      <alignment horizontal="right" vertical="center"/>
    </xf>
    <xf numFmtId="0" fontId="2" fillId="12" borderId="12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0" fontId="2" fillId="10" borderId="2" xfId="0" applyFont="1" applyFill="1" applyBorder="1" applyAlignment="1">
      <alignment vertical="center"/>
    </xf>
    <xf numFmtId="0" fontId="2" fillId="10" borderId="10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12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1" borderId="10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18" xfId="0" applyFont="1" applyFill="1" applyBorder="1" applyAlignment="1">
      <alignment horizontal="right" vertical="center"/>
    </xf>
    <xf numFmtId="0" fontId="2" fillId="6" borderId="19" xfId="0" applyFont="1" applyFill="1" applyBorder="1" applyAlignment="1">
      <alignment horizontal="right" vertical="center"/>
    </xf>
    <xf numFmtId="0" fontId="2" fillId="9" borderId="18" xfId="0" applyFont="1" applyFill="1" applyBorder="1" applyAlignment="1">
      <alignment horizontal="right" vertical="center"/>
    </xf>
    <xf numFmtId="0" fontId="2" fillId="9" borderId="2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2" fillId="10" borderId="18" xfId="0" applyFont="1" applyFill="1" applyBorder="1" applyAlignment="1">
      <alignment horizontal="right" vertical="center"/>
    </xf>
    <xf numFmtId="0" fontId="2" fillId="10" borderId="19" xfId="0" applyFont="1" applyFill="1" applyBorder="1" applyAlignment="1">
      <alignment horizontal="right" vertical="center"/>
    </xf>
    <xf numFmtId="0" fontId="2" fillId="7" borderId="18" xfId="0" applyFont="1" applyFill="1" applyBorder="1" applyAlignment="1">
      <alignment horizontal="right" vertical="center"/>
    </xf>
    <xf numFmtId="0" fontId="2" fillId="7" borderId="20" xfId="0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right" vertical="center"/>
    </xf>
    <xf numFmtId="0" fontId="2" fillId="11" borderId="18" xfId="0" applyFont="1" applyFill="1" applyBorder="1" applyAlignment="1">
      <alignment horizontal="right" vertical="center"/>
    </xf>
    <xf numFmtId="0" fontId="2" fillId="11" borderId="19" xfId="0" applyFont="1" applyFill="1" applyBorder="1" applyAlignment="1">
      <alignment horizontal="right" vertical="center"/>
    </xf>
    <xf numFmtId="0" fontId="2" fillId="12" borderId="18" xfId="0" applyFont="1" applyFill="1" applyBorder="1" applyAlignment="1">
      <alignment horizontal="right" vertical="center"/>
    </xf>
    <xf numFmtId="0" fontId="2" fillId="12" borderId="20" xfId="0" applyFont="1" applyFill="1" applyBorder="1" applyAlignment="1">
      <alignment horizontal="right" vertical="center"/>
    </xf>
    <xf numFmtId="0" fontId="2" fillId="5" borderId="19" xfId="0" applyFont="1" applyFill="1" applyBorder="1" applyAlignment="1">
      <alignment horizontal="right" vertical="center"/>
    </xf>
    <xf numFmtId="0" fontId="2" fillId="5" borderId="20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vertical="center"/>
    </xf>
    <xf numFmtId="0" fontId="2" fillId="11" borderId="12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6" borderId="23" xfId="0" applyFont="1" applyFill="1" applyBorder="1" applyAlignment="1">
      <alignment horizontal="right" vertical="center"/>
    </xf>
    <xf numFmtId="0" fontId="2" fillId="6" borderId="24" xfId="0" applyFont="1" applyFill="1" applyBorder="1" applyAlignment="1">
      <alignment horizontal="right" vertical="center"/>
    </xf>
    <xf numFmtId="0" fontId="2" fillId="9" borderId="23" xfId="0" applyFont="1" applyFill="1" applyBorder="1" applyAlignment="1">
      <alignment horizontal="right" vertical="center"/>
    </xf>
    <xf numFmtId="0" fontId="2" fillId="9" borderId="25" xfId="0" applyFont="1" applyFill="1" applyBorder="1" applyAlignment="1">
      <alignment horizontal="right" vertical="center"/>
    </xf>
    <xf numFmtId="0" fontId="2" fillId="2" borderId="24" xfId="0" applyFont="1" applyFill="1" applyBorder="1" applyAlignment="1">
      <alignment horizontal="right" vertical="center"/>
    </xf>
    <xf numFmtId="0" fontId="2" fillId="2" borderId="25" xfId="0" applyFont="1" applyFill="1" applyBorder="1" applyAlignment="1">
      <alignment horizontal="right" vertical="center"/>
    </xf>
    <xf numFmtId="0" fontId="2" fillId="10" borderId="23" xfId="0" applyFont="1" applyFill="1" applyBorder="1" applyAlignment="1">
      <alignment horizontal="right" vertical="center"/>
    </xf>
    <xf numFmtId="0" fontId="2" fillId="10" borderId="24" xfId="0" applyFont="1" applyFill="1" applyBorder="1" applyAlignment="1">
      <alignment horizontal="right" vertical="center"/>
    </xf>
    <xf numFmtId="0" fontId="2" fillId="7" borderId="23" xfId="0" applyFont="1" applyFill="1" applyBorder="1" applyAlignment="1">
      <alignment horizontal="right" vertical="center"/>
    </xf>
    <xf numFmtId="0" fontId="2" fillId="7" borderId="25" xfId="0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right" vertical="center"/>
    </xf>
    <xf numFmtId="0" fontId="2" fillId="4" borderId="25" xfId="0" applyFont="1" applyFill="1" applyBorder="1" applyAlignment="1">
      <alignment horizontal="right" vertical="center"/>
    </xf>
    <xf numFmtId="0" fontId="2" fillId="11" borderId="23" xfId="0" applyFont="1" applyFill="1" applyBorder="1" applyAlignment="1">
      <alignment horizontal="right" vertical="center"/>
    </xf>
    <xf numFmtId="0" fontId="2" fillId="11" borderId="24" xfId="0" applyFont="1" applyFill="1" applyBorder="1" applyAlignment="1">
      <alignment horizontal="right" vertical="center"/>
    </xf>
    <xf numFmtId="0" fontId="2" fillId="12" borderId="23" xfId="0" applyFont="1" applyFill="1" applyBorder="1" applyAlignment="1">
      <alignment horizontal="right" vertical="center"/>
    </xf>
    <xf numFmtId="0" fontId="2" fillId="12" borderId="25" xfId="0" applyFont="1" applyFill="1" applyBorder="1" applyAlignment="1">
      <alignment horizontal="right" vertical="center"/>
    </xf>
    <xf numFmtId="0" fontId="2" fillId="5" borderId="24" xfId="0" applyFont="1" applyFill="1" applyBorder="1" applyAlignment="1">
      <alignment horizontal="right" vertical="center"/>
    </xf>
    <xf numFmtId="0" fontId="2" fillId="5" borderId="25" xfId="0" applyFont="1" applyFill="1" applyBorder="1" applyAlignment="1">
      <alignment horizontal="right" vertical="center"/>
    </xf>
    <xf numFmtId="0" fontId="2" fillId="6" borderId="21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9" borderId="21" xfId="0" applyFont="1" applyFill="1" applyBorder="1" applyAlignment="1">
      <alignment horizontal="right" vertical="center"/>
    </xf>
    <xf numFmtId="0" fontId="2" fillId="9" borderId="2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0" fontId="2" fillId="11" borderId="21" xfId="0" applyFont="1" applyFill="1" applyBorder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21" xfId="0" applyFont="1" applyFill="1" applyBorder="1" applyAlignment="1">
      <alignment horizontal="right" vertical="center"/>
    </xf>
    <xf numFmtId="0" fontId="2" fillId="12" borderId="22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5" borderId="22" xfId="0" applyFont="1" applyFill="1" applyBorder="1" applyAlignment="1">
      <alignment horizontal="right" vertical="center"/>
    </xf>
    <xf numFmtId="0" fontId="2" fillId="6" borderId="26" xfId="0" applyFont="1" applyFill="1" applyBorder="1" applyAlignment="1">
      <alignment vertical="center"/>
    </xf>
    <xf numFmtId="0" fontId="2" fillId="9" borderId="29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10" borderId="29" xfId="0" applyFont="1" applyFill="1" applyBorder="1" applyAlignment="1">
      <alignment vertical="center"/>
    </xf>
    <xf numFmtId="0" fontId="2" fillId="7" borderId="26" xfId="0" applyFont="1" applyFill="1" applyBorder="1" applyAlignment="1">
      <alignment vertical="center"/>
    </xf>
    <xf numFmtId="0" fontId="2" fillId="4" borderId="29" xfId="0" applyFont="1" applyFill="1" applyBorder="1" applyAlignment="1">
      <alignment vertical="center"/>
    </xf>
    <xf numFmtId="0" fontId="2" fillId="11" borderId="26" xfId="0" applyFont="1" applyFill="1" applyBorder="1" applyAlignment="1">
      <alignment vertical="center"/>
    </xf>
    <xf numFmtId="0" fontId="2" fillId="12" borderId="29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2" fillId="6" borderId="27" xfId="0" applyFont="1" applyFill="1" applyBorder="1" applyAlignment="1">
      <alignment vertical="center"/>
    </xf>
    <xf numFmtId="0" fontId="2" fillId="9" borderId="14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10" borderId="14" xfId="0" applyFont="1" applyFill="1" applyBorder="1" applyAlignment="1">
      <alignment vertical="center"/>
    </xf>
    <xf numFmtId="0" fontId="2" fillId="7" borderId="27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11" borderId="27" xfId="0" applyFont="1" applyFill="1" applyBorder="1" applyAlignment="1">
      <alignment vertical="center"/>
    </xf>
    <xf numFmtId="0" fontId="2" fillId="12" borderId="14" xfId="0" applyFont="1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9" borderId="30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10" borderId="30" xfId="0" applyFont="1" applyFill="1" applyBorder="1" applyAlignment="1">
      <alignment vertical="center"/>
    </xf>
    <xf numFmtId="0" fontId="2" fillId="7" borderId="28" xfId="0" applyFont="1" applyFill="1" applyBorder="1" applyAlignment="1">
      <alignment vertical="center"/>
    </xf>
    <xf numFmtId="0" fontId="2" fillId="4" borderId="30" xfId="0" applyFont="1" applyFill="1" applyBorder="1" applyAlignment="1">
      <alignment vertical="center"/>
    </xf>
    <xf numFmtId="0" fontId="2" fillId="11" borderId="28" xfId="0" applyFont="1" applyFill="1" applyBorder="1" applyAlignment="1">
      <alignment vertical="center"/>
    </xf>
    <xf numFmtId="0" fontId="2" fillId="12" borderId="30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2" fillId="14" borderId="16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14" borderId="17" xfId="0" applyFont="1" applyFill="1" applyBorder="1" applyAlignment="1">
      <alignment vertical="center"/>
    </xf>
    <xf numFmtId="0" fontId="2" fillId="14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2" fillId="14" borderId="17" xfId="0" applyFont="1" applyFill="1" applyBorder="1" applyAlignment="1">
      <alignment horizontal="center" vertical="center"/>
    </xf>
    <xf numFmtId="0" fontId="4" fillId="14" borderId="17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4" fillId="14" borderId="35" xfId="0" applyFont="1" applyFill="1" applyBorder="1" applyAlignment="1">
      <alignment vertical="center"/>
    </xf>
    <xf numFmtId="0" fontId="1" fillId="14" borderId="17" xfId="0" applyFont="1" applyFill="1" applyBorder="1" applyAlignment="1">
      <alignment vertical="center"/>
    </xf>
    <xf numFmtId="0" fontId="2" fillId="14" borderId="3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7" xfId="0" applyFont="1" applyFill="1" applyBorder="1" applyAlignment="1">
      <alignment horizontal="righ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5" fillId="8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3" fillId="1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left" vertical="center"/>
    </xf>
    <xf numFmtId="0" fontId="2" fillId="14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16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6" borderId="14" xfId="0" applyFont="1" applyFill="1" applyBorder="1" applyAlignment="1">
      <alignment vertical="center"/>
    </xf>
    <xf numFmtId="0" fontId="21" fillId="9" borderId="14" xfId="0" applyFont="1" applyFill="1" applyBorder="1" applyAlignment="1">
      <alignment vertical="center"/>
    </xf>
    <xf numFmtId="0" fontId="21" fillId="2" borderId="14" xfId="0" applyFont="1" applyFill="1" applyBorder="1" applyAlignment="1">
      <alignment vertical="center"/>
    </xf>
    <xf numFmtId="0" fontId="21" fillId="10" borderId="14" xfId="0" applyFont="1" applyFill="1" applyBorder="1" applyAlignment="1">
      <alignment vertical="center"/>
    </xf>
    <xf numFmtId="0" fontId="21" fillId="7" borderId="14" xfId="0" applyFont="1" applyFill="1" applyBorder="1" applyAlignment="1">
      <alignment vertical="center"/>
    </xf>
    <xf numFmtId="0" fontId="21" fillId="4" borderId="14" xfId="0" applyFont="1" applyFill="1" applyBorder="1" applyAlignment="1">
      <alignment vertical="center"/>
    </xf>
    <xf numFmtId="0" fontId="21" fillId="11" borderId="14" xfId="0" applyFont="1" applyFill="1" applyBorder="1" applyAlignment="1">
      <alignment vertical="center"/>
    </xf>
    <xf numFmtId="0" fontId="21" fillId="12" borderId="14" xfId="0" applyFont="1" applyFill="1" applyBorder="1" applyAlignment="1">
      <alignment vertical="center"/>
    </xf>
    <xf numFmtId="0" fontId="21" fillId="5" borderId="14" xfId="0" applyFont="1" applyFill="1" applyBorder="1" applyAlignment="1">
      <alignment vertical="center"/>
    </xf>
    <xf numFmtId="0" fontId="21" fillId="6" borderId="15" xfId="0" applyFont="1" applyFill="1" applyBorder="1" applyAlignment="1">
      <alignment vertical="center"/>
    </xf>
    <xf numFmtId="0" fontId="21" fillId="9" borderId="15" xfId="0" applyFont="1" applyFill="1" applyBorder="1" applyAlignment="1">
      <alignment vertical="center"/>
    </xf>
    <xf numFmtId="0" fontId="21" fillId="2" borderId="15" xfId="0" applyFont="1" applyFill="1" applyBorder="1" applyAlignment="1">
      <alignment vertical="center"/>
    </xf>
    <xf numFmtId="0" fontId="21" fillId="10" borderId="15" xfId="0" applyFont="1" applyFill="1" applyBorder="1" applyAlignment="1">
      <alignment vertical="center"/>
    </xf>
    <xf numFmtId="0" fontId="21" fillId="7" borderId="15" xfId="0" applyFont="1" applyFill="1" applyBorder="1" applyAlignment="1">
      <alignment vertical="center"/>
    </xf>
    <xf numFmtId="0" fontId="21" fillId="4" borderId="15" xfId="0" applyFont="1" applyFill="1" applyBorder="1" applyAlignment="1">
      <alignment vertical="center"/>
    </xf>
    <xf numFmtId="0" fontId="21" fillId="11" borderId="15" xfId="0" applyFont="1" applyFill="1" applyBorder="1" applyAlignment="1">
      <alignment vertical="center"/>
    </xf>
    <xf numFmtId="0" fontId="21" fillId="12" borderId="15" xfId="0" applyFont="1" applyFill="1" applyBorder="1" applyAlignment="1">
      <alignment vertical="center"/>
    </xf>
    <xf numFmtId="0" fontId="21" fillId="5" borderId="15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1" fillId="6" borderId="14" xfId="0" applyFont="1" applyFill="1" applyBorder="1" applyAlignment="1">
      <alignment horizontal="right" vertical="center"/>
    </xf>
    <xf numFmtId="0" fontId="21" fillId="9" borderId="14" xfId="0" applyFont="1" applyFill="1" applyBorder="1" applyAlignment="1">
      <alignment horizontal="right" vertical="center"/>
    </xf>
    <xf numFmtId="0" fontId="21" fillId="2" borderId="14" xfId="0" applyFont="1" applyFill="1" applyBorder="1" applyAlignment="1">
      <alignment horizontal="right" vertical="center"/>
    </xf>
    <xf numFmtId="0" fontId="21" fillId="10" borderId="14" xfId="0" applyFont="1" applyFill="1" applyBorder="1" applyAlignment="1">
      <alignment horizontal="right" vertical="center"/>
    </xf>
    <xf numFmtId="0" fontId="21" fillId="7" borderId="14" xfId="0" applyFont="1" applyFill="1" applyBorder="1" applyAlignment="1">
      <alignment horizontal="right" vertical="center"/>
    </xf>
    <xf numFmtId="0" fontId="21" fillId="4" borderId="14" xfId="0" applyFont="1" applyFill="1" applyBorder="1" applyAlignment="1">
      <alignment horizontal="right" vertical="center"/>
    </xf>
    <xf numFmtId="0" fontId="21" fillId="11" borderId="14" xfId="0" applyFont="1" applyFill="1" applyBorder="1" applyAlignment="1">
      <alignment horizontal="right" vertical="center"/>
    </xf>
    <xf numFmtId="0" fontId="21" fillId="12" borderId="14" xfId="0" applyFont="1" applyFill="1" applyBorder="1" applyAlignment="1">
      <alignment horizontal="right" vertical="center"/>
    </xf>
    <xf numFmtId="0" fontId="21" fillId="5" borderId="14" xfId="0" applyFont="1" applyFill="1" applyBorder="1" applyAlignment="1">
      <alignment horizontal="right" vertical="center"/>
    </xf>
    <xf numFmtId="0" fontId="12" fillId="1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6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2" fillId="17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420-90AD-464B-AC23-16D04B99F219}">
  <dimension ref="B1:AM17"/>
  <sheetViews>
    <sheetView showGridLines="0" tabSelected="1" zoomScaleNormal="100" workbookViewId="0">
      <selection activeCell="D8" sqref="D8"/>
    </sheetView>
  </sheetViews>
  <sheetFormatPr baseColWidth="10" defaultRowHeight="11" x14ac:dyDescent="0.2"/>
  <cols>
    <col min="1" max="26" width="3.5" style="176" customWidth="1"/>
    <col min="27" max="29" width="3.83203125" style="176" customWidth="1"/>
    <col min="30" max="16384" width="10.83203125" style="176"/>
  </cols>
  <sheetData>
    <row r="1" spans="2:39" s="3" customFormat="1" ht="15" x14ac:dyDescent="0.2">
      <c r="AB1" s="4"/>
      <c r="AI1" s="4"/>
    </row>
    <row r="2" spans="2:39" s="5" customFormat="1" ht="42" x14ac:dyDescent="0.2">
      <c r="B2" s="5" t="s">
        <v>22</v>
      </c>
      <c r="AI2" s="6"/>
      <c r="AJ2" s="7" t="s">
        <v>21</v>
      </c>
      <c r="AK2" s="8"/>
      <c r="AL2" s="8"/>
      <c r="AM2" s="8"/>
    </row>
    <row r="3" spans="2:39" s="9" customFormat="1" ht="15" customHeight="1" x14ac:dyDescent="0.2">
      <c r="AB3" s="10"/>
      <c r="AC3" s="11"/>
      <c r="AI3" s="12"/>
    </row>
    <row r="4" spans="2:39" s="13" customFormat="1" ht="33" x14ac:dyDescent="0.2">
      <c r="D4" s="14" t="s">
        <v>52</v>
      </c>
      <c r="AB4" s="15"/>
      <c r="AI4" s="15"/>
    </row>
    <row r="7" spans="2:39" ht="19" customHeight="1" x14ac:dyDescent="0.2">
      <c r="C7" s="17" t="s">
        <v>49</v>
      </c>
      <c r="F7" s="17" t="s">
        <v>50</v>
      </c>
      <c r="N7" s="17" t="s">
        <v>51</v>
      </c>
    </row>
    <row r="8" spans="2:39" ht="19" customHeight="1" x14ac:dyDescent="0.2">
      <c r="C8" s="198">
        <v>1</v>
      </c>
      <c r="D8" s="198">
        <v>1</v>
      </c>
      <c r="E8" s="198">
        <v>1</v>
      </c>
      <c r="F8" s="198">
        <v>1</v>
      </c>
      <c r="G8" s="198">
        <v>1</v>
      </c>
      <c r="H8" s="198">
        <v>1</v>
      </c>
      <c r="I8" s="198">
        <v>1</v>
      </c>
      <c r="J8" s="198">
        <v>1</v>
      </c>
      <c r="K8" s="198">
        <v>1</v>
      </c>
      <c r="N8" s="198">
        <v>0</v>
      </c>
      <c r="O8" s="198">
        <v>0</v>
      </c>
      <c r="P8" s="198">
        <v>0</v>
      </c>
      <c r="Q8" s="198">
        <v>0</v>
      </c>
      <c r="R8" s="198">
        <v>0</v>
      </c>
      <c r="S8" s="198">
        <v>0</v>
      </c>
      <c r="T8" s="198">
        <v>0</v>
      </c>
      <c r="U8" s="198">
        <v>0</v>
      </c>
      <c r="V8" s="198">
        <v>0</v>
      </c>
    </row>
    <row r="9" spans="2:39" ht="19" customHeight="1" x14ac:dyDescent="0.2">
      <c r="C9" s="198">
        <v>1</v>
      </c>
      <c r="D9" s="198">
        <v>1</v>
      </c>
      <c r="E9" s="198">
        <v>1</v>
      </c>
      <c r="F9" s="198">
        <v>0.4</v>
      </c>
      <c r="G9" s="198">
        <v>0.5</v>
      </c>
      <c r="H9" s="198">
        <v>0.5</v>
      </c>
      <c r="I9" s="198">
        <v>1</v>
      </c>
      <c r="J9" s="198">
        <v>1</v>
      </c>
      <c r="K9" s="198">
        <v>1</v>
      </c>
      <c r="N9" s="198">
        <v>0</v>
      </c>
      <c r="O9" s="198">
        <v>0</v>
      </c>
      <c r="P9" s="198">
        <v>0</v>
      </c>
      <c r="Q9" s="198">
        <v>0.4</v>
      </c>
      <c r="R9" s="198">
        <v>0.6</v>
      </c>
      <c r="S9" s="198">
        <v>0.4</v>
      </c>
      <c r="T9" s="198">
        <v>0</v>
      </c>
      <c r="U9" s="198">
        <v>0</v>
      </c>
      <c r="V9" s="198">
        <v>0</v>
      </c>
    </row>
    <row r="10" spans="2:39" ht="19" customHeight="1" x14ac:dyDescent="0.2">
      <c r="C10" s="198">
        <v>1</v>
      </c>
      <c r="D10" s="198">
        <v>1</v>
      </c>
      <c r="E10" s="198">
        <v>0.2</v>
      </c>
      <c r="F10" s="198">
        <v>0.1</v>
      </c>
      <c r="G10" s="198">
        <v>0</v>
      </c>
      <c r="H10" s="198">
        <v>0</v>
      </c>
      <c r="I10" s="198">
        <v>0</v>
      </c>
      <c r="J10" s="198">
        <v>1</v>
      </c>
      <c r="K10" s="198">
        <v>1</v>
      </c>
      <c r="N10" s="198">
        <v>0</v>
      </c>
      <c r="O10" s="198">
        <v>0</v>
      </c>
      <c r="P10" s="198">
        <v>0.4</v>
      </c>
      <c r="Q10" s="198">
        <v>0.6</v>
      </c>
      <c r="R10" s="198">
        <v>0.8</v>
      </c>
      <c r="S10" s="198">
        <v>0.6</v>
      </c>
      <c r="T10" s="198">
        <v>0.4</v>
      </c>
      <c r="U10" s="198">
        <v>0</v>
      </c>
      <c r="V10" s="198">
        <v>0</v>
      </c>
    </row>
    <row r="11" spans="2:39" ht="19" customHeight="1" x14ac:dyDescent="0.2">
      <c r="C11" s="198">
        <v>1</v>
      </c>
      <c r="D11" s="198">
        <v>0.3</v>
      </c>
      <c r="E11" s="198">
        <v>0.4</v>
      </c>
      <c r="F11" s="198">
        <v>0.5</v>
      </c>
      <c r="G11" s="198">
        <v>0.6</v>
      </c>
      <c r="H11" s="198">
        <v>0.7</v>
      </c>
      <c r="I11" s="198">
        <v>0.7</v>
      </c>
      <c r="J11" s="198">
        <v>0.8</v>
      </c>
      <c r="K11" s="198">
        <v>1</v>
      </c>
      <c r="N11" s="198">
        <v>0</v>
      </c>
      <c r="O11" s="198">
        <v>0.2</v>
      </c>
      <c r="P11" s="198">
        <v>0.6</v>
      </c>
      <c r="Q11" s="198">
        <v>0.8</v>
      </c>
      <c r="R11" s="198">
        <v>1</v>
      </c>
      <c r="S11" s="198">
        <v>0.8</v>
      </c>
      <c r="T11" s="198">
        <v>0.6</v>
      </c>
      <c r="U11" s="198">
        <v>0.2</v>
      </c>
      <c r="V11" s="198">
        <v>0</v>
      </c>
    </row>
    <row r="12" spans="2:39" ht="19" customHeight="1" x14ac:dyDescent="0.2">
      <c r="C12" s="198">
        <v>1</v>
      </c>
      <c r="D12" s="198">
        <v>0.1</v>
      </c>
      <c r="E12" s="198">
        <v>0.15</v>
      </c>
      <c r="F12" s="198">
        <v>0.2</v>
      </c>
      <c r="G12" s="198">
        <v>0</v>
      </c>
      <c r="H12" s="198">
        <v>0</v>
      </c>
      <c r="I12" s="198">
        <v>0</v>
      </c>
      <c r="J12" s="198">
        <v>0</v>
      </c>
      <c r="K12" s="198">
        <v>1</v>
      </c>
      <c r="N12" s="198">
        <v>0</v>
      </c>
      <c r="O12" s="198">
        <v>0.4</v>
      </c>
      <c r="P12" s="198">
        <v>0.8</v>
      </c>
      <c r="Q12" s="198">
        <v>1</v>
      </c>
      <c r="R12" s="198">
        <v>1</v>
      </c>
      <c r="S12" s="198">
        <v>1</v>
      </c>
      <c r="T12" s="198">
        <v>0.8</v>
      </c>
      <c r="U12" s="198">
        <v>0.4</v>
      </c>
      <c r="V12" s="198">
        <v>0</v>
      </c>
    </row>
    <row r="13" spans="2:39" ht="19" customHeight="1" x14ac:dyDescent="0.2">
      <c r="C13" s="198">
        <v>1</v>
      </c>
      <c r="D13" s="198">
        <v>0.3</v>
      </c>
      <c r="E13" s="198">
        <v>0.4</v>
      </c>
      <c r="F13" s="198">
        <v>0.5</v>
      </c>
      <c r="G13" s="198">
        <v>0.6</v>
      </c>
      <c r="H13" s="198">
        <v>0.7</v>
      </c>
      <c r="I13" s="198">
        <v>0.7</v>
      </c>
      <c r="J13" s="198">
        <v>0.8</v>
      </c>
      <c r="K13" s="198">
        <v>1</v>
      </c>
      <c r="N13" s="198">
        <v>0</v>
      </c>
      <c r="O13" s="198">
        <v>0.4</v>
      </c>
      <c r="P13" s="198">
        <v>0.6</v>
      </c>
      <c r="Q13" s="198">
        <v>0.8</v>
      </c>
      <c r="R13" s="198">
        <v>1</v>
      </c>
      <c r="S13" s="198">
        <v>0.8</v>
      </c>
      <c r="T13" s="198">
        <v>0.6</v>
      </c>
      <c r="U13" s="198">
        <v>0.4</v>
      </c>
      <c r="V13" s="198">
        <v>0</v>
      </c>
    </row>
    <row r="14" spans="2:39" ht="19" customHeight="1" x14ac:dyDescent="0.2">
      <c r="C14" s="198">
        <v>1</v>
      </c>
      <c r="D14" s="198">
        <v>1</v>
      </c>
      <c r="E14" s="198">
        <v>0.2</v>
      </c>
      <c r="F14" s="200">
        <v>0.1</v>
      </c>
      <c r="G14" s="198">
        <v>0</v>
      </c>
      <c r="H14" s="198">
        <v>0</v>
      </c>
      <c r="I14" s="198">
        <v>0</v>
      </c>
      <c r="J14" s="198">
        <v>1</v>
      </c>
      <c r="K14" s="198">
        <v>1</v>
      </c>
      <c r="N14" s="198">
        <v>0</v>
      </c>
      <c r="O14" s="198">
        <v>0</v>
      </c>
      <c r="P14" s="198">
        <v>0.4</v>
      </c>
      <c r="Q14" s="198">
        <v>0.6</v>
      </c>
      <c r="R14" s="198">
        <v>0.8</v>
      </c>
      <c r="S14" s="198">
        <v>0.6</v>
      </c>
      <c r="T14" s="198">
        <v>0.4</v>
      </c>
      <c r="U14" s="198">
        <v>0</v>
      </c>
      <c r="V14" s="198">
        <v>0</v>
      </c>
    </row>
    <row r="15" spans="2:39" ht="19" customHeight="1" x14ac:dyDescent="0.2">
      <c r="C15" s="198">
        <v>1</v>
      </c>
      <c r="D15" s="198">
        <v>1</v>
      </c>
      <c r="E15" s="198">
        <v>1</v>
      </c>
      <c r="F15" s="198">
        <v>0.2</v>
      </c>
      <c r="G15" s="198">
        <v>0.4</v>
      </c>
      <c r="H15" s="198">
        <v>0.4</v>
      </c>
      <c r="I15" s="198">
        <v>1</v>
      </c>
      <c r="J15" s="198">
        <v>1</v>
      </c>
      <c r="K15" s="198">
        <v>1</v>
      </c>
      <c r="N15" s="198">
        <v>0</v>
      </c>
      <c r="O15" s="198">
        <v>0</v>
      </c>
      <c r="P15" s="198">
        <v>0</v>
      </c>
      <c r="Q15" s="198">
        <v>0.4</v>
      </c>
      <c r="R15" s="198">
        <v>0.6</v>
      </c>
      <c r="S15" s="198">
        <v>0.4</v>
      </c>
      <c r="T15" s="198">
        <v>0</v>
      </c>
      <c r="U15" s="198">
        <v>0</v>
      </c>
      <c r="V15" s="198">
        <v>0</v>
      </c>
    </row>
    <row r="16" spans="2:39" ht="19" customHeight="1" x14ac:dyDescent="0.2">
      <c r="C16" s="198">
        <v>1</v>
      </c>
      <c r="D16" s="198">
        <v>1</v>
      </c>
      <c r="E16" s="198">
        <v>1</v>
      </c>
      <c r="F16" s="198">
        <v>1</v>
      </c>
      <c r="G16" s="198">
        <v>1</v>
      </c>
      <c r="H16" s="198">
        <v>1</v>
      </c>
      <c r="I16" s="198">
        <v>1</v>
      </c>
      <c r="J16" s="198">
        <v>1</v>
      </c>
      <c r="K16" s="198">
        <v>1</v>
      </c>
      <c r="N16" s="198">
        <v>0</v>
      </c>
      <c r="O16" s="198">
        <v>0</v>
      </c>
      <c r="P16" s="198">
        <v>0</v>
      </c>
      <c r="Q16" s="198">
        <v>0</v>
      </c>
      <c r="R16" s="198">
        <v>0</v>
      </c>
      <c r="S16" s="198">
        <v>0</v>
      </c>
      <c r="T16" s="198">
        <v>0</v>
      </c>
      <c r="U16" s="198">
        <v>0</v>
      </c>
      <c r="V16" s="198">
        <v>0</v>
      </c>
    </row>
    <row r="17" spans="14:22" x14ac:dyDescent="0.2">
      <c r="N17" s="199"/>
      <c r="O17" s="199"/>
      <c r="P17" s="199"/>
      <c r="Q17" s="199"/>
      <c r="R17" s="199"/>
      <c r="S17" s="199"/>
      <c r="T17" s="199"/>
      <c r="U17" s="199"/>
      <c r="V17" s="199"/>
    </row>
  </sheetData>
  <conditionalFormatting sqref="C8:K16">
    <cfRule type="colorScale" priority="1">
      <colorScale>
        <cfvo type="num" val="0"/>
        <cfvo type="num" val="1"/>
        <color theme="1"/>
        <color theme="0"/>
      </colorScale>
    </cfRule>
  </conditionalFormatting>
  <conditionalFormatting sqref="N8:V16">
    <cfRule type="colorScale" priority="2">
      <colorScale>
        <cfvo type="num" val="0"/>
        <cfvo type="num" val="1"/>
        <color theme="1"/>
        <color theme="0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583A-4A98-0D42-9FBF-3E0A79C8CB41}">
  <sheetPr>
    <pageSetUpPr fitToPage="1"/>
  </sheetPr>
  <dimension ref="A2:CD190"/>
  <sheetViews>
    <sheetView showGridLines="0" zoomScale="75" zoomScaleNormal="65" workbookViewId="0">
      <pane ySplit="3" topLeftCell="A18" activePane="bottomLeft" state="frozen"/>
      <selection pane="bottomLeft" activeCell="O83" sqref="O83"/>
    </sheetView>
  </sheetViews>
  <sheetFormatPr baseColWidth="10" defaultRowHeight="16" x14ac:dyDescent="0.2"/>
  <cols>
    <col min="1" max="45" width="4.83203125" style="16" customWidth="1"/>
    <col min="46" max="72" width="4.83203125" style="204" customWidth="1"/>
    <col min="73" max="82" width="10.83203125" style="204"/>
    <col min="83" max="16384" width="10.83203125" style="16"/>
  </cols>
  <sheetData>
    <row r="2" spans="1:82" x14ac:dyDescent="0.2">
      <c r="B2" s="172"/>
      <c r="D2" s="173"/>
      <c r="E2" s="174" t="s">
        <v>66</v>
      </c>
      <c r="F2" s="255" t="b">
        <v>0</v>
      </c>
    </row>
    <row r="3" spans="1:82" x14ac:dyDescent="0.2">
      <c r="A3" s="171"/>
    </row>
    <row r="4" spans="1:82" s="5" customFormat="1" ht="42" x14ac:dyDescent="0.2">
      <c r="B4" s="5" t="s">
        <v>22</v>
      </c>
      <c r="AH4" s="6"/>
      <c r="AI4" s="7" t="s">
        <v>21</v>
      </c>
      <c r="AJ4" s="8"/>
      <c r="AK4" s="8"/>
      <c r="AL4" s="8"/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1"/>
      <c r="BE4" s="201"/>
      <c r="BF4" s="201"/>
      <c r="BG4" s="201"/>
      <c r="BH4" s="201"/>
      <c r="BI4" s="201"/>
      <c r="BJ4" s="201"/>
      <c r="BK4" s="201"/>
      <c r="BL4" s="201"/>
      <c r="BM4" s="201"/>
      <c r="BN4" s="201"/>
      <c r="BO4" s="201"/>
      <c r="BP4" s="201"/>
      <c r="BQ4" s="201"/>
      <c r="BR4" s="201"/>
      <c r="BS4" s="201"/>
      <c r="BT4" s="201"/>
      <c r="BU4" s="201"/>
      <c r="BV4" s="201"/>
      <c r="BW4" s="201"/>
      <c r="BX4" s="201"/>
      <c r="BY4" s="201"/>
      <c r="BZ4" s="201"/>
      <c r="CA4" s="201"/>
      <c r="CB4" s="201"/>
      <c r="CC4" s="201"/>
      <c r="CD4" s="201"/>
    </row>
    <row r="5" spans="1:82" s="9" customFormat="1" ht="15" customHeight="1" x14ac:dyDescent="0.2">
      <c r="AA5" s="10"/>
      <c r="AB5" s="11"/>
      <c r="AH5" s="1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  <c r="BS5" s="202"/>
      <c r="BT5" s="202"/>
      <c r="BU5" s="202"/>
      <c r="BV5" s="202"/>
      <c r="BW5" s="202"/>
      <c r="BX5" s="202"/>
      <c r="BY5" s="202"/>
      <c r="BZ5" s="202"/>
      <c r="CA5" s="202"/>
      <c r="CB5" s="202"/>
      <c r="CC5" s="202"/>
      <c r="CD5" s="202"/>
    </row>
    <row r="6" spans="1:82" s="13" customFormat="1" ht="33" x14ac:dyDescent="0.2">
      <c r="D6" s="14" t="s">
        <v>23</v>
      </c>
      <c r="AA6" s="15"/>
      <c r="AH6" s="15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3"/>
      <c r="CC6" s="203"/>
      <c r="CD6" s="203"/>
    </row>
    <row r="7" spans="1:82" ht="16" customHeight="1" x14ac:dyDescent="0.2"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69"/>
      <c r="AU7" s="169"/>
      <c r="AV7" s="169"/>
    </row>
    <row r="8" spans="1:82" ht="16" customHeight="1" thickBot="1" x14ac:dyDescent="0.25">
      <c r="R8" s="2" t="s">
        <v>11</v>
      </c>
      <c r="S8" s="2"/>
      <c r="T8" s="2"/>
      <c r="U8" s="2"/>
      <c r="V8" s="2"/>
      <c r="W8" s="2"/>
      <c r="AD8" s="2"/>
      <c r="AK8" s="2"/>
      <c r="AM8" s="2" t="s">
        <v>18</v>
      </c>
      <c r="AN8" s="2"/>
      <c r="AO8" s="2"/>
      <c r="AP8" s="2"/>
      <c r="AQ8" s="2"/>
      <c r="AR8" s="2"/>
      <c r="AS8" s="2"/>
      <c r="AT8" s="169"/>
      <c r="AU8" s="169"/>
      <c r="AV8" s="169"/>
    </row>
    <row r="9" spans="1:82" ht="16" customHeight="1" x14ac:dyDescent="0.2">
      <c r="R9" s="18" cm="1">
        <f t="array" aca="1" ref="R9:W14" ca="1">_xlfn.RANDARRAY(6,6,0,1)</f>
        <v>0.17871524837872554</v>
      </c>
      <c r="S9" s="19">
        <f ca="1"/>
        <v>0.79220475790096634</v>
      </c>
      <c r="T9" s="20">
        <f ca="1"/>
        <v>0.32584596279297062</v>
      </c>
      <c r="U9" s="21">
        <f ca="1"/>
        <v>0.81108591902264737</v>
      </c>
      <c r="V9" s="22">
        <f ca="1"/>
        <v>0.85215237186602799</v>
      </c>
      <c r="W9" s="23">
        <f ca="1"/>
        <v>0.87205661321014749</v>
      </c>
      <c r="AK9" s="2"/>
      <c r="AM9" s="18" cm="1">
        <f t="array" aca="1" ref="AM9:AR14" ca="1">_xlfn.RANDARRAY(6,6,0,1)</f>
        <v>6.0770702898771845E-2</v>
      </c>
      <c r="AN9" s="19">
        <f ca="1"/>
        <v>0.63229494096965899</v>
      </c>
      <c r="AO9" s="20">
        <f ca="1"/>
        <v>0.63359619220490115</v>
      </c>
      <c r="AP9" s="21">
        <f ca="1"/>
        <v>0.49756781256012639</v>
      </c>
      <c r="AQ9" s="22">
        <f ca="1"/>
        <v>0.4848237263857651</v>
      </c>
      <c r="AR9" s="23">
        <f ca="1"/>
        <v>0.81208534499289864</v>
      </c>
      <c r="AS9" s="2"/>
      <c r="AT9" s="169"/>
      <c r="AU9" s="169"/>
      <c r="AV9" s="169"/>
    </row>
    <row r="10" spans="1:82" ht="16" customHeight="1" thickBot="1" x14ac:dyDescent="0.25">
      <c r="R10" s="42">
        <f ca="1"/>
        <v>0.95810641940924945</v>
      </c>
      <c r="S10" s="43">
        <f ca="1"/>
        <v>0.9470360478468054</v>
      </c>
      <c r="T10" s="44">
        <f ca="1"/>
        <v>0.94012186976762635</v>
      </c>
      <c r="U10" s="45">
        <f ca="1"/>
        <v>0.78381468592260939</v>
      </c>
      <c r="V10" s="46">
        <f ca="1"/>
        <v>0.51801075348223913</v>
      </c>
      <c r="W10" s="47">
        <f ca="1"/>
        <v>0.21646299621628051</v>
      </c>
      <c r="AK10" s="2"/>
      <c r="AM10" s="42">
        <f ca="1"/>
        <v>0.97361620574094054</v>
      </c>
      <c r="AN10" s="43">
        <f ca="1"/>
        <v>0.58834214493440773</v>
      </c>
      <c r="AO10" s="44">
        <f ca="1"/>
        <v>0.22680913312282014</v>
      </c>
      <c r="AP10" s="45">
        <f ca="1"/>
        <v>0.6046272255750158</v>
      </c>
      <c r="AQ10" s="46">
        <f ca="1"/>
        <v>0.52477136203546082</v>
      </c>
      <c r="AR10" s="47">
        <f ca="1"/>
        <v>0.43103229188483572</v>
      </c>
      <c r="AS10" s="2"/>
      <c r="AT10" s="169"/>
      <c r="AU10" s="169"/>
      <c r="AV10" s="169"/>
    </row>
    <row r="11" spans="1:82" ht="16" customHeight="1" x14ac:dyDescent="0.2">
      <c r="R11" s="66">
        <f ca="1"/>
        <v>0.75366755998163337</v>
      </c>
      <c r="S11" s="67">
        <f ca="1"/>
        <v>1.656200621860715E-2</v>
      </c>
      <c r="T11" s="68">
        <f ca="1"/>
        <v>7.9772080795637912E-2</v>
      </c>
      <c r="U11" s="69">
        <f ca="1"/>
        <v>0.96221382037416614</v>
      </c>
      <c r="V11" s="70">
        <f ca="1"/>
        <v>0.39133030695606918</v>
      </c>
      <c r="W11" s="71">
        <f ca="1"/>
        <v>0.72209553242791835</v>
      </c>
      <c r="AK11" s="2"/>
      <c r="AM11" s="66">
        <f ca="1"/>
        <v>0.20718373758929909</v>
      </c>
      <c r="AN11" s="67">
        <f ca="1"/>
        <v>0.48055209119823195</v>
      </c>
      <c r="AO11" s="68">
        <f ca="1"/>
        <v>0.55334054177733161</v>
      </c>
      <c r="AP11" s="69">
        <f ca="1"/>
        <v>0.59488286007843749</v>
      </c>
      <c r="AQ11" s="70">
        <f ca="1"/>
        <v>0.17051185157681181</v>
      </c>
      <c r="AR11" s="71">
        <f ca="1"/>
        <v>0.96333824980995608</v>
      </c>
      <c r="AS11" s="2"/>
      <c r="AT11" s="169"/>
      <c r="AU11" s="169"/>
      <c r="AV11" s="169"/>
    </row>
    <row r="12" spans="1:82" ht="16" customHeight="1" thickBot="1" x14ac:dyDescent="0.25">
      <c r="R12" s="72">
        <f ca="1"/>
        <v>0.51860582405805355</v>
      </c>
      <c r="S12" s="73">
        <f ca="1"/>
        <v>0.82584801514579698</v>
      </c>
      <c r="T12" s="74">
        <f ca="1"/>
        <v>2.8599744695159135E-2</v>
      </c>
      <c r="U12" s="75">
        <f ca="1"/>
        <v>0.11222744380816252</v>
      </c>
      <c r="V12" s="76">
        <f ca="1"/>
        <v>8.0536463543574133E-2</v>
      </c>
      <c r="W12" s="77">
        <f ca="1"/>
        <v>0.85968221316736471</v>
      </c>
      <c r="AK12" s="2"/>
      <c r="AM12" s="72">
        <f ca="1"/>
        <v>0.45150839392027353</v>
      </c>
      <c r="AN12" s="73">
        <f ca="1"/>
        <v>0.61146320245052155</v>
      </c>
      <c r="AO12" s="74">
        <f ca="1"/>
        <v>0.61696460605198622</v>
      </c>
      <c r="AP12" s="75">
        <f ca="1"/>
        <v>0.83046258591858879</v>
      </c>
      <c r="AQ12" s="76">
        <f ca="1"/>
        <v>0.54330569789563965</v>
      </c>
      <c r="AR12" s="77">
        <f ca="1"/>
        <v>0.67623182831005524</v>
      </c>
      <c r="AS12" s="2"/>
      <c r="AT12" s="169"/>
      <c r="AU12" s="169"/>
      <c r="AV12" s="169"/>
    </row>
    <row r="13" spans="1:82" ht="16" customHeight="1" x14ac:dyDescent="0.2">
      <c r="R13" s="78">
        <f ca="1"/>
        <v>6.090188722382428E-2</v>
      </c>
      <c r="S13" s="79">
        <f ca="1"/>
        <v>0.71046308331925045</v>
      </c>
      <c r="T13" s="80">
        <f ca="1"/>
        <v>0.4291313325731323</v>
      </c>
      <c r="U13" s="81">
        <f ca="1"/>
        <v>0.27706447079147889</v>
      </c>
      <c r="V13" s="82">
        <f ca="1"/>
        <v>0.76584948223895788</v>
      </c>
      <c r="W13" s="83">
        <f ca="1"/>
        <v>0.78058951671041887</v>
      </c>
      <c r="AK13" s="2"/>
      <c r="AM13" s="78">
        <f ca="1"/>
        <v>0.31911522099711886</v>
      </c>
      <c r="AN13" s="79">
        <f ca="1"/>
        <v>0.52055627120442516</v>
      </c>
      <c r="AO13" s="80">
        <f ca="1"/>
        <v>0.21940049075526025</v>
      </c>
      <c r="AP13" s="81">
        <f ca="1"/>
        <v>0.71723907288106359</v>
      </c>
      <c r="AQ13" s="82">
        <f ca="1"/>
        <v>0.77582735898010702</v>
      </c>
      <c r="AR13" s="83">
        <f ca="1"/>
        <v>0.44030903259708065</v>
      </c>
      <c r="AS13" s="2"/>
      <c r="AT13" s="169"/>
      <c r="AU13" s="169"/>
      <c r="AV13" s="169"/>
    </row>
    <row r="14" spans="1:82" ht="16" customHeight="1" thickBot="1" x14ac:dyDescent="0.25">
      <c r="R14" s="102">
        <f ca="1"/>
        <v>0.39776625876467153</v>
      </c>
      <c r="S14" s="103">
        <f ca="1"/>
        <v>0.71562038913956139</v>
      </c>
      <c r="T14" s="104">
        <f ca="1"/>
        <v>0.87617024681055322</v>
      </c>
      <c r="U14" s="105">
        <f ca="1"/>
        <v>7.6273100781269365E-2</v>
      </c>
      <c r="V14" s="106">
        <f ca="1"/>
        <v>1.4697778662462468E-3</v>
      </c>
      <c r="W14" s="107">
        <f ca="1"/>
        <v>0.28207587220250852</v>
      </c>
      <c r="AK14" s="2"/>
      <c r="AM14" s="102">
        <f ca="1"/>
        <v>0.20049036218377991</v>
      </c>
      <c r="AN14" s="103">
        <f ca="1"/>
        <v>4.6555925621217131E-2</v>
      </c>
      <c r="AO14" s="104">
        <f ca="1"/>
        <v>0.52422326158211185</v>
      </c>
      <c r="AP14" s="105">
        <f ca="1"/>
        <v>0.31555763708908979</v>
      </c>
      <c r="AQ14" s="106">
        <f ca="1"/>
        <v>0.54010157309890561</v>
      </c>
      <c r="AR14" s="107">
        <f ca="1"/>
        <v>0.81648782527848995</v>
      </c>
      <c r="AS14" s="2"/>
      <c r="AT14" s="169"/>
      <c r="AU14" s="169"/>
      <c r="AV14" s="169"/>
    </row>
    <row r="15" spans="1:82" ht="16" customHeight="1" x14ac:dyDescent="0.2"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69"/>
      <c r="AU15" s="169"/>
      <c r="AV15" s="169"/>
    </row>
    <row r="16" spans="1:82" ht="16" customHeight="1" x14ac:dyDescent="0.2">
      <c r="F16" s="2"/>
      <c r="AD16" s="2"/>
      <c r="AE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69"/>
      <c r="AU16" s="169"/>
      <c r="AV16" s="169"/>
    </row>
    <row r="17" spans="6:82" s="2" customFormat="1" ht="16" customHeight="1" thickBot="1" x14ac:dyDescent="0.25">
      <c r="F17" s="1" t="s">
        <v>34</v>
      </c>
      <c r="G17" s="226">
        <v>0</v>
      </c>
      <c r="H17" s="226"/>
      <c r="I17" s="226">
        <v>1</v>
      </c>
      <c r="J17" s="226"/>
      <c r="K17" s="226">
        <v>2</v>
      </c>
      <c r="L17" s="226"/>
      <c r="M17" s="226">
        <v>3</v>
      </c>
      <c r="N17" s="226"/>
      <c r="O17" s="226">
        <v>4</v>
      </c>
      <c r="P17" s="226"/>
      <c r="Q17" s="226">
        <v>5</v>
      </c>
      <c r="R17" s="226"/>
      <c r="S17" s="226">
        <v>6</v>
      </c>
      <c r="T17" s="226"/>
      <c r="U17" s="226">
        <v>7</v>
      </c>
      <c r="V17" s="226"/>
      <c r="W17" s="226">
        <v>8</v>
      </c>
      <c r="AA17" s="1" t="s">
        <v>34</v>
      </c>
      <c r="AB17" s="226">
        <v>0</v>
      </c>
      <c r="AC17" s="226"/>
      <c r="AD17" s="226">
        <v>1</v>
      </c>
      <c r="AE17" s="226"/>
      <c r="AF17" s="226">
        <v>2</v>
      </c>
      <c r="AG17" s="226"/>
      <c r="AH17" s="226">
        <v>3</v>
      </c>
      <c r="AI17" s="226"/>
      <c r="AJ17" s="226">
        <v>4</v>
      </c>
      <c r="AK17" s="226"/>
      <c r="AL17" s="226">
        <v>5</v>
      </c>
      <c r="AM17" s="226"/>
      <c r="AN17" s="226">
        <v>6</v>
      </c>
      <c r="AO17" s="226"/>
      <c r="AP17" s="226">
        <v>7</v>
      </c>
      <c r="AQ17" s="226"/>
      <c r="AR17" s="226">
        <v>8</v>
      </c>
      <c r="AT17" s="169"/>
      <c r="AU17" s="169"/>
      <c r="AV17" s="169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</row>
    <row r="18" spans="6:82" s="2" customFormat="1" ht="16" customHeight="1" x14ac:dyDescent="0.2">
      <c r="F18" s="24" cm="1">
        <f t="array" aca="1" ref="F18" ca="1">INDEX($R$9:$W$14,
       INT((COLUMN()-COLUMN($F$18))/2)*0 + INT(INT((COLUMN()-COLUMN($F$18))/2)/3)*2 + (ROW()-ROW($F$18)+1),
       MOD(INT((COLUMN()-COLUMN($F$18))/2),3)*2 + MOD(COLUMN()-COLUMN($F$18),2) + 1)</f>
        <v>0.17871524837872554</v>
      </c>
      <c r="G18" s="25" cm="1">
        <f t="array" aca="1" ref="G18" ca="1">INDEX($R$9:$W$14,
       INT((COLUMN()-COLUMN($F$18))/2)*0 + INT(INT((COLUMN()-COLUMN($F$18))/2)/3)*2 + (ROW()-ROW($F$18)+1),
       MOD(INT((COLUMN()-COLUMN($F$18))/2),3)*2 + MOD(COLUMN()-COLUMN($F$18),2) + 1)</f>
        <v>0.79220475790096634</v>
      </c>
      <c r="H18" s="26" cm="1">
        <f t="array" aca="1" ref="H18" ca="1">INDEX($R$9:$W$14,
       INT((COLUMN()-COLUMN($F$18))/2)*0 + INT(INT((COLUMN()-COLUMN($F$18))/2)/3)*2 + (ROW()-ROW($F$18)+1),
       MOD(INT((COLUMN()-COLUMN($F$18))/2),3)*2 + MOD(COLUMN()-COLUMN($F$18),2) + 1)</f>
        <v>0.32584596279297062</v>
      </c>
      <c r="I18" s="27" cm="1">
        <f t="array" aca="1" ref="I18" ca="1">INDEX($R$9:$W$14,
       INT((COLUMN()-COLUMN($F$18))/2)*0 + INT(INT((COLUMN()-COLUMN($F$18))/2)/3)*2 + (ROW()-ROW($F$18)+1),
       MOD(INT((COLUMN()-COLUMN($F$18))/2),3)*2 + MOD(COLUMN()-COLUMN($F$18),2) + 1)</f>
        <v>0.81108591902264737</v>
      </c>
      <c r="J18" s="28" cm="1">
        <f t="array" aca="1" ref="J18" ca="1">INDEX($R$9:$W$14,
       INT((COLUMN()-COLUMN($F$18))/2)*0 + INT(INT((COLUMN()-COLUMN($F$18))/2)/3)*2 + (ROW()-ROW($F$18)+1),
       MOD(INT((COLUMN()-COLUMN($F$18))/2),3)*2 + MOD(COLUMN()-COLUMN($F$18),2) + 1)</f>
        <v>0.85215237186602799</v>
      </c>
      <c r="K18" s="29" cm="1">
        <f t="array" aca="1" ref="K18" ca="1">INDEX($R$9:$W$14,
       INT((COLUMN()-COLUMN($F$18))/2)*0 + INT(INT((COLUMN()-COLUMN($F$18))/2)/3)*2 + (ROW()-ROW($F$18)+1),
       MOD(INT((COLUMN()-COLUMN($F$18))/2),3)*2 + MOD(COLUMN()-COLUMN($F$18),2) + 1)</f>
        <v>0.87205661321014749</v>
      </c>
      <c r="L18" s="30" cm="1">
        <f t="array" aca="1" ref="L18" ca="1">INDEX($R$9:$W$14,
       INT((COLUMN()-COLUMN($F$18))/2)*0 + INT(INT((COLUMN()-COLUMN($F$18))/2)/3)*2 + (ROW()-ROW($F$18)+1),
       MOD(INT((COLUMN()-COLUMN($F$18))/2),3)*2 + MOD(COLUMN()-COLUMN($F$18),2) + 1)</f>
        <v>0.75366755998163337</v>
      </c>
      <c r="M18" s="31" cm="1">
        <f t="array" aca="1" ref="M18" ca="1">INDEX($R$9:$W$14,
       INT((COLUMN()-COLUMN($F$18))/2)*0 + INT(INT((COLUMN()-COLUMN($F$18))/2)/3)*2 + (ROW()-ROW($F$18)+1),
       MOD(INT((COLUMN()-COLUMN($F$18))/2),3)*2 + MOD(COLUMN()-COLUMN($F$18),2) + 1)</f>
        <v>1.656200621860715E-2</v>
      </c>
      <c r="N18" s="32" cm="1">
        <f t="array" aca="1" ref="N18" ca="1">INDEX($R$9:$W$14,
       INT((COLUMN()-COLUMN($F$18))/2)*0 + INT(INT((COLUMN()-COLUMN($F$18))/2)/3)*2 + (ROW()-ROW($F$18)+1),
       MOD(INT((COLUMN()-COLUMN($F$18))/2),3)*2 + MOD(COLUMN()-COLUMN($F$18),2) + 1)</f>
        <v>7.9772080795637912E-2</v>
      </c>
      <c r="O18" s="33" cm="1">
        <f t="array" aca="1" ref="O18" ca="1">INDEX($R$9:$W$14,
       INT((COLUMN()-COLUMN($F$18))/2)*0 + INT(INT((COLUMN()-COLUMN($F$18))/2)/3)*2 + (ROW()-ROW($F$18)+1),
       MOD(INT((COLUMN()-COLUMN($F$18))/2),3)*2 + MOD(COLUMN()-COLUMN($F$18),2) + 1)</f>
        <v>0.96221382037416614</v>
      </c>
      <c r="P18" s="34" cm="1">
        <f t="array" aca="1" ref="P18" ca="1">INDEX($R$9:$W$14,
       INT((COLUMN()-COLUMN($F$18))/2)*0 + INT(INT((COLUMN()-COLUMN($F$18))/2)/3)*2 + (ROW()-ROW($F$18)+1),
       MOD(INT((COLUMN()-COLUMN($F$18))/2),3)*2 + MOD(COLUMN()-COLUMN($F$18),2) + 1)</f>
        <v>0.39133030695606918</v>
      </c>
      <c r="Q18" s="35" cm="1">
        <f t="array" aca="1" ref="Q18" ca="1">INDEX($R$9:$W$14,
       INT((COLUMN()-COLUMN($F$18))/2)*0 + INT(INT((COLUMN()-COLUMN($F$18))/2)/3)*2 + (ROW()-ROW($F$18)+1),
       MOD(INT((COLUMN()-COLUMN($F$18))/2),3)*2 + MOD(COLUMN()-COLUMN($F$18),2) + 1)</f>
        <v>0.72209553242791835</v>
      </c>
      <c r="R18" s="36" cm="1">
        <f t="array" aca="1" ref="R18" ca="1">INDEX($R$9:$W$14,
       INT((COLUMN()-COLUMN($F$18))/2)*0 + INT(INT((COLUMN()-COLUMN($F$18))/2)/3)*2 + (ROW()-ROW($F$18)+1),
       MOD(INT((COLUMN()-COLUMN($F$18))/2),3)*2 + MOD(COLUMN()-COLUMN($F$18),2) + 1)</f>
        <v>6.090188722382428E-2</v>
      </c>
      <c r="S18" s="37" cm="1">
        <f t="array" aca="1" ref="S18" ca="1">INDEX($R$9:$W$14,
       INT((COLUMN()-COLUMN($F$18))/2)*0 + INT(INT((COLUMN()-COLUMN($F$18))/2)/3)*2 + (ROW()-ROW($F$18)+1),
       MOD(INT((COLUMN()-COLUMN($F$18))/2),3)*2 + MOD(COLUMN()-COLUMN($F$18),2) + 1)</f>
        <v>0.71046308331925045</v>
      </c>
      <c r="T18" s="38" cm="1">
        <f t="array" aca="1" ref="T18" ca="1">INDEX($R$9:$W$14,
       INT((COLUMN()-COLUMN($F$18))/2)*0 + INT(INT((COLUMN()-COLUMN($F$18))/2)/3)*2 + (ROW()-ROW($F$18)+1),
       MOD(INT((COLUMN()-COLUMN($F$18))/2),3)*2 + MOD(COLUMN()-COLUMN($F$18),2) + 1)</f>
        <v>0.4291313325731323</v>
      </c>
      <c r="U18" s="39" cm="1">
        <f t="array" aca="1" ref="U18" ca="1">INDEX($R$9:$W$14,
       INT((COLUMN()-COLUMN($F$18))/2)*0 + INT(INT((COLUMN()-COLUMN($F$18))/2)/3)*2 + (ROW()-ROW($F$18)+1),
       MOD(INT((COLUMN()-COLUMN($F$18))/2),3)*2 + MOD(COLUMN()-COLUMN($F$18),2) + 1)</f>
        <v>0.27706447079147889</v>
      </c>
      <c r="V18" s="40" cm="1">
        <f t="array" aca="1" ref="V18" ca="1">INDEX($R$9:$W$14,
       INT((COLUMN()-COLUMN($F$18))/2)*0 + INT(INT((COLUMN()-COLUMN($F$18))/2)/3)*2 + (ROW()-ROW($F$18)+1),
       MOD(INT((COLUMN()-COLUMN($F$18))/2),3)*2 + MOD(COLUMN()-COLUMN($F$18),2) + 1)</f>
        <v>0.76584948223895788</v>
      </c>
      <c r="W18" s="41" cm="1">
        <f t="array" aca="1" ref="W18" ca="1">INDEX($R$9:$W$14,
       INT((COLUMN()-COLUMN($F$18))/2)*0 + INT(INT((COLUMN()-COLUMN($F$18))/2)/3)*2 + (ROW()-ROW($F$18)+1),
       MOD(INT((COLUMN()-COLUMN($F$18))/2),3)*2 + MOD(COLUMN()-COLUMN($F$18),2) + 1)</f>
        <v>0.78058951671041887</v>
      </c>
      <c r="AA18" s="24" cm="1">
        <f t="array" aca="1" ref="AA18" ca="1">INDEX(_xlfn.ANCHORARRAY($AM$9),
       INT((COLUMN()-COLUMN($AA$18))/2)*0 + INT(INT((COLUMN()-COLUMN($AA$18))/2)/3)*2 + (ROW()-ROW($AA$18)+1),
       MOD(INT((COLUMN()-COLUMN($AA$18))/2),3)*2 + MOD(COLUMN()-COLUMN($AA$18),2) + 1)</f>
        <v>6.0770702898771845E-2</v>
      </c>
      <c r="AB18" s="25" cm="1">
        <f t="array" aca="1" ref="AB18" ca="1">INDEX(_xlfn.ANCHORARRAY($AM$9),
       INT((COLUMN()-COLUMN($AA$18))/2)*0 + INT(INT((COLUMN()-COLUMN($AA$18))/2)/3)*2 + (ROW()-ROW($AA$18)+1),
       MOD(INT((COLUMN()-COLUMN($AA$18))/2),3)*2 + MOD(COLUMN()-COLUMN($AA$18),2) + 1)</f>
        <v>0.63229494096965899</v>
      </c>
      <c r="AC18" s="26" cm="1">
        <f t="array" aca="1" ref="AC18" ca="1">INDEX(_xlfn.ANCHORARRAY($AM$9),
       INT((COLUMN()-COLUMN($AA$18))/2)*0 + INT(INT((COLUMN()-COLUMN($AA$18))/2)/3)*2 + (ROW()-ROW($AA$18)+1),
       MOD(INT((COLUMN()-COLUMN($AA$18))/2),3)*2 + MOD(COLUMN()-COLUMN($AA$18),2) + 1)</f>
        <v>0.63359619220490115</v>
      </c>
      <c r="AD18" s="27" cm="1">
        <f t="array" aca="1" ref="AD18" ca="1">INDEX(_xlfn.ANCHORARRAY($AM$9),
       INT((COLUMN()-COLUMN($AA$18))/2)*0 + INT(INT((COLUMN()-COLUMN($AA$18))/2)/3)*2 + (ROW()-ROW($AA$18)+1),
       MOD(INT((COLUMN()-COLUMN($AA$18))/2),3)*2 + MOD(COLUMN()-COLUMN($AA$18),2) + 1)</f>
        <v>0.49756781256012639</v>
      </c>
      <c r="AE18" s="28" cm="1">
        <f t="array" aca="1" ref="AE18" ca="1">INDEX(_xlfn.ANCHORARRAY($AM$9),
       INT((COLUMN()-COLUMN($AA$18))/2)*0 + INT(INT((COLUMN()-COLUMN($AA$18))/2)/3)*2 + (ROW()-ROW($AA$18)+1),
       MOD(INT((COLUMN()-COLUMN($AA$18))/2),3)*2 + MOD(COLUMN()-COLUMN($AA$18),2) + 1)</f>
        <v>0.4848237263857651</v>
      </c>
      <c r="AF18" s="29" cm="1">
        <f t="array" aca="1" ref="AF18" ca="1">INDEX(_xlfn.ANCHORARRAY($AM$9),
       INT((COLUMN()-COLUMN($AA$18))/2)*0 + INT(INT((COLUMN()-COLUMN($AA$18))/2)/3)*2 + (ROW()-ROW($AA$18)+1),
       MOD(INT((COLUMN()-COLUMN($AA$18))/2),3)*2 + MOD(COLUMN()-COLUMN($AA$18),2) + 1)</f>
        <v>0.81208534499289864</v>
      </c>
      <c r="AG18" s="30" cm="1">
        <f t="array" aca="1" ref="AG18" ca="1">INDEX(_xlfn.ANCHORARRAY($AM$9),
       INT((COLUMN()-COLUMN($AA$18))/2)*0 + INT(INT((COLUMN()-COLUMN($AA$18))/2)/3)*2 + (ROW()-ROW($AA$18)+1),
       MOD(INT((COLUMN()-COLUMN($AA$18))/2),3)*2 + MOD(COLUMN()-COLUMN($AA$18),2) + 1)</f>
        <v>0.20718373758929909</v>
      </c>
      <c r="AH18" s="31" cm="1">
        <f t="array" aca="1" ref="AH18" ca="1">INDEX(_xlfn.ANCHORARRAY($AM$9),
       INT((COLUMN()-COLUMN($AA$18))/2)*0 + INT(INT((COLUMN()-COLUMN($AA$18))/2)/3)*2 + (ROW()-ROW($AA$18)+1),
       MOD(INT((COLUMN()-COLUMN($AA$18))/2),3)*2 + MOD(COLUMN()-COLUMN($AA$18),2) + 1)</f>
        <v>0.48055209119823195</v>
      </c>
      <c r="AI18" s="32" cm="1">
        <f t="array" aca="1" ref="AI18" ca="1">INDEX(_xlfn.ANCHORARRAY($AM$9),
       INT((COLUMN()-COLUMN($AA$18))/2)*0 + INT(INT((COLUMN()-COLUMN($AA$18))/2)/3)*2 + (ROW()-ROW($AA$18)+1),
       MOD(INT((COLUMN()-COLUMN($AA$18))/2),3)*2 + MOD(COLUMN()-COLUMN($AA$18),2) + 1)</f>
        <v>0.55334054177733161</v>
      </c>
      <c r="AJ18" s="33" cm="1">
        <f t="array" aca="1" ref="AJ18" ca="1">INDEX(_xlfn.ANCHORARRAY($AM$9),
       INT((COLUMN()-COLUMN($AA$18))/2)*0 + INT(INT((COLUMN()-COLUMN($AA$18))/2)/3)*2 + (ROW()-ROW($AA$18)+1),
       MOD(INT((COLUMN()-COLUMN($AA$18))/2),3)*2 + MOD(COLUMN()-COLUMN($AA$18),2) + 1)</f>
        <v>0.59488286007843749</v>
      </c>
      <c r="AK18" s="34" cm="1">
        <f t="array" aca="1" ref="AK18" ca="1">INDEX(_xlfn.ANCHORARRAY($AM$9),
       INT((COLUMN()-COLUMN($AA$18))/2)*0 + INT(INT((COLUMN()-COLUMN($AA$18))/2)/3)*2 + (ROW()-ROW($AA$18)+1),
       MOD(INT((COLUMN()-COLUMN($AA$18))/2),3)*2 + MOD(COLUMN()-COLUMN($AA$18),2) + 1)</f>
        <v>0.17051185157681181</v>
      </c>
      <c r="AL18" s="35" cm="1">
        <f t="array" aca="1" ref="AL18" ca="1">INDEX(_xlfn.ANCHORARRAY($AM$9),
       INT((COLUMN()-COLUMN($AA$18))/2)*0 + INT(INT((COLUMN()-COLUMN($AA$18))/2)/3)*2 + (ROW()-ROW($AA$18)+1),
       MOD(INT((COLUMN()-COLUMN($AA$18))/2),3)*2 + MOD(COLUMN()-COLUMN($AA$18),2) + 1)</f>
        <v>0.96333824980995608</v>
      </c>
      <c r="AM18" s="36" cm="1">
        <f t="array" aca="1" ref="AM18" ca="1">INDEX(_xlfn.ANCHORARRAY($AM$9),
       INT((COLUMN()-COLUMN($AA$18))/2)*0 + INT(INT((COLUMN()-COLUMN($AA$18))/2)/3)*2 + (ROW()-ROW($AA$18)+1),
       MOD(INT((COLUMN()-COLUMN($AA$18))/2),3)*2 + MOD(COLUMN()-COLUMN($AA$18),2) + 1)</f>
        <v>0.31911522099711886</v>
      </c>
      <c r="AN18" s="37" cm="1">
        <f t="array" aca="1" ref="AN18" ca="1">INDEX(_xlfn.ANCHORARRAY($AM$9),
       INT((COLUMN()-COLUMN($AA$18))/2)*0 + INT(INT((COLUMN()-COLUMN($AA$18))/2)/3)*2 + (ROW()-ROW($AA$18)+1),
       MOD(INT((COLUMN()-COLUMN($AA$18))/2),3)*2 + MOD(COLUMN()-COLUMN($AA$18),2) + 1)</f>
        <v>0.52055627120442516</v>
      </c>
      <c r="AO18" s="38" cm="1">
        <f t="array" aca="1" ref="AO18" ca="1">INDEX(_xlfn.ANCHORARRAY($AM$9),
       INT((COLUMN()-COLUMN($AA$18))/2)*0 + INT(INT((COLUMN()-COLUMN($AA$18))/2)/3)*2 + (ROW()-ROW($AA$18)+1),
       MOD(INT((COLUMN()-COLUMN($AA$18))/2),3)*2 + MOD(COLUMN()-COLUMN($AA$18),2) + 1)</f>
        <v>0.21940049075526025</v>
      </c>
      <c r="AP18" s="39" cm="1">
        <f t="array" aca="1" ref="AP18" ca="1">INDEX(_xlfn.ANCHORARRAY($AM$9),
       INT((COLUMN()-COLUMN($AA$18))/2)*0 + INT(INT((COLUMN()-COLUMN($AA$18))/2)/3)*2 + (ROW()-ROW($AA$18)+1),
       MOD(INT((COLUMN()-COLUMN($AA$18))/2),3)*2 + MOD(COLUMN()-COLUMN($AA$18),2) + 1)</f>
        <v>0.71723907288106359</v>
      </c>
      <c r="AQ18" s="40" cm="1">
        <f t="array" aca="1" ref="AQ18" ca="1">INDEX(_xlfn.ANCHORARRAY($AM$9),
       INT((COLUMN()-COLUMN($AA$18))/2)*0 + INT(INT((COLUMN()-COLUMN($AA$18))/2)/3)*2 + (ROW()-ROW($AA$18)+1),
       MOD(INT((COLUMN()-COLUMN($AA$18))/2),3)*2 + MOD(COLUMN()-COLUMN($AA$18),2) + 1)</f>
        <v>0.77582735898010702</v>
      </c>
      <c r="AR18" s="41" cm="1">
        <f t="array" aca="1" ref="AR18" ca="1">INDEX(_xlfn.ANCHORARRAY($AM$9),
       INT((COLUMN()-COLUMN($AA$18))/2)*0 + INT(INT((COLUMN()-COLUMN($AA$18))/2)/3)*2 + (ROW()-ROW($AA$18)+1),
       MOD(INT((COLUMN()-COLUMN($AA$18))/2),3)*2 + MOD(COLUMN()-COLUMN($AA$18),2) + 1)</f>
        <v>0.44030903259708065</v>
      </c>
      <c r="AT18" s="169"/>
      <c r="AU18" s="169"/>
      <c r="AV18" s="169"/>
      <c r="AW18" s="204"/>
      <c r="AX18" s="204"/>
      <c r="AY18" s="204"/>
      <c r="AZ18" s="204"/>
      <c r="BA18" s="204"/>
      <c r="BB18" s="204"/>
      <c r="BC18" s="204"/>
      <c r="BD18" s="204"/>
      <c r="BE18" s="204"/>
      <c r="BF18" s="204"/>
      <c r="BG18" s="204"/>
      <c r="BH18" s="204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</row>
    <row r="19" spans="6:82" s="2" customFormat="1" ht="16" customHeight="1" thickBot="1" x14ac:dyDescent="0.25">
      <c r="F19" s="48" cm="1">
        <f t="array" aca="1" ref="F19" ca="1">INDEX($R$9:$W$14,
       INT((COLUMN()-COLUMN($F$18))/2)*0 + INT(INT((COLUMN()-COLUMN($F$18))/2)/3)*2 + (ROW()-ROW($F$18)+1),
       MOD(INT((COLUMN()-COLUMN($F$18))/2),3)*2 + MOD(COLUMN()-COLUMN($F$18),2) + 1)</f>
        <v>0.95810641940924945</v>
      </c>
      <c r="G19" s="49" cm="1">
        <f t="array" aca="1" ref="G19" ca="1">INDEX($R$9:$W$14,
       INT((COLUMN()-COLUMN($F$18))/2)*0 + INT(INT((COLUMN()-COLUMN($F$18))/2)/3)*2 + (ROW()-ROW($F$18)+1),
       MOD(INT((COLUMN()-COLUMN($F$18))/2),3)*2 + MOD(COLUMN()-COLUMN($F$18),2) + 1)</f>
        <v>0.9470360478468054</v>
      </c>
      <c r="H19" s="50" cm="1">
        <f t="array" aca="1" ref="H19" ca="1">INDEX($R$9:$W$14,
       INT((COLUMN()-COLUMN($F$18))/2)*0 + INT(INT((COLUMN()-COLUMN($F$18))/2)/3)*2 + (ROW()-ROW($F$18)+1),
       MOD(INT((COLUMN()-COLUMN($F$18))/2),3)*2 + MOD(COLUMN()-COLUMN($F$18),2) + 1)</f>
        <v>0.94012186976762635</v>
      </c>
      <c r="I19" s="51" cm="1">
        <f t="array" aca="1" ref="I19" ca="1">INDEX($R$9:$W$14,
       INT((COLUMN()-COLUMN($F$18))/2)*0 + INT(INT((COLUMN()-COLUMN($F$18))/2)/3)*2 + (ROW()-ROW($F$18)+1),
       MOD(INT((COLUMN()-COLUMN($F$18))/2),3)*2 + MOD(COLUMN()-COLUMN($F$18),2) + 1)</f>
        <v>0.78381468592260939</v>
      </c>
      <c r="J19" s="52" cm="1">
        <f t="array" aca="1" ref="J19" ca="1">INDEX($R$9:$W$14,
       INT((COLUMN()-COLUMN($F$18))/2)*0 + INT(INT((COLUMN()-COLUMN($F$18))/2)/3)*2 + (ROW()-ROW($F$18)+1),
       MOD(INT((COLUMN()-COLUMN($F$18))/2),3)*2 + MOD(COLUMN()-COLUMN($F$18),2) + 1)</f>
        <v>0.51801075348223913</v>
      </c>
      <c r="K19" s="53" cm="1">
        <f t="array" aca="1" ref="K19" ca="1">INDEX($R$9:$W$14,
       INT((COLUMN()-COLUMN($F$18))/2)*0 + INT(INT((COLUMN()-COLUMN($F$18))/2)/3)*2 + (ROW()-ROW($F$18)+1),
       MOD(INT((COLUMN()-COLUMN($F$18))/2),3)*2 + MOD(COLUMN()-COLUMN($F$18),2) + 1)</f>
        <v>0.21646299621628051</v>
      </c>
      <c r="L19" s="54" cm="1">
        <f t="array" aca="1" ref="L19" ca="1">INDEX($R$9:$W$14,
       INT((COLUMN()-COLUMN($F$18))/2)*0 + INT(INT((COLUMN()-COLUMN($F$18))/2)/3)*2 + (ROW()-ROW($F$18)+1),
       MOD(INT((COLUMN()-COLUMN($F$18))/2),3)*2 + MOD(COLUMN()-COLUMN($F$18),2) + 1)</f>
        <v>0.51860582405805355</v>
      </c>
      <c r="M19" s="55" cm="1">
        <f t="array" aca="1" ref="M19" ca="1">INDEX($R$9:$W$14,
       INT((COLUMN()-COLUMN($F$18))/2)*0 + INT(INT((COLUMN()-COLUMN($F$18))/2)/3)*2 + (ROW()-ROW($F$18)+1),
       MOD(INT((COLUMN()-COLUMN($F$18))/2),3)*2 + MOD(COLUMN()-COLUMN($F$18),2) + 1)</f>
        <v>0.82584801514579698</v>
      </c>
      <c r="N19" s="56" cm="1">
        <f t="array" aca="1" ref="N19" ca="1">INDEX($R$9:$W$14,
       INT((COLUMN()-COLUMN($F$18))/2)*0 + INT(INT((COLUMN()-COLUMN($F$18))/2)/3)*2 + (ROW()-ROW($F$18)+1),
       MOD(INT((COLUMN()-COLUMN($F$18))/2),3)*2 + MOD(COLUMN()-COLUMN($F$18),2) + 1)</f>
        <v>2.8599744695159135E-2</v>
      </c>
      <c r="O19" s="57" cm="1">
        <f t="array" aca="1" ref="O19" ca="1">INDEX($R$9:$W$14,
       INT((COLUMN()-COLUMN($F$18))/2)*0 + INT(INT((COLUMN()-COLUMN($F$18))/2)/3)*2 + (ROW()-ROW($F$18)+1),
       MOD(INT((COLUMN()-COLUMN($F$18))/2),3)*2 + MOD(COLUMN()-COLUMN($F$18),2) + 1)</f>
        <v>0.11222744380816252</v>
      </c>
      <c r="P19" s="58" cm="1">
        <f t="array" aca="1" ref="P19" ca="1">INDEX($R$9:$W$14,
       INT((COLUMN()-COLUMN($F$18))/2)*0 + INT(INT((COLUMN()-COLUMN($F$18))/2)/3)*2 + (ROW()-ROW($F$18)+1),
       MOD(INT((COLUMN()-COLUMN($F$18))/2),3)*2 + MOD(COLUMN()-COLUMN($F$18),2) + 1)</f>
        <v>8.0536463543574133E-2</v>
      </c>
      <c r="Q19" s="59" cm="1">
        <f t="array" aca="1" ref="Q19" ca="1">INDEX($R$9:$W$14,
       INT((COLUMN()-COLUMN($F$18))/2)*0 + INT(INT((COLUMN()-COLUMN($F$18))/2)/3)*2 + (ROW()-ROW($F$18)+1),
       MOD(INT((COLUMN()-COLUMN($F$18))/2),3)*2 + MOD(COLUMN()-COLUMN($F$18),2) + 1)</f>
        <v>0.85968221316736471</v>
      </c>
      <c r="R19" s="60" cm="1">
        <f t="array" aca="1" ref="R19" ca="1">INDEX($R$9:$W$14,
       INT((COLUMN()-COLUMN($F$18))/2)*0 + INT(INT((COLUMN()-COLUMN($F$18))/2)/3)*2 + (ROW()-ROW($F$18)+1),
       MOD(INT((COLUMN()-COLUMN($F$18))/2),3)*2 + MOD(COLUMN()-COLUMN($F$18),2) + 1)</f>
        <v>0.39776625876467153</v>
      </c>
      <c r="S19" s="61" cm="1">
        <f t="array" aca="1" ref="S19" ca="1">INDEX($R$9:$W$14,
       INT((COLUMN()-COLUMN($F$18))/2)*0 + INT(INT((COLUMN()-COLUMN($F$18))/2)/3)*2 + (ROW()-ROW($F$18)+1),
       MOD(INT((COLUMN()-COLUMN($F$18))/2),3)*2 + MOD(COLUMN()-COLUMN($F$18),2) + 1)</f>
        <v>0.71562038913956139</v>
      </c>
      <c r="T19" s="62" cm="1">
        <f t="array" aca="1" ref="T19" ca="1">INDEX($R$9:$W$14,
       INT((COLUMN()-COLUMN($F$18))/2)*0 + INT(INT((COLUMN()-COLUMN($F$18))/2)/3)*2 + (ROW()-ROW($F$18)+1),
       MOD(INT((COLUMN()-COLUMN($F$18))/2),3)*2 + MOD(COLUMN()-COLUMN($F$18),2) + 1)</f>
        <v>0.87617024681055322</v>
      </c>
      <c r="U19" s="63" cm="1">
        <f t="array" aca="1" ref="U19" ca="1">INDEX($R$9:$W$14,
       INT((COLUMN()-COLUMN($F$18))/2)*0 + INT(INT((COLUMN()-COLUMN($F$18))/2)/3)*2 + (ROW()-ROW($F$18)+1),
       MOD(INT((COLUMN()-COLUMN($F$18))/2),3)*2 + MOD(COLUMN()-COLUMN($F$18),2) + 1)</f>
        <v>7.6273100781269365E-2</v>
      </c>
      <c r="V19" s="64" cm="1">
        <f t="array" aca="1" ref="V19" ca="1">INDEX($R$9:$W$14,
       INT((COLUMN()-COLUMN($F$18))/2)*0 + INT(INT((COLUMN()-COLUMN($F$18))/2)/3)*2 + (ROW()-ROW($F$18)+1),
       MOD(INT((COLUMN()-COLUMN($F$18))/2),3)*2 + MOD(COLUMN()-COLUMN($F$18),2) + 1)</f>
        <v>1.4697778662462468E-3</v>
      </c>
      <c r="W19" s="65" cm="1">
        <f t="array" aca="1" ref="W19" ca="1">INDEX($R$9:$W$14,
       INT((COLUMN()-COLUMN($F$18))/2)*0 + INT(INT((COLUMN()-COLUMN($F$18))/2)/3)*2 + (ROW()-ROW($F$18)+1),
       MOD(INT((COLUMN()-COLUMN($F$18))/2),3)*2 + MOD(COLUMN()-COLUMN($F$18),2) + 1)</f>
        <v>0.28207587220250852</v>
      </c>
      <c r="AA19" s="48" cm="1">
        <f t="array" aca="1" ref="AA19" ca="1">INDEX(_xlfn.ANCHORARRAY($AM$9),
       INT((COLUMN()-COLUMN($AA$18))/2)*0 + INT(INT((COLUMN()-COLUMN($AA$18))/2)/3)*2 + (ROW()-ROW($AA$18)+1),
       MOD(INT((COLUMN()-COLUMN($AA$18))/2),3)*2 + MOD(COLUMN()-COLUMN($AA$18),2) + 1)</f>
        <v>0.97361620574094054</v>
      </c>
      <c r="AB19" s="49" cm="1">
        <f t="array" aca="1" ref="AB19" ca="1">INDEX(_xlfn.ANCHORARRAY($AM$9),
       INT((COLUMN()-COLUMN($AA$18))/2)*0 + INT(INT((COLUMN()-COLUMN($AA$18))/2)/3)*2 + (ROW()-ROW($AA$18)+1),
       MOD(INT((COLUMN()-COLUMN($AA$18))/2),3)*2 + MOD(COLUMN()-COLUMN($AA$18),2) + 1)</f>
        <v>0.58834214493440773</v>
      </c>
      <c r="AC19" s="50" cm="1">
        <f t="array" aca="1" ref="AC19" ca="1">INDEX(_xlfn.ANCHORARRAY($AM$9),
       INT((COLUMN()-COLUMN($AA$18))/2)*0 + INT(INT((COLUMN()-COLUMN($AA$18))/2)/3)*2 + (ROW()-ROW($AA$18)+1),
       MOD(INT((COLUMN()-COLUMN($AA$18))/2),3)*2 + MOD(COLUMN()-COLUMN($AA$18),2) + 1)</f>
        <v>0.22680913312282014</v>
      </c>
      <c r="AD19" s="51" cm="1">
        <f t="array" aca="1" ref="AD19" ca="1">INDEX(_xlfn.ANCHORARRAY($AM$9),
       INT((COLUMN()-COLUMN($AA$18))/2)*0 + INT(INT((COLUMN()-COLUMN($AA$18))/2)/3)*2 + (ROW()-ROW($AA$18)+1),
       MOD(INT((COLUMN()-COLUMN($AA$18))/2),3)*2 + MOD(COLUMN()-COLUMN($AA$18),2) + 1)</f>
        <v>0.6046272255750158</v>
      </c>
      <c r="AE19" s="52" cm="1">
        <f t="array" aca="1" ref="AE19" ca="1">INDEX(_xlfn.ANCHORARRAY($AM$9),
       INT((COLUMN()-COLUMN($AA$18))/2)*0 + INT(INT((COLUMN()-COLUMN($AA$18))/2)/3)*2 + (ROW()-ROW($AA$18)+1),
       MOD(INT((COLUMN()-COLUMN($AA$18))/2),3)*2 + MOD(COLUMN()-COLUMN($AA$18),2) + 1)</f>
        <v>0.52477136203546082</v>
      </c>
      <c r="AF19" s="53" cm="1">
        <f t="array" aca="1" ref="AF19" ca="1">INDEX(_xlfn.ANCHORARRAY($AM$9),
       INT((COLUMN()-COLUMN($AA$18))/2)*0 + INT(INT((COLUMN()-COLUMN($AA$18))/2)/3)*2 + (ROW()-ROW($AA$18)+1),
       MOD(INT((COLUMN()-COLUMN($AA$18))/2),3)*2 + MOD(COLUMN()-COLUMN($AA$18),2) + 1)</f>
        <v>0.43103229188483572</v>
      </c>
      <c r="AG19" s="54" cm="1">
        <f t="array" aca="1" ref="AG19" ca="1">INDEX(_xlfn.ANCHORARRAY($AM$9),
       INT((COLUMN()-COLUMN($AA$18))/2)*0 + INT(INT((COLUMN()-COLUMN($AA$18))/2)/3)*2 + (ROW()-ROW($AA$18)+1),
       MOD(INT((COLUMN()-COLUMN($AA$18))/2),3)*2 + MOD(COLUMN()-COLUMN($AA$18),2) + 1)</f>
        <v>0.45150839392027353</v>
      </c>
      <c r="AH19" s="55" cm="1">
        <f t="array" aca="1" ref="AH19" ca="1">INDEX(_xlfn.ANCHORARRAY($AM$9),
       INT((COLUMN()-COLUMN($AA$18))/2)*0 + INT(INT((COLUMN()-COLUMN($AA$18))/2)/3)*2 + (ROW()-ROW($AA$18)+1),
       MOD(INT((COLUMN()-COLUMN($AA$18))/2),3)*2 + MOD(COLUMN()-COLUMN($AA$18),2) + 1)</f>
        <v>0.61146320245052155</v>
      </c>
      <c r="AI19" s="56" cm="1">
        <f t="array" aca="1" ref="AI19" ca="1">INDEX(_xlfn.ANCHORARRAY($AM$9),
       INT((COLUMN()-COLUMN($AA$18))/2)*0 + INT(INT((COLUMN()-COLUMN($AA$18))/2)/3)*2 + (ROW()-ROW($AA$18)+1),
       MOD(INT((COLUMN()-COLUMN($AA$18))/2),3)*2 + MOD(COLUMN()-COLUMN($AA$18),2) + 1)</f>
        <v>0.61696460605198622</v>
      </c>
      <c r="AJ19" s="57" cm="1">
        <f t="array" aca="1" ref="AJ19" ca="1">INDEX(_xlfn.ANCHORARRAY($AM$9),
       INT((COLUMN()-COLUMN($AA$18))/2)*0 + INT(INT((COLUMN()-COLUMN($AA$18))/2)/3)*2 + (ROW()-ROW($AA$18)+1),
       MOD(INT((COLUMN()-COLUMN($AA$18))/2),3)*2 + MOD(COLUMN()-COLUMN($AA$18),2) + 1)</f>
        <v>0.83046258591858879</v>
      </c>
      <c r="AK19" s="58" cm="1">
        <f t="array" aca="1" ref="AK19" ca="1">INDEX(_xlfn.ANCHORARRAY($AM$9),
       INT((COLUMN()-COLUMN($AA$18))/2)*0 + INT(INT((COLUMN()-COLUMN($AA$18))/2)/3)*2 + (ROW()-ROW($AA$18)+1),
       MOD(INT((COLUMN()-COLUMN($AA$18))/2),3)*2 + MOD(COLUMN()-COLUMN($AA$18),2) + 1)</f>
        <v>0.54330569789563965</v>
      </c>
      <c r="AL19" s="59" cm="1">
        <f t="array" aca="1" ref="AL19" ca="1">INDEX(_xlfn.ANCHORARRAY($AM$9),
       INT((COLUMN()-COLUMN($AA$18))/2)*0 + INT(INT((COLUMN()-COLUMN($AA$18))/2)/3)*2 + (ROW()-ROW($AA$18)+1),
       MOD(INT((COLUMN()-COLUMN($AA$18))/2),3)*2 + MOD(COLUMN()-COLUMN($AA$18),2) + 1)</f>
        <v>0.67623182831005524</v>
      </c>
      <c r="AM19" s="60" cm="1">
        <f t="array" aca="1" ref="AM19" ca="1">INDEX(_xlfn.ANCHORARRAY($AM$9),
       INT((COLUMN()-COLUMN($AA$18))/2)*0 + INT(INT((COLUMN()-COLUMN($AA$18))/2)/3)*2 + (ROW()-ROW($AA$18)+1),
       MOD(INT((COLUMN()-COLUMN($AA$18))/2),3)*2 + MOD(COLUMN()-COLUMN($AA$18),2) + 1)</f>
        <v>0.20049036218377991</v>
      </c>
      <c r="AN19" s="61" cm="1">
        <f t="array" aca="1" ref="AN19" ca="1">INDEX(_xlfn.ANCHORARRAY($AM$9),
       INT((COLUMN()-COLUMN($AA$18))/2)*0 + INT(INT((COLUMN()-COLUMN($AA$18))/2)/3)*2 + (ROW()-ROW($AA$18)+1),
       MOD(INT((COLUMN()-COLUMN($AA$18))/2),3)*2 + MOD(COLUMN()-COLUMN($AA$18),2) + 1)</f>
        <v>4.6555925621217131E-2</v>
      </c>
      <c r="AO19" s="62" cm="1">
        <f t="array" aca="1" ref="AO19" ca="1">INDEX(_xlfn.ANCHORARRAY($AM$9),
       INT((COLUMN()-COLUMN($AA$18))/2)*0 + INT(INT((COLUMN()-COLUMN($AA$18))/2)/3)*2 + (ROW()-ROW($AA$18)+1),
       MOD(INT((COLUMN()-COLUMN($AA$18))/2),3)*2 + MOD(COLUMN()-COLUMN($AA$18),2) + 1)</f>
        <v>0.52422326158211185</v>
      </c>
      <c r="AP19" s="63" cm="1">
        <f t="array" aca="1" ref="AP19" ca="1">INDEX(_xlfn.ANCHORARRAY($AM$9),
       INT((COLUMN()-COLUMN($AA$18))/2)*0 + INT(INT((COLUMN()-COLUMN($AA$18))/2)/3)*2 + (ROW()-ROW($AA$18)+1),
       MOD(INT((COLUMN()-COLUMN($AA$18))/2),3)*2 + MOD(COLUMN()-COLUMN($AA$18),2) + 1)</f>
        <v>0.31555763708908979</v>
      </c>
      <c r="AQ19" s="64" cm="1">
        <f t="array" aca="1" ref="AQ19" ca="1">INDEX(_xlfn.ANCHORARRAY($AM$9),
       INT((COLUMN()-COLUMN($AA$18))/2)*0 + INT(INT((COLUMN()-COLUMN($AA$18))/2)/3)*2 + (ROW()-ROW($AA$18)+1),
       MOD(INT((COLUMN()-COLUMN($AA$18))/2),3)*2 + MOD(COLUMN()-COLUMN($AA$18),2) + 1)</f>
        <v>0.54010157309890561</v>
      </c>
      <c r="AR19" s="65" cm="1">
        <f t="array" aca="1" ref="AR19" ca="1">INDEX(_xlfn.ANCHORARRAY($AM$9),
       INT((COLUMN()-COLUMN($AA$18))/2)*0 + INT(INT((COLUMN()-COLUMN($AA$18))/2)/3)*2 + (ROW()-ROW($AA$18)+1),
       MOD(INT((COLUMN()-COLUMN($AA$18))/2),3)*2 + MOD(COLUMN()-COLUMN($AA$18),2) + 1)</f>
        <v>0.81648782527848995</v>
      </c>
      <c r="AT19" s="169"/>
      <c r="AU19" s="169"/>
      <c r="AV19" s="169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</row>
    <row r="20" spans="6:82" s="2" customFormat="1" ht="16" customHeight="1" x14ac:dyDescent="0.2">
      <c r="AT20" s="169"/>
      <c r="AU20" s="169"/>
      <c r="AV20" s="169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</row>
    <row r="21" spans="6:82" s="2" customFormat="1" ht="16" customHeight="1" thickBot="1" x14ac:dyDescent="0.25">
      <c r="F21" s="2" t="s">
        <v>53</v>
      </c>
      <c r="AJ21" s="2" t="s">
        <v>25</v>
      </c>
      <c r="AT21" s="169"/>
      <c r="AU21" s="169"/>
      <c r="AV21" s="169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</row>
    <row r="22" spans="6:82" s="2" customFormat="1" ht="16" customHeight="1" thickBot="1" x14ac:dyDescent="0.25">
      <c r="F22" s="84">
        <f ca="1">AVERAGE(F18:G19)</f>
        <v>0.71901561838393668</v>
      </c>
      <c r="G22" s="85"/>
      <c r="H22" s="86">
        <f ca="1">AVERAGE(H18:I19)</f>
        <v>0.71521710937646343</v>
      </c>
      <c r="I22" s="87"/>
      <c r="J22" s="88">
        <f ca="1">AVERAGE(J18:K19)</f>
        <v>0.61467068369367384</v>
      </c>
      <c r="K22" s="89"/>
      <c r="L22" s="90">
        <f ca="1">AVERAGE(L18:M19)</f>
        <v>0.52867085135102276</v>
      </c>
      <c r="M22" s="91"/>
      <c r="N22" s="92">
        <f ca="1">AVERAGE(N18:O19)</f>
        <v>0.29570327241828143</v>
      </c>
      <c r="O22" s="93"/>
      <c r="P22" s="94">
        <f ca="1">AVERAGE(P18:Q19)</f>
        <v>0.51341112902373154</v>
      </c>
      <c r="Q22" s="95"/>
      <c r="R22" s="96">
        <f ca="1">AVERAGE(R18:S19)</f>
        <v>0.47118790461182691</v>
      </c>
      <c r="S22" s="97"/>
      <c r="T22" s="98">
        <f ca="1">AVERAGE(T18:U19)</f>
        <v>0.41465978773910844</v>
      </c>
      <c r="U22" s="99"/>
      <c r="V22" s="100">
        <f ca="1">AVERAGE(V18:W19)</f>
        <v>0.45749616225453288</v>
      </c>
      <c r="W22" s="101"/>
      <c r="AJ22" s="225">
        <v>0</v>
      </c>
      <c r="AK22" s="225">
        <v>1</v>
      </c>
      <c r="AL22" s="225">
        <v>2</v>
      </c>
      <c r="AM22" s="225">
        <v>3</v>
      </c>
      <c r="AN22" s="225">
        <v>4</v>
      </c>
      <c r="AO22" s="225">
        <v>5</v>
      </c>
      <c r="AP22" s="225">
        <v>6</v>
      </c>
      <c r="AQ22" s="225">
        <v>7</v>
      </c>
      <c r="AR22" s="225">
        <v>8</v>
      </c>
      <c r="AT22" s="169"/>
      <c r="AU22" s="169"/>
      <c r="AV22" s="169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</row>
    <row r="23" spans="6:82" s="2" customFormat="1" ht="16" customHeight="1" thickBot="1" x14ac:dyDescent="0.25">
      <c r="F23" s="108"/>
      <c r="G23" s="109"/>
      <c r="H23" s="110"/>
      <c r="I23" s="111"/>
      <c r="J23" s="112"/>
      <c r="K23" s="113"/>
      <c r="L23" s="114"/>
      <c r="M23" s="115"/>
      <c r="N23" s="116"/>
      <c r="O23" s="117"/>
      <c r="P23" s="118"/>
      <c r="Q23" s="119"/>
      <c r="R23" s="120"/>
      <c r="S23" s="121"/>
      <c r="T23" s="122"/>
      <c r="U23" s="123"/>
      <c r="V23" s="124"/>
      <c r="W23" s="125"/>
      <c r="AJ23" s="138" cm="1">
        <f t="array" aca="1" ref="AJ23:AJ26" ca="1">_xlfn.TOCOL(AA18:AB19)</f>
        <v>6.0770702898771845E-2</v>
      </c>
      <c r="AK23" s="139" cm="1">
        <f t="array" aca="1" ref="AK23:AK26" ca="1">_xlfn.TOCOL(AC18:AD19)</f>
        <v>0.63359619220490115</v>
      </c>
      <c r="AL23" s="140" cm="1">
        <f t="array" aca="1" ref="AL23:AL26" ca="1">_xlfn.TOCOL(AE18:AF19)</f>
        <v>0.4848237263857651</v>
      </c>
      <c r="AM23" s="141" cm="1">
        <f t="array" aca="1" ref="AM23:AM26" ca="1">_xlfn.TOCOL(AG18:AH19)</f>
        <v>0.20718373758929909</v>
      </c>
      <c r="AN23" s="142" cm="1">
        <f t="array" aca="1" ref="AN23:AN26" ca="1">_xlfn.TOCOL(AI18:AJ19)</f>
        <v>0.55334054177733161</v>
      </c>
      <c r="AO23" s="143" cm="1">
        <f t="array" aca="1" ref="AO23:AO26" ca="1">_xlfn.TOCOL(AK18:AL19)</f>
        <v>0.17051185157681181</v>
      </c>
      <c r="AP23" s="144" cm="1">
        <f t="array" aca="1" ref="AP23:AP26" ca="1">_xlfn.TOCOL(AM18:AN19)</f>
        <v>0.31911522099711886</v>
      </c>
      <c r="AQ23" s="145" cm="1">
        <f t="array" aca="1" ref="AQ23:AQ26" ca="1">_xlfn.TOCOL(AQ18:AR19)</f>
        <v>0.77582735898010702</v>
      </c>
      <c r="AR23" s="146" cm="1">
        <f t="array" aca="1" ref="AR23:AR26" ca="1">_xlfn.TOCOL(AP18:AQ19)</f>
        <v>0.71723907288106359</v>
      </c>
      <c r="AT23" s="169"/>
      <c r="AU23" s="169"/>
      <c r="AV23" s="169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</row>
    <row r="24" spans="6:82" s="2" customFormat="1" ht="16" customHeight="1" x14ac:dyDescent="0.2">
      <c r="AJ24" s="147">
        <f ca="1"/>
        <v>0.63229494096965899</v>
      </c>
      <c r="AK24" s="148">
        <f ca="1"/>
        <v>0.49756781256012639</v>
      </c>
      <c r="AL24" s="149">
        <f ca="1"/>
        <v>0.81208534499289864</v>
      </c>
      <c r="AM24" s="150">
        <f ca="1"/>
        <v>0.48055209119823195</v>
      </c>
      <c r="AN24" s="151">
        <f ca="1"/>
        <v>0.59488286007843749</v>
      </c>
      <c r="AO24" s="152">
        <f ca="1"/>
        <v>0.96333824980995608</v>
      </c>
      <c r="AP24" s="153">
        <f ca="1"/>
        <v>0.52055627120442516</v>
      </c>
      <c r="AQ24" s="154">
        <f ca="1"/>
        <v>0.44030903259708065</v>
      </c>
      <c r="AR24" s="155">
        <f ca="1"/>
        <v>0.77582735898010702</v>
      </c>
      <c r="AS24" s="16"/>
      <c r="AT24" s="169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</row>
    <row r="25" spans="6:82" s="2" customFormat="1" ht="16" customHeight="1" x14ac:dyDescent="0.2">
      <c r="AJ25" s="147">
        <f ca="1"/>
        <v>0.97361620574094054</v>
      </c>
      <c r="AK25" s="148">
        <f ca="1"/>
        <v>0.22680913312282014</v>
      </c>
      <c r="AL25" s="149">
        <f ca="1"/>
        <v>0.52477136203546082</v>
      </c>
      <c r="AM25" s="150">
        <f ca="1"/>
        <v>0.45150839392027353</v>
      </c>
      <c r="AN25" s="151">
        <f ca="1"/>
        <v>0.61696460605198622</v>
      </c>
      <c r="AO25" s="152">
        <f ca="1"/>
        <v>0.54330569789563965</v>
      </c>
      <c r="AP25" s="153">
        <f ca="1"/>
        <v>0.20049036218377991</v>
      </c>
      <c r="AQ25" s="154">
        <f ca="1"/>
        <v>0.54010157309890561</v>
      </c>
      <c r="AR25" s="155">
        <f ca="1"/>
        <v>0.31555763708908979</v>
      </c>
      <c r="AS25" s="16"/>
      <c r="AT25" s="169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</row>
    <row r="26" spans="6:82" s="2" customFormat="1" ht="16" customHeight="1" thickBot="1" x14ac:dyDescent="0.25">
      <c r="O26" s="1" t="s">
        <v>54</v>
      </c>
      <c r="AJ26" s="157">
        <f ca="1"/>
        <v>0.58834214493440773</v>
      </c>
      <c r="AK26" s="158">
        <f ca="1"/>
        <v>0.6046272255750158</v>
      </c>
      <c r="AL26" s="159">
        <f ca="1"/>
        <v>0.43103229188483572</v>
      </c>
      <c r="AM26" s="160">
        <f ca="1"/>
        <v>0.61146320245052155</v>
      </c>
      <c r="AN26" s="161">
        <f ca="1"/>
        <v>0.83046258591858879</v>
      </c>
      <c r="AO26" s="162">
        <f ca="1"/>
        <v>0.67623182831005524</v>
      </c>
      <c r="AP26" s="163">
        <f ca="1"/>
        <v>4.6555925621217131E-2</v>
      </c>
      <c r="AQ26" s="164">
        <f ca="1"/>
        <v>0.81648782527848995</v>
      </c>
      <c r="AR26" s="165">
        <f ca="1"/>
        <v>0.54010157309890561</v>
      </c>
      <c r="AS26" s="16"/>
      <c r="AT26" s="169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</row>
    <row r="27" spans="6:82" s="2" customFormat="1" ht="16" customHeight="1" x14ac:dyDescent="0.2">
      <c r="O27" s="225">
        <v>0</v>
      </c>
      <c r="P27" s="225">
        <v>1</v>
      </c>
      <c r="Q27" s="225">
        <v>2</v>
      </c>
      <c r="R27" s="225">
        <v>3</v>
      </c>
      <c r="S27" s="225">
        <v>4</v>
      </c>
      <c r="T27" s="225">
        <v>5</v>
      </c>
      <c r="U27" s="225">
        <v>6</v>
      </c>
      <c r="V27" s="225">
        <v>7</v>
      </c>
      <c r="W27" s="225">
        <v>8</v>
      </c>
      <c r="AS27" s="16"/>
      <c r="AT27" s="169"/>
      <c r="AU27" s="204"/>
      <c r="AV27" s="204"/>
      <c r="AW27" s="204"/>
      <c r="AX27" s="204"/>
      <c r="AY27" s="204"/>
      <c r="AZ27" s="204"/>
      <c r="BA27" s="204"/>
      <c r="BB27" s="204"/>
      <c r="BC27" s="204"/>
      <c r="BD27" s="204"/>
      <c r="BE27" s="204"/>
      <c r="BF27" s="204"/>
      <c r="BG27" s="204"/>
      <c r="BH27" s="204"/>
      <c r="BI27" s="169"/>
      <c r="BJ27" s="169"/>
      <c r="BK27" s="169"/>
      <c r="BL27" s="169"/>
      <c r="BM27" s="169"/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  <c r="CC27" s="169"/>
      <c r="CD27" s="169"/>
    </row>
    <row r="28" spans="6:82" s="2" customFormat="1" ht="16" customHeight="1" x14ac:dyDescent="0.2">
      <c r="O28" s="236" cm="1">
        <f t="array" aca="1" ref="O28:W28" ca="1">_xlfn.TOROW(F22:W22,1)</f>
        <v>0.71901561838393668</v>
      </c>
      <c r="P28" s="237">
        <f ca="1"/>
        <v>0.71521710937646343</v>
      </c>
      <c r="Q28" s="238">
        <f ca="1"/>
        <v>0.61467068369367384</v>
      </c>
      <c r="R28" s="239">
        <f ca="1"/>
        <v>0.52867085135102276</v>
      </c>
      <c r="S28" s="240">
        <f ca="1"/>
        <v>0.29570327241828143</v>
      </c>
      <c r="T28" s="241">
        <f ca="1"/>
        <v>0.51341112902373154</v>
      </c>
      <c r="U28" s="242">
        <f ca="1"/>
        <v>0.47118790461182691</v>
      </c>
      <c r="V28" s="243">
        <f ca="1"/>
        <v>0.41465978773910844</v>
      </c>
      <c r="W28" s="244">
        <f ca="1"/>
        <v>0.45749616225453288</v>
      </c>
      <c r="AE28" s="2" t="s">
        <v>12</v>
      </c>
      <c r="AJ28" s="2" t="s">
        <v>59</v>
      </c>
      <c r="AS28" s="16"/>
      <c r="AT28" s="169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169"/>
      <c r="BJ28" s="169"/>
      <c r="BK28" s="169"/>
      <c r="BL28" s="169"/>
      <c r="BM28" s="169"/>
      <c r="BN28" s="169"/>
      <c r="BO28" s="169"/>
      <c r="BP28" s="169"/>
      <c r="BQ28" s="169"/>
      <c r="BR28" s="169"/>
      <c r="BS28" s="169"/>
      <c r="BT28" s="169"/>
      <c r="BU28" s="169"/>
      <c r="BV28" s="169"/>
      <c r="BW28" s="169"/>
      <c r="BX28" s="169"/>
      <c r="BY28" s="169"/>
      <c r="BZ28" s="169"/>
      <c r="CA28" s="169"/>
      <c r="CB28" s="169"/>
      <c r="CC28" s="169"/>
      <c r="CD28" s="169"/>
    </row>
    <row r="29" spans="6:82" s="2" customFormat="1" ht="16" customHeight="1" x14ac:dyDescent="0.2">
      <c r="G29" s="183"/>
      <c r="H29" s="183"/>
      <c r="I29" s="183"/>
      <c r="J29" s="183"/>
      <c r="K29" s="183"/>
      <c r="L29" s="183"/>
      <c r="M29" s="225" cm="1">
        <f t="array" aca="1" ref="M29:N37" ca="1">TRANSPOSE(O27:W28)</f>
        <v>0</v>
      </c>
      <c r="N29" s="227">
        <f ca="1"/>
        <v>0.71901561838393668</v>
      </c>
      <c r="O29" s="186" cm="1">
        <f t="array" aca="1" ref="O29:W29" ca="1">ABS(N29-$O$28:$W$28)</f>
        <v>0</v>
      </c>
      <c r="P29" s="156">
        <f ca="1"/>
        <v>3.7985090074732497E-3</v>
      </c>
      <c r="Q29" s="156">
        <f ca="1"/>
        <v>0.10434493469026285</v>
      </c>
      <c r="R29" s="156">
        <f ca="1"/>
        <v>0.19034476703291392</v>
      </c>
      <c r="S29" s="156">
        <f ca="1"/>
        <v>0.42331234596565526</v>
      </c>
      <c r="T29" s="186">
        <f ca="1"/>
        <v>0.20560448936020514</v>
      </c>
      <c r="U29" s="156">
        <f ca="1"/>
        <v>0.24782771377210977</v>
      </c>
      <c r="V29" s="156">
        <f ca="1"/>
        <v>0.30435583064482824</v>
      </c>
      <c r="W29" s="156">
        <f ca="1"/>
        <v>0.2615194561294038</v>
      </c>
      <c r="AE29" s="166" cm="1">
        <f t="array" aca="1" ref="AE29:AH31" ca="1">_xlfn.RANDARRAY(3,4,-1,1)</f>
        <v>0.9378012664901394</v>
      </c>
      <c r="AF29" s="166">
        <f ca="1"/>
        <v>-6.6972880925539213E-2</v>
      </c>
      <c r="AG29" s="166">
        <f ca="1"/>
        <v>-0.9068642268520366</v>
      </c>
      <c r="AH29" s="166">
        <f ca="1"/>
        <v>0.16503389327259499</v>
      </c>
      <c r="AJ29" s="156" cm="1">
        <f t="array" aca="1" ref="AJ29:AR31" ca="1">MMULT(_xlfn.ANCHORARRAY(AE29), AJ23:AR26)</f>
        <v>-0.77119708456241443</v>
      </c>
      <c r="AK29" s="156">
        <f ca="1"/>
        <v>0.45496265749296122</v>
      </c>
      <c r="AL29" s="156">
        <f ca="1"/>
        <v>-4.4808287329598379E-3</v>
      </c>
      <c r="AM29" s="156">
        <f ca="1"/>
        <v>-0.14643144415130777</v>
      </c>
      <c r="AN29" s="156">
        <f ca="1"/>
        <v>5.6633785235409823E-2</v>
      </c>
      <c r="AO29" s="156">
        <f ca="1"/>
        <v>-0.28571463782080875</v>
      </c>
      <c r="AP29" s="156">
        <f ca="1"/>
        <v>9.026927360806257E-2</v>
      </c>
      <c r="AQ29" s="156">
        <f ca="1"/>
        <v>0.34303248452415647</v>
      </c>
      <c r="AR29" s="156">
        <f ca="1"/>
        <v>0.42363545037743705</v>
      </c>
      <c r="AS29" s="16"/>
      <c r="AT29" s="16"/>
      <c r="AU29" s="16"/>
      <c r="AV29" s="16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169"/>
      <c r="BJ29" s="169"/>
      <c r="BK29" s="169"/>
      <c r="BL29" s="169"/>
      <c r="BM29" s="169"/>
      <c r="BN29" s="169"/>
      <c r="BO29" s="169"/>
      <c r="BP29" s="169"/>
      <c r="BQ29" s="169"/>
      <c r="BR29" s="169"/>
      <c r="BS29" s="169"/>
      <c r="BT29" s="169"/>
      <c r="BU29" s="169"/>
      <c r="BV29" s="169"/>
      <c r="BW29" s="169"/>
      <c r="BX29" s="169"/>
      <c r="BY29" s="169"/>
      <c r="BZ29" s="169"/>
      <c r="CA29" s="169"/>
      <c r="CB29" s="169"/>
      <c r="CC29" s="169"/>
      <c r="CD29" s="169"/>
    </row>
    <row r="30" spans="6:82" s="2" customFormat="1" ht="16" customHeight="1" thickBot="1" x14ac:dyDescent="0.25">
      <c r="G30" s="209"/>
      <c r="H30" s="212" t="s">
        <v>47</v>
      </c>
      <c r="I30" s="209"/>
      <c r="J30" s="213" t="s">
        <v>48</v>
      </c>
      <c r="K30" s="209"/>
      <c r="L30" s="214"/>
      <c r="M30" s="225">
        <f ca="1"/>
        <v>1</v>
      </c>
      <c r="N30" s="228">
        <f ca="1"/>
        <v>0.71521710937646343</v>
      </c>
      <c r="O30" s="191" cm="1">
        <f t="array" aca="1" ref="O30:W30" ca="1">ABS(N30-$O$28:$W$28)</f>
        <v>3.7985090074732497E-3</v>
      </c>
      <c r="P30" s="179">
        <f ca="1"/>
        <v>0</v>
      </c>
      <c r="Q30" s="156">
        <f ca="1"/>
        <v>0.1005464256827896</v>
      </c>
      <c r="R30" s="156">
        <f ca="1"/>
        <v>0.18654625802544067</v>
      </c>
      <c r="S30" s="178">
        <f ca="1"/>
        <v>0.41951383695818201</v>
      </c>
      <c r="T30" s="186">
        <f ca="1"/>
        <v>0.2018059803527319</v>
      </c>
      <c r="U30" s="179">
        <f ca="1"/>
        <v>0.24402920476463652</v>
      </c>
      <c r="V30" s="156">
        <f ca="1"/>
        <v>0.30055732163735499</v>
      </c>
      <c r="W30" s="156">
        <f ca="1"/>
        <v>0.25772094712193055</v>
      </c>
      <c r="AE30" s="166">
        <f ca="1"/>
        <v>0.40861567838611235</v>
      </c>
      <c r="AF30" s="166">
        <f ca="1"/>
        <v>-0.86075157986844997</v>
      </c>
      <c r="AG30" s="166">
        <f ca="1"/>
        <v>-0.73048343675481142</v>
      </c>
      <c r="AH30" s="166">
        <f ca="1"/>
        <v>-0.1816644124435256</v>
      </c>
      <c r="AJ30" s="156">
        <f ca="1"/>
        <v>-1.3375083495165745</v>
      </c>
      <c r="AK30" s="156">
        <f ca="1"/>
        <v>-0.44490450758453565</v>
      </c>
      <c r="AL30" s="156">
        <f ca="1"/>
        <v>-0.96253718393546217</v>
      </c>
      <c r="AM30" s="156">
        <f ca="1"/>
        <v>-0.76987795494088107</v>
      </c>
      <c r="AN30" s="156">
        <f ca="1"/>
        <v>-0.88749066430445844</v>
      </c>
      <c r="AO30" s="156">
        <f ca="1"/>
        <v>-1.2792441757395316</v>
      </c>
      <c r="AP30" s="156">
        <f ca="1"/>
        <v>-0.47258659401653369</v>
      </c>
      <c r="AQ30" s="156">
        <f ca="1"/>
        <v>-0.60484350719860114</v>
      </c>
      <c r="AR30" s="156">
        <f ca="1"/>
        <v>-0.70334635678887447</v>
      </c>
      <c r="AS30" s="16"/>
      <c r="AT30" s="16"/>
      <c r="AU30" s="16"/>
      <c r="AV30" s="16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4"/>
      <c r="BI30" s="169"/>
      <c r="BJ30" s="169"/>
      <c r="BK30" s="169"/>
      <c r="BL30" s="169"/>
      <c r="BM30" s="169"/>
      <c r="BN30" s="169"/>
      <c r="BO30" s="169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69"/>
      <c r="CA30" s="169"/>
      <c r="CB30" s="169"/>
      <c r="CC30" s="169"/>
      <c r="CD30" s="169"/>
    </row>
    <row r="31" spans="6:82" s="2" customFormat="1" ht="16" customHeight="1" thickBot="1" x14ac:dyDescent="0.25">
      <c r="G31" s="215" t="s">
        <v>30</v>
      </c>
      <c r="H31" s="216">
        <f ca="1">Q28</f>
        <v>0.61467068369367384</v>
      </c>
      <c r="I31" s="209" t="s">
        <v>28</v>
      </c>
      <c r="J31" s="217">
        <f ca="1">N34</f>
        <v>0.51341112902373154</v>
      </c>
      <c r="K31" s="218" t="s">
        <v>32</v>
      </c>
      <c r="L31" s="211">
        <f ca="1">ABS(H31-J31)</f>
        <v>0.1012595546699423</v>
      </c>
      <c r="M31" s="225">
        <f ca="1"/>
        <v>2</v>
      </c>
      <c r="N31" s="229">
        <f ca="1"/>
        <v>0.61467068369367384</v>
      </c>
      <c r="O31" s="187" cm="1">
        <f t="array" aca="1" ref="O31:W31" ca="1">ABS(N31-$O$28:$W$28)</f>
        <v>0.10434493469026285</v>
      </c>
      <c r="P31" s="156">
        <f ca="1"/>
        <v>0.1005464256827896</v>
      </c>
      <c r="Q31" s="156">
        <f ca="1"/>
        <v>0</v>
      </c>
      <c r="R31" s="156">
        <f ca="1"/>
        <v>8.5999832342651072E-2</v>
      </c>
      <c r="S31" s="178">
        <f ca="1"/>
        <v>0.31896741127539241</v>
      </c>
      <c r="T31" s="190">
        <f ca="1"/>
        <v>0.1012595546699423</v>
      </c>
      <c r="U31" s="179">
        <f ca="1"/>
        <v>0.14348277908184692</v>
      </c>
      <c r="V31" s="156">
        <f ca="1"/>
        <v>0.20001089595456539</v>
      </c>
      <c r="W31" s="156">
        <f ca="1"/>
        <v>0.15717452143914096</v>
      </c>
      <c r="AE31" s="166">
        <f ca="1"/>
        <v>8.1055924096035126E-2</v>
      </c>
      <c r="AF31" s="166">
        <f ca="1"/>
        <v>-0.55726969898586809</v>
      </c>
      <c r="AG31" s="166">
        <f ca="1"/>
        <v>1.1370600196298986E-2</v>
      </c>
      <c r="AH31" s="166">
        <f ca="1"/>
        <v>0.92035097545372646</v>
      </c>
      <c r="AJ31" s="156">
        <f ca="1"/>
        <v>0.20511888166801423</v>
      </c>
      <c r="AK31" s="156">
        <f ca="1"/>
        <v>0.33312547254991376</v>
      </c>
      <c r="AL31" s="156">
        <f ca="1"/>
        <v>-1.058476494870958E-2</v>
      </c>
      <c r="AM31" s="156">
        <f ca="1"/>
        <v>0.31689102636084038</v>
      </c>
      <c r="AN31" s="156">
        <f ca="1"/>
        <v>0.48467364548448078</v>
      </c>
      <c r="AO31" s="156">
        <f ca="1"/>
        <v>0.10553011389887601</v>
      </c>
      <c r="AP31" s="156">
        <f ca="1"/>
        <v>-0.21909657011802275</v>
      </c>
      <c r="AQ31" s="156">
        <f ca="1"/>
        <v>0.57511116695923481</v>
      </c>
      <c r="AR31" s="156">
        <f ca="1"/>
        <v>0.12646248642221158</v>
      </c>
      <c r="AS31" s="16"/>
      <c r="AT31" s="16"/>
      <c r="AU31" s="16"/>
      <c r="AV31" s="16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  <c r="BU31" s="169"/>
      <c r="BV31" s="169"/>
      <c r="BW31" s="169"/>
      <c r="BX31" s="169"/>
      <c r="BY31" s="169"/>
      <c r="BZ31" s="169"/>
      <c r="CA31" s="169"/>
      <c r="CB31" s="169"/>
      <c r="CC31" s="169"/>
      <c r="CD31" s="169"/>
    </row>
    <row r="32" spans="6:82" s="2" customFormat="1" ht="16" customHeight="1" x14ac:dyDescent="0.2">
      <c r="G32" s="181"/>
      <c r="H32" s="181"/>
      <c r="I32" s="181"/>
      <c r="J32" s="181"/>
      <c r="K32" s="181"/>
      <c r="L32" s="181"/>
      <c r="M32" s="225">
        <f ca="1"/>
        <v>3</v>
      </c>
      <c r="N32" s="230">
        <f ca="1"/>
        <v>0.52867085135102276</v>
      </c>
      <c r="O32" s="156" cm="1">
        <f t="array" aca="1" ref="O32:W32" ca="1">ABS(N32-$O$28:$W$28)</f>
        <v>0.19034476703291392</v>
      </c>
      <c r="P32" s="156">
        <f ca="1"/>
        <v>0.18654625802544067</v>
      </c>
      <c r="Q32" s="156">
        <f ca="1"/>
        <v>8.5999832342651072E-2</v>
      </c>
      <c r="R32" s="156">
        <f ca="1"/>
        <v>0</v>
      </c>
      <c r="S32" s="156">
        <f ca="1"/>
        <v>0.23296757893274134</v>
      </c>
      <c r="T32" s="187">
        <f ca="1"/>
        <v>1.5259722327291225E-2</v>
      </c>
      <c r="U32" s="156">
        <f ca="1"/>
        <v>5.748294673919585E-2</v>
      </c>
      <c r="V32" s="156">
        <f ca="1"/>
        <v>0.11401106361191432</v>
      </c>
      <c r="W32" s="156">
        <f ca="1"/>
        <v>7.1174689096489885E-2</v>
      </c>
      <c r="AS32" s="16"/>
      <c r="AT32" s="169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169"/>
      <c r="BJ32" s="169"/>
      <c r="BK32" s="169"/>
      <c r="BL32" s="169"/>
      <c r="BM32" s="169"/>
      <c r="BN32" s="169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169"/>
      <c r="BZ32" s="169"/>
      <c r="CA32" s="169"/>
      <c r="CB32" s="169"/>
      <c r="CC32" s="169"/>
      <c r="CD32" s="169"/>
    </row>
    <row r="33" spans="4:82" s="2" customFormat="1" ht="16" customHeight="1" x14ac:dyDescent="0.2">
      <c r="M33" s="225">
        <f ca="1"/>
        <v>4</v>
      </c>
      <c r="N33" s="231">
        <f ca="1"/>
        <v>0.29570327241828143</v>
      </c>
      <c r="O33" s="156" cm="1">
        <f t="array" aca="1" ref="O33:W33" ca="1">ABS(N33-$O$28:$W$28)</f>
        <v>0.42331234596565526</v>
      </c>
      <c r="P33" s="156">
        <f ca="1"/>
        <v>0.41951383695818201</v>
      </c>
      <c r="Q33" s="156">
        <f ca="1"/>
        <v>0.31896741127539241</v>
      </c>
      <c r="R33" s="156">
        <f ca="1"/>
        <v>0.23296757893274134</v>
      </c>
      <c r="S33" s="156">
        <f ca="1"/>
        <v>0</v>
      </c>
      <c r="T33" s="156">
        <f ca="1"/>
        <v>0.21770785660545011</v>
      </c>
      <c r="U33" s="156">
        <f ca="1"/>
        <v>0.17548463219354549</v>
      </c>
      <c r="V33" s="156">
        <f ca="1"/>
        <v>0.11895651532082702</v>
      </c>
      <c r="W33" s="156">
        <f ca="1"/>
        <v>0.16179288983625145</v>
      </c>
      <c r="AE33" s="2" t="s">
        <v>13</v>
      </c>
      <c r="AJ33" s="2" t="s">
        <v>58</v>
      </c>
      <c r="AS33" s="16"/>
      <c r="AT33" s="169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169"/>
      <c r="BJ33" s="169"/>
      <c r="BK33" s="169"/>
      <c r="BL33" s="169"/>
      <c r="BM33" s="169"/>
      <c r="BN33" s="169"/>
      <c r="BO33" s="169"/>
      <c r="BP33" s="169"/>
      <c r="BQ33" s="169"/>
      <c r="BR33" s="169"/>
      <c r="BS33" s="169"/>
      <c r="BT33" s="169"/>
      <c r="BU33" s="169"/>
      <c r="BV33" s="169"/>
      <c r="BW33" s="169"/>
      <c r="BX33" s="169"/>
      <c r="BY33" s="169"/>
      <c r="BZ33" s="169"/>
      <c r="CA33" s="169"/>
      <c r="CB33" s="169"/>
      <c r="CC33" s="169"/>
      <c r="CD33" s="169"/>
    </row>
    <row r="34" spans="4:82" s="2" customFormat="1" ht="16" customHeight="1" x14ac:dyDescent="0.2">
      <c r="M34" s="225">
        <f ca="1"/>
        <v>5</v>
      </c>
      <c r="N34" s="232">
        <f ca="1"/>
        <v>0.51341112902373154</v>
      </c>
      <c r="O34" s="156" cm="1">
        <f t="array" aca="1" ref="O34:W34" ca="1">ABS(N34-$O$28:$W$28)</f>
        <v>0.20560448936020514</v>
      </c>
      <c r="P34" s="156">
        <f ca="1"/>
        <v>0.2018059803527319</v>
      </c>
      <c r="Q34" s="156">
        <f ca="1"/>
        <v>0.1012595546699423</v>
      </c>
      <c r="R34" s="156">
        <f ca="1"/>
        <v>1.5259722327291225E-2</v>
      </c>
      <c r="S34" s="156">
        <f ca="1"/>
        <v>0.21770785660545011</v>
      </c>
      <c r="T34" s="156">
        <f ca="1"/>
        <v>0</v>
      </c>
      <c r="U34" s="156">
        <f ca="1"/>
        <v>4.2223224411904625E-2</v>
      </c>
      <c r="V34" s="156">
        <f ca="1"/>
        <v>9.8751341284623095E-2</v>
      </c>
      <c r="W34" s="156">
        <f ca="1"/>
        <v>5.591496676919866E-2</v>
      </c>
      <c r="AE34" s="166" cm="1">
        <f t="array" aca="1" ref="AE34:AH36" ca="1">_xlfn.RANDARRAY(3,4,-1,1)</f>
        <v>-8.8967896668578295E-2</v>
      </c>
      <c r="AF34" s="166">
        <f ca="1"/>
        <v>-0.41032678631030239</v>
      </c>
      <c r="AG34" s="166">
        <f ca="1"/>
        <v>-0.66790884588098942</v>
      </c>
      <c r="AH34" s="166">
        <f ca="1"/>
        <v>-0.31663743501832542</v>
      </c>
      <c r="AJ34" s="156" cm="1">
        <f t="array" aca="1" ref="AJ34:AR36" ca="1">MMULT(_xlfn.ANCHORARRAY(AE34), AJ23:AR26)</f>
        <v>-1.1014322167369877</v>
      </c>
      <c r="AK34" s="156">
        <f ca="1"/>
        <v>-0.60347056224458384</v>
      </c>
      <c r="AL34" s="156">
        <f ca="1"/>
        <v>-0.86333451109317716</v>
      </c>
      <c r="AM34" s="156">
        <f ca="1"/>
        <v>-0.71079468691421377</v>
      </c>
      <c r="AN34" s="156">
        <f ca="1"/>
        <v>-0.96835757741199635</v>
      </c>
      <c r="AO34" s="156">
        <f ca="1"/>
        <v>-0.98745256220205502</v>
      </c>
      <c r="AP34" s="156">
        <f ca="1"/>
        <v>-0.39063982715406431</v>
      </c>
      <c r="AQ34" s="156">
        <f ca="1"/>
        <v>-0.86896354770222506</v>
      </c>
      <c r="AR34" s="156">
        <f ca="1"/>
        <v>-0.76393411261717215</v>
      </c>
      <c r="AS34" s="16"/>
      <c r="AT34" s="169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169"/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169"/>
      <c r="BW34" s="169"/>
      <c r="BX34" s="169"/>
      <c r="BY34" s="169"/>
      <c r="BZ34" s="169"/>
      <c r="CA34" s="169"/>
      <c r="CB34" s="169"/>
      <c r="CC34" s="169"/>
      <c r="CD34" s="169"/>
    </row>
    <row r="35" spans="4:82" s="2" customFormat="1" ht="16" customHeight="1" x14ac:dyDescent="0.2">
      <c r="M35" s="225">
        <f ca="1"/>
        <v>6</v>
      </c>
      <c r="N35" s="233">
        <f ca="1"/>
        <v>0.47118790461182691</v>
      </c>
      <c r="O35" s="156" cm="1">
        <f t="array" aca="1" ref="O35:W35" ca="1">ABS(N35-$O$28:$W$28)</f>
        <v>0.24782771377210977</v>
      </c>
      <c r="P35" s="156">
        <f ca="1"/>
        <v>0.24402920476463652</v>
      </c>
      <c r="Q35" s="156">
        <f ca="1"/>
        <v>0.14348277908184692</v>
      </c>
      <c r="R35" s="156">
        <f ca="1"/>
        <v>5.748294673919585E-2</v>
      </c>
      <c r="S35" s="156">
        <f ca="1"/>
        <v>0.17548463219354549</v>
      </c>
      <c r="T35" s="156">
        <f ca="1"/>
        <v>4.2223224411904625E-2</v>
      </c>
      <c r="U35" s="156">
        <f ca="1"/>
        <v>0</v>
      </c>
      <c r="V35" s="156">
        <f ca="1"/>
        <v>5.652811687271847E-2</v>
      </c>
      <c r="W35" s="156">
        <f ca="1"/>
        <v>1.3691742357294034E-2</v>
      </c>
      <c r="AE35" s="166">
        <f ca="1"/>
        <v>0.51198713703503662</v>
      </c>
      <c r="AF35" s="166">
        <f ca="1"/>
        <v>-0.39422988535420922</v>
      </c>
      <c r="AG35" s="166">
        <f ca="1"/>
        <v>-0.17083591361666794</v>
      </c>
      <c r="AH35" s="166">
        <f ca="1"/>
        <v>-0.78725715909058236</v>
      </c>
      <c r="AJ35" s="156">
        <f ca="1"/>
        <v>-0.84766092350983491</v>
      </c>
      <c r="AK35" s="156">
        <f ca="1"/>
        <v>-0.38650725860688429</v>
      </c>
      <c r="AL35" s="156">
        <f ca="1"/>
        <v>-0.50090785347422762</v>
      </c>
      <c r="AM35" s="156">
        <f ca="1"/>
        <v>-0.64188521980183255</v>
      </c>
      <c r="AN35" s="156">
        <f ca="1"/>
        <v>-0.71040469020323993</v>
      </c>
      <c r="AO35" s="156">
        <f ca="1"/>
        <v>-0.91766132637569608</v>
      </c>
      <c r="AP35" s="156">
        <f ca="1"/>
        <v>-0.11273839067311184</v>
      </c>
      <c r="AQ35" s="156">
        <f ca="1"/>
        <v>-0.51142398253043408</v>
      </c>
      <c r="AR35" s="156">
        <f ca="1"/>
        <v>-0.41774455858037729</v>
      </c>
      <c r="AS35" s="16"/>
      <c r="AT35" s="169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169"/>
      <c r="BJ35" s="169"/>
      <c r="BK35" s="169"/>
      <c r="BL35" s="169"/>
      <c r="BM35" s="169"/>
      <c r="BN35" s="169"/>
      <c r="BO35" s="169"/>
      <c r="BP35" s="169"/>
      <c r="BQ35" s="169"/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  <c r="CB35" s="169"/>
      <c r="CC35" s="169"/>
      <c r="CD35" s="169"/>
    </row>
    <row r="36" spans="4:82" s="2" customFormat="1" ht="16" customHeight="1" x14ac:dyDescent="0.2">
      <c r="M36" s="225">
        <f ca="1"/>
        <v>7</v>
      </c>
      <c r="N36" s="234">
        <f ca="1"/>
        <v>0.41465978773910844</v>
      </c>
      <c r="O36" s="156" cm="1">
        <f t="array" aca="1" ref="O36:W36" ca="1">ABS(N36-$O$28:$W$28)</f>
        <v>0.30435583064482824</v>
      </c>
      <c r="P36" s="156">
        <f ca="1"/>
        <v>0.30055732163735499</v>
      </c>
      <c r="Q36" s="156">
        <f ca="1"/>
        <v>0.20001089595456539</v>
      </c>
      <c r="R36" s="156">
        <f ca="1"/>
        <v>0.11401106361191432</v>
      </c>
      <c r="S36" s="156">
        <f ca="1"/>
        <v>0.11895651532082702</v>
      </c>
      <c r="T36" s="156">
        <f ca="1"/>
        <v>9.8751341284623095E-2</v>
      </c>
      <c r="U36" s="156">
        <f ca="1"/>
        <v>5.652811687271847E-2</v>
      </c>
      <c r="V36" s="156">
        <f ca="1"/>
        <v>0</v>
      </c>
      <c r="W36" s="156">
        <f ca="1"/>
        <v>4.2836374515424436E-2</v>
      </c>
      <c r="AE36" s="166">
        <f ca="1"/>
        <v>0.76849823954825269</v>
      </c>
      <c r="AF36" s="166">
        <f ca="1"/>
        <v>0.67862567033289856</v>
      </c>
      <c r="AG36" s="166">
        <f ca="1"/>
        <v>-0.81372663832252812</v>
      </c>
      <c r="AH36" s="166">
        <f ca="1"/>
        <v>-0.31945758524007672</v>
      </c>
      <c r="AJ36" s="156">
        <f ca="1"/>
        <v>-0.50441404667217216</v>
      </c>
      <c r="AK36" s="156">
        <f ca="1"/>
        <v>0.44686646173915168</v>
      </c>
      <c r="AL36" s="156">
        <f ca="1"/>
        <v>0.35897117038893789</v>
      </c>
      <c r="AM36" s="156">
        <f ca="1"/>
        <v>-7.7405643057475965E-2</v>
      </c>
      <c r="AN36" s="156">
        <f ca="1"/>
        <v>6.1605904740389406E-2</v>
      </c>
      <c r="AO36" s="156">
        <f ca="1"/>
        <v>0.12665441722898926</v>
      </c>
      <c r="AP36" s="156">
        <f ca="1"/>
        <v>0.42048534202799065</v>
      </c>
      <c r="AQ36" s="156">
        <f ca="1"/>
        <v>0.19469870549753682</v>
      </c>
      <c r="AR36" s="156">
        <f ca="1"/>
        <v>0.64837612684274715</v>
      </c>
      <c r="AS36" s="16"/>
      <c r="AT36" s="169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169"/>
      <c r="BJ36" s="169"/>
      <c r="BK36" s="169"/>
      <c r="BL36" s="169"/>
      <c r="BM36" s="169"/>
      <c r="BN36" s="169"/>
      <c r="BO36" s="169"/>
      <c r="BP36" s="169"/>
      <c r="BQ36" s="169"/>
      <c r="BR36" s="169"/>
      <c r="BS36" s="169"/>
      <c r="BT36" s="169"/>
      <c r="BU36" s="169"/>
      <c r="BV36" s="169"/>
      <c r="BW36" s="169"/>
      <c r="BX36" s="169"/>
      <c r="BY36" s="169"/>
      <c r="BZ36" s="169"/>
      <c r="CA36" s="169"/>
      <c r="CB36" s="169"/>
      <c r="CC36" s="169"/>
      <c r="CD36" s="169"/>
    </row>
    <row r="37" spans="4:82" s="2" customFormat="1" ht="16" customHeight="1" x14ac:dyDescent="0.2">
      <c r="M37" s="225">
        <f ca="1"/>
        <v>8</v>
      </c>
      <c r="N37" s="235">
        <f ca="1"/>
        <v>0.45749616225453288</v>
      </c>
      <c r="O37" s="156" cm="1">
        <f t="array" aca="1" ref="O37:W37" ca="1">ABS(N37-$O$28:$W$28)</f>
        <v>0.2615194561294038</v>
      </c>
      <c r="P37" s="156">
        <f ca="1"/>
        <v>0.25772094712193055</v>
      </c>
      <c r="Q37" s="156">
        <f ca="1"/>
        <v>0.15717452143914096</v>
      </c>
      <c r="R37" s="156">
        <f ca="1"/>
        <v>7.1174689096489885E-2</v>
      </c>
      <c r="S37" s="156">
        <f ca="1"/>
        <v>0.16179288983625145</v>
      </c>
      <c r="T37" s="156">
        <f ca="1"/>
        <v>5.591496676919866E-2</v>
      </c>
      <c r="U37" s="156">
        <f ca="1"/>
        <v>1.3691742357294034E-2</v>
      </c>
      <c r="V37" s="156">
        <f ca="1"/>
        <v>4.2836374515424436E-2</v>
      </c>
      <c r="W37" s="156">
        <f ca="1"/>
        <v>0</v>
      </c>
      <c r="AS37" s="16"/>
      <c r="AT37" s="169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169"/>
      <c r="BJ37" s="169"/>
      <c r="BK37" s="169"/>
      <c r="BL37" s="169"/>
      <c r="BM37" s="169"/>
      <c r="BN37" s="169"/>
      <c r="BO37" s="169"/>
      <c r="BP37" s="169"/>
      <c r="BQ37" s="169"/>
      <c r="BR37" s="169"/>
      <c r="BS37" s="169"/>
      <c r="BT37" s="169"/>
      <c r="BU37" s="169"/>
      <c r="BV37" s="169"/>
      <c r="BW37" s="169"/>
      <c r="BX37" s="169"/>
      <c r="BY37" s="169"/>
      <c r="BZ37" s="169"/>
      <c r="CA37" s="169"/>
      <c r="CB37" s="169"/>
      <c r="CC37" s="169"/>
      <c r="CD37" s="169"/>
    </row>
    <row r="38" spans="4:82" s="2" customFormat="1" ht="16" customHeight="1" x14ac:dyDescent="0.2">
      <c r="AE38" s="2" t="s">
        <v>14</v>
      </c>
      <c r="AJ38" s="2" t="s">
        <v>57</v>
      </c>
      <c r="AS38" s="16"/>
      <c r="AT38" s="169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  <c r="CB38" s="169"/>
      <c r="CC38" s="169"/>
      <c r="CD38" s="169"/>
    </row>
    <row r="39" spans="4:82" s="2" customFormat="1" ht="16" customHeight="1" x14ac:dyDescent="0.2">
      <c r="D39" s="167"/>
      <c r="AE39" s="166" cm="1">
        <f t="array" aca="1" ref="AE39:AH41" ca="1">_xlfn.RANDARRAY(3,4,-1,1)</f>
        <v>0.56186136227560968</v>
      </c>
      <c r="AF39" s="166">
        <f ca="1"/>
        <v>0.16784648848296335</v>
      </c>
      <c r="AG39" s="166">
        <f ca="1"/>
        <v>-0.65654383884617529</v>
      </c>
      <c r="AH39" s="166">
        <f ca="1"/>
        <v>-0.33867340342245589</v>
      </c>
      <c r="AJ39" s="156" cm="1">
        <f t="array" aca="1" ref="AJ39:AR41" ca="1">MMULT(_xlfn.ANCHORARRAY(AE39), AJ23:AR26)</f>
        <v>-0.69820436243735828</v>
      </c>
      <c r="AK39" s="156">
        <f ca="1"/>
        <v>8.5826930572054178E-2</v>
      </c>
      <c r="AL39" s="156">
        <f ca="1"/>
        <v>-8.1805184948738841E-2</v>
      </c>
      <c r="AM39" s="156">
        <f ca="1"/>
        <v>-0.30645385997315577</v>
      </c>
      <c r="AN39" s="156">
        <f ca="1"/>
        <v>-0.27557023154944821</v>
      </c>
      <c r="AO39" s="156">
        <f ca="1"/>
        <v>-0.32822877969675102</v>
      </c>
      <c r="AP39" s="156">
        <f ca="1"/>
        <v>0.11927408915235213</v>
      </c>
      <c r="AQ39" s="156">
        <f ca="1"/>
        <v>-0.1213113290332774</v>
      </c>
      <c r="AR39" s="156">
        <f ca="1"/>
        <v>0.14311336005314418</v>
      </c>
      <c r="AS39" s="16"/>
      <c r="AT39" s="169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169"/>
      <c r="BJ39" s="169"/>
      <c r="BK39" s="169"/>
      <c r="BL39" s="169"/>
      <c r="BM39" s="169"/>
      <c r="BN39" s="169"/>
      <c r="BO39" s="169"/>
      <c r="BP39" s="169"/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  <c r="CB39" s="169"/>
      <c r="CC39" s="169"/>
      <c r="CD39" s="169"/>
    </row>
    <row r="40" spans="4:82" s="2" customFormat="1" ht="16" customHeight="1" x14ac:dyDescent="0.2">
      <c r="AE40" s="166">
        <f ca="1"/>
        <v>-0.82428431270505675</v>
      </c>
      <c r="AF40" s="166">
        <f ca="1"/>
        <v>0.50789293068288255</v>
      </c>
      <c r="AG40" s="166">
        <f ca="1"/>
        <v>0.68048594603362944</v>
      </c>
      <c r="AH40" s="166">
        <f ca="1"/>
        <v>-0.74239668628631206</v>
      </c>
      <c r="AJ40" s="156">
        <f ca="1"/>
        <v>0.49679467958893425</v>
      </c>
      <c r="AK40" s="156">
        <f ca="1"/>
        <v>-0.56408504847275287</v>
      </c>
      <c r="AL40" s="156">
        <f ca="1"/>
        <v>4.9922405314428542E-2</v>
      </c>
      <c r="AM40" s="156">
        <f ca="1"/>
        <v>-7.3412433504323915E-2</v>
      </c>
      <c r="AN40" s="156">
        <f ca="1"/>
        <v>-0.35067005720468941</v>
      </c>
      <c r="AO40" s="156">
        <f ca="1"/>
        <v>0.21640206586909483</v>
      </c>
      <c r="AP40" s="156">
        <f ca="1"/>
        <v>0.10321308842710733</v>
      </c>
      <c r="AQ40" s="156">
        <f ca="1"/>
        <v>-0.65449880235822877</v>
      </c>
      <c r="AR40" s="156">
        <f ca="1"/>
        <v>-0.38340876610255814</v>
      </c>
      <c r="AT40" s="169"/>
      <c r="AU40" s="169"/>
      <c r="AV40" s="169"/>
      <c r="AW40" s="169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  <c r="BW40" s="169"/>
      <c r="BX40" s="169"/>
      <c r="BY40" s="169"/>
      <c r="BZ40" s="169"/>
      <c r="CA40" s="169"/>
      <c r="CB40" s="169"/>
      <c r="CC40" s="169"/>
      <c r="CD40" s="169"/>
    </row>
    <row r="41" spans="4:82" s="2" customFormat="1" ht="16" customHeight="1" thickBot="1" x14ac:dyDescent="0.25">
      <c r="R41" s="2" t="s">
        <v>17</v>
      </c>
      <c r="AE41" s="166">
        <f ca="1"/>
        <v>-0.35276363104601915</v>
      </c>
      <c r="AF41" s="166">
        <f ca="1"/>
        <v>0.36990745902750377</v>
      </c>
      <c r="AG41" s="166">
        <f ca="1"/>
        <v>-0.13849603854405657</v>
      </c>
      <c r="AH41" s="166">
        <f ca="1"/>
        <v>-0.60332962400441725</v>
      </c>
      <c r="AJ41" s="156">
        <f ca="1"/>
        <v>-0.2773533114924015</v>
      </c>
      <c r="AK41" s="156">
        <f ca="1"/>
        <v>-0.43565733125327322</v>
      </c>
      <c r="AL41" s="156">
        <f ca="1"/>
        <v>-0.20336505703722768</v>
      </c>
      <c r="AM41" s="156">
        <f ca="1"/>
        <v>-0.32677307253455284</v>
      </c>
      <c r="AN41" s="156">
        <f ca="1"/>
        <v>-0.56163664510380684</v>
      </c>
      <c r="AO41" s="156">
        <f ca="1"/>
        <v>-0.18704075731849781</v>
      </c>
      <c r="AP41" s="156">
        <f ca="1"/>
        <v>2.4129713452121341E-2</v>
      </c>
      <c r="AQ41" s="156">
        <f ca="1"/>
        <v>-0.67822330169888878</v>
      </c>
      <c r="AR41" s="156">
        <f ca="1"/>
        <v>-0.33559429436437294</v>
      </c>
      <c r="AT41" s="169"/>
      <c r="AU41" s="169"/>
      <c r="AV41" s="169"/>
      <c r="AW41" s="169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/>
      <c r="BS41" s="169"/>
      <c r="BT41" s="169"/>
      <c r="BU41" s="169"/>
      <c r="BV41" s="169"/>
      <c r="BW41" s="169"/>
      <c r="BX41" s="169"/>
      <c r="BY41" s="169"/>
      <c r="BZ41" s="169"/>
      <c r="CA41" s="169"/>
      <c r="CB41" s="169"/>
      <c r="CC41" s="169"/>
      <c r="CD41" s="169"/>
    </row>
    <row r="42" spans="4:82" s="2" customFormat="1" ht="16" customHeight="1" x14ac:dyDescent="0.2">
      <c r="R42" s="84" t="s">
        <v>2</v>
      </c>
      <c r="S42" s="85"/>
      <c r="T42" s="86" t="s">
        <v>3</v>
      </c>
      <c r="U42" s="87"/>
      <c r="V42" s="88" t="s">
        <v>4</v>
      </c>
      <c r="W42" s="89"/>
      <c r="AT42" s="169"/>
      <c r="AU42" s="169"/>
      <c r="AV42" s="169"/>
      <c r="AW42" s="169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  <c r="BU42" s="169"/>
      <c r="BV42" s="169"/>
      <c r="BW42" s="169"/>
      <c r="BX42" s="169"/>
      <c r="BY42" s="169"/>
      <c r="BZ42" s="169"/>
      <c r="CA42" s="169"/>
      <c r="CB42" s="169"/>
      <c r="CC42" s="169"/>
      <c r="CD42" s="169"/>
    </row>
    <row r="43" spans="4:82" s="2" customFormat="1" ht="16" customHeight="1" thickBot="1" x14ac:dyDescent="0.25">
      <c r="R43" s="126"/>
      <c r="S43" s="127"/>
      <c r="T43" s="128"/>
      <c r="U43" s="129"/>
      <c r="V43" s="130"/>
      <c r="W43" s="131"/>
      <c r="AJ43" s="206" t="s">
        <v>0</v>
      </c>
      <c r="AK43" s="206"/>
      <c r="AL43" s="206"/>
      <c r="AM43" s="206"/>
      <c r="AN43" s="206"/>
      <c r="AO43" s="206"/>
      <c r="AP43" s="206"/>
      <c r="AQ43" s="206"/>
      <c r="AR43" s="206"/>
      <c r="AT43" s="169"/>
      <c r="AU43" s="169"/>
      <c r="AV43" s="169"/>
      <c r="AW43" s="169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169"/>
      <c r="BJ43" s="169"/>
      <c r="BK43" s="169"/>
      <c r="BL43" s="169"/>
      <c r="BM43" s="169"/>
      <c r="BN43" s="169"/>
      <c r="BO43" s="169"/>
      <c r="BP43" s="169"/>
      <c r="BQ43" s="169"/>
      <c r="BR43" s="169"/>
      <c r="BS43" s="169"/>
      <c r="BT43" s="169"/>
      <c r="BU43" s="169"/>
      <c r="BV43" s="169"/>
      <c r="BW43" s="169"/>
      <c r="BX43" s="169"/>
      <c r="BY43" s="169"/>
      <c r="BZ43" s="169"/>
      <c r="CA43" s="169"/>
      <c r="CB43" s="169"/>
      <c r="CC43" s="169"/>
      <c r="CD43" s="169"/>
    </row>
    <row r="44" spans="4:82" s="2" customFormat="1" ht="16" customHeight="1" x14ac:dyDescent="0.2">
      <c r="R44" s="90" t="s">
        <v>5</v>
      </c>
      <c r="S44" s="91"/>
      <c r="T44" s="92" t="s">
        <v>6</v>
      </c>
      <c r="U44" s="93"/>
      <c r="V44" s="94" t="s">
        <v>7</v>
      </c>
      <c r="W44" s="95"/>
      <c r="AJ44" s="207" cm="1">
        <f t="array" aca="1" ref="AJ44:AR46" ca="1">_xlfn.ANCHORARRAY(AJ29)</f>
        <v>-0.77119708456241443</v>
      </c>
      <c r="AK44" s="207">
        <f ca="1"/>
        <v>0.45496265749296122</v>
      </c>
      <c r="AL44" s="207">
        <f ca="1"/>
        <v>-4.4808287329598379E-3</v>
      </c>
      <c r="AM44" s="207">
        <f ca="1"/>
        <v>-0.14643144415130777</v>
      </c>
      <c r="AN44" s="207">
        <f ca="1"/>
        <v>5.6633785235409823E-2</v>
      </c>
      <c r="AO44" s="207">
        <f ca="1"/>
        <v>-0.28571463782080875</v>
      </c>
      <c r="AP44" s="207">
        <f ca="1"/>
        <v>9.026927360806257E-2</v>
      </c>
      <c r="AQ44" s="207">
        <f ca="1"/>
        <v>0.34303248452415647</v>
      </c>
      <c r="AR44" s="207">
        <f ca="1"/>
        <v>0.42363545037743705</v>
      </c>
      <c r="AT44" s="169"/>
      <c r="AU44" s="169"/>
      <c r="AV44" s="169"/>
      <c r="AW44" s="169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169"/>
      <c r="BJ44" s="169"/>
      <c r="BK44" s="169"/>
      <c r="BL44" s="169"/>
      <c r="BM44" s="169"/>
      <c r="BN44" s="169"/>
      <c r="BO44" s="169"/>
      <c r="BP44" s="169"/>
      <c r="BQ44" s="169"/>
      <c r="BR44" s="169"/>
      <c r="BS44" s="169"/>
      <c r="BT44" s="169"/>
      <c r="BU44" s="169"/>
      <c r="BV44" s="169"/>
      <c r="BW44" s="169"/>
      <c r="BX44" s="169"/>
      <c r="BY44" s="169"/>
      <c r="BZ44" s="169"/>
      <c r="CA44" s="169"/>
      <c r="CB44" s="169"/>
      <c r="CC44" s="169"/>
      <c r="CD44" s="169"/>
    </row>
    <row r="45" spans="4:82" s="2" customFormat="1" ht="16" customHeight="1" thickBot="1" x14ac:dyDescent="0.25">
      <c r="R45" s="114"/>
      <c r="S45" s="115"/>
      <c r="T45" s="116"/>
      <c r="U45" s="117"/>
      <c r="V45" s="118"/>
      <c r="W45" s="119"/>
      <c r="AJ45" s="207">
        <f ca="1"/>
        <v>-1.3375083495165745</v>
      </c>
      <c r="AK45" s="207">
        <f ca="1"/>
        <v>-0.44490450758453565</v>
      </c>
      <c r="AL45" s="207">
        <f ca="1"/>
        <v>-0.96253718393546217</v>
      </c>
      <c r="AM45" s="207">
        <f ca="1"/>
        <v>-0.76987795494088107</v>
      </c>
      <c r="AN45" s="207">
        <f ca="1"/>
        <v>-0.88749066430445844</v>
      </c>
      <c r="AO45" s="207">
        <f ca="1"/>
        <v>-1.2792441757395316</v>
      </c>
      <c r="AP45" s="207">
        <f ca="1"/>
        <v>-0.47258659401653369</v>
      </c>
      <c r="AQ45" s="207">
        <f ca="1"/>
        <v>-0.60484350719860114</v>
      </c>
      <c r="AR45" s="207">
        <f ca="1"/>
        <v>-0.70334635678887447</v>
      </c>
      <c r="AS45" s="205"/>
      <c r="AT45" s="205"/>
      <c r="AU45" s="205"/>
      <c r="AV45" s="169"/>
      <c r="AW45" s="169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69"/>
      <c r="CA45" s="169"/>
      <c r="CB45" s="169"/>
      <c r="CC45" s="169"/>
      <c r="CD45" s="169"/>
    </row>
    <row r="46" spans="4:82" s="2" customFormat="1" ht="16" customHeight="1" x14ac:dyDescent="0.2">
      <c r="R46" s="132" t="s">
        <v>8</v>
      </c>
      <c r="S46" s="133"/>
      <c r="T46" s="134" t="s">
        <v>9</v>
      </c>
      <c r="U46" s="135"/>
      <c r="V46" s="136" t="s">
        <v>10</v>
      </c>
      <c r="W46" s="137"/>
      <c r="AJ46" s="207">
        <f ca="1"/>
        <v>0.20511888166801423</v>
      </c>
      <c r="AK46" s="207">
        <f ca="1"/>
        <v>0.33312547254991376</v>
      </c>
      <c r="AL46" s="207">
        <f ca="1"/>
        <v>-1.058476494870958E-2</v>
      </c>
      <c r="AM46" s="207">
        <f ca="1"/>
        <v>0.31689102636084038</v>
      </c>
      <c r="AN46" s="207">
        <f ca="1"/>
        <v>0.48467364548448078</v>
      </c>
      <c r="AO46" s="207">
        <f ca="1"/>
        <v>0.10553011389887601</v>
      </c>
      <c r="AP46" s="207">
        <f ca="1"/>
        <v>-0.21909657011802275</v>
      </c>
      <c r="AQ46" s="207">
        <f ca="1"/>
        <v>0.57511116695923481</v>
      </c>
      <c r="AR46" s="207">
        <f ca="1"/>
        <v>0.12646248642221158</v>
      </c>
      <c r="AT46" s="169"/>
      <c r="AU46" s="169"/>
      <c r="AV46" s="169"/>
      <c r="AW46" s="169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69"/>
      <c r="BU46" s="169"/>
      <c r="BV46" s="169"/>
      <c r="BW46" s="169"/>
      <c r="BX46" s="169"/>
      <c r="BY46" s="169"/>
      <c r="BZ46" s="169"/>
      <c r="CA46" s="169"/>
      <c r="CB46" s="169"/>
      <c r="CC46" s="169"/>
      <c r="CD46" s="169"/>
    </row>
    <row r="47" spans="4:82" s="2" customFormat="1" ht="16" customHeight="1" thickBot="1" x14ac:dyDescent="0.25">
      <c r="R47" s="120"/>
      <c r="S47" s="121"/>
      <c r="T47" s="122"/>
      <c r="U47" s="123"/>
      <c r="V47" s="124"/>
      <c r="W47" s="125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9"/>
      <c r="AU47" s="169"/>
      <c r="AV47" s="169"/>
      <c r="AW47" s="169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169"/>
      <c r="BJ47" s="169"/>
      <c r="BK47" s="169"/>
      <c r="BL47" s="169"/>
      <c r="BM47" s="169"/>
      <c r="BN47" s="169"/>
      <c r="BO47" s="169"/>
      <c r="BP47" s="169"/>
      <c r="BQ47" s="169"/>
      <c r="BR47" s="169"/>
      <c r="BS47" s="169"/>
      <c r="BT47" s="169"/>
      <c r="BU47" s="169"/>
      <c r="BV47" s="169"/>
      <c r="BW47" s="169"/>
      <c r="BX47" s="169"/>
      <c r="BY47" s="169"/>
      <c r="BZ47" s="169"/>
      <c r="CA47" s="169"/>
      <c r="CB47" s="169"/>
      <c r="CC47" s="169"/>
      <c r="CD47" s="169"/>
    </row>
    <row r="48" spans="4:82" s="2" customFormat="1" ht="16" customHeight="1" x14ac:dyDescent="0.2">
      <c r="AF48" s="2" t="s">
        <v>15</v>
      </c>
      <c r="AJ48" s="2" t="s">
        <v>56</v>
      </c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  <c r="BU48" s="169"/>
      <c r="BV48" s="169"/>
      <c r="BW48" s="169"/>
      <c r="BX48" s="169"/>
      <c r="BY48" s="169"/>
      <c r="BZ48" s="169"/>
      <c r="CA48" s="169"/>
      <c r="CB48" s="169"/>
      <c r="CC48" s="169"/>
      <c r="CD48" s="169"/>
    </row>
    <row r="49" spans="1:82" s="2" customFormat="1" ht="16" customHeight="1" thickBot="1" x14ac:dyDescent="0.25">
      <c r="F49" s="1" t="s">
        <v>34</v>
      </c>
      <c r="G49" s="226">
        <v>0</v>
      </c>
      <c r="H49" s="226"/>
      <c r="I49" s="226">
        <v>1</v>
      </c>
      <c r="J49" s="226"/>
      <c r="K49" s="226">
        <v>2</v>
      </c>
      <c r="L49" s="226"/>
      <c r="M49" s="226">
        <v>3</v>
      </c>
      <c r="N49" s="226"/>
      <c r="O49" s="226">
        <v>4</v>
      </c>
      <c r="P49" s="226"/>
      <c r="Q49" s="226">
        <v>5</v>
      </c>
      <c r="R49" s="226"/>
      <c r="S49" s="226">
        <v>6</v>
      </c>
      <c r="T49" s="226"/>
      <c r="U49" s="226">
        <v>7</v>
      </c>
      <c r="V49" s="226"/>
      <c r="W49" s="226">
        <v>8</v>
      </c>
      <c r="AD49" s="16"/>
      <c r="AF49" s="156" cm="1">
        <f t="array" aca="1" ref="AF49:AH57" ca="1">TRANSPOSE(_xlfn.ANCHORARRAY(AJ34))</f>
        <v>-1.1014322167369877</v>
      </c>
      <c r="AG49" s="156">
        <f ca="1"/>
        <v>-0.84766092350983491</v>
      </c>
      <c r="AH49" s="156">
        <f ca="1"/>
        <v>-0.50441404667217216</v>
      </c>
      <c r="AJ49" s="156" cm="1">
        <f t="array" aca="1" ref="AJ49:AR57" ca="1">MMULT(_xlfn.ANCHORARRAY(AF49),_xlfn.ANCHORARRAY(AJ44))</f>
        <v>1.8797100319929836</v>
      </c>
      <c r="AK49" s="156">
        <f ca="1"/>
        <v>-0.29201553026070892</v>
      </c>
      <c r="AL49" s="156">
        <f ca="1"/>
        <v>0.8261795914923048</v>
      </c>
      <c r="AM49" s="156">
        <f ca="1"/>
        <v>0.65403548344585416</v>
      </c>
      <c r="AN49" s="156">
        <f ca="1"/>
        <v>0.44543668566244943</v>
      </c>
      <c r="AO49" s="156">
        <f ca="1"/>
        <v>1.3458297344936208</v>
      </c>
      <c r="AP49" s="156">
        <f ca="1"/>
        <v>0.41168309013428156</v>
      </c>
      <c r="AQ49" s="156">
        <f ca="1"/>
        <v>-0.1552189749636072</v>
      </c>
      <c r="AR49" s="156">
        <f ca="1"/>
        <v>6.5804034616890203E-2</v>
      </c>
      <c r="AT49" s="169"/>
      <c r="AU49" s="169"/>
      <c r="AV49" s="169"/>
      <c r="AW49" s="169"/>
      <c r="AX49" s="169"/>
      <c r="AY49" s="169"/>
      <c r="AZ49" s="169"/>
      <c r="BA49" s="169"/>
      <c r="BB49" s="169"/>
      <c r="BC49" s="169"/>
      <c r="BD49" s="169"/>
      <c r="BE49" s="169"/>
      <c r="BF49" s="169"/>
      <c r="BG49" s="169"/>
      <c r="BH49" s="169"/>
      <c r="BI49" s="169"/>
      <c r="BJ49" s="169"/>
      <c r="BK49" s="169"/>
      <c r="BL49" s="169"/>
      <c r="BM49" s="169"/>
      <c r="BN49" s="169"/>
      <c r="BO49" s="169"/>
      <c r="BP49" s="169"/>
      <c r="BQ49" s="169"/>
      <c r="BR49" s="169"/>
      <c r="BS49" s="169"/>
      <c r="BT49" s="169"/>
      <c r="BU49" s="169"/>
      <c r="BV49" s="169"/>
      <c r="BW49" s="169"/>
      <c r="BX49" s="169"/>
      <c r="BY49" s="169"/>
      <c r="BZ49" s="169"/>
      <c r="CA49" s="169"/>
      <c r="CB49" s="169"/>
      <c r="CC49" s="169"/>
      <c r="CD49" s="169"/>
    </row>
    <row r="50" spans="1:82" s="2" customFormat="1" ht="16" customHeight="1" x14ac:dyDescent="0.2">
      <c r="F50" s="84" t="s">
        <v>2</v>
      </c>
      <c r="G50" s="85"/>
      <c r="H50" s="86" t="s">
        <v>3</v>
      </c>
      <c r="I50" s="87"/>
      <c r="J50" s="88" t="s">
        <v>4</v>
      </c>
      <c r="K50" s="89"/>
      <c r="L50" s="90" t="s">
        <v>5</v>
      </c>
      <c r="M50" s="91"/>
      <c r="N50" s="92" t="s">
        <v>6</v>
      </c>
      <c r="O50" s="93"/>
      <c r="P50" s="94" t="s">
        <v>7</v>
      </c>
      <c r="Q50" s="95"/>
      <c r="R50" s="96" t="s">
        <v>8</v>
      </c>
      <c r="S50" s="97"/>
      <c r="T50" s="98" t="s">
        <v>9</v>
      </c>
      <c r="U50" s="99"/>
      <c r="V50" s="100" t="s">
        <v>10</v>
      </c>
      <c r="W50" s="101"/>
      <c r="AF50" s="156">
        <f ca="1"/>
        <v>-0.60347056224458384</v>
      </c>
      <c r="AG50" s="156">
        <f ca="1"/>
        <v>-0.38650725860688429</v>
      </c>
      <c r="AH50" s="156">
        <f ca="1"/>
        <v>0.44686646173915168</v>
      </c>
      <c r="AJ50" s="156">
        <f ca="1"/>
        <v>1.074012172644611</v>
      </c>
      <c r="AK50" s="156">
        <f ca="1"/>
        <v>4.6264852084340141E-2</v>
      </c>
      <c r="AL50" s="156">
        <f ca="1"/>
        <v>0.37000168004391631</v>
      </c>
      <c r="AM50" s="156">
        <f ca="1"/>
        <v>0.52753845546510736</v>
      </c>
      <c r="AN50" s="156">
        <f ca="1"/>
        <v>0.52542915853733296</v>
      </c>
      <c r="AO50" s="156">
        <f ca="1"/>
        <v>0.71401540118606122</v>
      </c>
      <c r="AP50" s="156">
        <f ca="1"/>
        <v>3.0276390542202561E-2</v>
      </c>
      <c r="AQ50" s="156">
        <f ca="1"/>
        <v>0.28376429183530316</v>
      </c>
      <c r="AR50" s="156">
        <f ca="1"/>
        <v>7.2708792637827174E-2</v>
      </c>
      <c r="AT50" s="204"/>
      <c r="AU50" s="204"/>
      <c r="AV50" s="204"/>
      <c r="AW50" s="204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  <c r="CB50" s="169"/>
      <c r="CC50" s="169"/>
      <c r="CD50" s="169"/>
    </row>
    <row r="51" spans="1:82" s="2" customFormat="1" ht="16" customHeight="1" thickBot="1" x14ac:dyDescent="0.25">
      <c r="F51" s="108"/>
      <c r="G51" s="109"/>
      <c r="H51" s="110"/>
      <c r="I51" s="111"/>
      <c r="J51" s="112"/>
      <c r="K51" s="113"/>
      <c r="L51" s="114"/>
      <c r="M51" s="115"/>
      <c r="N51" s="116"/>
      <c r="O51" s="117"/>
      <c r="P51" s="118"/>
      <c r="Q51" s="119"/>
      <c r="R51" s="120"/>
      <c r="S51" s="121"/>
      <c r="T51" s="122"/>
      <c r="U51" s="123"/>
      <c r="V51" s="124"/>
      <c r="W51" s="125"/>
      <c r="AF51" s="156">
        <f ca="1"/>
        <v>-0.86333451109317716</v>
      </c>
      <c r="AG51" s="156">
        <f ca="1"/>
        <v>-0.50090785347422762</v>
      </c>
      <c r="AH51" s="156">
        <f ca="1"/>
        <v>0.35897117038893789</v>
      </c>
      <c r="AJ51" s="156">
        <f ca="1"/>
        <v>1.4094012593386169</v>
      </c>
      <c r="AK51" s="156">
        <f ca="1"/>
        <v>-5.0346360809549739E-2</v>
      </c>
      <c r="AL51" s="156">
        <f ca="1"/>
        <v>0.48221126331577224</v>
      </c>
      <c r="AM51" s="156">
        <f ca="1"/>
        <v>0.62581197571010461</v>
      </c>
      <c r="AN51" s="156">
        <f ca="1"/>
        <v>0.56964100812383134</v>
      </c>
      <c r="AO51" s="156">
        <f ca="1"/>
        <v>0.92533302979184606</v>
      </c>
      <c r="AP51" s="156">
        <f ca="1"/>
        <v>8.0140404988896588E-2</v>
      </c>
      <c r="AQ51" s="156">
        <f ca="1"/>
        <v>0.21326740927003879</v>
      </c>
      <c r="AR51" s="156">
        <f ca="1"/>
        <v>3.196899615596728E-2</v>
      </c>
      <c r="AT51" s="169"/>
      <c r="AU51" s="169"/>
      <c r="AV51" s="169"/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  <c r="BS51" s="169"/>
      <c r="BT51" s="169"/>
      <c r="BU51" s="169"/>
      <c r="BV51" s="169"/>
      <c r="BW51" s="169"/>
      <c r="BX51" s="169"/>
      <c r="BY51" s="169"/>
      <c r="BZ51" s="169"/>
      <c r="CA51" s="169"/>
      <c r="CB51" s="169"/>
      <c r="CC51" s="169"/>
      <c r="CD51" s="169"/>
    </row>
    <row r="52" spans="1:82" s="2" customFormat="1" ht="16" customHeight="1" x14ac:dyDescent="0.2">
      <c r="P52" s="167">
        <v>0</v>
      </c>
      <c r="Q52" s="167">
        <v>0</v>
      </c>
      <c r="R52" s="167">
        <v>0</v>
      </c>
      <c r="S52" s="167">
        <v>1</v>
      </c>
      <c r="T52" s="167">
        <v>1</v>
      </c>
      <c r="U52" s="167">
        <v>1</v>
      </c>
      <c r="V52" s="167">
        <v>2</v>
      </c>
      <c r="W52" s="167">
        <v>2</v>
      </c>
      <c r="X52" s="167">
        <v>2</v>
      </c>
      <c r="AF52" s="156">
        <f ca="1"/>
        <v>-0.71079468691421377</v>
      </c>
      <c r="AG52" s="156">
        <f ca="1"/>
        <v>-0.64188521980183255</v>
      </c>
      <c r="AH52" s="156">
        <f ca="1"/>
        <v>-7.7405643057475965E-2</v>
      </c>
      <c r="AJ52" s="156">
        <f ca="1"/>
        <v>1.3908122722481857</v>
      </c>
      <c r="AK52" s="156">
        <f ca="1"/>
        <v>-6.3593203470193926E-2</v>
      </c>
      <c r="AL52" s="156">
        <f ca="1"/>
        <v>0.62184266167167856</v>
      </c>
      <c r="AM52" s="156">
        <f ca="1"/>
        <v>0.57372681915313339</v>
      </c>
      <c r="AN52" s="156">
        <f ca="1"/>
        <v>0.49189567128223438</v>
      </c>
      <c r="AO52" s="156">
        <f ca="1"/>
        <v>1.016043749133162</v>
      </c>
      <c r="AP52" s="156">
        <f ca="1"/>
        <v>0.25614274060515874</v>
      </c>
      <c r="AQ52" s="156">
        <f ca="1"/>
        <v>9.9897590417117724E-2</v>
      </c>
      <c r="AR52" s="156">
        <f ca="1"/>
        <v>0.14056089342329392</v>
      </c>
      <c r="AT52" s="169"/>
      <c r="AU52" s="169"/>
      <c r="AV52" s="169"/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169"/>
      <c r="BM52" s="169"/>
      <c r="BN52" s="169"/>
      <c r="BO52" s="169"/>
      <c r="BP52" s="169"/>
      <c r="BQ52" s="169"/>
      <c r="BR52" s="169"/>
      <c r="BS52" s="169"/>
      <c r="BT52" s="169"/>
      <c r="BU52" s="169"/>
      <c r="BV52" s="169"/>
      <c r="BW52" s="169"/>
      <c r="BX52" s="169"/>
      <c r="BY52" s="169"/>
      <c r="BZ52" s="169"/>
      <c r="CA52" s="169"/>
      <c r="CB52" s="169"/>
      <c r="CC52" s="169"/>
      <c r="CD52" s="169"/>
    </row>
    <row r="53" spans="1:82" s="2" customFormat="1" ht="16" customHeight="1" x14ac:dyDescent="0.2">
      <c r="O53" s="168" t="s">
        <v>24</v>
      </c>
      <c r="P53" s="167">
        <v>0</v>
      </c>
      <c r="Q53" s="167">
        <v>1</v>
      </c>
      <c r="R53" s="167">
        <v>2</v>
      </c>
      <c r="S53" s="167">
        <v>0</v>
      </c>
      <c r="T53" s="167">
        <v>1</v>
      </c>
      <c r="U53" s="167">
        <v>2</v>
      </c>
      <c r="V53" s="167">
        <v>0</v>
      </c>
      <c r="W53" s="167">
        <v>1</v>
      </c>
      <c r="X53" s="167">
        <v>2</v>
      </c>
      <c r="AF53" s="156">
        <f ca="1"/>
        <v>-0.96835757741199635</v>
      </c>
      <c r="AG53" s="156">
        <f ca="1"/>
        <v>-0.71040469020323993</v>
      </c>
      <c r="AH53" s="156">
        <f ca="1"/>
        <v>6.1605904740389406E-2</v>
      </c>
      <c r="AJ53" s="156">
        <f ca="1"/>
        <v>1.7096032794811178</v>
      </c>
      <c r="AK53" s="156">
        <f ca="1"/>
        <v>-0.10398179181368351</v>
      </c>
      <c r="AL53" s="156">
        <f ca="1"/>
        <v>0.68747789039828844</v>
      </c>
      <c r="AM53" s="156">
        <f ca="1"/>
        <v>0.70824526697245105</v>
      </c>
      <c r="AN53" s="156">
        <f ca="1"/>
        <v>0.60549453379713791</v>
      </c>
      <c r="AO53" s="156">
        <f ca="1"/>
        <v>1.1919562750159418</v>
      </c>
      <c r="AP53" s="156">
        <f ca="1"/>
        <v>0.23481715538303882</v>
      </c>
      <c r="AQ53" s="156">
        <f ca="1"/>
        <v>0.13293580243225789</v>
      </c>
      <c r="AR53" s="156">
        <f ca="1"/>
        <v>9.7220788158602467E-2</v>
      </c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69"/>
      <c r="BM53" s="169"/>
      <c r="BN53" s="169"/>
      <c r="BO53" s="169"/>
      <c r="BP53" s="169"/>
      <c r="BQ53" s="169"/>
      <c r="BR53" s="169"/>
      <c r="BS53" s="169"/>
      <c r="BT53" s="169"/>
      <c r="BU53" s="169"/>
      <c r="BV53" s="169"/>
      <c r="BW53" s="169"/>
      <c r="BX53" s="169"/>
      <c r="BY53" s="169"/>
      <c r="BZ53" s="169"/>
      <c r="CA53" s="169"/>
      <c r="CB53" s="169"/>
      <c r="CC53" s="169"/>
      <c r="CD53" s="169"/>
    </row>
    <row r="54" spans="1:82" s="2" customFormat="1" ht="16" customHeight="1" x14ac:dyDescent="0.2">
      <c r="O54" s="225" cm="1">
        <f t="array" ref="O54:W54">O27:W27</f>
        <v>0</v>
      </c>
      <c r="P54" s="225">
        <v>1</v>
      </c>
      <c r="Q54" s="225">
        <v>2</v>
      </c>
      <c r="R54" s="225">
        <v>3</v>
      </c>
      <c r="S54" s="225">
        <v>4</v>
      </c>
      <c r="T54" s="225">
        <v>5</v>
      </c>
      <c r="U54" s="225">
        <v>6</v>
      </c>
      <c r="V54" s="225">
        <v>7</v>
      </c>
      <c r="W54" s="225">
        <v>8</v>
      </c>
      <c r="AF54" s="156">
        <f ca="1"/>
        <v>-0.98745256220205502</v>
      </c>
      <c r="AG54" s="156">
        <f ca="1"/>
        <v>-0.91766132637569608</v>
      </c>
      <c r="AH54" s="156">
        <f ca="1"/>
        <v>0.12665441722898926</v>
      </c>
      <c r="AJ54" s="156">
        <f ca="1"/>
        <v>2.0148794355901831</v>
      </c>
      <c r="AK54" s="156">
        <f ca="1"/>
        <v>1.2094312828113754E-3</v>
      </c>
      <c r="AL54" s="156">
        <f ca="1"/>
        <v>0.88636714747320866</v>
      </c>
      <c r="AM54" s="156">
        <f ca="1"/>
        <v>0.89121697826144186</v>
      </c>
      <c r="AN54" s="156">
        <f ca="1"/>
        <v>0.81987874192885735</v>
      </c>
      <c r="AO54" s="156">
        <f ca="1"/>
        <v>1.4694084133182834</v>
      </c>
      <c r="AP54" s="156">
        <f ca="1"/>
        <v>0.31678826677501665</v>
      </c>
      <c r="AQ54" s="156">
        <f ca="1"/>
        <v>0.28915355899678691</v>
      </c>
      <c r="AR54" s="156">
        <f ca="1"/>
        <v>0.2431308722767046</v>
      </c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169"/>
      <c r="BM54" s="169"/>
      <c r="BN54" s="169"/>
      <c r="BO54" s="169"/>
      <c r="BP54" s="169"/>
      <c r="BQ54" s="169"/>
      <c r="BR54" s="169"/>
      <c r="BS54" s="169"/>
      <c r="BT54" s="169"/>
      <c r="BU54" s="169"/>
      <c r="BV54" s="169"/>
      <c r="BW54" s="169"/>
      <c r="BX54" s="169"/>
      <c r="BY54" s="169"/>
      <c r="BZ54" s="169"/>
      <c r="CA54" s="169"/>
      <c r="CB54" s="169"/>
      <c r="CC54" s="169"/>
      <c r="CD54" s="169"/>
    </row>
    <row r="55" spans="1:82" s="2" customFormat="1" ht="16" customHeight="1" x14ac:dyDescent="0.2">
      <c r="A55" s="167" cm="1">
        <f t="array" ref="A55:B63">TRANSPOSE(P52:X53)</f>
        <v>0</v>
      </c>
      <c r="B55" s="167">
        <v>0</v>
      </c>
      <c r="M55" s="167"/>
      <c r="N55" s="245" t="s">
        <v>61</v>
      </c>
      <c r="O55" s="236" t="s">
        <v>2</v>
      </c>
      <c r="P55" s="237" t="s">
        <v>3</v>
      </c>
      <c r="Q55" s="238" t="s">
        <v>4</v>
      </c>
      <c r="R55" s="239" t="s">
        <v>5</v>
      </c>
      <c r="S55" s="240" t="s">
        <v>6</v>
      </c>
      <c r="T55" s="241" t="s">
        <v>7</v>
      </c>
      <c r="U55" s="242" t="s">
        <v>8</v>
      </c>
      <c r="V55" s="243" t="s">
        <v>9</v>
      </c>
      <c r="W55" s="244" t="s">
        <v>10</v>
      </c>
      <c r="AF55" s="156">
        <f ca="1"/>
        <v>-0.39063982715406431</v>
      </c>
      <c r="AG55" s="156">
        <f ca="1"/>
        <v>-0.11273839067311184</v>
      </c>
      <c r="AH55" s="156">
        <f ca="1"/>
        <v>0.42048534202799065</v>
      </c>
      <c r="AJ55" s="156">
        <f ca="1"/>
        <v>0.53829831776610237</v>
      </c>
      <c r="AK55" s="156">
        <f ca="1"/>
        <v>1.250566256707622E-2</v>
      </c>
      <c r="AL55" s="156">
        <f ca="1"/>
        <v>0.1058145447319194</v>
      </c>
      <c r="AM55" s="156">
        <f ca="1"/>
        <v>0.27724478729286728</v>
      </c>
      <c r="AN55" s="156">
        <f ca="1"/>
        <v>0.28172902074914968</v>
      </c>
      <c r="AO55" s="156">
        <f ca="1"/>
        <v>0.30020531242155474</v>
      </c>
      <c r="AP55" s="156">
        <f ca="1"/>
        <v>-7.4111017599701651E-2</v>
      </c>
      <c r="AQ55" s="156">
        <f ca="1"/>
        <v>0.17601274889087598</v>
      </c>
      <c r="AR55" s="156">
        <f ca="1"/>
        <v>-3.3019120904648411E-2</v>
      </c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69"/>
      <c r="BQ55" s="169"/>
      <c r="BR55" s="169"/>
      <c r="BS55" s="169"/>
      <c r="BT55" s="169"/>
      <c r="BU55" s="169"/>
      <c r="BV55" s="169"/>
      <c r="BW55" s="169"/>
      <c r="BX55" s="169"/>
      <c r="BY55" s="169"/>
      <c r="BZ55" s="169"/>
      <c r="CA55" s="169"/>
      <c r="CB55" s="169"/>
      <c r="CC55" s="169"/>
      <c r="CD55" s="169"/>
    </row>
    <row r="56" spans="1:82" s="2" customFormat="1" ht="16" customHeight="1" x14ac:dyDescent="0.2">
      <c r="A56" s="167">
        <v>0</v>
      </c>
      <c r="B56" s="167">
        <v>1</v>
      </c>
      <c r="C56" s="183"/>
      <c r="D56" s="183"/>
      <c r="E56" s="183"/>
      <c r="F56" s="183"/>
      <c r="G56" s="183"/>
      <c r="H56" s="183"/>
      <c r="I56" s="184"/>
      <c r="J56" s="183"/>
      <c r="K56" s="183"/>
      <c r="L56" s="183"/>
      <c r="M56" s="225" cm="1">
        <f t="array" aca="1" ref="M56:M64" ca="1">M29:M37</f>
        <v>0</v>
      </c>
      <c r="N56" s="246" t="str" cm="1">
        <f t="array" ref="N56:N64">TRANSPOSE(O55:W55)</f>
        <v>(0,0)</v>
      </c>
      <c r="O56" s="156" cm="1">
        <f t="array" ref="O56:W56">ABS(A55-$P$52:$X$52)+ABS(B55-$P$53:$X$53)</f>
        <v>0</v>
      </c>
      <c r="P56" s="156">
        <v>1</v>
      </c>
      <c r="Q56" s="156">
        <v>2</v>
      </c>
      <c r="R56" s="156">
        <v>1</v>
      </c>
      <c r="S56" s="156">
        <v>2</v>
      </c>
      <c r="T56" s="156">
        <v>3</v>
      </c>
      <c r="U56" s="156">
        <v>2</v>
      </c>
      <c r="V56" s="156">
        <v>3</v>
      </c>
      <c r="W56" s="156">
        <v>4</v>
      </c>
      <c r="AF56" s="156">
        <f ca="1"/>
        <v>-0.86896354770222506</v>
      </c>
      <c r="AG56" s="156">
        <f ca="1"/>
        <v>-0.51142398253043408</v>
      </c>
      <c r="AH56" s="156">
        <f ca="1"/>
        <v>0.19469870549753682</v>
      </c>
      <c r="AJ56" s="156">
        <f ca="1"/>
        <v>1.3941123820903076</v>
      </c>
      <c r="AK56" s="156">
        <f ca="1"/>
        <v>-0.10295203153876749</v>
      </c>
      <c r="AL56" s="156">
        <f ca="1"/>
        <v>0.4940974367408324</v>
      </c>
      <c r="AM56" s="156">
        <f ca="1"/>
        <v>0.58267590959937354</v>
      </c>
      <c r="AN56" s="156">
        <f ca="1"/>
        <v>0.49903664642379963</v>
      </c>
      <c r="AO56" s="156">
        <f ca="1"/>
        <v>0.92305833286391881</v>
      </c>
      <c r="AP56" s="156">
        <f ca="1"/>
        <v>0.12059359117853483</v>
      </c>
      <c r="AQ56" s="156">
        <f ca="1"/>
        <v>0.12322215025410506</v>
      </c>
      <c r="AR56" s="156">
        <f ca="1"/>
        <v>1.6206513395234601E-2</v>
      </c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  <c r="BS56" s="169"/>
      <c r="BT56" s="169"/>
      <c r="BU56" s="169"/>
      <c r="BV56" s="169"/>
      <c r="BW56" s="169"/>
      <c r="BX56" s="169"/>
      <c r="BY56" s="169"/>
      <c r="BZ56" s="169"/>
      <c r="CA56" s="169"/>
      <c r="CB56" s="169"/>
      <c r="CC56" s="169"/>
      <c r="CD56" s="169"/>
    </row>
    <row r="57" spans="1:82" s="2" customFormat="1" ht="16" customHeight="1" thickBot="1" x14ac:dyDescent="0.25">
      <c r="A57" s="167">
        <v>0</v>
      </c>
      <c r="B57" s="167">
        <v>2</v>
      </c>
      <c r="C57" s="209"/>
      <c r="D57" s="212" t="s">
        <v>62</v>
      </c>
      <c r="E57" s="209"/>
      <c r="F57" s="213" t="s">
        <v>63</v>
      </c>
      <c r="G57" s="209"/>
      <c r="H57" s="212" t="s">
        <v>64</v>
      </c>
      <c r="I57" s="211"/>
      <c r="J57" s="213" t="s">
        <v>65</v>
      </c>
      <c r="K57" s="209"/>
      <c r="L57" s="209"/>
      <c r="M57" s="225">
        <f ca="1"/>
        <v>1</v>
      </c>
      <c r="N57" s="247" t="str">
        <v>(0,1)</v>
      </c>
      <c r="O57" s="156" cm="1">
        <f t="array" ref="O57:W57">ABS(A56-$P$52:$X$52)+ABS(B56-$P$53:$X$53)</f>
        <v>1</v>
      </c>
      <c r="P57" s="156">
        <v>0</v>
      </c>
      <c r="Q57" s="156">
        <v>1</v>
      </c>
      <c r="R57" s="156">
        <v>2</v>
      </c>
      <c r="S57" s="156">
        <v>1</v>
      </c>
      <c r="T57" s="186">
        <v>2</v>
      </c>
      <c r="U57" s="156">
        <v>3</v>
      </c>
      <c r="V57" s="156">
        <v>2</v>
      </c>
      <c r="W57" s="156">
        <v>3</v>
      </c>
      <c r="AC57" s="16"/>
      <c r="AF57" s="156">
        <f ca="1"/>
        <v>-0.76393411261717215</v>
      </c>
      <c r="AG57" s="156">
        <f ca="1"/>
        <v>-0.41774455858037729</v>
      </c>
      <c r="AH57" s="156">
        <f ca="1"/>
        <v>0.64837612684274715</v>
      </c>
      <c r="AJ57" s="156">
        <f ca="1"/>
        <v>1.2808747815527315</v>
      </c>
      <c r="AK57" s="156">
        <f ca="1"/>
        <v>5.4285546750059172E-2</v>
      </c>
      <c r="AL57" s="156">
        <f ca="1"/>
        <v>0.39865482004123715</v>
      </c>
      <c r="AM57" s="156">
        <f ca="1"/>
        <v>0.63894087809758682</v>
      </c>
      <c r="AN57" s="156">
        <f ca="1"/>
        <v>0.64173073637808986</v>
      </c>
      <c r="AO57" s="156">
        <f ca="1"/>
        <v>0.82108765833123265</v>
      </c>
      <c r="AP57" s="156">
        <f ca="1"/>
        <v>-1.3596284859585112E-2</v>
      </c>
      <c r="AQ57" s="156">
        <f ca="1"/>
        <v>0.36350421819810269</v>
      </c>
      <c r="AR57" s="156">
        <f ca="1"/>
        <v>5.2184798625958512E-2</v>
      </c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69"/>
      <c r="BQ57" s="169"/>
      <c r="BR57" s="169"/>
      <c r="BS57" s="169"/>
      <c r="BT57" s="169"/>
      <c r="BU57" s="169"/>
      <c r="BV57" s="169"/>
      <c r="BW57" s="169"/>
      <c r="BX57" s="169"/>
      <c r="BY57" s="169"/>
      <c r="BZ57" s="169"/>
      <c r="CA57" s="169"/>
      <c r="CB57" s="169"/>
      <c r="CC57" s="169"/>
      <c r="CD57" s="169"/>
    </row>
    <row r="58" spans="1:82" ht="16" customHeight="1" thickBot="1" x14ac:dyDescent="0.25">
      <c r="A58" s="167">
        <v>1</v>
      </c>
      <c r="B58" s="167">
        <v>0</v>
      </c>
      <c r="C58" s="215" t="s">
        <v>33</v>
      </c>
      <c r="D58" s="216">
        <f>A57</f>
        <v>0</v>
      </c>
      <c r="E58" s="209" t="s">
        <v>28</v>
      </c>
      <c r="F58" s="217">
        <f>U52</f>
        <v>1</v>
      </c>
      <c r="G58" s="209" t="s">
        <v>31</v>
      </c>
      <c r="H58" s="216">
        <f>B57</f>
        <v>2</v>
      </c>
      <c r="I58" s="209" t="s">
        <v>28</v>
      </c>
      <c r="J58" s="217">
        <f>U53</f>
        <v>2</v>
      </c>
      <c r="K58" s="218" t="s">
        <v>32</v>
      </c>
      <c r="L58" s="211">
        <f>T58</f>
        <v>1</v>
      </c>
      <c r="M58" s="225">
        <f ca="1"/>
        <v>2</v>
      </c>
      <c r="N58" s="248" t="str">
        <v>(0,2)</v>
      </c>
      <c r="O58" s="156" cm="1">
        <f t="array" ref="O58:W58">ABS(A57-$P$52:$X$52)+ABS(B57-$P$53:$X$53)</f>
        <v>2</v>
      </c>
      <c r="P58" s="156">
        <v>1</v>
      </c>
      <c r="Q58" s="156">
        <v>0</v>
      </c>
      <c r="R58" s="156">
        <v>3</v>
      </c>
      <c r="S58" s="178">
        <v>2</v>
      </c>
      <c r="T58" s="188">
        <v>1</v>
      </c>
      <c r="U58" s="179">
        <v>4</v>
      </c>
      <c r="V58" s="156">
        <v>3</v>
      </c>
      <c r="W58" s="156">
        <v>2</v>
      </c>
      <c r="X58" s="2"/>
      <c r="AC58" s="2"/>
      <c r="AD58" s="2"/>
      <c r="AE58" s="2"/>
      <c r="AF58" s="2"/>
      <c r="AG58" s="2"/>
      <c r="AH58" s="2"/>
      <c r="AI58" s="2"/>
      <c r="AS58" s="2"/>
      <c r="AT58" s="169"/>
      <c r="AU58" s="169"/>
      <c r="AV58" s="169"/>
      <c r="AW58" s="169"/>
    </row>
    <row r="59" spans="1:82" s="2" customFormat="1" ht="16" customHeight="1" x14ac:dyDescent="0.2">
      <c r="A59" s="167">
        <v>1</v>
      </c>
      <c r="B59" s="167">
        <v>1</v>
      </c>
      <c r="C59" s="181"/>
      <c r="D59" s="181"/>
      <c r="E59" s="181"/>
      <c r="F59" s="181"/>
      <c r="G59" s="181"/>
      <c r="H59" s="181"/>
      <c r="I59" s="185"/>
      <c r="J59" s="181"/>
      <c r="K59" s="181"/>
      <c r="L59" s="181"/>
      <c r="M59" s="225">
        <f ca="1"/>
        <v>3</v>
      </c>
      <c r="N59" s="249" t="str">
        <v>(1,0)</v>
      </c>
      <c r="O59" s="156" cm="1">
        <f t="array" ref="O59:W59">ABS(A58-$P$52:$X$52)+ABS(B58-$P$53:$X$53)</f>
        <v>1</v>
      </c>
      <c r="P59" s="156">
        <v>2</v>
      </c>
      <c r="Q59" s="156">
        <v>3</v>
      </c>
      <c r="R59" s="156">
        <v>0</v>
      </c>
      <c r="S59" s="156">
        <v>1</v>
      </c>
      <c r="T59" s="187">
        <v>2</v>
      </c>
      <c r="U59" s="156">
        <v>1</v>
      </c>
      <c r="V59" s="156">
        <v>2</v>
      </c>
      <c r="W59" s="156">
        <v>3</v>
      </c>
      <c r="AE59" s="16"/>
      <c r="AF59" s="16"/>
      <c r="AG59" s="16"/>
      <c r="AH59" s="16"/>
      <c r="AJ59" s="2" t="s">
        <v>60</v>
      </c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  <c r="BS59" s="169"/>
      <c r="BT59" s="169"/>
      <c r="BU59" s="169"/>
      <c r="BV59" s="169"/>
      <c r="BW59" s="169"/>
      <c r="BX59" s="169"/>
      <c r="BY59" s="169"/>
      <c r="BZ59" s="169"/>
      <c r="CA59" s="169"/>
      <c r="CB59" s="169"/>
      <c r="CC59" s="169"/>
      <c r="CD59" s="169"/>
    </row>
    <row r="60" spans="1:82" s="2" customFormat="1" ht="16" customHeight="1" x14ac:dyDescent="0.2">
      <c r="A60" s="167">
        <v>1</v>
      </c>
      <c r="B60" s="167">
        <v>2</v>
      </c>
      <c r="I60" s="169"/>
      <c r="M60" s="225">
        <f ca="1"/>
        <v>4</v>
      </c>
      <c r="N60" s="250" t="str">
        <v>(1,1)</v>
      </c>
      <c r="O60" s="156" cm="1">
        <f t="array" ref="O60:W60">ABS(A59-$P$52:$X$52)+ABS(B59-$P$53:$X$53)</f>
        <v>2</v>
      </c>
      <c r="P60" s="156">
        <v>1</v>
      </c>
      <c r="Q60" s="156">
        <v>2</v>
      </c>
      <c r="R60" s="156">
        <v>1</v>
      </c>
      <c r="S60" s="156">
        <v>0</v>
      </c>
      <c r="T60" s="156">
        <v>1</v>
      </c>
      <c r="U60" s="156">
        <v>2</v>
      </c>
      <c r="V60" s="156">
        <v>1</v>
      </c>
      <c r="W60" s="156">
        <v>2</v>
      </c>
      <c r="AE60" s="16"/>
      <c r="AF60" s="16"/>
      <c r="AG60" s="16"/>
      <c r="AH60" s="16"/>
      <c r="AI60" s="16"/>
      <c r="AJ60" s="156" cm="1">
        <f t="array" aca="1" ref="AJ60:AJ68" ca="1">EXP(AJ49:AJ57)/SUM(EXP(AJ49:AJ57))</f>
        <v>0.16394921738159399</v>
      </c>
      <c r="AK60" s="156" cm="1">
        <f t="array" aca="1" ref="AK60:AK68" ca="1">EXP(AK49:AK57)/SUM(EXP(AK49:AK57))</f>
        <v>8.7274789741726255E-2</v>
      </c>
      <c r="AL60" s="156" cm="1">
        <f t="array" aca="1" ref="AL60:AL68" ca="1">EXP(AL49:AL57)/SUM(EXP(AL49:AL57))</f>
        <v>0.14395764282818715</v>
      </c>
      <c r="AM60" s="156" cm="1">
        <f t="array" aca="1" ref="AM60:AM68" ca="1">EXP(AM49:AM57)/SUM(EXP(AM49:AM57))</f>
        <v>0.11491925526509819</v>
      </c>
      <c r="AN60" s="156" cm="1">
        <f t="array" aca="1" ref="AN60:AN68" ca="1">EXP(AN49:AN57)/SUM(EXP(AN49:AN57))</f>
        <v>9.9882367346257966E-2</v>
      </c>
      <c r="AO60" s="156" cm="1">
        <f t="array" aca="1" ref="AO60:AO68" ca="1">EXP(AO49:AO57)/SUM(EXP(AO49:AO57))</f>
        <v>0.1539704503612111</v>
      </c>
      <c r="AP60" s="156" cm="1">
        <f t="array" aca="1" ref="AP60:AP68" ca="1">EXP(AP49:AP57)/SUM(EXP(AP49:AP57))</f>
        <v>0.14244459787163766</v>
      </c>
      <c r="AQ60" s="156" cm="1">
        <f t="array" aca="1" ref="AQ60:AQ68" ca="1">EXP(AQ49:AQ57)/SUM(EXP(AQ49:AQ57))</f>
        <v>7.9526694392421132E-2</v>
      </c>
      <c r="AR60" s="156" cm="1">
        <f t="array" aca="1" ref="AR60:AR68" ca="1">EXP(AR49:AR57)/SUM(EXP(AR49:AR57))</f>
        <v>0.10963461539647167</v>
      </c>
      <c r="AS60" s="16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69"/>
      <c r="BQ60" s="169"/>
      <c r="BR60" s="169"/>
      <c r="BS60" s="169"/>
      <c r="BT60" s="169"/>
      <c r="BU60" s="169"/>
      <c r="BV60" s="169"/>
      <c r="BW60" s="169"/>
      <c r="BX60" s="169"/>
      <c r="BY60" s="169"/>
      <c r="BZ60" s="169"/>
      <c r="CA60" s="169"/>
      <c r="CB60" s="169"/>
      <c r="CC60" s="169"/>
      <c r="CD60" s="169"/>
    </row>
    <row r="61" spans="1:82" s="2" customFormat="1" ht="16" customHeight="1" x14ac:dyDescent="0.2">
      <c r="A61" s="167">
        <v>2</v>
      </c>
      <c r="B61" s="167">
        <v>0</v>
      </c>
      <c r="I61" s="169"/>
      <c r="M61" s="225">
        <f ca="1"/>
        <v>5</v>
      </c>
      <c r="N61" s="251" t="str">
        <v>(1,2)</v>
      </c>
      <c r="O61" s="156" cm="1">
        <f t="array" ref="O61:W61">ABS(A60-$P$52:$X$52)+ABS(B60-$P$53:$X$53)</f>
        <v>3</v>
      </c>
      <c r="P61" s="156">
        <v>2</v>
      </c>
      <c r="Q61" s="156">
        <v>1</v>
      </c>
      <c r="R61" s="156">
        <v>2</v>
      </c>
      <c r="S61" s="156">
        <v>1</v>
      </c>
      <c r="T61" s="156">
        <v>0</v>
      </c>
      <c r="U61" s="156">
        <v>3</v>
      </c>
      <c r="V61" s="156">
        <v>2</v>
      </c>
      <c r="W61" s="156">
        <v>1</v>
      </c>
      <c r="AD61" s="16"/>
      <c r="AE61" s="16"/>
      <c r="AF61" s="16"/>
      <c r="AG61" s="16"/>
      <c r="AH61" s="16"/>
      <c r="AI61" s="16"/>
      <c r="AJ61" s="156">
        <f ca="1"/>
        <v>7.3248580612970182E-2</v>
      </c>
      <c r="AK61" s="156">
        <f ca="1"/>
        <v>0.12240583324665863</v>
      </c>
      <c r="AL61" s="156">
        <f ca="1"/>
        <v>9.1226114366605729E-2</v>
      </c>
      <c r="AM61" s="156">
        <f ca="1"/>
        <v>0.10126417798303647</v>
      </c>
      <c r="AN61" s="156">
        <f ca="1"/>
        <v>0.10820046239347753</v>
      </c>
      <c r="AO61" s="156">
        <f ca="1"/>
        <v>8.1854752848772555E-2</v>
      </c>
      <c r="AP61" s="156">
        <f ca="1"/>
        <v>9.727542983807573E-2</v>
      </c>
      <c r="AQ61" s="156">
        <f ca="1"/>
        <v>0.1233561883340959</v>
      </c>
      <c r="AR61" s="156">
        <f ca="1"/>
        <v>0.11039423536458896</v>
      </c>
      <c r="AS61" s="16"/>
      <c r="AT61" s="204"/>
      <c r="AU61" s="204"/>
      <c r="AV61" s="204"/>
      <c r="AW61" s="204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69"/>
      <c r="BQ61" s="169"/>
      <c r="BR61" s="169"/>
      <c r="BS61" s="169"/>
      <c r="BT61" s="169"/>
      <c r="BU61" s="169"/>
      <c r="BV61" s="169"/>
      <c r="BW61" s="169"/>
      <c r="BX61" s="169"/>
      <c r="BY61" s="169"/>
      <c r="BZ61" s="169"/>
      <c r="CA61" s="169"/>
      <c r="CB61" s="169"/>
      <c r="CC61" s="169"/>
      <c r="CD61" s="169"/>
    </row>
    <row r="62" spans="1:82" s="2" customFormat="1" ht="16" customHeight="1" x14ac:dyDescent="0.2">
      <c r="A62" s="167">
        <v>2</v>
      </c>
      <c r="B62" s="167">
        <v>1</v>
      </c>
      <c r="I62" s="169"/>
      <c r="M62" s="225">
        <f ca="1"/>
        <v>6</v>
      </c>
      <c r="N62" s="252" t="str">
        <v>(2,0)</v>
      </c>
      <c r="O62" s="156" cm="1">
        <f t="array" ref="O62:W62">ABS(A61-$P$52:$X$52)+ABS(B61-$P$53:$X$53)</f>
        <v>2</v>
      </c>
      <c r="P62" s="156">
        <v>3</v>
      </c>
      <c r="Q62" s="156">
        <v>4</v>
      </c>
      <c r="R62" s="156">
        <v>1</v>
      </c>
      <c r="S62" s="156">
        <v>2</v>
      </c>
      <c r="T62" s="156">
        <v>3</v>
      </c>
      <c r="U62" s="156">
        <v>0</v>
      </c>
      <c r="V62" s="156">
        <v>1</v>
      </c>
      <c r="W62" s="156">
        <v>2</v>
      </c>
      <c r="AD62" s="16"/>
      <c r="AE62" s="16"/>
      <c r="AF62" s="16"/>
      <c r="AG62" s="16"/>
      <c r="AH62" s="16"/>
      <c r="AI62" s="16"/>
      <c r="AJ62" s="156">
        <f ca="1"/>
        <v>0.10243699811915261</v>
      </c>
      <c r="AK62" s="156">
        <f ca="1"/>
        <v>0.11113334796338467</v>
      </c>
      <c r="AL62" s="156">
        <f ca="1"/>
        <v>0.10205896975720712</v>
      </c>
      <c r="AM62" s="156">
        <f ca="1"/>
        <v>0.11172117360393385</v>
      </c>
      <c r="AN62" s="156">
        <f ca="1"/>
        <v>0.11309152984818074</v>
      </c>
      <c r="AO62" s="156">
        <f ca="1"/>
        <v>0.10111555770693401</v>
      </c>
      <c r="AP62" s="156">
        <f ca="1"/>
        <v>0.10224894245186843</v>
      </c>
      <c r="AQ62" s="156">
        <f ca="1"/>
        <v>0.11495941212861885</v>
      </c>
      <c r="AR62" s="156">
        <f ca="1"/>
        <v>0.10598717753005113</v>
      </c>
      <c r="AS62" s="16"/>
      <c r="AT62" s="204"/>
      <c r="AU62" s="204"/>
      <c r="AV62" s="204"/>
      <c r="AW62" s="204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69"/>
      <c r="BQ62" s="169"/>
      <c r="BR62" s="169"/>
      <c r="BS62" s="169"/>
      <c r="BT62" s="169"/>
      <c r="BU62" s="169"/>
      <c r="BV62" s="169"/>
      <c r="BW62" s="169"/>
      <c r="BX62" s="169"/>
      <c r="BY62" s="169"/>
      <c r="BZ62" s="169"/>
      <c r="CA62" s="169"/>
      <c r="CB62" s="169"/>
      <c r="CC62" s="169"/>
      <c r="CD62" s="169"/>
    </row>
    <row r="63" spans="1:82" s="2" customFormat="1" ht="16" customHeight="1" x14ac:dyDescent="0.2">
      <c r="A63" s="167">
        <v>2</v>
      </c>
      <c r="B63" s="167">
        <v>2</v>
      </c>
      <c r="I63" s="169"/>
      <c r="M63" s="225">
        <f ca="1"/>
        <v>7</v>
      </c>
      <c r="N63" s="253" t="str">
        <v>(2,1)</v>
      </c>
      <c r="O63" s="156" cm="1">
        <f t="array" ref="O63:W63">ABS(A62-$P$52:$X$52)+ABS(B62-$P$53:$X$53)</f>
        <v>3</v>
      </c>
      <c r="P63" s="156">
        <v>2</v>
      </c>
      <c r="Q63" s="156">
        <v>3</v>
      </c>
      <c r="R63" s="156">
        <v>2</v>
      </c>
      <c r="S63" s="156">
        <v>1</v>
      </c>
      <c r="T63" s="156">
        <v>2</v>
      </c>
      <c r="U63" s="156">
        <v>1</v>
      </c>
      <c r="V63" s="156">
        <v>0</v>
      </c>
      <c r="W63" s="156">
        <v>1</v>
      </c>
      <c r="AD63" s="16"/>
      <c r="AE63" s="16"/>
      <c r="AF63" s="16"/>
      <c r="AG63" s="16"/>
      <c r="AH63" s="16"/>
      <c r="AI63" s="16"/>
      <c r="AJ63" s="156">
        <f ca="1"/>
        <v>0.10055038750003628</v>
      </c>
      <c r="AK63" s="156">
        <f ca="1"/>
        <v>0.10967088985063042</v>
      </c>
      <c r="AL63" s="156">
        <f ca="1"/>
        <v>0.11735249455449082</v>
      </c>
      <c r="AM63" s="156">
        <f ca="1"/>
        <v>0.10605110380838387</v>
      </c>
      <c r="AN63" s="156">
        <f ca="1"/>
        <v>0.10463228464844582</v>
      </c>
      <c r="AO63" s="156">
        <f ca="1"/>
        <v>0.1107167034719046</v>
      </c>
      <c r="AP63" s="156">
        <f ca="1"/>
        <v>0.12192581520797421</v>
      </c>
      <c r="AQ63" s="156">
        <f ca="1"/>
        <v>0.10263811030144096</v>
      </c>
      <c r="AR63" s="156">
        <f ca="1"/>
        <v>0.1181446849919625</v>
      </c>
      <c r="AS63" s="16"/>
      <c r="AT63" s="204"/>
      <c r="AU63" s="204"/>
      <c r="AV63" s="204"/>
      <c r="AW63" s="204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69"/>
      <c r="BQ63" s="169"/>
      <c r="BR63" s="169"/>
      <c r="BS63" s="169"/>
      <c r="BT63" s="169"/>
      <c r="BU63" s="169"/>
      <c r="BV63" s="169"/>
      <c r="BW63" s="169"/>
      <c r="BX63" s="169"/>
      <c r="BY63" s="169"/>
      <c r="BZ63" s="169"/>
      <c r="CA63" s="169"/>
      <c r="CB63" s="169"/>
      <c r="CC63" s="169"/>
      <c r="CD63" s="169"/>
    </row>
    <row r="64" spans="1:82" s="2" customFormat="1" ht="16" customHeight="1" x14ac:dyDescent="0.2">
      <c r="A64" s="196"/>
      <c r="B64" s="196"/>
      <c r="I64" s="169"/>
      <c r="M64" s="225">
        <f ca="1"/>
        <v>8</v>
      </c>
      <c r="N64" s="254" t="str">
        <v>(2,2)</v>
      </c>
      <c r="O64" s="156" cm="1">
        <f t="array" ref="O64:W64">ABS(A63-$P$52:$X$52)+ABS(B63-$P$53:$X$53)</f>
        <v>4</v>
      </c>
      <c r="P64" s="156">
        <v>3</v>
      </c>
      <c r="Q64" s="156">
        <v>2</v>
      </c>
      <c r="R64" s="156">
        <v>3</v>
      </c>
      <c r="S64" s="156">
        <v>2</v>
      </c>
      <c r="T64" s="156">
        <v>1</v>
      </c>
      <c r="U64" s="156">
        <v>2</v>
      </c>
      <c r="V64" s="156">
        <v>1</v>
      </c>
      <c r="W64" s="156">
        <v>0</v>
      </c>
      <c r="AD64" s="16"/>
      <c r="AE64" s="16"/>
      <c r="AF64" s="16"/>
      <c r="AG64" s="16"/>
      <c r="AH64" s="16"/>
      <c r="AI64" s="16"/>
      <c r="AJ64" s="156">
        <f ca="1"/>
        <v>0.13830342138764257</v>
      </c>
      <c r="AK64" s="156">
        <f ca="1"/>
        <v>0.10532969490579014</v>
      </c>
      <c r="AL64" s="156">
        <f ca="1"/>
        <v>0.12531335096059032</v>
      </c>
      <c r="AM64" s="156">
        <f ca="1"/>
        <v>0.1213209528913599</v>
      </c>
      <c r="AN64" s="156">
        <f ca="1"/>
        <v>0.11721982465330701</v>
      </c>
      <c r="AO64" s="156">
        <f ca="1"/>
        <v>0.13201126287448528</v>
      </c>
      <c r="AP64" s="156">
        <f ca="1"/>
        <v>0.11935320455587493</v>
      </c>
      <c r="AQ64" s="156">
        <f ca="1"/>
        <v>0.10608572792075438</v>
      </c>
      <c r="AR64" s="156">
        <f ca="1"/>
        <v>0.11313365553390456</v>
      </c>
      <c r="AS64" s="16"/>
      <c r="AT64" s="204"/>
      <c r="AU64" s="204"/>
      <c r="AV64" s="204"/>
      <c r="AW64" s="204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69"/>
      <c r="BQ64" s="169"/>
      <c r="BR64" s="169"/>
      <c r="BS64" s="169"/>
      <c r="BT64" s="169"/>
      <c r="BU64" s="169"/>
      <c r="BV64" s="169"/>
      <c r="BW64" s="169"/>
      <c r="BX64" s="169"/>
      <c r="BY64" s="169"/>
      <c r="BZ64" s="169"/>
      <c r="CA64" s="169"/>
      <c r="CB64" s="169"/>
      <c r="CC64" s="169"/>
      <c r="CD64" s="169"/>
    </row>
    <row r="65" spans="1:82" s="2" customFormat="1" ht="16" customHeight="1" x14ac:dyDescent="0.2">
      <c r="A65" s="197"/>
      <c r="B65" s="196"/>
      <c r="D65" s="167"/>
      <c r="M65" s="167"/>
      <c r="AD65" s="16"/>
      <c r="AE65" s="16"/>
      <c r="AF65" s="16"/>
      <c r="AG65" s="16"/>
      <c r="AH65" s="16"/>
      <c r="AI65" s="16"/>
      <c r="AJ65" s="156">
        <f ca="1"/>
        <v>0.18767770064365163</v>
      </c>
      <c r="AK65" s="156">
        <f ca="1"/>
        <v>0.11701318320138125</v>
      </c>
      <c r="AL65" s="156">
        <f ca="1"/>
        <v>0.1528881587091438</v>
      </c>
      <c r="AM65" s="156">
        <f ca="1"/>
        <v>0.14567982708122176</v>
      </c>
      <c r="AN65" s="156">
        <f ca="1"/>
        <v>0.14524692473708925</v>
      </c>
      <c r="AO65" s="156">
        <f ca="1"/>
        <v>0.17422357392732438</v>
      </c>
      <c r="AP65" s="156">
        <f ca="1"/>
        <v>0.12954888676588142</v>
      </c>
      <c r="AQ65" s="156">
        <f ca="1"/>
        <v>0.12402278240242168</v>
      </c>
      <c r="AR65" s="156">
        <f ca="1"/>
        <v>0.13090606386071355</v>
      </c>
      <c r="AS65" s="16"/>
      <c r="AT65" s="204"/>
      <c r="AU65" s="204"/>
      <c r="AV65" s="204"/>
      <c r="AW65" s="204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69"/>
      <c r="BQ65" s="169"/>
      <c r="BR65" s="169"/>
      <c r="BS65" s="169"/>
      <c r="BT65" s="169"/>
      <c r="BU65" s="169"/>
      <c r="BV65" s="169"/>
      <c r="BW65" s="169"/>
      <c r="BX65" s="169"/>
      <c r="BY65" s="169"/>
      <c r="BZ65" s="169"/>
      <c r="CA65" s="169"/>
      <c r="CB65" s="169"/>
      <c r="CC65" s="169"/>
      <c r="CD65" s="169"/>
    </row>
    <row r="66" spans="1:82" s="2" customFormat="1" ht="16" customHeight="1" x14ac:dyDescent="0.2">
      <c r="A66" s="197"/>
      <c r="B66" s="196"/>
      <c r="AD66" s="16"/>
      <c r="AG66" s="16"/>
      <c r="AH66" s="16"/>
      <c r="AI66" s="16"/>
      <c r="AJ66" s="156">
        <f ca="1"/>
        <v>4.2868831162113513E-2</v>
      </c>
      <c r="AK66" s="156">
        <f ca="1"/>
        <v>0.11834248509754858</v>
      </c>
      <c r="AL66" s="156">
        <f ca="1"/>
        <v>7.0046132627795063E-2</v>
      </c>
      <c r="AM66" s="156">
        <f ca="1"/>
        <v>7.8841464481483894E-2</v>
      </c>
      <c r="AN66" s="156">
        <f ca="1"/>
        <v>8.4799148554983259E-2</v>
      </c>
      <c r="AO66" s="156">
        <f ca="1"/>
        <v>5.4116345824945039E-2</v>
      </c>
      <c r="AP66" s="156">
        <f ca="1"/>
        <v>8.7633121825638746E-2</v>
      </c>
      <c r="AQ66" s="156">
        <f ca="1"/>
        <v>0.11075543338978962</v>
      </c>
      <c r="AR66" s="156">
        <f ca="1"/>
        <v>9.9318315785129715E-2</v>
      </c>
      <c r="AS66" s="16"/>
      <c r="AT66" s="204"/>
      <c r="AU66" s="204"/>
      <c r="AV66" s="204"/>
      <c r="AW66" s="204"/>
      <c r="AX66" s="169"/>
      <c r="AY66" s="169"/>
      <c r="AZ66" s="169"/>
      <c r="BA66" s="169"/>
      <c r="BB66" s="169"/>
      <c r="BC66" s="169"/>
      <c r="BD66" s="169"/>
      <c r="BE66" s="169"/>
      <c r="BF66" s="169"/>
      <c r="BG66" s="169"/>
      <c r="BH66" s="169"/>
      <c r="BI66" s="169"/>
      <c r="BJ66" s="169"/>
      <c r="BK66" s="169"/>
      <c r="BL66" s="169"/>
      <c r="BM66" s="169"/>
      <c r="BN66" s="169"/>
      <c r="BO66" s="169"/>
      <c r="BP66" s="169"/>
      <c r="BQ66" s="169"/>
      <c r="BR66" s="169"/>
      <c r="BS66" s="169"/>
      <c r="BT66" s="169"/>
      <c r="BU66" s="169"/>
      <c r="BV66" s="169"/>
      <c r="BW66" s="169"/>
      <c r="BX66" s="169"/>
      <c r="BY66" s="169"/>
      <c r="BZ66" s="169"/>
      <c r="CA66" s="169"/>
      <c r="CB66" s="169"/>
      <c r="CC66" s="169"/>
      <c r="CD66" s="169"/>
    </row>
    <row r="67" spans="1:82" s="2" customFormat="1" ht="16" customHeight="1" x14ac:dyDescent="0.2">
      <c r="A67" s="197"/>
      <c r="B67" s="196"/>
      <c r="AD67" s="16"/>
      <c r="AE67" s="16"/>
      <c r="AF67" s="16"/>
      <c r="AG67" s="16"/>
      <c r="AH67" s="16"/>
      <c r="AI67" s="16"/>
      <c r="AJ67" s="156">
        <f ca="1"/>
        <v>0.10088276295956621</v>
      </c>
      <c r="AK67" s="156">
        <f ca="1"/>
        <v>0.10543821510667947</v>
      </c>
      <c r="AL67" s="156">
        <f ca="1"/>
        <v>0.10327929852358333</v>
      </c>
      <c r="AM67" s="156">
        <f ca="1"/>
        <v>0.10700442404046996</v>
      </c>
      <c r="AN67" s="156">
        <f ca="1"/>
        <v>0.10538213533823521</v>
      </c>
      <c r="AO67" s="156">
        <f ca="1"/>
        <v>0.10088581185860354</v>
      </c>
      <c r="AP67" s="156">
        <f ca="1"/>
        <v>0.10647004077413535</v>
      </c>
      <c r="AQ67" s="156">
        <f ca="1"/>
        <v>0.10506023675425978</v>
      </c>
      <c r="AR67" s="156">
        <f ca="1"/>
        <v>0.10432965413167955</v>
      </c>
      <c r="AS67" s="16"/>
      <c r="AT67" s="204"/>
      <c r="AU67" s="204"/>
      <c r="AV67" s="204"/>
      <c r="AW67" s="204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69"/>
      <c r="BK67" s="169"/>
      <c r="BL67" s="169"/>
      <c r="BM67" s="169"/>
      <c r="BN67" s="169"/>
      <c r="BO67" s="169"/>
      <c r="BP67" s="169"/>
      <c r="BQ67" s="169"/>
      <c r="BR67" s="169"/>
      <c r="BS67" s="169"/>
      <c r="BT67" s="169"/>
      <c r="BU67" s="169"/>
      <c r="BV67" s="169"/>
      <c r="BW67" s="169"/>
      <c r="BX67" s="169"/>
      <c r="BY67" s="169"/>
      <c r="BZ67" s="169"/>
      <c r="CA67" s="169"/>
      <c r="CB67" s="169"/>
      <c r="CC67" s="169"/>
      <c r="CD67" s="169"/>
    </row>
    <row r="68" spans="1:82" s="2" customFormat="1" ht="16" customHeight="1" x14ac:dyDescent="0.2">
      <c r="A68" s="16"/>
      <c r="M68" s="256" t="s">
        <v>68</v>
      </c>
      <c r="N68" s="182"/>
      <c r="O68" s="170"/>
      <c r="P68" s="16"/>
      <c r="AE68" s="16"/>
      <c r="AF68" s="16"/>
      <c r="AG68" s="16"/>
      <c r="AH68" s="16"/>
      <c r="AI68" s="16"/>
      <c r="AJ68" s="156">
        <f ca="1"/>
        <v>9.0082100233273135E-2</v>
      </c>
      <c r="AK68" s="156">
        <f ca="1"/>
        <v>0.1233915608862005</v>
      </c>
      <c r="AL68" s="156">
        <f ca="1"/>
        <v>9.3877837672396741E-2</v>
      </c>
      <c r="AM68" s="156">
        <f ca="1"/>
        <v>0.11319762084501223</v>
      </c>
      <c r="AN68" s="156">
        <f ca="1"/>
        <v>0.12154532248002338</v>
      </c>
      <c r="AO68" s="156">
        <f ca="1"/>
        <v>9.1105541125819575E-2</v>
      </c>
      <c r="AP68" s="156">
        <f ca="1"/>
        <v>9.3099960708913646E-2</v>
      </c>
      <c r="AQ68" s="156">
        <f ca="1"/>
        <v>0.13359541437619774</v>
      </c>
      <c r="AR68" s="156">
        <f ca="1"/>
        <v>0.10815159740549844</v>
      </c>
      <c r="AS68" s="16"/>
      <c r="AT68" s="204"/>
      <c r="AU68" s="204"/>
      <c r="AV68" s="204"/>
      <c r="AW68" s="204"/>
      <c r="AX68" s="169"/>
      <c r="AY68" s="169"/>
      <c r="AZ68" s="169"/>
      <c r="BA68" s="169"/>
      <c r="BB68" s="169"/>
      <c r="BC68" s="169"/>
      <c r="BD68" s="169"/>
      <c r="BE68" s="169"/>
      <c r="BF68" s="169"/>
      <c r="BG68" s="169"/>
      <c r="BH68" s="169"/>
      <c r="BI68" s="169"/>
      <c r="BJ68" s="169"/>
      <c r="BK68" s="169"/>
      <c r="BL68" s="169"/>
      <c r="BM68" s="169"/>
      <c r="BN68" s="169"/>
      <c r="BO68" s="169"/>
      <c r="BP68" s="169"/>
      <c r="BQ68" s="169"/>
      <c r="BR68" s="169"/>
      <c r="BS68" s="169"/>
      <c r="BT68" s="169"/>
      <c r="BU68" s="169"/>
      <c r="BV68" s="169"/>
      <c r="BW68" s="169"/>
      <c r="BX68" s="169"/>
      <c r="BY68" s="169"/>
      <c r="BZ68" s="169"/>
      <c r="CA68" s="169"/>
      <c r="CB68" s="169"/>
      <c r="CC68" s="169"/>
      <c r="CD68" s="169"/>
    </row>
    <row r="69" spans="1:82" ht="16" customHeight="1" x14ac:dyDescent="0.2">
      <c r="B69" s="2"/>
      <c r="C69" s="2"/>
      <c r="D69" s="167"/>
      <c r="E69" s="2"/>
      <c r="F69" s="2"/>
      <c r="G69" s="2"/>
      <c r="H69" s="2"/>
      <c r="I69" s="2"/>
      <c r="J69" s="2"/>
      <c r="M69" s="2"/>
      <c r="N69" s="2" t="s">
        <v>27</v>
      </c>
      <c r="O69" s="2"/>
      <c r="P69" s="2"/>
      <c r="Q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82" ht="16" customHeight="1" x14ac:dyDescent="0.2">
      <c r="B70" s="2"/>
      <c r="N70" s="2"/>
      <c r="O70" s="225" cm="1">
        <f t="array" ref="O70:W70">_xlfn.ANCHORARRAY(O54)</f>
        <v>0</v>
      </c>
      <c r="P70" s="225">
        <v>1</v>
      </c>
      <c r="Q70" s="225">
        <v>2</v>
      </c>
      <c r="R70" s="225">
        <v>3</v>
      </c>
      <c r="S70" s="225">
        <v>4</v>
      </c>
      <c r="T70" s="225">
        <v>5</v>
      </c>
      <c r="U70" s="225">
        <v>6</v>
      </c>
      <c r="V70" s="225">
        <v>7</v>
      </c>
      <c r="W70" s="225">
        <v>8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 t="s">
        <v>26</v>
      </c>
      <c r="AK70" s="2"/>
      <c r="AL70" s="2"/>
      <c r="AM70" s="2"/>
      <c r="AN70" s="2"/>
      <c r="AO70" s="2"/>
      <c r="AP70" s="2"/>
      <c r="AQ70" s="2"/>
      <c r="AR70" s="2"/>
      <c r="AS70" s="2"/>
      <c r="AT70" s="169"/>
    </row>
    <row r="71" spans="1:82" ht="16" customHeight="1" thickBot="1" x14ac:dyDescent="0.25">
      <c r="B71" s="2"/>
      <c r="C71" s="180"/>
      <c r="D71" s="180"/>
      <c r="E71" s="180"/>
      <c r="F71" s="180"/>
      <c r="G71" s="180"/>
      <c r="H71" s="180"/>
      <c r="I71" s="180"/>
      <c r="J71" s="189"/>
      <c r="K71" s="180"/>
      <c r="L71" s="180"/>
      <c r="M71" s="2"/>
      <c r="N71" s="225" cm="1">
        <f t="array" aca="1" ref="N71:N79" ca="1">_xlfn.ANCHORARRAY(M56)</f>
        <v>0</v>
      </c>
      <c r="O71" s="156" cm="1">
        <f t="array" aca="1" ref="O71:W79" ca="1">L77*O29:W37+L78*O56:W64</f>
        <v>0</v>
      </c>
      <c r="P71" s="156">
        <f ca="1"/>
        <v>0.42055966222205116</v>
      </c>
      <c r="Q71" s="156">
        <f ca="1"/>
        <v>0.86790800936390455</v>
      </c>
      <c r="R71" s="186">
        <f ca="1"/>
        <v>0.4722127530682611</v>
      </c>
      <c r="S71" s="156">
        <f ca="1"/>
        <v>0.95622740448863208</v>
      </c>
      <c r="T71" s="156">
        <f ca="1"/>
        <v>1.3154538159281466</v>
      </c>
      <c r="U71" s="156">
        <f ca="1"/>
        <v>0.90763718485758071</v>
      </c>
      <c r="V71" s="156">
        <f ca="1"/>
        <v>1.3427972322826258</v>
      </c>
      <c r="W71" s="156">
        <f ca="1"/>
        <v>1.7504440872433158</v>
      </c>
      <c r="X71" s="2"/>
      <c r="AE71" s="258" t="s">
        <v>67</v>
      </c>
      <c r="AF71" s="258">
        <v>0.75</v>
      </c>
      <c r="AI71" s="2"/>
      <c r="AJ71" s="156" cm="1">
        <f t="array" aca="1" ref="AJ71:AR79" ca="1">POWER($AF$71,_xlfn.ANCHORARRAY( O71))</f>
        <v>1</v>
      </c>
      <c r="AK71" s="156">
        <f ca="1"/>
        <v>0.88604505704486125</v>
      </c>
      <c r="AL71" s="156">
        <f ca="1"/>
        <v>0.77904881232941547</v>
      </c>
      <c r="AM71" s="156">
        <f ca="1"/>
        <v>0.87297606240777048</v>
      </c>
      <c r="AN71" s="156">
        <f ca="1"/>
        <v>0.75950415864439402</v>
      </c>
      <c r="AO71" s="156">
        <f ca="1"/>
        <v>0.68493421626524409</v>
      </c>
      <c r="AP71" s="156">
        <f ca="1"/>
        <v>0.77019546448054343</v>
      </c>
      <c r="AQ71" s="156">
        <f ca="1"/>
        <v>0.67956751488978651</v>
      </c>
      <c r="AR71" s="156">
        <f ca="1"/>
        <v>0.60436837007008704</v>
      </c>
      <c r="AS71" s="2"/>
      <c r="AT71" s="169"/>
    </row>
    <row r="72" spans="1:82" ht="16" customHeight="1" thickBot="1" x14ac:dyDescent="0.25">
      <c r="C72" s="219"/>
      <c r="D72" s="221" t="s">
        <v>37</v>
      </c>
      <c r="E72" s="219"/>
      <c r="F72" s="222" t="s">
        <v>38</v>
      </c>
      <c r="G72" s="219"/>
      <c r="H72" s="221" t="s">
        <v>39</v>
      </c>
      <c r="I72" s="219"/>
      <c r="J72" s="222" t="s">
        <v>40</v>
      </c>
      <c r="K72" s="219"/>
      <c r="L72" s="219"/>
      <c r="M72" s="2"/>
      <c r="N72" s="225">
        <f ca="1"/>
        <v>1</v>
      </c>
      <c r="O72" s="156">
        <f ca="1"/>
        <v>0.42055966222205116</v>
      </c>
      <c r="P72" s="156">
        <f ca="1"/>
        <v>0</v>
      </c>
      <c r="Q72" s="178">
        <f ca="1"/>
        <v>0.44734834714185345</v>
      </c>
      <c r="R72" s="190">
        <f ca="1"/>
        <v>0.89066886485815722</v>
      </c>
      <c r="S72" s="179">
        <f ca="1"/>
        <v>0.53566774226658087</v>
      </c>
      <c r="T72" s="156">
        <f ca="1"/>
        <v>0.89489415370609549</v>
      </c>
      <c r="U72" s="156">
        <f ca="1"/>
        <v>1.3260932966474768</v>
      </c>
      <c r="V72" s="156">
        <f ca="1"/>
        <v>0.92223757006057461</v>
      </c>
      <c r="W72" s="156">
        <f ca="1"/>
        <v>1.3298844250212647</v>
      </c>
      <c r="X72" s="2"/>
      <c r="AI72" s="2"/>
      <c r="AJ72" s="156">
        <f ca="1"/>
        <v>0.88604505704486125</v>
      </c>
      <c r="AK72" s="156">
        <f ca="1"/>
        <v>1</v>
      </c>
      <c r="AL72" s="156">
        <f ca="1"/>
        <v>0.87924288515044624</v>
      </c>
      <c r="AM72" s="156">
        <f ca="1"/>
        <v>0.77396435075386671</v>
      </c>
      <c r="AN72" s="156">
        <f ca="1"/>
        <v>0.85718457837516016</v>
      </c>
      <c r="AO72" s="156">
        <f ca="1"/>
        <v>0.77302413779005508</v>
      </c>
      <c r="AP72" s="156">
        <f ca="1"/>
        <v>0.68284098303466911</v>
      </c>
      <c r="AQ72" s="156">
        <f ca="1"/>
        <v>0.76696722078251989</v>
      </c>
      <c r="AR72" s="156">
        <f ca="1"/>
        <v>0.68209665554230092</v>
      </c>
      <c r="AS72" s="2"/>
      <c r="AT72" s="169"/>
    </row>
    <row r="73" spans="1:82" ht="16" customHeight="1" x14ac:dyDescent="0.2">
      <c r="B73" s="176"/>
      <c r="C73" s="220"/>
      <c r="D73" s="223">
        <f ca="1">L77</f>
        <v>0.27689159457256785</v>
      </c>
      <c r="E73" s="209" t="s">
        <v>35</v>
      </c>
      <c r="F73" s="224">
        <f ca="1">R30</f>
        <v>0.18654625802544067</v>
      </c>
      <c r="G73" s="209" t="s">
        <v>36</v>
      </c>
      <c r="H73" s="223">
        <f ca="1">L78</f>
        <v>0.41950788700597363</v>
      </c>
      <c r="I73" s="209" t="s">
        <v>35</v>
      </c>
      <c r="J73" s="224">
        <f>R57</f>
        <v>2</v>
      </c>
      <c r="K73" s="209" t="s">
        <v>29</v>
      </c>
      <c r="L73" s="209">
        <f ca="1">D73*F73+H73*J73</f>
        <v>0.89066886485815722</v>
      </c>
      <c r="N73" s="225">
        <f ca="1"/>
        <v>2</v>
      </c>
      <c r="O73" s="156">
        <f ca="1"/>
        <v>0.86790800936390455</v>
      </c>
      <c r="P73" s="156">
        <f ca="1"/>
        <v>0.44734834714185345</v>
      </c>
      <c r="Q73" s="156">
        <f ca="1"/>
        <v>0</v>
      </c>
      <c r="R73" s="187">
        <f ca="1"/>
        <v>1.282336291728251</v>
      </c>
      <c r="S73" s="156">
        <f ca="1"/>
        <v>0.92733516913667469</v>
      </c>
      <c r="T73" s="156">
        <f ca="1"/>
        <v>0.44754580656424209</v>
      </c>
      <c r="U73" s="156">
        <f ca="1"/>
        <v>1.7177607235175707</v>
      </c>
      <c r="V73" s="156">
        <f ca="1"/>
        <v>1.3139049969306684</v>
      </c>
      <c r="W73" s="156">
        <f ca="1"/>
        <v>0.88253607787941124</v>
      </c>
      <c r="X73" s="2"/>
      <c r="AI73" s="2"/>
      <c r="AJ73" s="156">
        <f ca="1"/>
        <v>0.77904881232941547</v>
      </c>
      <c r="AK73" s="156">
        <f ca="1"/>
        <v>0.87924288515044624</v>
      </c>
      <c r="AL73" s="156">
        <f ca="1"/>
        <v>1</v>
      </c>
      <c r="AM73" s="156">
        <f ca="1"/>
        <v>0.69149098697361622</v>
      </c>
      <c r="AN73" s="156">
        <f ca="1"/>
        <v>0.76584329697079556</v>
      </c>
      <c r="AO73" s="156">
        <f ca="1"/>
        <v>0.87919294070577991</v>
      </c>
      <c r="AP73" s="156">
        <f ca="1"/>
        <v>0.61007769265439726</v>
      </c>
      <c r="AQ73" s="156">
        <f ca="1"/>
        <v>0.68523946866381746</v>
      </c>
      <c r="AR73" s="156">
        <f ca="1"/>
        <v>0.77577728186630501</v>
      </c>
      <c r="AS73" s="2"/>
      <c r="AT73" s="169"/>
    </row>
    <row r="74" spans="1:82" ht="16" customHeight="1" x14ac:dyDescent="0.2">
      <c r="B74" s="2"/>
      <c r="C74" s="175"/>
      <c r="D74" s="175"/>
      <c r="E74" s="175"/>
      <c r="F74" s="175"/>
      <c r="G74" s="175"/>
      <c r="H74" s="175"/>
      <c r="I74" s="175"/>
      <c r="J74" s="175"/>
      <c r="K74" s="175"/>
      <c r="L74" s="181"/>
      <c r="M74" s="2"/>
      <c r="N74" s="225">
        <f ca="1"/>
        <v>3</v>
      </c>
      <c r="O74" s="156">
        <f ca="1"/>
        <v>0.4722127530682611</v>
      </c>
      <c r="P74" s="156">
        <f ca="1"/>
        <v>0.89066886485815722</v>
      </c>
      <c r="Q74" s="156">
        <f ca="1"/>
        <v>1.282336291728251</v>
      </c>
      <c r="R74" s="156">
        <f ca="1"/>
        <v>0</v>
      </c>
      <c r="S74" s="156">
        <f ca="1"/>
        <v>0.48401465142037092</v>
      </c>
      <c r="T74" s="156">
        <f ca="1"/>
        <v>0.84324106285988554</v>
      </c>
      <c r="U74" s="156">
        <f ca="1"/>
        <v>0.43542443178931955</v>
      </c>
      <c r="V74" s="156">
        <f ca="1"/>
        <v>0.87058447921436466</v>
      </c>
      <c r="W74" s="156">
        <f ca="1"/>
        <v>1.2782313341750546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56">
        <f ca="1"/>
        <v>0.87297606240777048</v>
      </c>
      <c r="AK74" s="156">
        <f ca="1"/>
        <v>0.77396435075386671</v>
      </c>
      <c r="AL74" s="156">
        <f ca="1"/>
        <v>0.69149098697361622</v>
      </c>
      <c r="AM74" s="156">
        <f ca="1"/>
        <v>1</v>
      </c>
      <c r="AN74" s="156">
        <f ca="1"/>
        <v>0.87001716467412915</v>
      </c>
      <c r="AO74" s="156">
        <f ca="1"/>
        <v>0.78459678994646775</v>
      </c>
      <c r="AP74" s="156">
        <f ca="1"/>
        <v>0.88226412801773046</v>
      </c>
      <c r="AQ74" s="156">
        <f ca="1"/>
        <v>0.77844919712398475</v>
      </c>
      <c r="AR74" s="156">
        <f ca="1"/>
        <v>0.69230806673343159</v>
      </c>
      <c r="AS74" s="2"/>
      <c r="AT74" s="169"/>
    </row>
    <row r="75" spans="1:82" ht="16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25">
        <f ca="1"/>
        <v>4</v>
      </c>
      <c r="O75" s="156">
        <f ca="1"/>
        <v>0.95622740448863208</v>
      </c>
      <c r="P75" s="156">
        <f ca="1"/>
        <v>0.53566774226658087</v>
      </c>
      <c r="Q75" s="156">
        <f ca="1"/>
        <v>0.92733516913667469</v>
      </c>
      <c r="R75" s="156">
        <f ca="1"/>
        <v>0.48401465142037092</v>
      </c>
      <c r="S75" s="156">
        <f ca="1"/>
        <v>0</v>
      </c>
      <c r="T75" s="156">
        <f ca="1"/>
        <v>0.47978936257243265</v>
      </c>
      <c r="U75" s="156">
        <f ca="1"/>
        <v>0.88760599364299864</v>
      </c>
      <c r="V75" s="156">
        <f ca="1"/>
        <v>0.45244594621795353</v>
      </c>
      <c r="W75" s="156">
        <f ca="1"/>
        <v>0.88381486526921071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56">
        <f ca="1"/>
        <v>0.75950415864439402</v>
      </c>
      <c r="AK75" s="156">
        <f ca="1"/>
        <v>0.85718457837516016</v>
      </c>
      <c r="AL75" s="156">
        <f ca="1"/>
        <v>0.76584329697079556</v>
      </c>
      <c r="AM75" s="156">
        <f ca="1"/>
        <v>0.87001716467412915</v>
      </c>
      <c r="AN75" s="156">
        <f ca="1"/>
        <v>1</v>
      </c>
      <c r="AO75" s="156">
        <f ca="1"/>
        <v>0.87107534821197286</v>
      </c>
      <c r="AP75" s="156">
        <f ca="1"/>
        <v>0.77464661693111547</v>
      </c>
      <c r="AQ75" s="156">
        <f ca="1"/>
        <v>0.87795443110947491</v>
      </c>
      <c r="AR75" s="156">
        <f ca="1"/>
        <v>0.77549193814646933</v>
      </c>
      <c r="AS75" s="2"/>
      <c r="AT75" s="169"/>
    </row>
    <row r="76" spans="1:82" ht="16" customHeight="1" x14ac:dyDescent="0.2">
      <c r="B76" s="2"/>
      <c r="C76" s="171"/>
      <c r="D76" s="172"/>
      <c r="E76" s="173"/>
      <c r="F76" s="174"/>
      <c r="G76" s="257"/>
      <c r="H76" s="2"/>
      <c r="I76" s="171"/>
      <c r="J76" s="172"/>
      <c r="K76" s="172"/>
      <c r="L76" s="172"/>
      <c r="M76" s="171"/>
      <c r="N76" s="225">
        <f ca="1"/>
        <v>5</v>
      </c>
      <c r="O76" s="156">
        <f ca="1"/>
        <v>1.3154538159281466</v>
      </c>
      <c r="P76" s="156">
        <f ca="1"/>
        <v>0.89489415370609549</v>
      </c>
      <c r="Q76" s="156">
        <f ca="1"/>
        <v>0.44754580656424209</v>
      </c>
      <c r="R76" s="156">
        <f ca="1"/>
        <v>0.84324106285988554</v>
      </c>
      <c r="S76" s="156">
        <f ca="1"/>
        <v>0.47978936257243265</v>
      </c>
      <c r="T76" s="156">
        <f ca="1"/>
        <v>0</v>
      </c>
      <c r="U76" s="156">
        <f ca="1"/>
        <v>1.2702149169533286</v>
      </c>
      <c r="V76" s="156">
        <f ca="1"/>
        <v>0.86635919036642639</v>
      </c>
      <c r="W76" s="156">
        <f ca="1"/>
        <v>0.43499027131516921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56">
        <f ca="1"/>
        <v>0.68493421626524409</v>
      </c>
      <c r="AK76" s="156">
        <f ca="1"/>
        <v>0.77302413779005508</v>
      </c>
      <c r="AL76" s="156">
        <f ca="1"/>
        <v>0.87919294070577991</v>
      </c>
      <c r="AM76" s="156">
        <f ca="1"/>
        <v>0.78459678994646775</v>
      </c>
      <c r="AN76" s="156">
        <f ca="1"/>
        <v>0.87107534821197286</v>
      </c>
      <c r="AO76" s="156">
        <f ca="1"/>
        <v>1</v>
      </c>
      <c r="AP76" s="156">
        <f ca="1"/>
        <v>0.69390649584225739</v>
      </c>
      <c r="AQ76" s="156">
        <f ca="1"/>
        <v>0.77939600847310653</v>
      </c>
      <c r="AR76" s="156">
        <f ca="1"/>
        <v>0.88237432985249276</v>
      </c>
      <c r="AS76" s="2"/>
      <c r="AT76" s="169"/>
    </row>
    <row r="77" spans="1:82" ht="16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192" t="s">
        <v>20</v>
      </c>
      <c r="L77" s="193" cm="1">
        <f t="array" aca="1" ref="L77" ca="1">_xlfn.RANDARRAY(1,1,0,1)</f>
        <v>0.27689159457256785</v>
      </c>
      <c r="M77" s="2"/>
      <c r="N77" s="225">
        <f ca="1"/>
        <v>6</v>
      </c>
      <c r="O77" s="156">
        <f ca="1"/>
        <v>0.90763718485758071</v>
      </c>
      <c r="P77" s="156">
        <f ca="1"/>
        <v>1.3260932966474768</v>
      </c>
      <c r="Q77" s="156">
        <f ca="1"/>
        <v>1.7177607235175707</v>
      </c>
      <c r="R77" s="156">
        <f ca="1"/>
        <v>0.43542443178931955</v>
      </c>
      <c r="S77" s="156">
        <f ca="1"/>
        <v>0.88760599364299864</v>
      </c>
      <c r="T77" s="156">
        <f ca="1"/>
        <v>1.2702149169533286</v>
      </c>
      <c r="U77" s="156">
        <f ca="1"/>
        <v>0</v>
      </c>
      <c r="V77" s="156">
        <f ca="1"/>
        <v>0.4351600474250451</v>
      </c>
      <c r="W77" s="156">
        <f ca="1"/>
        <v>0.84280690238573519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56">
        <f ca="1"/>
        <v>0.77019546448054343</v>
      </c>
      <c r="AK77" s="156">
        <f ca="1"/>
        <v>0.68284098303466911</v>
      </c>
      <c r="AL77" s="156">
        <f ca="1"/>
        <v>0.61007769265439726</v>
      </c>
      <c r="AM77" s="156">
        <f ca="1"/>
        <v>0.88226412801773046</v>
      </c>
      <c r="AN77" s="156">
        <f ca="1"/>
        <v>0.77464661693111547</v>
      </c>
      <c r="AO77" s="156">
        <f ca="1"/>
        <v>0.69390649584225739</v>
      </c>
      <c r="AP77" s="156">
        <f ca="1"/>
        <v>1</v>
      </c>
      <c r="AQ77" s="156">
        <f ca="1"/>
        <v>0.88233123438102723</v>
      </c>
      <c r="AR77" s="156">
        <f ca="1"/>
        <v>0.78469479235079886</v>
      </c>
      <c r="AS77" s="2"/>
      <c r="AT77" s="169"/>
      <c r="AV77" s="169"/>
      <c r="AW77" s="169"/>
    </row>
    <row r="78" spans="1:82" ht="16" customHeight="1" x14ac:dyDescent="0.2">
      <c r="C78" s="2"/>
      <c r="D78" s="2"/>
      <c r="E78" s="2"/>
      <c r="F78" s="2"/>
      <c r="G78" s="2"/>
      <c r="I78" s="2"/>
      <c r="J78" s="2"/>
      <c r="K78" s="194" t="s">
        <v>19</v>
      </c>
      <c r="L78" s="195" cm="1">
        <f t="array" aca="1" ref="L78" ca="1">_xlfn.RANDARRAY(1,1,0,1)</f>
        <v>0.41950788700597363</v>
      </c>
      <c r="M78" s="2"/>
      <c r="N78" s="225">
        <f ca="1"/>
        <v>7</v>
      </c>
      <c r="O78" s="156">
        <f ca="1"/>
        <v>1.3427972322826258</v>
      </c>
      <c r="P78" s="156">
        <f ca="1"/>
        <v>0.92223757006057461</v>
      </c>
      <c r="Q78" s="156">
        <f ca="1"/>
        <v>1.3139049969306684</v>
      </c>
      <c r="R78" s="156">
        <f ca="1"/>
        <v>0.87058447921436466</v>
      </c>
      <c r="S78" s="156">
        <f ca="1"/>
        <v>0.45244594621795353</v>
      </c>
      <c r="T78" s="156">
        <f ca="1"/>
        <v>0.86635919036642639</v>
      </c>
      <c r="U78" s="156">
        <f ca="1"/>
        <v>0.4351600474250451</v>
      </c>
      <c r="V78" s="156">
        <f ca="1"/>
        <v>0</v>
      </c>
      <c r="W78" s="156">
        <f ca="1"/>
        <v>0.43136891905125724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56">
        <f ca="1"/>
        <v>0.67956751488978651</v>
      </c>
      <c r="AK78" s="156">
        <f ca="1"/>
        <v>0.76696722078251989</v>
      </c>
      <c r="AL78" s="156">
        <f ca="1"/>
        <v>0.68523946866381746</v>
      </c>
      <c r="AM78" s="156">
        <f ca="1"/>
        <v>0.77844919712398475</v>
      </c>
      <c r="AN78" s="156">
        <f ca="1"/>
        <v>0.87795443110947491</v>
      </c>
      <c r="AO78" s="156">
        <f ca="1"/>
        <v>0.77939600847310653</v>
      </c>
      <c r="AP78" s="156">
        <f ca="1"/>
        <v>0.88233123438102723</v>
      </c>
      <c r="AQ78" s="156">
        <f ca="1"/>
        <v>1</v>
      </c>
      <c r="AR78" s="156">
        <f ca="1"/>
        <v>0.88329406478019223</v>
      </c>
      <c r="AS78" s="2"/>
      <c r="AT78" s="169"/>
      <c r="AV78" s="169"/>
      <c r="AW78" s="169"/>
    </row>
    <row r="79" spans="1:82" ht="16" customHeight="1" x14ac:dyDescent="0.2">
      <c r="E79" s="2"/>
      <c r="F79" s="2"/>
      <c r="G79" s="2"/>
      <c r="H79" s="2"/>
      <c r="I79" s="2"/>
      <c r="J79" s="2"/>
      <c r="K79" s="2"/>
      <c r="L79" s="2"/>
      <c r="M79" s="2"/>
      <c r="N79" s="225">
        <f ca="1"/>
        <v>8</v>
      </c>
      <c r="O79" s="156">
        <f ca="1"/>
        <v>1.7504440872433158</v>
      </c>
      <c r="P79" s="156">
        <f ca="1"/>
        <v>1.3298844250212647</v>
      </c>
      <c r="Q79" s="156">
        <f ca="1"/>
        <v>0.88253607787941124</v>
      </c>
      <c r="R79" s="156">
        <f ca="1"/>
        <v>1.2782313341750546</v>
      </c>
      <c r="S79" s="156">
        <f ca="1"/>
        <v>0.88381486526921071</v>
      </c>
      <c r="T79" s="156">
        <f ca="1"/>
        <v>0.43499027131516921</v>
      </c>
      <c r="U79" s="156">
        <f ca="1"/>
        <v>0.84280690238573519</v>
      </c>
      <c r="V79" s="156">
        <f ca="1"/>
        <v>0.43136891905125724</v>
      </c>
      <c r="W79" s="156">
        <f ca="1"/>
        <v>0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56">
        <f ca="1"/>
        <v>0.60436837007008704</v>
      </c>
      <c r="AK79" s="156">
        <f ca="1"/>
        <v>0.68209665554230092</v>
      </c>
      <c r="AL79" s="156">
        <f ca="1"/>
        <v>0.77577728186630501</v>
      </c>
      <c r="AM79" s="156">
        <f ca="1"/>
        <v>0.69230806673343159</v>
      </c>
      <c r="AN79" s="156">
        <f ca="1"/>
        <v>0.77549193814646933</v>
      </c>
      <c r="AO79" s="156">
        <f ca="1"/>
        <v>0.88237432985249276</v>
      </c>
      <c r="AP79" s="156">
        <f ca="1"/>
        <v>0.78469479235079886</v>
      </c>
      <c r="AQ79" s="156">
        <f ca="1"/>
        <v>0.88329406478019223</v>
      </c>
      <c r="AR79" s="156">
        <f ca="1"/>
        <v>1</v>
      </c>
      <c r="AS79" s="2"/>
      <c r="AT79" s="169"/>
      <c r="AV79" s="169"/>
      <c r="AW79" s="169"/>
    </row>
    <row r="80" spans="1:82" ht="16" customHeight="1" x14ac:dyDescent="0.2">
      <c r="E80" s="2"/>
      <c r="F80" s="2"/>
      <c r="G80" s="2"/>
      <c r="H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69"/>
      <c r="AV80" s="169"/>
      <c r="AW80" s="169"/>
    </row>
    <row r="81" spans="16:82" ht="16" customHeight="1" x14ac:dyDescent="0.2">
      <c r="P81" s="2"/>
      <c r="Q81" s="2"/>
      <c r="T81" s="2"/>
      <c r="U81" s="2"/>
      <c r="V81" s="2"/>
      <c r="W81" s="2"/>
      <c r="X81" s="2"/>
      <c r="Y81" s="2"/>
      <c r="AI81" s="2"/>
      <c r="AJ81" s="2" t="s">
        <v>46</v>
      </c>
      <c r="AK81" s="2"/>
      <c r="AL81" s="2"/>
      <c r="AM81" s="2"/>
      <c r="AN81" s="2"/>
      <c r="AO81" s="2"/>
      <c r="AP81" s="2"/>
      <c r="AQ81" s="2"/>
      <c r="AR81" s="2"/>
      <c r="AS81" s="2"/>
      <c r="AT81" s="169"/>
      <c r="AV81" s="169"/>
      <c r="AW81" s="169"/>
    </row>
    <row r="82" spans="16:82" ht="16" customHeight="1" x14ac:dyDescent="0.2">
      <c r="P82" s="2"/>
      <c r="Q82" s="2"/>
      <c r="T82" s="2"/>
      <c r="U82" s="2"/>
      <c r="V82" s="2"/>
      <c r="W82" s="2"/>
      <c r="X82" s="2"/>
      <c r="Y82" s="2"/>
      <c r="Z82" s="183"/>
      <c r="AA82" s="183"/>
      <c r="AB82" s="183"/>
      <c r="AC82" s="183"/>
      <c r="AD82" s="183"/>
      <c r="AE82" s="183"/>
      <c r="AF82" s="183"/>
      <c r="AG82" s="183"/>
      <c r="AH82" s="183"/>
      <c r="AI82" s="2"/>
      <c r="AJ82" s="156" cm="1">
        <f t="array" aca="1" ref="AJ82:AR90" ca="1">AJ60:AR68*_xlfn.ANCHORARRAY(AJ71)</f>
        <v>0.16394921738159399</v>
      </c>
      <c r="AK82" s="156">
        <f ca="1"/>
        <v>7.7329396055286118E-2</v>
      </c>
      <c r="AL82" s="156">
        <f ca="1"/>
        <v>0.1121500306710414</v>
      </c>
      <c r="AM82" s="156">
        <f ca="1"/>
        <v>0.10032175895615887</v>
      </c>
      <c r="AN82" s="156">
        <f ca="1"/>
        <v>7.5861073374729956E-2</v>
      </c>
      <c r="AO82" s="156">
        <f ca="1"/>
        <v>0.1054596297461628</v>
      </c>
      <c r="AP82" s="156">
        <f ca="1"/>
        <v>0.1097101832204902</v>
      </c>
      <c r="AQ82" s="156">
        <f ca="1"/>
        <v>5.4043758075657151E-2</v>
      </c>
      <c r="AR82" s="156">
        <f ca="1"/>
        <v>6.6259693810426443E-2</v>
      </c>
      <c r="AS82" s="2"/>
      <c r="AT82" s="169"/>
      <c r="AV82" s="169"/>
      <c r="AW82" s="169"/>
    </row>
    <row r="83" spans="16:82" ht="16" customHeight="1" thickBot="1" x14ac:dyDescent="0.25">
      <c r="P83" s="2"/>
      <c r="Q83" s="2"/>
      <c r="T83" s="2"/>
      <c r="U83" s="2"/>
      <c r="V83" s="2"/>
      <c r="W83" s="2"/>
      <c r="X83" s="2"/>
      <c r="Y83" s="2"/>
      <c r="Z83" s="209"/>
      <c r="AA83" s="208" t="s">
        <v>44</v>
      </c>
      <c r="AB83" s="209"/>
      <c r="AC83" s="208" t="s">
        <v>16</v>
      </c>
      <c r="AD83" s="209"/>
      <c r="AE83" s="208" t="s">
        <v>45</v>
      </c>
      <c r="AF83" s="209"/>
      <c r="AG83" s="209"/>
      <c r="AH83" s="209"/>
      <c r="AI83" s="2"/>
      <c r="AJ83" s="186">
        <f ca="1"/>
        <v>6.490154278767428E-2</v>
      </c>
      <c r="AK83" s="156">
        <f ca="1"/>
        <v>0.12240583324665863</v>
      </c>
      <c r="AL83" s="156">
        <f ca="1"/>
        <v>8.020991199675899E-2</v>
      </c>
      <c r="AM83" s="156">
        <f ca="1"/>
        <v>7.8374863767264824E-2</v>
      </c>
      <c r="AN83" s="156">
        <f ca="1"/>
        <v>9.2747767736750406E-2</v>
      </c>
      <c r="AO83" s="156">
        <f ca="1"/>
        <v>6.3275699744940461E-2</v>
      </c>
      <c r="AP83" s="156">
        <f ca="1"/>
        <v>6.6423650135751619E-2</v>
      </c>
      <c r="AQ83" s="156">
        <f ca="1"/>
        <v>9.4610152932926628E-2</v>
      </c>
      <c r="AR83" s="156">
        <f ca="1"/>
        <v>7.5299538733335739E-2</v>
      </c>
      <c r="AS83" s="2"/>
      <c r="AT83" s="169"/>
      <c r="AV83" s="169"/>
      <c r="AW83" s="169"/>
    </row>
    <row r="84" spans="16:82" ht="16" customHeight="1" thickBot="1" x14ac:dyDescent="0.25">
      <c r="P84" s="2"/>
      <c r="Q84" s="2"/>
      <c r="T84" s="2"/>
      <c r="U84" s="2"/>
      <c r="V84" s="2"/>
      <c r="W84" s="2"/>
      <c r="X84" s="2"/>
      <c r="Y84" s="2"/>
      <c r="Z84" s="209"/>
      <c r="AA84" s="210">
        <f ca="1">AJ62</f>
        <v>0.10243699811915261</v>
      </c>
      <c r="AB84" s="209" t="s">
        <v>43</v>
      </c>
      <c r="AC84" s="210">
        <f>AF71</f>
        <v>0.75</v>
      </c>
      <c r="AD84" s="209" t="s">
        <v>41</v>
      </c>
      <c r="AE84" s="210">
        <f ca="1">O73</f>
        <v>0.86790800936390455</v>
      </c>
      <c r="AF84" s="209" t="s">
        <v>42</v>
      </c>
      <c r="AG84" s="211">
        <f ca="1">AA84*AC84^AE84</f>
        <v>7.9803421723316406E-2</v>
      </c>
      <c r="AH84" s="209"/>
      <c r="AI84" s="2"/>
      <c r="AJ84" s="188">
        <f ca="1"/>
        <v>7.9803421723316406E-2</v>
      </c>
      <c r="AK84" s="179">
        <f ca="1"/>
        <v>9.7713205499754804E-2</v>
      </c>
      <c r="AL84" s="156">
        <f ca="1"/>
        <v>0.10205896975720712</v>
      </c>
      <c r="AM84" s="156">
        <f ca="1"/>
        <v>7.725418460123494E-2</v>
      </c>
      <c r="AN84" s="156">
        <f ca="1"/>
        <v>8.6610390078401878E-2</v>
      </c>
      <c r="AO84" s="156">
        <f ca="1"/>
        <v>8.8900084531464293E-2</v>
      </c>
      <c r="AP84" s="156">
        <f ca="1"/>
        <v>6.2379798887388142E-2</v>
      </c>
      <c r="AQ84" s="156">
        <f ca="1"/>
        <v>7.8774726484919594E-2</v>
      </c>
      <c r="AR84" s="156">
        <f ca="1"/>
        <v>8.2222444496944588E-2</v>
      </c>
      <c r="AS84" s="2"/>
      <c r="AT84" s="169"/>
      <c r="AU84" s="2"/>
      <c r="AV84" s="169"/>
      <c r="AW84" s="169"/>
    </row>
    <row r="85" spans="16:82" s="2" customFormat="1" ht="16" customHeight="1" x14ac:dyDescent="0.2">
      <c r="Z85" s="181"/>
      <c r="AA85" s="181"/>
      <c r="AB85" s="181"/>
      <c r="AC85" s="181"/>
      <c r="AD85" s="181"/>
      <c r="AE85" s="181"/>
      <c r="AF85" s="181"/>
      <c r="AG85" s="181"/>
      <c r="AH85" s="181"/>
      <c r="AJ85" s="187">
        <f ca="1"/>
        <v>8.7778081353357171E-2</v>
      </c>
      <c r="AK85" s="156">
        <f ca="1"/>
        <v>8.488135905984201E-2</v>
      </c>
      <c r="AL85" s="156">
        <f ca="1"/>
        <v>8.114819228330078E-2</v>
      </c>
      <c r="AM85" s="156">
        <f ca="1"/>
        <v>0.10605110380838387</v>
      </c>
      <c r="AN85" s="156">
        <f ca="1"/>
        <v>9.1031883623217236E-2</v>
      </c>
      <c r="AO85" s="156">
        <f ca="1"/>
        <v>8.6867970137511283E-2</v>
      </c>
      <c r="AP85" s="156">
        <f ca="1"/>
        <v>0.10757077303731431</v>
      </c>
      <c r="AQ85" s="156">
        <f ca="1"/>
        <v>7.9898554558479704E-2</v>
      </c>
      <c r="AR85" s="156">
        <f ca="1"/>
        <v>8.1792518461615824E-2</v>
      </c>
      <c r="AT85" s="169"/>
      <c r="AV85" s="169"/>
      <c r="AW85" s="169"/>
      <c r="AX85" s="169"/>
      <c r="AY85" s="169"/>
      <c r="AZ85" s="169"/>
      <c r="BA85" s="169"/>
      <c r="BB85" s="169"/>
      <c r="BC85" s="169"/>
      <c r="BD85" s="169"/>
      <c r="BE85" s="169"/>
      <c r="BF85" s="169"/>
      <c r="BG85" s="169"/>
      <c r="BH85" s="169"/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/>
      <c r="BU85" s="169"/>
      <c r="BV85" s="169"/>
      <c r="BW85" s="169"/>
      <c r="BX85" s="169"/>
      <c r="BY85" s="169"/>
      <c r="BZ85" s="169"/>
      <c r="CA85" s="169"/>
      <c r="CB85" s="169"/>
      <c r="CC85" s="169"/>
      <c r="CD85" s="169"/>
    </row>
    <row r="86" spans="16:82" s="2" customFormat="1" ht="16" customHeight="1" x14ac:dyDescent="0.2">
      <c r="AJ86" s="156">
        <f ca="1"/>
        <v>0.10504202369866256</v>
      </c>
      <c r="AK86" s="156">
        <f ca="1"/>
        <v>9.0286990118203972E-2</v>
      </c>
      <c r="AL86" s="156">
        <f ca="1"/>
        <v>9.5970389854116905E-2</v>
      </c>
      <c r="AM86" s="156">
        <f ca="1"/>
        <v>0.10555131145010453</v>
      </c>
      <c r="AN86" s="156">
        <f ca="1"/>
        <v>0.11721982465330701</v>
      </c>
      <c r="AO86" s="156">
        <f ca="1"/>
        <v>0.11499175677629454</v>
      </c>
      <c r="AP86" s="156">
        <f ca="1"/>
        <v>9.245655612909591E-2</v>
      </c>
      <c r="AQ86" s="156">
        <f ca="1"/>
        <v>9.3138434905500445E-2</v>
      </c>
      <c r="AR86" s="156">
        <f ca="1"/>
        <v>8.7734237799582684E-2</v>
      </c>
      <c r="AT86" s="169"/>
      <c r="AV86" s="169"/>
      <c r="AW86" s="169"/>
      <c r="AX86" s="169"/>
      <c r="AY86" s="169"/>
      <c r="AZ86" s="169"/>
      <c r="BA86" s="169"/>
      <c r="BB86" s="169"/>
      <c r="BC86" s="169"/>
      <c r="BD86" s="169"/>
      <c r="BE86" s="169"/>
      <c r="BF86" s="169"/>
      <c r="BG86" s="169"/>
      <c r="BH86" s="169"/>
      <c r="BI86" s="169"/>
      <c r="BJ86" s="169"/>
      <c r="BK86" s="169"/>
      <c r="BL86" s="169"/>
      <c r="BM86" s="169"/>
      <c r="BN86" s="169"/>
      <c r="BO86" s="169"/>
      <c r="BP86" s="169"/>
      <c r="BQ86" s="169"/>
      <c r="BR86" s="169"/>
      <c r="BS86" s="169"/>
      <c r="BT86" s="169"/>
      <c r="BU86" s="169"/>
      <c r="BV86" s="169"/>
      <c r="BW86" s="169"/>
      <c r="BX86" s="169"/>
      <c r="BY86" s="169"/>
      <c r="BZ86" s="169"/>
      <c r="CA86" s="169"/>
      <c r="CB86" s="169"/>
      <c r="CC86" s="169"/>
      <c r="CD86" s="169"/>
    </row>
    <row r="87" spans="16:82" s="2" customFormat="1" ht="16" customHeight="1" x14ac:dyDescent="0.2">
      <c r="AJ87" s="156">
        <f ca="1"/>
        <v>0.12854687880082263</v>
      </c>
      <c r="AK87" s="156">
        <f ca="1"/>
        <v>9.0454015054317494E-2</v>
      </c>
      <c r="AL87" s="156">
        <f ca="1"/>
        <v>0.13441818985458412</v>
      </c>
      <c r="AM87" s="156">
        <f ca="1"/>
        <v>0.11429992468788309</v>
      </c>
      <c r="AN87" s="156">
        <f ca="1"/>
        <v>0.12652101554207823</v>
      </c>
      <c r="AO87" s="156">
        <f ca="1"/>
        <v>0.17422357392732438</v>
      </c>
      <c r="AP87" s="156">
        <f ca="1"/>
        <v>8.989481405597817E-2</v>
      </c>
      <c r="AQ87" s="156">
        <f ca="1"/>
        <v>9.6662861564176097E-2</v>
      </c>
      <c r="AR87" s="156">
        <f ca="1"/>
        <v>0.11550815037272473</v>
      </c>
      <c r="AT87" s="169"/>
      <c r="AV87" s="169"/>
      <c r="AW87" s="169"/>
      <c r="AX87" s="169"/>
      <c r="AY87" s="169"/>
      <c r="AZ87" s="169"/>
      <c r="BA87" s="169"/>
      <c r="BB87" s="169"/>
      <c r="BC87" s="169"/>
      <c r="BD87" s="169"/>
      <c r="BE87" s="169"/>
      <c r="BF87" s="169"/>
      <c r="BG87" s="169"/>
      <c r="BH87" s="169"/>
      <c r="BI87" s="169"/>
      <c r="BJ87" s="169"/>
      <c r="BK87" s="169"/>
      <c r="BL87" s="169"/>
      <c r="BM87" s="169"/>
      <c r="BN87" s="169"/>
      <c r="BO87" s="169"/>
      <c r="BP87" s="169"/>
      <c r="BQ87" s="169"/>
      <c r="BR87" s="169"/>
      <c r="BS87" s="169"/>
      <c r="BT87" s="169"/>
      <c r="BU87" s="169"/>
      <c r="BV87" s="169"/>
      <c r="BW87" s="169"/>
      <c r="BX87" s="169"/>
      <c r="BY87" s="169"/>
      <c r="BZ87" s="169"/>
      <c r="CA87" s="169"/>
      <c r="CB87" s="169"/>
      <c r="CC87" s="169"/>
      <c r="CD87" s="169"/>
    </row>
    <row r="88" spans="16:82" s="2" customFormat="1" ht="16" customHeight="1" x14ac:dyDescent="0.2">
      <c r="AJ88" s="156">
        <f ca="1"/>
        <v>3.3017379328642009E-2</v>
      </c>
      <c r="AK88" s="156">
        <f ca="1"/>
        <v>8.0809098858775755E-2</v>
      </c>
      <c r="AL88" s="156">
        <f ca="1"/>
        <v>4.2733582972929104E-2</v>
      </c>
      <c r="AM88" s="156">
        <f ca="1"/>
        <v>6.9558995912397253E-2</v>
      </c>
      <c r="AN88" s="156">
        <f ca="1"/>
        <v>6.5689373546756871E-2</v>
      </c>
      <c r="AO88" s="156">
        <f ca="1"/>
        <v>3.7551683899175389E-2</v>
      </c>
      <c r="AP88" s="156">
        <f ca="1"/>
        <v>8.7633121825638746E-2</v>
      </c>
      <c r="AQ88" s="156">
        <f ca="1"/>
        <v>9.7722978257218707E-2</v>
      </c>
      <c r="AR88" s="156">
        <f ca="1"/>
        <v>7.7934565181643434E-2</v>
      </c>
      <c r="AT88" s="169"/>
      <c r="AV88" s="169"/>
      <c r="AW88" s="169"/>
      <c r="AX88" s="169"/>
      <c r="AY88" s="169"/>
      <c r="AZ88" s="169"/>
      <c r="BA88" s="169"/>
      <c r="BB88" s="169"/>
      <c r="BC88" s="169"/>
      <c r="BD88" s="169"/>
      <c r="BE88" s="169"/>
      <c r="BF88" s="169"/>
      <c r="BG88" s="169"/>
      <c r="BH88" s="169"/>
      <c r="BI88" s="169"/>
      <c r="BJ88" s="169"/>
      <c r="BK88" s="169"/>
      <c r="BL88" s="169"/>
      <c r="BM88" s="169"/>
      <c r="BN88" s="169"/>
      <c r="BO88" s="169"/>
      <c r="BP88" s="169"/>
      <c r="BQ88" s="169"/>
      <c r="BR88" s="169"/>
      <c r="BS88" s="169"/>
      <c r="BT88" s="169"/>
      <c r="BU88" s="169"/>
      <c r="BV88" s="169"/>
      <c r="BW88" s="169"/>
      <c r="BX88" s="169"/>
      <c r="BY88" s="169"/>
      <c r="BZ88" s="169"/>
      <c r="CA88" s="169"/>
      <c r="CB88" s="169"/>
      <c r="CC88" s="169"/>
      <c r="CD88" s="169"/>
    </row>
    <row r="89" spans="16:82" s="2" customFormat="1" ht="16" customHeight="1" x14ac:dyDescent="0.2">
      <c r="AJ89" s="156">
        <f ca="1"/>
        <v>6.8556648519647809E-2</v>
      </c>
      <c r="AK89" s="156">
        <f ca="1"/>
        <v>8.0867654804639463E-2</v>
      </c>
      <c r="AL89" s="156">
        <f ca="1"/>
        <v>7.0771051644272026E-2</v>
      </c>
      <c r="AM89" s="156">
        <f ca="1"/>
        <v>8.3297507983018257E-2</v>
      </c>
      <c r="AN89" s="156">
        <f ca="1"/>
        <v>9.2520712679981978E-2</v>
      </c>
      <c r="AO89" s="156">
        <f ca="1"/>
        <v>7.8629999074164403E-2</v>
      </c>
      <c r="AP89" s="156">
        <f ca="1"/>
        <v>9.3941842500841144E-2</v>
      </c>
      <c r="AQ89" s="156">
        <f ca="1"/>
        <v>0.10506023675425978</v>
      </c>
      <c r="AR89" s="156">
        <f ca="1"/>
        <v>9.2153764275082803E-2</v>
      </c>
      <c r="AT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69"/>
      <c r="BX89" s="169"/>
      <c r="BY89" s="169"/>
      <c r="BZ89" s="169"/>
      <c r="CA89" s="169"/>
      <c r="CB89" s="169"/>
      <c r="CC89" s="169"/>
      <c r="CD89" s="169"/>
    </row>
    <row r="90" spans="16:82" s="2" customFormat="1" ht="16" customHeight="1" x14ac:dyDescent="0.2">
      <c r="AJ90" s="186">
        <f ca="1"/>
        <v>5.444277209047349E-2</v>
      </c>
      <c r="AK90" s="186">
        <f ca="1"/>
        <v>8.4164971002621547E-2</v>
      </c>
      <c r="AL90" s="186">
        <f ca="1"/>
        <v>7.2828293736978147E-2</v>
      </c>
      <c r="AM90" s="186">
        <f ca="1"/>
        <v>7.8367626046034408E-2</v>
      </c>
      <c r="AN90" s="186">
        <f ca="1"/>
        <v>9.4257417702670959E-2</v>
      </c>
      <c r="AO90" s="186">
        <f ca="1"/>
        <v>8.0389190796743767E-2</v>
      </c>
      <c r="AP90" s="186">
        <f ca="1"/>
        <v>7.3055054336348527E-2</v>
      </c>
      <c r="AQ90" s="186">
        <f ca="1"/>
        <v>0.11800403660034582</v>
      </c>
      <c r="AR90" s="186">
        <f ca="1"/>
        <v>0.10815159740549844</v>
      </c>
      <c r="AT90" s="169"/>
      <c r="AV90" s="169"/>
      <c r="AW90" s="169"/>
      <c r="AX90" s="169"/>
      <c r="AY90" s="169"/>
      <c r="AZ90" s="169"/>
      <c r="BA90" s="169"/>
      <c r="BB90" s="169"/>
      <c r="BC90" s="169"/>
      <c r="BD90" s="169"/>
      <c r="BE90" s="169"/>
      <c r="BF90" s="169"/>
      <c r="BG90" s="169"/>
      <c r="BH90" s="169"/>
      <c r="BI90" s="169"/>
      <c r="BJ90" s="169"/>
      <c r="BK90" s="169"/>
      <c r="BL90" s="169"/>
      <c r="BM90" s="169"/>
      <c r="BN90" s="169"/>
      <c r="BO90" s="169"/>
      <c r="BP90" s="169"/>
      <c r="BQ90" s="169"/>
      <c r="BR90" s="169"/>
      <c r="BS90" s="169"/>
      <c r="BT90" s="169"/>
      <c r="BU90" s="169"/>
      <c r="BV90" s="169"/>
      <c r="BW90" s="169"/>
      <c r="BX90" s="169"/>
      <c r="BY90" s="169"/>
      <c r="BZ90" s="169"/>
      <c r="CA90" s="169"/>
      <c r="CB90" s="169"/>
      <c r="CC90" s="169"/>
      <c r="CD90" s="169"/>
    </row>
    <row r="91" spans="16:82" s="2" customFormat="1" ht="16" customHeight="1" x14ac:dyDescent="0.2">
      <c r="AJ91" s="177"/>
      <c r="AK91" s="177"/>
      <c r="AL91" s="177"/>
      <c r="AM91" s="177"/>
      <c r="AN91" s="177"/>
      <c r="AO91" s="177"/>
      <c r="AP91" s="177"/>
      <c r="AQ91" s="177"/>
      <c r="AR91" s="177"/>
      <c r="AT91" s="169"/>
      <c r="AV91" s="169"/>
      <c r="AW91" s="169"/>
      <c r="AX91" s="169"/>
      <c r="AY91" s="169"/>
      <c r="AZ91" s="169"/>
      <c r="BA91" s="169"/>
      <c r="BB91" s="169"/>
      <c r="BC91" s="169"/>
      <c r="BD91" s="169"/>
      <c r="BE91" s="169"/>
      <c r="BF91" s="169"/>
      <c r="BG91" s="169"/>
      <c r="BH91" s="169"/>
      <c r="BI91" s="169"/>
      <c r="BJ91" s="169"/>
      <c r="BK91" s="169"/>
      <c r="BL91" s="169"/>
      <c r="BM91" s="169"/>
      <c r="BN91" s="169"/>
      <c r="BO91" s="169"/>
      <c r="BP91" s="169"/>
      <c r="BQ91" s="169"/>
      <c r="BR91" s="169"/>
      <c r="BS91" s="169"/>
      <c r="BT91" s="169"/>
      <c r="BU91" s="169"/>
      <c r="BV91" s="169"/>
      <c r="BW91" s="169"/>
      <c r="BX91" s="169"/>
      <c r="BY91" s="169"/>
      <c r="BZ91" s="169"/>
      <c r="CA91" s="169"/>
      <c r="CB91" s="169"/>
      <c r="CC91" s="169"/>
      <c r="CD91" s="169"/>
    </row>
    <row r="92" spans="16:82" s="2" customFormat="1" ht="16" customHeight="1" x14ac:dyDescent="0.2">
      <c r="Z92" s="2" t="s">
        <v>1</v>
      </c>
      <c r="AJ92" s="2" t="s">
        <v>55</v>
      </c>
      <c r="AT92" s="169"/>
      <c r="AV92" s="169"/>
      <c r="AW92" s="169"/>
      <c r="AX92" s="169"/>
      <c r="AY92" s="169"/>
      <c r="AZ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69"/>
      <c r="CC92" s="169"/>
      <c r="CD92" s="169"/>
    </row>
    <row r="93" spans="16:82" s="2" customFormat="1" ht="16" customHeight="1" x14ac:dyDescent="0.2">
      <c r="Z93" s="156" cm="1">
        <f t="array" aca="1" ref="Z93:AH95" ca="1">_xlfn.ANCHORARRAY(AJ39)</f>
        <v>-0.69820436243735828</v>
      </c>
      <c r="AA93" s="156">
        <f ca="1"/>
        <v>8.5826930572054178E-2</v>
      </c>
      <c r="AB93" s="156">
        <f ca="1"/>
        <v>-8.1805184948738841E-2</v>
      </c>
      <c r="AC93" s="156">
        <f ca="1"/>
        <v>-0.30645385997315577</v>
      </c>
      <c r="AD93" s="156">
        <f ca="1"/>
        <v>-0.27557023154944821</v>
      </c>
      <c r="AE93" s="156">
        <f ca="1"/>
        <v>-0.32822877969675102</v>
      </c>
      <c r="AF93" s="156">
        <f ca="1"/>
        <v>0.11927408915235213</v>
      </c>
      <c r="AG93" s="156">
        <f ca="1"/>
        <v>-0.1213113290332774</v>
      </c>
      <c r="AH93" s="156">
        <f ca="1"/>
        <v>0.14311336005314418</v>
      </c>
      <c r="AJ93" s="156" cm="1">
        <f t="array" aca="1" ref="AJ93:AR95" ca="1">MMULT(_xlfn.ANCHORARRAY(Z93),_xlfn.ANCHORARRAY( AJ82))</f>
        <v>-0.21005435632412711</v>
      </c>
      <c r="AK93" s="156">
        <f ca="1"/>
        <v>-0.12018828866258717</v>
      </c>
      <c r="AL93" s="156">
        <f ca="1"/>
        <v>-0.1682687200677023</v>
      </c>
      <c r="AM93" s="156">
        <f ca="1"/>
        <v>-0.15933419410762112</v>
      </c>
      <c r="AN93" s="156">
        <f ca="1"/>
        <v>-0.14371793466641214</v>
      </c>
      <c r="AO93" s="156">
        <f ca="1"/>
        <v>-0.18452362276979989</v>
      </c>
      <c r="AP93" s="156">
        <f ca="1"/>
        <v>-0.15444069450719511</v>
      </c>
      <c r="AQ93" s="156">
        <f ca="1"/>
        <v>-0.1021378268607373</v>
      </c>
      <c r="AR93" s="156">
        <f ca="1"/>
        <v>-0.12008776057912973</v>
      </c>
      <c r="AT93" s="169"/>
      <c r="AV93" s="169"/>
      <c r="AW93" s="169"/>
      <c r="AX93" s="169"/>
      <c r="AY93" s="169"/>
      <c r="AZ93" s="169"/>
      <c r="BJ93" s="169"/>
      <c r="BK93" s="169"/>
      <c r="BL93" s="169"/>
      <c r="BM93" s="169"/>
      <c r="BN93" s="169"/>
      <c r="BO93" s="169"/>
      <c r="BP93" s="169"/>
      <c r="BQ93" s="169"/>
      <c r="BR93" s="169"/>
      <c r="BS93" s="169"/>
      <c r="BT93" s="169"/>
      <c r="BU93" s="169"/>
      <c r="BV93" s="169"/>
      <c r="BW93" s="169"/>
      <c r="BX93" s="169"/>
      <c r="BY93" s="169"/>
      <c r="BZ93" s="169"/>
      <c r="CA93" s="169"/>
      <c r="CB93" s="169"/>
      <c r="CC93" s="169"/>
      <c r="CD93" s="169"/>
    </row>
    <row r="94" spans="16:82" s="2" customFormat="1" ht="16" customHeight="1" x14ac:dyDescent="0.2">
      <c r="Z94" s="156">
        <f ca="1"/>
        <v>0.49679467958893425</v>
      </c>
      <c r="AA94" s="156">
        <f ca="1"/>
        <v>-0.56408504847275287</v>
      </c>
      <c r="AB94" s="156">
        <f ca="1"/>
        <v>4.9922405314428542E-2</v>
      </c>
      <c r="AC94" s="156">
        <f ca="1"/>
        <v>-7.3412433504323915E-2</v>
      </c>
      <c r="AD94" s="156">
        <f ca="1"/>
        <v>-0.35067005720468941</v>
      </c>
      <c r="AE94" s="156">
        <f ca="1"/>
        <v>0.21640206586909483</v>
      </c>
      <c r="AF94" s="156">
        <f ca="1"/>
        <v>0.10321308842710733</v>
      </c>
      <c r="AG94" s="156">
        <f ca="1"/>
        <v>-0.65449880235822877</v>
      </c>
      <c r="AH94" s="156">
        <f ca="1"/>
        <v>-0.38340876610255814</v>
      </c>
      <c r="AJ94" s="156">
        <f ca="1"/>
        <v>-2.8974451840857438E-2</v>
      </c>
      <c r="AK94" s="156">
        <f ca="1"/>
        <v>-0.12092705922218749</v>
      </c>
      <c r="AL94" s="156">
        <f ca="1"/>
        <v>-6.4789408388228581E-2</v>
      </c>
      <c r="AM94" s="156">
        <f ca="1"/>
        <v>-8.7964027437372763E-2</v>
      </c>
      <c r="AN94" s="156">
        <f ca="1"/>
        <v>-0.12062921074108796</v>
      </c>
      <c r="AO94" s="156">
        <f ca="1"/>
        <v>-6.6271336227168937E-2</v>
      </c>
      <c r="AP94" s="156">
        <f ca="1"/>
        <v>-8.1166244055772066E-2</v>
      </c>
      <c r="AQ94" s="156">
        <f ca="1"/>
        <v>-0.14411455288964223</v>
      </c>
      <c r="AR94" s="156">
        <f ca="1"/>
        <v>-0.11096422574185261</v>
      </c>
      <c r="AT94" s="169"/>
      <c r="AV94" s="169"/>
      <c r="AW94" s="169"/>
      <c r="AX94" s="169"/>
      <c r="AY94" s="169"/>
      <c r="AZ94" s="169"/>
      <c r="BJ94" s="169"/>
      <c r="BK94" s="169"/>
      <c r="BL94" s="169"/>
      <c r="BM94" s="169"/>
      <c r="BN94" s="169"/>
      <c r="BO94" s="169"/>
      <c r="BP94" s="169"/>
      <c r="BQ94" s="169"/>
      <c r="BR94" s="169"/>
      <c r="BS94" s="169"/>
      <c r="BT94" s="169"/>
      <c r="BU94" s="169"/>
      <c r="BV94" s="169"/>
      <c r="BW94" s="169"/>
      <c r="BX94" s="169"/>
      <c r="BY94" s="169"/>
      <c r="BZ94" s="169"/>
      <c r="CA94" s="169"/>
      <c r="CB94" s="169"/>
      <c r="CC94" s="169"/>
      <c r="CD94" s="169"/>
    </row>
    <row r="95" spans="16:82" s="2" customFormat="1" ht="16" customHeight="1" x14ac:dyDescent="0.2">
      <c r="Z95" s="156">
        <f ca="1"/>
        <v>-0.2773533114924015</v>
      </c>
      <c r="AA95" s="156">
        <f ca="1"/>
        <v>-0.43565733125327322</v>
      </c>
      <c r="AB95" s="156">
        <f ca="1"/>
        <v>-0.20336505703722768</v>
      </c>
      <c r="AC95" s="156">
        <f ca="1"/>
        <v>-0.32677307253455284</v>
      </c>
      <c r="AD95" s="156">
        <f ca="1"/>
        <v>-0.56163664510380684</v>
      </c>
      <c r="AE95" s="156">
        <f ca="1"/>
        <v>-0.18704075731849781</v>
      </c>
      <c r="AF95" s="156">
        <f ca="1"/>
        <v>2.4129713452121341E-2</v>
      </c>
      <c r="AG95" s="156">
        <f ca="1"/>
        <v>-0.67822330169888878</v>
      </c>
      <c r="AH95" s="156">
        <f ca="1"/>
        <v>-0.33559429436437294</v>
      </c>
      <c r="AJ95" s="156">
        <f ca="1"/>
        <v>-0.26566908767809855</v>
      </c>
      <c r="AK95" s="156">
        <f ca="1"/>
        <v>-0.27115173802540654</v>
      </c>
      <c r="AL95" s="156">
        <f ca="1"/>
        <v>-0.26377184578016727</v>
      </c>
      <c r="AM95" s="156">
        <f ca="1"/>
        <v>-0.27411043207865105</v>
      </c>
      <c r="AN95" s="156">
        <f ca="1"/>
        <v>-0.29110328478720821</v>
      </c>
      <c r="AO95" s="156">
        <f ca="1"/>
        <v>-0.27985261796397276</v>
      </c>
      <c r="AP95" s="156">
        <f ca="1"/>
        <v>-0.26206036413192912</v>
      </c>
      <c r="AQ95" s="156">
        <f ca="1"/>
        <v>-0.27722315243567064</v>
      </c>
      <c r="AR95" s="156">
        <f ca="1"/>
        <v>-0.26242575172999222</v>
      </c>
      <c r="AT95" s="169"/>
      <c r="AV95" s="169"/>
      <c r="AW95" s="169"/>
      <c r="AX95" s="169"/>
      <c r="AY95" s="169"/>
      <c r="AZ95" s="169"/>
      <c r="BJ95" s="169"/>
      <c r="BK95" s="169"/>
      <c r="BL95" s="169"/>
      <c r="BM95" s="169"/>
      <c r="BN95" s="169"/>
      <c r="BO95" s="169"/>
      <c r="BP95" s="169"/>
      <c r="BQ95" s="169"/>
      <c r="BR95" s="169"/>
      <c r="BS95" s="169"/>
      <c r="BT95" s="169"/>
      <c r="BU95" s="169"/>
      <c r="BV95" s="169"/>
      <c r="BW95" s="169"/>
      <c r="BX95" s="169"/>
      <c r="BY95" s="169"/>
      <c r="BZ95" s="169"/>
      <c r="CA95" s="169"/>
      <c r="CB95" s="169"/>
      <c r="CC95" s="169"/>
      <c r="CD95" s="169"/>
    </row>
    <row r="96" spans="16:82" s="2" customFormat="1" ht="16" customHeight="1" x14ac:dyDescent="0.2">
      <c r="AU96" s="169"/>
      <c r="AV96" s="169"/>
      <c r="AW96" s="169"/>
      <c r="AX96" s="169"/>
      <c r="AY96" s="169"/>
      <c r="AZ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69"/>
      <c r="BX96" s="169"/>
      <c r="BY96" s="169"/>
      <c r="BZ96" s="169"/>
      <c r="CA96" s="169"/>
      <c r="CB96" s="169"/>
      <c r="CC96" s="169"/>
      <c r="CD96" s="169"/>
    </row>
    <row r="97" spans="46:82" s="2" customFormat="1" ht="16" customHeight="1" x14ac:dyDescent="0.2">
      <c r="AT97" s="169"/>
      <c r="AU97" s="169"/>
      <c r="AV97" s="169"/>
      <c r="AW97" s="169"/>
      <c r="AX97" s="169"/>
      <c r="AY97" s="169"/>
      <c r="AZ97" s="169"/>
      <c r="BJ97" s="169"/>
      <c r="BK97" s="169"/>
      <c r="BL97" s="169"/>
      <c r="BM97" s="169"/>
      <c r="BN97" s="169"/>
      <c r="BO97" s="169"/>
      <c r="BP97" s="169"/>
      <c r="BQ97" s="169"/>
      <c r="BR97" s="169"/>
      <c r="BS97" s="169"/>
      <c r="BT97" s="169"/>
      <c r="BU97" s="169"/>
      <c r="BV97" s="169"/>
      <c r="BW97" s="169"/>
      <c r="BX97" s="169"/>
      <c r="BY97" s="169"/>
      <c r="BZ97" s="169"/>
      <c r="CA97" s="169"/>
      <c r="CB97" s="169"/>
      <c r="CC97" s="169"/>
      <c r="CD97" s="169"/>
    </row>
    <row r="98" spans="46:82" s="2" customFormat="1" ht="16" customHeight="1" x14ac:dyDescent="0.2">
      <c r="AV98" s="169"/>
      <c r="AW98" s="169"/>
      <c r="AX98" s="169"/>
      <c r="AY98" s="169"/>
      <c r="AZ98" s="169"/>
      <c r="BJ98" s="169"/>
      <c r="BK98" s="169"/>
      <c r="BL98" s="169"/>
      <c r="BM98" s="169"/>
      <c r="BN98" s="169"/>
      <c r="BO98" s="169"/>
      <c r="BP98" s="169"/>
      <c r="BQ98" s="169"/>
      <c r="BR98" s="169"/>
      <c r="BS98" s="169"/>
      <c r="BT98" s="169"/>
      <c r="BU98" s="169"/>
      <c r="BV98" s="169"/>
      <c r="BW98" s="169"/>
      <c r="BX98" s="169"/>
      <c r="BY98" s="169"/>
      <c r="BZ98" s="169"/>
      <c r="CA98" s="169"/>
      <c r="CB98" s="169"/>
      <c r="CC98" s="169"/>
      <c r="CD98" s="169"/>
    </row>
    <row r="99" spans="46:82" s="2" customFormat="1" ht="16" customHeight="1" x14ac:dyDescent="0.2">
      <c r="AU99" s="169"/>
      <c r="AV99" s="169"/>
      <c r="AW99" s="169"/>
      <c r="AX99" s="169"/>
      <c r="AY99" s="169"/>
      <c r="AZ99" s="169"/>
      <c r="BJ99" s="169"/>
      <c r="BK99" s="169"/>
      <c r="BL99" s="169"/>
      <c r="BM99" s="169"/>
      <c r="BN99" s="169"/>
      <c r="BO99" s="169"/>
      <c r="BP99" s="169"/>
      <c r="BQ99" s="169"/>
      <c r="BR99" s="169"/>
      <c r="BS99" s="169"/>
      <c r="BT99" s="169"/>
      <c r="BU99" s="169"/>
      <c r="BV99" s="169"/>
      <c r="BW99" s="169"/>
      <c r="BX99" s="169"/>
      <c r="BY99" s="169"/>
      <c r="BZ99" s="169"/>
      <c r="CA99" s="169"/>
      <c r="CB99" s="169"/>
      <c r="CC99" s="169"/>
      <c r="CD99" s="169"/>
    </row>
    <row r="100" spans="46:82" s="2" customFormat="1" ht="16" customHeight="1" x14ac:dyDescent="0.2">
      <c r="AU100" s="169"/>
      <c r="AV100" s="169"/>
      <c r="AW100" s="169"/>
      <c r="AX100" s="169"/>
      <c r="AY100" s="169"/>
      <c r="AZ100" s="169"/>
      <c r="BJ100" s="169"/>
      <c r="BK100" s="169"/>
      <c r="BL100" s="169"/>
      <c r="BM100" s="169"/>
      <c r="BN100" s="169"/>
      <c r="BO100" s="169"/>
      <c r="BP100" s="169"/>
      <c r="BQ100" s="169"/>
      <c r="BR100" s="169"/>
      <c r="BS100" s="169"/>
      <c r="BT100" s="169"/>
      <c r="BU100" s="169"/>
      <c r="BV100" s="169"/>
      <c r="BW100" s="169"/>
      <c r="BX100" s="169"/>
      <c r="BY100" s="169"/>
      <c r="BZ100" s="169"/>
      <c r="CA100" s="169"/>
      <c r="CB100" s="169"/>
      <c r="CC100" s="169"/>
      <c r="CD100" s="169"/>
    </row>
    <row r="101" spans="46:82" s="2" customFormat="1" ht="16" customHeight="1" x14ac:dyDescent="0.2">
      <c r="AU101" s="169"/>
      <c r="AV101" s="169"/>
      <c r="AW101" s="169"/>
      <c r="AX101" s="169"/>
      <c r="AY101" s="169"/>
      <c r="AZ101" s="169"/>
      <c r="BJ101" s="169"/>
      <c r="BK101" s="169"/>
      <c r="BL101" s="169"/>
      <c r="BM101" s="169"/>
      <c r="BN101" s="169"/>
      <c r="BO101" s="169"/>
      <c r="BP101" s="169"/>
      <c r="BQ101" s="169"/>
      <c r="BR101" s="169"/>
      <c r="BS101" s="169"/>
      <c r="BT101" s="169"/>
      <c r="BU101" s="169"/>
      <c r="BV101" s="169"/>
      <c r="BW101" s="169"/>
      <c r="BX101" s="169"/>
      <c r="BY101" s="169"/>
      <c r="BZ101" s="169"/>
      <c r="CA101" s="169"/>
      <c r="CB101" s="169"/>
      <c r="CC101" s="169"/>
      <c r="CD101" s="169"/>
    </row>
    <row r="102" spans="46:82" s="2" customFormat="1" ht="16" customHeight="1" x14ac:dyDescent="0.2">
      <c r="AU102" s="169"/>
      <c r="AV102" s="169"/>
      <c r="AW102" s="169"/>
      <c r="AX102" s="169"/>
      <c r="AY102" s="169"/>
      <c r="AZ102" s="169"/>
      <c r="BA102" s="169"/>
      <c r="BB102" s="169"/>
      <c r="BC102" s="169"/>
      <c r="BD102" s="169"/>
      <c r="BE102" s="169"/>
      <c r="BF102" s="169"/>
      <c r="BG102" s="169"/>
      <c r="BH102" s="169"/>
      <c r="BI102" s="169"/>
      <c r="BJ102" s="169"/>
      <c r="BK102" s="169"/>
      <c r="BL102" s="169"/>
      <c r="BM102" s="169"/>
      <c r="BN102" s="169"/>
      <c r="BO102" s="169"/>
      <c r="BP102" s="169"/>
      <c r="BQ102" s="169"/>
      <c r="BR102" s="169"/>
      <c r="BS102" s="169"/>
      <c r="BT102" s="169"/>
      <c r="BU102" s="169"/>
      <c r="BV102" s="169"/>
      <c r="BW102" s="169"/>
      <c r="BX102" s="169"/>
      <c r="BY102" s="169"/>
      <c r="BZ102" s="169"/>
      <c r="CA102" s="169"/>
      <c r="CB102" s="169"/>
      <c r="CC102" s="169"/>
      <c r="CD102" s="169"/>
    </row>
    <row r="103" spans="46:82" s="2" customFormat="1" ht="16" customHeight="1" x14ac:dyDescent="0.2">
      <c r="AU103" s="169"/>
      <c r="AV103" s="169"/>
      <c r="AW103" s="169"/>
      <c r="AX103" s="169"/>
      <c r="AY103" s="169"/>
      <c r="AZ103" s="169"/>
      <c r="BA103" s="169"/>
      <c r="BB103" s="169"/>
      <c r="BC103" s="169"/>
      <c r="BD103" s="169"/>
      <c r="BE103" s="169"/>
      <c r="BF103" s="169"/>
      <c r="BG103" s="169"/>
      <c r="BH103" s="169"/>
      <c r="BI103" s="169"/>
      <c r="BJ103" s="169"/>
      <c r="BK103" s="169"/>
      <c r="BL103" s="169"/>
      <c r="BM103" s="169"/>
      <c r="BN103" s="169"/>
      <c r="BO103" s="169"/>
      <c r="BP103" s="169"/>
      <c r="BQ103" s="169"/>
      <c r="BR103" s="169"/>
      <c r="BS103" s="169"/>
      <c r="BT103" s="169"/>
      <c r="BU103" s="169"/>
      <c r="BV103" s="169"/>
      <c r="BW103" s="169"/>
      <c r="BX103" s="169"/>
      <c r="BY103" s="169"/>
      <c r="BZ103" s="169"/>
      <c r="CA103" s="169"/>
      <c r="CB103" s="169"/>
      <c r="CC103" s="169"/>
      <c r="CD103" s="169"/>
    </row>
    <row r="104" spans="46:82" s="2" customFormat="1" ht="16" customHeight="1" x14ac:dyDescent="0.2">
      <c r="AU104" s="169"/>
      <c r="AV104" s="169"/>
      <c r="AW104" s="169"/>
      <c r="AX104" s="169"/>
      <c r="AY104" s="169"/>
      <c r="AZ104" s="169"/>
      <c r="BA104" s="169"/>
      <c r="BB104" s="169"/>
      <c r="BC104" s="169"/>
      <c r="BD104" s="169"/>
      <c r="BE104" s="169"/>
      <c r="BF104" s="169"/>
      <c r="BG104" s="169"/>
      <c r="BH104" s="169"/>
      <c r="BI104" s="169"/>
      <c r="BJ104" s="169"/>
      <c r="BK104" s="169"/>
      <c r="BL104" s="169"/>
      <c r="BM104" s="169"/>
      <c r="BN104" s="169"/>
      <c r="BO104" s="169"/>
      <c r="BP104" s="169"/>
      <c r="BQ104" s="169"/>
      <c r="BR104" s="169"/>
      <c r="BS104" s="169"/>
      <c r="BT104" s="169"/>
      <c r="BU104" s="169"/>
      <c r="BV104" s="169"/>
      <c r="BW104" s="169"/>
      <c r="BX104" s="169"/>
      <c r="BY104" s="169"/>
      <c r="BZ104" s="169"/>
      <c r="CA104" s="169"/>
      <c r="CB104" s="169"/>
      <c r="CC104" s="169"/>
      <c r="CD104" s="169"/>
    </row>
    <row r="105" spans="46:82" s="2" customFormat="1" ht="16" customHeight="1" x14ac:dyDescent="0.2">
      <c r="AU105" s="169"/>
      <c r="AV105" s="169"/>
      <c r="AW105" s="169"/>
      <c r="AX105" s="169"/>
      <c r="AY105" s="169"/>
      <c r="AZ105" s="169"/>
      <c r="BA105" s="169"/>
      <c r="BB105" s="169"/>
      <c r="BC105" s="169"/>
      <c r="BD105" s="169"/>
      <c r="BE105" s="169"/>
      <c r="BF105" s="169"/>
      <c r="BG105" s="169"/>
      <c r="BH105" s="169"/>
      <c r="BI105" s="169"/>
      <c r="BJ105" s="169"/>
      <c r="BK105" s="169"/>
      <c r="BL105" s="169"/>
      <c r="BM105" s="169"/>
      <c r="BN105" s="169"/>
      <c r="BO105" s="169"/>
      <c r="BP105" s="169"/>
      <c r="BQ105" s="169"/>
      <c r="BR105" s="169"/>
      <c r="BS105" s="169"/>
      <c r="BT105" s="169"/>
      <c r="BU105" s="169"/>
      <c r="BV105" s="169"/>
      <c r="BW105" s="169"/>
      <c r="BX105" s="169"/>
      <c r="BY105" s="169"/>
      <c r="BZ105" s="169"/>
      <c r="CA105" s="169"/>
      <c r="CB105" s="169"/>
      <c r="CC105" s="169"/>
      <c r="CD105" s="169"/>
    </row>
    <row r="106" spans="46:82" s="2" customFormat="1" ht="16" customHeight="1" x14ac:dyDescent="0.2">
      <c r="AU106" s="169"/>
      <c r="AV106" s="169"/>
      <c r="AW106" s="169"/>
      <c r="AX106" s="169"/>
      <c r="AY106" s="169"/>
      <c r="AZ106" s="169"/>
      <c r="BA106" s="169"/>
      <c r="BB106" s="169"/>
      <c r="BC106" s="169"/>
      <c r="BD106" s="169"/>
      <c r="BE106" s="169"/>
      <c r="BF106" s="169"/>
      <c r="BG106" s="169"/>
      <c r="BH106" s="169"/>
      <c r="BI106" s="169"/>
      <c r="BJ106" s="169"/>
      <c r="BK106" s="169"/>
      <c r="BL106" s="169"/>
      <c r="BM106" s="169"/>
      <c r="BN106" s="169"/>
      <c r="BO106" s="169"/>
      <c r="BP106" s="169"/>
      <c r="BQ106" s="169"/>
      <c r="BR106" s="169"/>
      <c r="BS106" s="169"/>
      <c r="BT106" s="169"/>
      <c r="BU106" s="169"/>
      <c r="BV106" s="169"/>
      <c r="BW106" s="169"/>
      <c r="BX106" s="169"/>
      <c r="BY106" s="169"/>
      <c r="BZ106" s="169"/>
      <c r="CA106" s="169"/>
      <c r="CB106" s="169"/>
      <c r="CC106" s="169"/>
      <c r="CD106" s="169"/>
    </row>
    <row r="107" spans="46:82" s="2" customFormat="1" ht="16" customHeight="1" x14ac:dyDescent="0.2">
      <c r="AU107" s="169"/>
      <c r="AV107" s="169"/>
      <c r="AW107" s="169"/>
      <c r="AX107" s="169"/>
      <c r="AY107" s="169"/>
      <c r="AZ107" s="169"/>
      <c r="BA107" s="169"/>
      <c r="BB107" s="169"/>
      <c r="BC107" s="169"/>
      <c r="BD107" s="169"/>
      <c r="BE107" s="169"/>
      <c r="BF107" s="169"/>
      <c r="BG107" s="169"/>
      <c r="BH107" s="169"/>
      <c r="BI107" s="169"/>
      <c r="BJ107" s="169"/>
      <c r="BK107" s="169"/>
      <c r="BL107" s="169"/>
      <c r="BM107" s="169"/>
      <c r="BN107" s="169"/>
      <c r="BO107" s="169"/>
      <c r="BP107" s="169"/>
      <c r="BQ107" s="169"/>
      <c r="BR107" s="169"/>
      <c r="BS107" s="169"/>
      <c r="BT107" s="169"/>
      <c r="BU107" s="169"/>
      <c r="BV107" s="169"/>
      <c r="BW107" s="169"/>
      <c r="BX107" s="169"/>
      <c r="BY107" s="169"/>
      <c r="BZ107" s="169"/>
      <c r="CA107" s="169"/>
      <c r="CB107" s="169"/>
      <c r="CC107" s="169"/>
      <c r="CD107" s="169"/>
    </row>
    <row r="108" spans="46:82" s="2" customFormat="1" ht="16" customHeight="1" x14ac:dyDescent="0.2">
      <c r="AT108" s="169"/>
      <c r="AU108" s="169"/>
      <c r="AV108" s="169"/>
      <c r="AW108" s="169"/>
      <c r="AX108" s="169"/>
      <c r="AY108" s="169"/>
      <c r="AZ108" s="169"/>
      <c r="BA108" s="169"/>
      <c r="BB108" s="169"/>
      <c r="BC108" s="169"/>
      <c r="BD108" s="169"/>
      <c r="BE108" s="169"/>
      <c r="BF108" s="169"/>
      <c r="BG108" s="169"/>
      <c r="BH108" s="169"/>
      <c r="BI108" s="169"/>
      <c r="BJ108" s="169"/>
      <c r="BK108" s="169"/>
      <c r="BL108" s="169"/>
      <c r="BM108" s="169"/>
      <c r="BN108" s="169"/>
      <c r="BO108" s="169"/>
      <c r="BP108" s="169"/>
      <c r="BQ108" s="169"/>
      <c r="BR108" s="169"/>
      <c r="BS108" s="169"/>
      <c r="BT108" s="169"/>
      <c r="BU108" s="169"/>
      <c r="BV108" s="169"/>
      <c r="BW108" s="169"/>
      <c r="BX108" s="169"/>
      <c r="BY108" s="169"/>
      <c r="BZ108" s="169"/>
      <c r="CA108" s="169"/>
      <c r="CB108" s="169"/>
      <c r="CC108" s="169"/>
      <c r="CD108" s="169"/>
    </row>
    <row r="109" spans="46:82" s="2" customFormat="1" ht="16" customHeight="1" x14ac:dyDescent="0.2">
      <c r="AT109" s="169"/>
      <c r="AU109" s="169"/>
      <c r="AV109" s="169"/>
      <c r="AW109" s="169"/>
      <c r="AX109" s="169"/>
      <c r="AY109" s="169"/>
      <c r="AZ109" s="169"/>
      <c r="BA109" s="169"/>
      <c r="BB109" s="169"/>
      <c r="BC109" s="169"/>
      <c r="BD109" s="169"/>
      <c r="BE109" s="169"/>
      <c r="BF109" s="169"/>
      <c r="BG109" s="169"/>
      <c r="BH109" s="169"/>
      <c r="BI109" s="169"/>
      <c r="BJ109" s="169"/>
      <c r="BK109" s="169"/>
      <c r="BL109" s="169"/>
      <c r="BM109" s="169"/>
      <c r="BN109" s="169"/>
      <c r="BO109" s="169"/>
      <c r="BP109" s="169"/>
      <c r="BQ109" s="169"/>
      <c r="BR109" s="169"/>
      <c r="BS109" s="169"/>
      <c r="BT109" s="169"/>
      <c r="BU109" s="169"/>
      <c r="BV109" s="169"/>
      <c r="BW109" s="169"/>
      <c r="BX109" s="169"/>
      <c r="BY109" s="169"/>
      <c r="BZ109" s="169"/>
      <c r="CA109" s="169"/>
      <c r="CB109" s="169"/>
      <c r="CC109" s="169"/>
      <c r="CD109" s="169"/>
    </row>
    <row r="110" spans="46:82" s="2" customFormat="1" ht="16" customHeight="1" x14ac:dyDescent="0.2">
      <c r="AT110" s="169"/>
      <c r="AU110" s="169"/>
      <c r="AV110" s="169"/>
      <c r="AW110" s="169"/>
      <c r="AX110" s="169"/>
      <c r="AY110" s="169"/>
      <c r="AZ110" s="169"/>
      <c r="BA110" s="169"/>
      <c r="BB110" s="169"/>
      <c r="BC110" s="169"/>
      <c r="BD110" s="169"/>
      <c r="BE110" s="169"/>
      <c r="BF110" s="169"/>
      <c r="BG110" s="169"/>
      <c r="BH110" s="169"/>
      <c r="BI110" s="169"/>
      <c r="BJ110" s="169"/>
      <c r="BK110" s="169"/>
      <c r="BL110" s="169"/>
      <c r="BM110" s="169"/>
      <c r="BN110" s="169"/>
      <c r="BO110" s="169"/>
      <c r="BP110" s="169"/>
      <c r="BQ110" s="169"/>
      <c r="BR110" s="169"/>
      <c r="BS110" s="169"/>
      <c r="BT110" s="169"/>
      <c r="BU110" s="169"/>
      <c r="BV110" s="169"/>
      <c r="BW110" s="169"/>
      <c r="BX110" s="169"/>
      <c r="BY110" s="169"/>
      <c r="BZ110" s="169"/>
      <c r="CA110" s="169"/>
      <c r="CB110" s="169"/>
      <c r="CC110" s="169"/>
      <c r="CD110" s="169"/>
    </row>
    <row r="111" spans="46:82" s="2" customFormat="1" ht="16" customHeight="1" x14ac:dyDescent="0.2">
      <c r="AT111" s="169"/>
      <c r="AU111" s="169"/>
      <c r="AV111" s="169"/>
      <c r="AW111" s="169"/>
      <c r="AX111" s="169"/>
      <c r="AY111" s="169"/>
      <c r="AZ111" s="169"/>
      <c r="BA111" s="169"/>
      <c r="BB111" s="169"/>
      <c r="BC111" s="169"/>
      <c r="BD111" s="169"/>
      <c r="BE111" s="169"/>
      <c r="BF111" s="169"/>
      <c r="BG111" s="169"/>
      <c r="BH111" s="169"/>
      <c r="BI111" s="169"/>
      <c r="BJ111" s="169"/>
      <c r="BK111" s="169"/>
      <c r="BL111" s="169"/>
      <c r="BM111" s="169"/>
      <c r="BN111" s="169"/>
      <c r="BO111" s="169"/>
      <c r="BP111" s="169"/>
      <c r="BQ111" s="169"/>
      <c r="BR111" s="169"/>
      <c r="BS111" s="169"/>
      <c r="BT111" s="169"/>
      <c r="BU111" s="169"/>
      <c r="BV111" s="169"/>
      <c r="BW111" s="169"/>
      <c r="BX111" s="169"/>
      <c r="BY111" s="169"/>
      <c r="BZ111" s="169"/>
      <c r="CA111" s="169"/>
      <c r="CB111" s="169"/>
      <c r="CC111" s="169"/>
      <c r="CD111" s="169"/>
    </row>
    <row r="112" spans="46:82" s="2" customFormat="1" ht="16" customHeight="1" x14ac:dyDescent="0.2">
      <c r="AT112" s="169"/>
      <c r="AU112" s="169"/>
      <c r="AV112" s="169"/>
      <c r="AW112" s="169"/>
      <c r="AX112" s="169"/>
      <c r="AY112" s="169"/>
      <c r="AZ112" s="169"/>
      <c r="BA112" s="169"/>
      <c r="BB112" s="169"/>
      <c r="BC112" s="169"/>
      <c r="BD112" s="169"/>
      <c r="BE112" s="169"/>
      <c r="BF112" s="169"/>
      <c r="BG112" s="169"/>
      <c r="BH112" s="169"/>
      <c r="BI112" s="169"/>
      <c r="BJ112" s="169"/>
      <c r="BK112" s="169"/>
      <c r="BL112" s="169"/>
      <c r="BM112" s="169"/>
      <c r="BN112" s="169"/>
      <c r="BO112" s="169"/>
      <c r="BP112" s="169"/>
      <c r="BQ112" s="169"/>
      <c r="BR112" s="169"/>
      <c r="BS112" s="169"/>
      <c r="BT112" s="169"/>
      <c r="BU112" s="169"/>
      <c r="BV112" s="169"/>
      <c r="BW112" s="169"/>
      <c r="BX112" s="169"/>
      <c r="BY112" s="169"/>
      <c r="BZ112" s="169"/>
      <c r="CA112" s="169"/>
      <c r="CB112" s="169"/>
      <c r="CC112" s="169"/>
      <c r="CD112" s="169"/>
    </row>
    <row r="113" spans="46:82" s="2" customFormat="1" ht="16" customHeight="1" x14ac:dyDescent="0.2">
      <c r="AT113" s="169"/>
      <c r="AU113" s="169"/>
      <c r="AV113" s="169"/>
      <c r="AW113" s="169"/>
      <c r="AX113" s="169"/>
      <c r="AY113" s="169"/>
      <c r="AZ113" s="169"/>
      <c r="BA113" s="169"/>
      <c r="BB113" s="169"/>
      <c r="BC113" s="169"/>
      <c r="BD113" s="169"/>
      <c r="BE113" s="169"/>
      <c r="BF113" s="169"/>
      <c r="BG113" s="169"/>
      <c r="BH113" s="169"/>
      <c r="BI113" s="169"/>
      <c r="BJ113" s="169"/>
      <c r="BK113" s="169"/>
      <c r="BL113" s="169"/>
      <c r="BM113" s="169"/>
      <c r="BN113" s="169"/>
      <c r="BO113" s="169"/>
      <c r="BP113" s="169"/>
      <c r="BQ113" s="169"/>
      <c r="BR113" s="169"/>
      <c r="BS113" s="169"/>
      <c r="BT113" s="169"/>
      <c r="BU113" s="169"/>
      <c r="BV113" s="169"/>
      <c r="BW113" s="169"/>
      <c r="BX113" s="169"/>
      <c r="BY113" s="169"/>
      <c r="BZ113" s="169"/>
      <c r="CA113" s="169"/>
      <c r="CB113" s="169"/>
      <c r="CC113" s="169"/>
      <c r="CD113" s="169"/>
    </row>
    <row r="114" spans="46:82" s="2" customFormat="1" ht="16" customHeight="1" x14ac:dyDescent="0.2">
      <c r="AT114" s="169"/>
      <c r="AU114" s="169"/>
      <c r="AV114" s="169"/>
      <c r="AW114" s="169"/>
      <c r="AX114" s="169"/>
      <c r="AY114" s="169"/>
      <c r="AZ114" s="169"/>
      <c r="BA114" s="169"/>
      <c r="BB114" s="169"/>
      <c r="BC114" s="169"/>
      <c r="BD114" s="169"/>
      <c r="BE114" s="169"/>
      <c r="BF114" s="169"/>
      <c r="BG114" s="169"/>
      <c r="BH114" s="169"/>
      <c r="BI114" s="169"/>
      <c r="BJ114" s="169"/>
      <c r="BK114" s="169"/>
      <c r="BL114" s="169"/>
      <c r="BM114" s="169"/>
      <c r="BN114" s="169"/>
      <c r="BO114" s="169"/>
      <c r="BP114" s="169"/>
      <c r="BQ114" s="169"/>
      <c r="BR114" s="169"/>
      <c r="BS114" s="169"/>
      <c r="BT114" s="169"/>
      <c r="BU114" s="169"/>
      <c r="BV114" s="169"/>
      <c r="BW114" s="169"/>
      <c r="BX114" s="169"/>
      <c r="BY114" s="169"/>
      <c r="BZ114" s="169"/>
      <c r="CA114" s="169"/>
      <c r="CB114" s="169"/>
      <c r="CC114" s="169"/>
      <c r="CD114" s="169"/>
    </row>
    <row r="115" spans="46:82" s="2" customFormat="1" ht="16" customHeight="1" x14ac:dyDescent="0.2">
      <c r="AT115" s="169"/>
      <c r="AU115" s="169"/>
      <c r="AV115" s="169"/>
      <c r="AW115" s="169"/>
      <c r="AX115" s="169"/>
      <c r="AY115" s="169"/>
      <c r="AZ115" s="169"/>
      <c r="BA115" s="169"/>
      <c r="BB115" s="169"/>
      <c r="BC115" s="169"/>
      <c r="BD115" s="169"/>
      <c r="BE115" s="169"/>
      <c r="BF115" s="169"/>
      <c r="BG115" s="169"/>
      <c r="BH115" s="169"/>
      <c r="BI115" s="169"/>
      <c r="BJ115" s="169"/>
      <c r="BK115" s="169"/>
      <c r="BL115" s="169"/>
      <c r="BM115" s="169"/>
      <c r="BN115" s="169"/>
      <c r="BO115" s="169"/>
      <c r="BP115" s="169"/>
      <c r="BQ115" s="169"/>
      <c r="BR115" s="169"/>
      <c r="BS115" s="169"/>
      <c r="BT115" s="169"/>
      <c r="BU115" s="169"/>
      <c r="BV115" s="169"/>
      <c r="BW115" s="169"/>
      <c r="BX115" s="169"/>
      <c r="BY115" s="169"/>
      <c r="BZ115" s="169"/>
      <c r="CA115" s="169"/>
      <c r="CB115" s="169"/>
      <c r="CC115" s="169"/>
      <c r="CD115" s="169"/>
    </row>
    <row r="116" spans="46:82" s="2" customFormat="1" ht="16" customHeight="1" x14ac:dyDescent="0.2">
      <c r="AT116" s="169"/>
      <c r="AU116" s="169"/>
      <c r="AV116" s="169"/>
      <c r="AW116" s="169"/>
      <c r="AX116" s="169"/>
      <c r="AY116" s="169"/>
      <c r="AZ116" s="169"/>
      <c r="BA116" s="169"/>
      <c r="BB116" s="169"/>
      <c r="BC116" s="169"/>
      <c r="BD116" s="169"/>
      <c r="BE116" s="169"/>
      <c r="BF116" s="169"/>
      <c r="BG116" s="169"/>
      <c r="BH116" s="169"/>
      <c r="BI116" s="169"/>
      <c r="BJ116" s="169"/>
      <c r="BK116" s="169"/>
      <c r="BL116" s="169"/>
      <c r="BM116" s="169"/>
      <c r="BN116" s="169"/>
      <c r="BO116" s="169"/>
      <c r="BP116" s="169"/>
      <c r="BQ116" s="169"/>
      <c r="BR116" s="169"/>
      <c r="BS116" s="169"/>
      <c r="BT116" s="169"/>
      <c r="BU116" s="169"/>
      <c r="BV116" s="169"/>
      <c r="BW116" s="169"/>
      <c r="BX116" s="169"/>
      <c r="BY116" s="169"/>
      <c r="BZ116" s="169"/>
      <c r="CA116" s="169"/>
      <c r="CB116" s="169"/>
      <c r="CC116" s="169"/>
      <c r="CD116" s="169"/>
    </row>
    <row r="117" spans="46:82" s="2" customFormat="1" ht="16" customHeight="1" x14ac:dyDescent="0.2">
      <c r="AT117" s="169"/>
      <c r="AU117" s="169"/>
      <c r="AV117" s="169"/>
      <c r="AW117" s="169"/>
      <c r="AX117" s="169"/>
      <c r="AY117" s="169"/>
      <c r="AZ117" s="169"/>
      <c r="BA117" s="169"/>
      <c r="BB117" s="169"/>
      <c r="BC117" s="169"/>
      <c r="BD117" s="169"/>
      <c r="BE117" s="169"/>
      <c r="BF117" s="169"/>
      <c r="BG117" s="169"/>
      <c r="BH117" s="169"/>
      <c r="BI117" s="169"/>
      <c r="BJ117" s="169"/>
      <c r="BK117" s="169"/>
      <c r="BL117" s="169"/>
      <c r="BM117" s="169"/>
      <c r="BN117" s="169"/>
      <c r="BO117" s="169"/>
      <c r="BP117" s="169"/>
      <c r="BQ117" s="169"/>
      <c r="BR117" s="169"/>
      <c r="BS117" s="169"/>
      <c r="BT117" s="169"/>
      <c r="BU117" s="169"/>
      <c r="BV117" s="169"/>
      <c r="BW117" s="169"/>
      <c r="BX117" s="169"/>
      <c r="BY117" s="169"/>
      <c r="BZ117" s="169"/>
      <c r="CA117" s="169"/>
      <c r="CB117" s="169"/>
      <c r="CC117" s="169"/>
      <c r="CD117" s="169"/>
    </row>
    <row r="118" spans="46:82" s="2" customFormat="1" ht="16" customHeight="1" x14ac:dyDescent="0.2">
      <c r="AT118" s="169"/>
      <c r="AU118" s="169"/>
      <c r="AV118" s="169"/>
      <c r="AW118" s="169"/>
      <c r="AX118" s="169"/>
      <c r="AY118" s="169"/>
      <c r="AZ118" s="169"/>
      <c r="BA118" s="169"/>
      <c r="BB118" s="169"/>
      <c r="BC118" s="169"/>
      <c r="BD118" s="169"/>
      <c r="BE118" s="169"/>
      <c r="BF118" s="169"/>
      <c r="BG118" s="169"/>
      <c r="BH118" s="169"/>
      <c r="BI118" s="169"/>
      <c r="BJ118" s="169"/>
      <c r="BK118" s="169"/>
      <c r="BL118" s="169"/>
      <c r="BM118" s="169"/>
      <c r="BN118" s="169"/>
      <c r="BO118" s="169"/>
      <c r="BP118" s="169"/>
      <c r="BQ118" s="169"/>
      <c r="BR118" s="169"/>
      <c r="BS118" s="169"/>
      <c r="BT118" s="169"/>
      <c r="BU118" s="169"/>
      <c r="BV118" s="169"/>
      <c r="BW118" s="169"/>
      <c r="BX118" s="169"/>
      <c r="BY118" s="169"/>
      <c r="BZ118" s="169"/>
      <c r="CA118" s="169"/>
      <c r="CB118" s="169"/>
      <c r="CC118" s="169"/>
      <c r="CD118" s="169"/>
    </row>
    <row r="119" spans="46:82" s="2" customFormat="1" ht="16" customHeight="1" x14ac:dyDescent="0.2">
      <c r="AT119" s="169"/>
      <c r="AU119" s="169"/>
      <c r="AV119" s="169"/>
      <c r="AW119" s="169"/>
      <c r="AX119" s="169"/>
      <c r="AY119" s="169"/>
      <c r="AZ119" s="169"/>
      <c r="BA119" s="169"/>
      <c r="BB119" s="169"/>
      <c r="BC119" s="169"/>
      <c r="BD119" s="169"/>
      <c r="BE119" s="169"/>
      <c r="BF119" s="169"/>
      <c r="BG119" s="169"/>
      <c r="BH119" s="169"/>
      <c r="BI119" s="169"/>
      <c r="BJ119" s="169"/>
      <c r="BK119" s="169"/>
      <c r="BL119" s="169"/>
      <c r="BM119" s="169"/>
      <c r="BN119" s="169"/>
      <c r="BO119" s="169"/>
      <c r="BP119" s="169"/>
      <c r="BQ119" s="169"/>
      <c r="BR119" s="169"/>
      <c r="BS119" s="169"/>
      <c r="BT119" s="169"/>
      <c r="BU119" s="169"/>
      <c r="BV119" s="169"/>
      <c r="BW119" s="169"/>
      <c r="BX119" s="169"/>
      <c r="BY119" s="169"/>
      <c r="BZ119" s="169"/>
      <c r="CA119" s="169"/>
      <c r="CB119" s="169"/>
      <c r="CC119" s="169"/>
      <c r="CD119" s="169"/>
    </row>
    <row r="120" spans="46:82" s="2" customFormat="1" ht="16" customHeight="1" x14ac:dyDescent="0.2">
      <c r="AT120" s="169"/>
      <c r="AU120" s="169"/>
      <c r="AV120" s="169"/>
      <c r="AW120" s="169"/>
      <c r="AX120" s="169"/>
      <c r="AY120" s="169"/>
      <c r="AZ120" s="169"/>
      <c r="BA120" s="169"/>
      <c r="BB120" s="169"/>
      <c r="BC120" s="169"/>
      <c r="BD120" s="169"/>
      <c r="BE120" s="169"/>
      <c r="BF120" s="169"/>
      <c r="BG120" s="169"/>
      <c r="BH120" s="169"/>
      <c r="BI120" s="169"/>
      <c r="BJ120" s="169"/>
      <c r="BK120" s="169"/>
      <c r="BL120" s="169"/>
      <c r="BM120" s="169"/>
      <c r="BN120" s="169"/>
      <c r="BO120" s="169"/>
      <c r="BP120" s="169"/>
      <c r="BQ120" s="169"/>
      <c r="BR120" s="169"/>
      <c r="BS120" s="169"/>
      <c r="BT120" s="169"/>
      <c r="BU120" s="169"/>
      <c r="BV120" s="169"/>
      <c r="BW120" s="169"/>
      <c r="BX120" s="169"/>
      <c r="BY120" s="169"/>
      <c r="BZ120" s="169"/>
      <c r="CA120" s="169"/>
      <c r="CB120" s="169"/>
      <c r="CC120" s="169"/>
      <c r="CD120" s="169"/>
    </row>
    <row r="121" spans="46:82" s="2" customFormat="1" ht="16" customHeight="1" x14ac:dyDescent="0.2">
      <c r="AT121" s="169"/>
      <c r="AU121" s="169"/>
      <c r="AV121" s="169"/>
      <c r="AW121" s="169"/>
      <c r="AX121" s="169"/>
      <c r="AY121" s="169"/>
      <c r="AZ121" s="169"/>
      <c r="BA121" s="169"/>
      <c r="BB121" s="169"/>
      <c r="BC121" s="169"/>
      <c r="BD121" s="169"/>
      <c r="BE121" s="169"/>
      <c r="BF121" s="169"/>
      <c r="BG121" s="169"/>
      <c r="BH121" s="169"/>
      <c r="BI121" s="169"/>
      <c r="BJ121" s="169"/>
      <c r="BK121" s="169"/>
      <c r="BL121" s="169"/>
      <c r="BM121" s="169"/>
      <c r="BN121" s="169"/>
      <c r="BO121" s="169"/>
      <c r="BP121" s="169"/>
      <c r="BQ121" s="169"/>
      <c r="BR121" s="169"/>
      <c r="BS121" s="169"/>
      <c r="BT121" s="169"/>
      <c r="BU121" s="169"/>
      <c r="BV121" s="169"/>
      <c r="BW121" s="169"/>
      <c r="BX121" s="169"/>
      <c r="BY121" s="169"/>
      <c r="BZ121" s="169"/>
      <c r="CA121" s="169"/>
      <c r="CB121" s="169"/>
      <c r="CC121" s="169"/>
      <c r="CD121" s="169"/>
    </row>
    <row r="122" spans="46:82" s="2" customFormat="1" ht="16" customHeight="1" x14ac:dyDescent="0.2">
      <c r="AT122" s="169"/>
      <c r="AU122" s="169"/>
      <c r="AV122" s="169"/>
      <c r="AW122" s="169"/>
      <c r="AX122" s="169"/>
      <c r="AY122" s="169"/>
      <c r="AZ122" s="169"/>
      <c r="BA122" s="169"/>
      <c r="BB122" s="169"/>
      <c r="BC122" s="169"/>
      <c r="BD122" s="169"/>
      <c r="BE122" s="169"/>
      <c r="BF122" s="169"/>
      <c r="BG122" s="169"/>
      <c r="BH122" s="169"/>
      <c r="BI122" s="169"/>
      <c r="BJ122" s="169"/>
      <c r="BK122" s="169"/>
      <c r="BL122" s="169"/>
      <c r="BM122" s="169"/>
      <c r="BN122" s="169"/>
      <c r="BO122" s="169"/>
      <c r="BP122" s="169"/>
      <c r="BQ122" s="169"/>
      <c r="BR122" s="169"/>
      <c r="BS122" s="169"/>
      <c r="BT122" s="169"/>
      <c r="BU122" s="169"/>
      <c r="BV122" s="169"/>
      <c r="BW122" s="169"/>
      <c r="BX122" s="169"/>
      <c r="BY122" s="169"/>
      <c r="BZ122" s="169"/>
      <c r="CA122" s="169"/>
      <c r="CB122" s="169"/>
      <c r="CC122" s="169"/>
      <c r="CD122" s="169"/>
    </row>
    <row r="123" spans="46:82" s="2" customFormat="1" ht="16" customHeight="1" x14ac:dyDescent="0.2">
      <c r="AT123" s="169"/>
      <c r="AU123" s="169"/>
      <c r="AV123" s="169"/>
      <c r="AW123" s="169"/>
      <c r="AX123" s="169"/>
      <c r="AY123" s="169"/>
      <c r="AZ123" s="169"/>
      <c r="BA123" s="169"/>
      <c r="BB123" s="169"/>
      <c r="BC123" s="169"/>
      <c r="BD123" s="169"/>
      <c r="BE123" s="169"/>
      <c r="BF123" s="169"/>
      <c r="BG123" s="169"/>
      <c r="BH123" s="169"/>
      <c r="BI123" s="169"/>
      <c r="BJ123" s="169"/>
      <c r="BK123" s="169"/>
      <c r="BL123" s="169"/>
      <c r="BM123" s="169"/>
      <c r="BN123" s="169"/>
      <c r="BO123" s="169"/>
      <c r="BP123" s="169"/>
      <c r="BQ123" s="169"/>
      <c r="BR123" s="169"/>
      <c r="BS123" s="169"/>
      <c r="BT123" s="169"/>
      <c r="BU123" s="169"/>
      <c r="BV123" s="169"/>
      <c r="BW123" s="169"/>
      <c r="BX123" s="169"/>
      <c r="BY123" s="169"/>
      <c r="BZ123" s="169"/>
      <c r="CA123" s="169"/>
      <c r="CB123" s="169"/>
      <c r="CC123" s="169"/>
      <c r="CD123" s="169"/>
    </row>
    <row r="124" spans="46:82" ht="16" customHeight="1" x14ac:dyDescent="0.2"/>
    <row r="125" spans="46:82" ht="16" customHeight="1" x14ac:dyDescent="0.2"/>
    <row r="126" spans="46:82" ht="16" customHeight="1" x14ac:dyDescent="0.2"/>
    <row r="127" spans="46:82" ht="16" customHeight="1" x14ac:dyDescent="0.2"/>
    <row r="128" spans="46:82" ht="16" customHeight="1" x14ac:dyDescent="0.2"/>
    <row r="129" ht="16" customHeight="1" x14ac:dyDescent="0.2"/>
    <row r="130" ht="16" customHeight="1" x14ac:dyDescent="0.2"/>
    <row r="131" ht="16" customHeight="1" x14ac:dyDescent="0.2"/>
    <row r="132" ht="16" customHeight="1" x14ac:dyDescent="0.2"/>
    <row r="133" ht="16" customHeight="1" x14ac:dyDescent="0.2"/>
    <row r="134" ht="16" customHeight="1" x14ac:dyDescent="0.2"/>
    <row r="135" ht="16" customHeight="1" x14ac:dyDescent="0.2"/>
    <row r="136" ht="16" customHeight="1" x14ac:dyDescent="0.2"/>
    <row r="137" ht="16" customHeight="1" x14ac:dyDescent="0.2"/>
    <row r="138" ht="16" customHeight="1" x14ac:dyDescent="0.2"/>
    <row r="139" ht="16" customHeight="1" x14ac:dyDescent="0.2"/>
    <row r="140" ht="16" customHeight="1" x14ac:dyDescent="0.2"/>
    <row r="141" ht="16" customHeight="1" x14ac:dyDescent="0.2"/>
    <row r="142" ht="16" customHeight="1" x14ac:dyDescent="0.2"/>
    <row r="143" ht="16" customHeight="1" x14ac:dyDescent="0.2"/>
    <row r="144" ht="16" customHeight="1" x14ac:dyDescent="0.2"/>
    <row r="145" ht="16" customHeight="1" x14ac:dyDescent="0.2"/>
    <row r="146" ht="16" customHeight="1" x14ac:dyDescent="0.2"/>
    <row r="147" ht="16" customHeight="1" x14ac:dyDescent="0.2"/>
    <row r="148" ht="16" customHeight="1" x14ac:dyDescent="0.2"/>
    <row r="149" ht="16" customHeight="1" x14ac:dyDescent="0.2"/>
    <row r="150" ht="16" customHeight="1" x14ac:dyDescent="0.2"/>
    <row r="151" ht="16" customHeight="1" x14ac:dyDescent="0.2"/>
    <row r="152" ht="16" customHeight="1" x14ac:dyDescent="0.2"/>
    <row r="153" ht="16" customHeight="1" x14ac:dyDescent="0.2"/>
    <row r="154" ht="16" customHeight="1" x14ac:dyDescent="0.2"/>
    <row r="155" ht="16" customHeight="1" x14ac:dyDescent="0.2"/>
    <row r="156" ht="16" customHeight="1" x14ac:dyDescent="0.2"/>
    <row r="157" ht="16" customHeight="1" x14ac:dyDescent="0.2"/>
    <row r="158" ht="16" customHeight="1" x14ac:dyDescent="0.2"/>
    <row r="159" ht="16" customHeight="1" x14ac:dyDescent="0.2"/>
    <row r="160" ht="16" customHeight="1" x14ac:dyDescent="0.2"/>
    <row r="161" ht="16" customHeight="1" x14ac:dyDescent="0.2"/>
    <row r="162" ht="16" customHeight="1" x14ac:dyDescent="0.2"/>
    <row r="163" ht="16" customHeight="1" x14ac:dyDescent="0.2"/>
    <row r="164" ht="16" customHeight="1" x14ac:dyDescent="0.2"/>
    <row r="165" ht="16" customHeight="1" x14ac:dyDescent="0.2"/>
    <row r="166" ht="16" customHeight="1" x14ac:dyDescent="0.2"/>
    <row r="167" ht="16" customHeight="1" x14ac:dyDescent="0.2"/>
    <row r="168" ht="16" customHeight="1" x14ac:dyDescent="0.2"/>
    <row r="169" ht="16" customHeight="1" x14ac:dyDescent="0.2"/>
    <row r="170" ht="16" customHeight="1" x14ac:dyDescent="0.2"/>
    <row r="171" ht="16" customHeight="1" x14ac:dyDescent="0.2"/>
    <row r="172" ht="16" customHeight="1" x14ac:dyDescent="0.2"/>
    <row r="173" ht="16" customHeight="1" x14ac:dyDescent="0.2"/>
    <row r="174" ht="16" customHeight="1" x14ac:dyDescent="0.2"/>
    <row r="175" ht="16" customHeight="1" x14ac:dyDescent="0.2"/>
    <row r="176" ht="16" customHeight="1" x14ac:dyDescent="0.2"/>
    <row r="177" ht="16" customHeight="1" x14ac:dyDescent="0.2"/>
    <row r="178" ht="16" customHeight="1" x14ac:dyDescent="0.2"/>
    <row r="179" ht="16" customHeight="1" x14ac:dyDescent="0.2"/>
    <row r="180" ht="16" customHeight="1" x14ac:dyDescent="0.2"/>
    <row r="181" ht="16" customHeight="1" x14ac:dyDescent="0.2"/>
    <row r="182" ht="16" customHeight="1" x14ac:dyDescent="0.2"/>
    <row r="183" ht="16" customHeight="1" x14ac:dyDescent="0.2"/>
    <row r="184" ht="16" customHeight="1" x14ac:dyDescent="0.2"/>
    <row r="185" ht="16" customHeight="1" x14ac:dyDescent="0.2"/>
    <row r="186" ht="16" customHeight="1" x14ac:dyDescent="0.2"/>
    <row r="187" ht="16" customHeight="1" x14ac:dyDescent="0.2"/>
    <row r="188" ht="16" customHeight="1" x14ac:dyDescent="0.2"/>
    <row r="189" ht="16" customHeight="1" x14ac:dyDescent="0.2"/>
    <row r="190" ht="16" customHeight="1" x14ac:dyDescent="0.2"/>
  </sheetData>
  <conditionalFormatting sqref="O29:W30 O32:W37 O31:S31 U31:W31">
    <cfRule type="colorScale" priority="5">
      <colorScale>
        <cfvo type="min"/>
        <cfvo type="max"/>
        <color rgb="FFFCFCFF"/>
        <color rgb="FFF8696B"/>
      </colorScale>
    </cfRule>
  </conditionalFormatting>
  <conditionalFormatting sqref="O56:W57 O59:W64 O58:S58 U58:W58">
    <cfRule type="colorScale" priority="14">
      <colorScale>
        <cfvo type="min"/>
        <cfvo type="max"/>
        <color rgb="FFFCFCFF"/>
        <color rgb="FFF8696B"/>
      </colorScale>
    </cfRule>
  </conditionalFormatting>
  <conditionalFormatting sqref="O71:W71 O73:W79 O72:Q72 S72:W72">
    <cfRule type="colorScale" priority="6">
      <colorScale>
        <cfvo type="min"/>
        <cfvo type="max"/>
        <color rgb="FFFCFCFF"/>
        <color rgb="FFF8696B"/>
      </colorScale>
    </cfRule>
  </conditionalFormatting>
  <conditionalFormatting sqref="Z93:AH95">
    <cfRule type="colorScale" priority="7">
      <colorScale>
        <cfvo type="min"/>
        <cfvo type="max"/>
        <color rgb="FFFCFCFF"/>
        <color rgb="FF63BE7B"/>
      </colorScale>
    </cfRule>
  </conditionalFormatting>
  <conditionalFormatting sqref="AF49:AH57">
    <cfRule type="colorScale" priority="9">
      <colorScale>
        <cfvo type="min"/>
        <cfvo type="max"/>
        <color rgb="FFFCFCFF"/>
        <color rgb="FF63BE7B"/>
      </colorScale>
    </cfRule>
  </conditionalFormatting>
  <conditionalFormatting sqref="AJ29:AR31">
    <cfRule type="colorScale" priority="13">
      <colorScale>
        <cfvo type="min"/>
        <cfvo type="max"/>
        <color rgb="FFFCFCFF"/>
        <color rgb="FF63BE7B"/>
      </colorScale>
    </cfRule>
  </conditionalFormatting>
  <conditionalFormatting sqref="AJ34:AR36">
    <cfRule type="colorScale" priority="12">
      <colorScale>
        <cfvo type="min"/>
        <cfvo type="max"/>
        <color rgb="FFFCFCFF"/>
        <color rgb="FF63BE7B"/>
      </colorScale>
    </cfRule>
  </conditionalFormatting>
  <conditionalFormatting sqref="AJ39:AR41">
    <cfRule type="colorScale" priority="11">
      <colorScale>
        <cfvo type="min"/>
        <cfvo type="max"/>
        <color rgb="FFFCFCFF"/>
        <color rgb="FF63BE7B"/>
      </colorScale>
    </cfRule>
  </conditionalFormatting>
  <conditionalFormatting sqref="AJ44:AR46">
    <cfRule type="colorScale" priority="10">
      <colorScale>
        <cfvo type="min"/>
        <cfvo type="max"/>
        <color rgb="FFFCFCFF"/>
        <color rgb="FF63BE7B"/>
      </colorScale>
    </cfRule>
  </conditionalFormatting>
  <conditionalFormatting sqref="AJ49:AR57">
    <cfRule type="colorScale" priority="8">
      <colorScale>
        <cfvo type="min"/>
        <cfvo type="max"/>
        <color rgb="FFFCFCFF"/>
        <color rgb="FFF8696B"/>
      </colorScale>
    </cfRule>
  </conditionalFormatting>
  <conditionalFormatting sqref="AJ60:AR68">
    <cfRule type="colorScale" priority="2">
      <colorScale>
        <cfvo type="min"/>
        <cfvo type="max"/>
        <color rgb="FFFCFCFF"/>
        <color rgb="FFF8696B"/>
      </colorScale>
    </cfRule>
  </conditionalFormatting>
  <conditionalFormatting sqref="AJ71:AR79">
    <cfRule type="colorScale" priority="4">
      <colorScale>
        <cfvo type="min"/>
        <cfvo type="max"/>
        <color rgb="FFFCFCFF"/>
        <color rgb="FFF8696B"/>
      </colorScale>
    </cfRule>
  </conditionalFormatting>
  <conditionalFormatting sqref="AJ82:AR83 AJ85:AR90 AK84:AR84">
    <cfRule type="colorScale" priority="3">
      <colorScale>
        <cfvo type="min"/>
        <cfvo type="max"/>
        <color rgb="FFFCFCFF"/>
        <color rgb="FFF8696B"/>
      </colorScale>
    </cfRule>
  </conditionalFormatting>
  <conditionalFormatting sqref="AJ93:AR95">
    <cfRule type="colorScale" priority="1">
      <colorScale>
        <cfvo type="min"/>
        <cfvo type="max"/>
        <color rgb="FFFCFCFF"/>
        <color rgb="FFF8696B"/>
      </colorScale>
    </cfRule>
  </conditionalFormatting>
  <pageMargins left="0.25" right="0.25" top="0.75" bottom="0.75" header="0.3" footer="0.3"/>
  <pageSetup scale="21"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RGB-D</vt:lpstr>
      <vt:lpstr>DForomerV2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Jubair</dc:creator>
  <cp:lastModifiedBy>Mohammad Jubair</cp:lastModifiedBy>
  <cp:lastPrinted>2025-09-24T11:19:52Z</cp:lastPrinted>
  <dcterms:created xsi:type="dcterms:W3CDTF">2025-09-11T05:43:08Z</dcterms:created>
  <dcterms:modified xsi:type="dcterms:W3CDTF">2025-10-18T10:32:32Z</dcterms:modified>
</cp:coreProperties>
</file>