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Github/"/>
    </mc:Choice>
  </mc:AlternateContent>
  <xr:revisionPtr revIDLastSave="1493" documentId="8_{9A1696F1-329C-E843-B722-614E714F1A79}" xr6:coauthVersionLast="47" xr6:coauthVersionMax="47" xr10:uidLastSave="{ECC6438D-F4CB-D446-901F-4F93BA7A068C}"/>
  <bookViews>
    <workbookView xWindow="660" yWindow="740" windowWidth="28040" windowHeight="16980" activeTab="1" xr2:uid="{35AF3967-E8F0-E847-869E-E5D9D598EA48}"/>
  </bookViews>
  <sheets>
    <sheet name="Tokenformer Pattention" sheetId="3" r:id="rId1"/>
    <sheet name="Scale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7" l="1" a="1"/>
  <c r="P27" i="7" s="1"/>
  <c r="P22" i="7" a="1"/>
  <c r="P22" i="7" s="1"/>
  <c r="L39" i="7" s="1" a="1"/>
  <c r="L39" i="7" s="1"/>
  <c r="L15" i="7" a="1"/>
  <c r="L15" i="7" s="1"/>
  <c r="P10" i="7" a="1"/>
  <c r="P10" i="7" s="1"/>
  <c r="P34" i="7" s="1" a="1"/>
  <c r="P34" i="7" s="1"/>
  <c r="AA28" i="3" a="1"/>
  <c r="AA28" i="3" s="1"/>
  <c r="AA22" i="3" a="1"/>
  <c r="AA22" i="3" s="1"/>
  <c r="P15" i="7" l="1" a="1"/>
  <c r="P15" i="7" s="1"/>
  <c r="K41" i="7"/>
  <c r="P39" i="7" a="1"/>
  <c r="E52" i="7" s="1" a="1"/>
  <c r="E52" i="7" s="1"/>
  <c r="G70" i="7" a="1"/>
  <c r="G70" i="7" s="1"/>
  <c r="S26" i="7"/>
  <c r="S21" i="7"/>
  <c r="I50" i="7" l="1"/>
  <c r="J69" i="7"/>
  <c r="V49" i="7" a="1"/>
  <c r="V49" i="7" s="1"/>
  <c r="V59" i="7" s="1" a="1"/>
  <c r="V59" i="7" s="1"/>
  <c r="X49" i="7" a="1"/>
  <c r="X49" i="7" s="1"/>
  <c r="X59" i="7" s="1" a="1"/>
  <c r="X59" i="7" s="1"/>
  <c r="T49" i="7" a="1"/>
  <c r="T49" i="7" s="1"/>
  <c r="T59" i="7" s="1" a="1"/>
  <c r="T59" i="7" s="1"/>
  <c r="S49" i="7" a="1"/>
  <c r="S49" i="7" s="1"/>
  <c r="S59" i="7" s="1" a="1"/>
  <c r="S59" i="7" s="1"/>
  <c r="W49" i="7" a="1"/>
  <c r="W49" i="7" s="1"/>
  <c r="W59" i="7" s="1" a="1"/>
  <c r="W59" i="7" s="1"/>
  <c r="Y49" i="7" a="1"/>
  <c r="Y49" i="7" s="1"/>
  <c r="Y59" i="7" s="1" a="1"/>
  <c r="Y59" i="7" s="1"/>
  <c r="U49" i="7" a="1"/>
  <c r="U49" i="7" s="1"/>
  <c r="U59" i="7" s="1" a="1"/>
  <c r="U59" i="7" s="1"/>
  <c r="Q49" i="7" a="1"/>
  <c r="Q49" i="7" s="1"/>
  <c r="Q59" i="7" s="1" a="1"/>
  <c r="Q59" i="7" s="1"/>
  <c r="P39" i="7"/>
  <c r="P49" i="7" s="1" a="1"/>
  <c r="P49" i="7" s="1"/>
  <c r="P59" i="7" s="1" a="1"/>
  <c r="P59" i="7" s="1"/>
  <c r="L28" i="3" l="1" a="1"/>
  <c r="L28" i="3" s="1"/>
  <c r="C65" i="3" s="1" a="1"/>
  <c r="C65" i="3" s="1"/>
  <c r="L23" i="3" a="1"/>
  <c r="L23" i="3" s="1"/>
  <c r="H41" i="3" s="1" a="1"/>
  <c r="H41" i="3" s="1"/>
  <c r="H16" i="3" a="1"/>
  <c r="H16" i="3" s="1"/>
  <c r="AA16" i="3" s="1" a="1"/>
  <c r="AA16" i="3" s="1"/>
  <c r="L11" i="3" a="1"/>
  <c r="L11" i="3" s="1"/>
  <c r="AE11" i="3" s="1" a="1"/>
  <c r="AE11" i="3" s="1"/>
  <c r="AE22" i="3" l="1" a="1"/>
  <c r="AE22" i="3" s="1"/>
  <c r="Z41" i="3" s="1" a="1"/>
  <c r="Z41" i="3" s="1"/>
  <c r="AE28" i="3" a="1"/>
  <c r="AE28" i="3" s="1"/>
  <c r="X65" i="3" s="1" a="1"/>
  <c r="X65" i="3" s="1"/>
  <c r="AE16" i="3" a="1"/>
  <c r="L36" i="3" a="1"/>
  <c r="L36" i="3" s="1"/>
  <c r="L41" i="3" s="1" a="1"/>
  <c r="L16" i="3" a="1"/>
  <c r="L16" i="3" s="1"/>
  <c r="AE16" i="3" l="1"/>
  <c r="AE35" i="3" s="1" a="1"/>
  <c r="AE35" i="3" s="1"/>
  <c r="AE41" i="3" s="1" a="1"/>
  <c r="AE41" i="3" s="1"/>
  <c r="AE49" i="3" s="1" a="1"/>
  <c r="AE49" i="3" s="1"/>
  <c r="L41" i="3"/>
  <c r="M52" i="3"/>
  <c r="M56" i="3" s="1" a="1"/>
  <c r="M56" i="3" s="1"/>
  <c r="N52" i="3"/>
  <c r="N56" i="3" s="1" a="1"/>
  <c r="N56" i="3" s="1"/>
  <c r="Q52" i="3"/>
  <c r="Q56" i="3" s="1" a="1"/>
  <c r="Q56" i="3" s="1"/>
  <c r="O52" i="3"/>
  <c r="O56" i="3" s="1" a="1"/>
  <c r="O56" i="3" s="1"/>
  <c r="P52" i="3"/>
  <c r="P56" i="3" s="1" a="1"/>
  <c r="P56" i="3" s="1"/>
  <c r="AE57" i="3" l="1" a="1"/>
  <c r="AE57" i="3" s="1"/>
  <c r="AF57" i="3" a="1"/>
  <c r="AF57" i="3" s="1"/>
  <c r="AJ57" i="3" a="1"/>
  <c r="AJ57" i="3" s="1"/>
  <c r="AH57" i="3" a="1"/>
  <c r="AH57" i="3" s="1"/>
  <c r="AI57" i="3" a="1"/>
  <c r="AI57" i="3" s="1"/>
  <c r="AG57" i="3" a="1"/>
  <c r="AG57" i="3" s="1"/>
  <c r="L52" i="3"/>
  <c r="L56" i="3" s="1" a="1"/>
  <c r="L56" i="3" s="1"/>
  <c r="AE65" i="3" l="1" a="1"/>
  <c r="AE65" i="3" s="1"/>
  <c r="L65" i="3" a="1"/>
  <c r="L65" i="3" s="1"/>
  <c r="R49" i="7" a="1"/>
  <c r="E61" i="7" l="1"/>
  <c r="N51" i="7"/>
  <c r="L61" i="7"/>
  <c r="R49" i="7"/>
  <c r="R59" i="7" s="1" a="1"/>
  <c r="R59" i="7" s="1"/>
  <c r="P70" i="7" s="1" a="1"/>
  <c r="P70" i="7" s="1"/>
  <c r="N61" i="7"/>
  <c r="I6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<sst xmlns="http://schemas.openxmlformats.org/spreadsheetml/2006/main" count="168" uniqueCount="59">
  <si>
    <t xml:space="preserve">Click to change values ➤ </t>
  </si>
  <si>
    <t xml:space="preserve">Scale? ➤ </t>
  </si>
  <si>
    <t>TOKENFORMER: Rethinking Transformers Scaling with Tokenized Model Parameters</t>
  </si>
  <si>
    <t>Google | MPI | PekingU</t>
  </si>
  <si>
    <t>ICLR 2025 Spotlight</t>
  </si>
  <si>
    <t>X</t>
  </si>
  <si>
    <t>←</t>
  </si>
  <si>
    <t>T = 6</t>
  </si>
  <si>
    <t>→</t>
  </si>
  <si>
    <t>↑</t>
  </si>
  <si>
    <t>d1 =</t>
  </si>
  <si>
    <t>↓</t>
  </si>
  <si>
    <t>WQ</t>
  </si>
  <si>
    <t>Q = WQ * X</t>
  </si>
  <si>
    <t>d2 =</t>
  </si>
  <si>
    <t>Kp</t>
  </si>
  <si>
    <t>n  =</t>
  </si>
  <si>
    <t>Vp</t>
  </si>
  <si>
    <t>Kp^T</t>
  </si>
  <si>
    <t>Sp" = Kp^t * X</t>
  </si>
  <si>
    <t>n =</t>
  </si>
  <si>
    <t>❓</t>
  </si>
  <si>
    <t>L2:</t>
  </si>
  <si>
    <t>Sp' = L2 (Sp")</t>
  </si>
  <si>
    <t>Sp"</t>
  </si>
  <si>
    <t>--------------------------------------------------------------------------------------------------------</t>
  </si>
  <si>
    <t>--------- =</t>
  </si>
  <si>
    <t>√SUM_SQ (</t>
  </si>
  <si>
    <t>)</t>
  </si>
  <si>
    <t>GELU:</t>
  </si>
  <si>
    <t>Sp = GELU (Sp')</t>
  </si>
  <si>
    <t>Sp'</t>
  </si>
  <si>
    <t>0.5 ×</t>
  </si>
  <si>
    <t>× {1 + tanh[√(2/pi) × (</t>
  </si>
  <si>
    <t>+  0.044715  ×</t>
  </si>
  <si>
    <t>^3)]}=</t>
  </si>
  <si>
    <t>Sp = Vp * Sp</t>
  </si>
  <si>
    <t>d2 = 4</t>
  </si>
  <si>
    <t>Q</t>
  </si>
  <si>
    <t>WK</t>
  </si>
  <si>
    <t>K</t>
  </si>
  <si>
    <t>n = 5</t>
  </si>
  <si>
    <t>WV</t>
  </si>
  <si>
    <t>V</t>
  </si>
  <si>
    <t>Sp = Kp^t * X</t>
  </si>
  <si>
    <t>K^T</t>
  </si>
  <si>
    <t>Attn = K^T * Q</t>
  </si>
  <si>
    <t>[ size =</t>
  </si>
  <si>
    <t>n × T = 30 ]</t>
  </si>
  <si>
    <t>d1 = 3</t>
  </si>
  <si>
    <t>Attn = Attn/√(d1)</t>
  </si>
  <si>
    <t>L2</t>
  </si>
  <si>
    <t>Sp = L2 + GeLU</t>
  </si>
  <si>
    <t>Attn = Softmax(Attn)</t>
  </si>
  <si>
    <t>Attn = V * Attn</t>
  </si>
  <si>
    <t>Pattention</t>
  </si>
  <si>
    <t>Vanilla Attention</t>
  </si>
  <si>
    <t xml:space="preserve">Methodology: Pattention </t>
  </si>
  <si>
    <t>Scalalbility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</si>
</sst>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b/>
      <sz val="8"/>
      <color theme="1"/>
      <name val="Ink Free"/>
    </font>
    <font>
      <b/>
      <sz val="8"/>
      <color theme="0"/>
      <name val="Ink Free"/>
    </font>
    <font>
      <sz val="12"/>
      <color theme="1"/>
      <name val="Ink Free"/>
    </font>
    <font>
      <sz val="12"/>
      <name val="Ink Free"/>
    </font>
    <font>
      <b/>
      <sz val="10"/>
      <color theme="1"/>
      <name val="Ink Free"/>
    </font>
    <font>
      <b/>
      <sz val="11"/>
      <color theme="1"/>
      <name val="Ink Free"/>
    </font>
    <font>
      <b/>
      <sz val="10"/>
      <color theme="0" tint="-0.499984740745262"/>
      <name val="Ink Free"/>
    </font>
    <font>
      <b/>
      <sz val="10"/>
      <color theme="5" tint="0.39997558519241921"/>
      <name val="Ink Free"/>
    </font>
    <font>
      <b/>
      <sz val="28"/>
      <color theme="0"/>
      <name val="Ink Free"/>
    </font>
    <font>
      <b/>
      <sz val="16"/>
      <color theme="0"/>
      <name val="Ink Free"/>
    </font>
    <font>
      <b/>
      <sz val="28"/>
      <name val="Ink Free"/>
    </font>
    <font>
      <b/>
      <sz val="22"/>
      <color theme="0"/>
      <name val="Ink Free"/>
    </font>
    <font>
      <b/>
      <sz val="10"/>
      <name val="Ink Free"/>
    </font>
    <font>
      <b/>
      <sz val="16"/>
      <name val="Ink Free"/>
    </font>
    <font>
      <b/>
      <sz val="16"/>
      <color theme="1" tint="0.499984740745262"/>
      <name val="Ink Free"/>
    </font>
    <font>
      <b/>
      <sz val="8"/>
      <color theme="2" tint="-0.249977111117893"/>
      <name val="Ink Free"/>
    </font>
    <font>
      <b/>
      <sz val="8"/>
      <name val="Ink Free"/>
    </font>
    <font>
      <b/>
      <sz val="8"/>
      <name val="Ink Free"/>
      <charset val="1"/>
    </font>
    <font>
      <b/>
      <sz val="12"/>
      <color theme="9" tint="-0.499984740745262"/>
      <name val="Ink Free"/>
    </font>
    <font>
      <b/>
      <sz val="10"/>
      <color theme="9" tint="-0.249977111117893"/>
      <name val="Ink Free"/>
    </font>
    <font>
      <b/>
      <sz val="8"/>
      <color theme="9" tint="-0.249977111117893"/>
      <name val="Ink Free"/>
    </font>
    <font>
      <b/>
      <sz val="8"/>
      <color theme="0" tint="-0.34998626667073579"/>
      <name val="Ink Free"/>
    </font>
    <font>
      <b/>
      <u/>
      <sz val="8"/>
      <color theme="1"/>
      <name val="Ink Free"/>
    </font>
    <font>
      <b/>
      <u/>
      <sz val="8"/>
      <color theme="0"/>
      <name val="Ink Free"/>
    </font>
    <font>
      <b/>
      <sz val="8"/>
      <color theme="3" tint="0.499984740745262"/>
      <name val="Ink Free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/>
    <xf numFmtId="0" fontId="1" fillId="7" borderId="1" xfId="0" applyFont="1" applyFill="1" applyBorder="1"/>
    <xf numFmtId="0" fontId="1" fillId="0" borderId="0" xfId="0" quotePrefix="1" applyFont="1"/>
    <xf numFmtId="0" fontId="1" fillId="5" borderId="1" xfId="0" quotePrefix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5" xfId="0" applyFont="1" applyBorder="1"/>
    <xf numFmtId="0" fontId="1" fillId="4" borderId="1" xfId="0" applyFont="1" applyFill="1" applyBorder="1" applyAlignment="1">
      <alignment horizontal="center"/>
    </xf>
    <xf numFmtId="0" fontId="1" fillId="7" borderId="4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8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Alignment="1">
      <alignment horizontal="left"/>
    </xf>
    <xf numFmtId="0" fontId="9" fillId="9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5" fillId="10" borderId="0" xfId="0" applyFont="1" applyFill="1" applyAlignment="1">
      <alignment horizontal="right" vertical="center"/>
    </xf>
    <xf numFmtId="0" fontId="13" fillId="10" borderId="0" xfId="0" applyFont="1" applyFill="1" applyAlignment="1">
      <alignment vertical="center"/>
    </xf>
    <xf numFmtId="0" fontId="10" fillId="11" borderId="0" xfId="0" applyFont="1" applyFill="1" applyAlignment="1">
      <alignment horizontal="left" vertical="center"/>
    </xf>
    <xf numFmtId="0" fontId="15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left" vertical="center"/>
    </xf>
    <xf numFmtId="0" fontId="10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5" xfId="0" applyFont="1" applyBorder="1"/>
    <xf numFmtId="0" fontId="17" fillId="0" borderId="0" xfId="0" applyFont="1"/>
    <xf numFmtId="0" fontId="18" fillId="0" borderId="0" xfId="0" applyFont="1"/>
    <xf numFmtId="0" fontId="17" fillId="5" borderId="1" xfId="0" applyFont="1" applyFill="1" applyBorder="1"/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/>
    <xf numFmtId="0" fontId="17" fillId="4" borderId="1" xfId="0" applyFont="1" applyFill="1" applyBorder="1" applyAlignment="1">
      <alignment horizontal="right"/>
    </xf>
    <xf numFmtId="0" fontId="17" fillId="4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5" borderId="1" xfId="0" quotePrefix="1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7" fillId="7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7" xfId="0" applyFont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7" fillId="7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3" fillId="0" borderId="0" xfId="0" applyFont="1"/>
    <xf numFmtId="0" fontId="1" fillId="7" borderId="6" xfId="0" applyFont="1" applyFill="1" applyBorder="1" applyAlignment="1">
      <alignment horizontal="right"/>
    </xf>
    <xf numFmtId="0" fontId="1" fillId="7" borderId="9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14" borderId="3" xfId="0" applyFont="1" applyFill="1" applyBorder="1"/>
    <xf numFmtId="0" fontId="22" fillId="14" borderId="3" xfId="0" applyFont="1" applyFill="1" applyBorder="1"/>
    <xf numFmtId="0" fontId="22" fillId="14" borderId="0" xfId="0" applyFont="1" applyFill="1"/>
    <xf numFmtId="0" fontId="22" fillId="14" borderId="0" xfId="0" applyFont="1" applyFill="1" applyAlignment="1">
      <alignment horizontal="right"/>
    </xf>
    <xf numFmtId="0" fontId="22" fillId="14" borderId="0" xfId="0" quotePrefix="1" applyFont="1" applyFill="1" applyAlignment="1">
      <alignment horizontal="left"/>
    </xf>
    <xf numFmtId="0" fontId="22" fillId="14" borderId="0" xfId="0" quotePrefix="1" applyFont="1" applyFill="1" applyAlignment="1">
      <alignment horizontal="right"/>
    </xf>
    <xf numFmtId="0" fontId="22" fillId="14" borderId="0" xfId="0" applyFont="1" applyFill="1" applyAlignment="1">
      <alignment horizontal="left"/>
    </xf>
    <xf numFmtId="0" fontId="22" fillId="14" borderId="5" xfId="0" applyFont="1" applyFill="1" applyBorder="1"/>
    <xf numFmtId="0" fontId="22" fillId="15" borderId="0" xfId="0" applyFont="1" applyFill="1" applyAlignment="1">
      <alignment horizontal="center"/>
    </xf>
    <xf numFmtId="0" fontId="22" fillId="14" borderId="0" xfId="0" applyFont="1" applyFill="1" applyAlignment="1">
      <alignment horizontal="center"/>
    </xf>
    <xf numFmtId="0" fontId="2" fillId="14" borderId="0" xfId="0" applyFont="1" applyFill="1"/>
    <xf numFmtId="0" fontId="1" fillId="14" borderId="0" xfId="0" applyFont="1" applyFill="1"/>
    <xf numFmtId="0" fontId="22" fillId="14" borderId="0" xfId="0" quotePrefix="1" applyFont="1" applyFill="1"/>
    <xf numFmtId="0" fontId="24" fillId="15" borderId="0" xfId="0" applyFont="1" applyFill="1" applyAlignment="1">
      <alignment horizontal="center"/>
    </xf>
    <xf numFmtId="0" fontId="2" fillId="16" borderId="8" xfId="0" applyFont="1" applyFill="1" applyBorder="1" applyAlignment="1">
      <alignment horizontal="right"/>
    </xf>
    <xf numFmtId="0" fontId="2" fillId="13" borderId="8" xfId="0" applyFont="1" applyFill="1" applyBorder="1" applyAlignment="1">
      <alignment horizontal="right"/>
    </xf>
    <xf numFmtId="0" fontId="2" fillId="16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1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7" xfId="0" applyFont="1" applyBorder="1"/>
    <xf numFmtId="0" fontId="25" fillId="0" borderId="0" xfId="0" applyFont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4503-1A13-9844-A51D-85E3B9D0032B}">
  <dimension ref="A1:CD69"/>
  <sheetViews>
    <sheetView showGridLines="0" zoomScale="92" zoomScaleNormal="90" workbookViewId="0">
      <pane ySplit="3" topLeftCell="A4" activePane="bottomLeft" state="frozen"/>
      <selection pane="bottomLeft" activeCell="D6" sqref="D6"/>
    </sheetView>
  </sheetViews>
  <sheetFormatPr baseColWidth="10" defaultColWidth="10.83203125" defaultRowHeight="11" x14ac:dyDescent="0.15"/>
  <cols>
    <col min="1" max="55" width="4.83203125" style="1" customWidth="1"/>
    <col min="56" max="16384" width="10.83203125" style="1"/>
  </cols>
  <sheetData>
    <row r="1" spans="1:82" s="17" customFormat="1" ht="16" x14ac:dyDescent="0.2"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</row>
    <row r="2" spans="1:82" s="17" customFormat="1" ht="16" x14ac:dyDescent="0.2">
      <c r="B2" s="19"/>
      <c r="D2" s="20"/>
      <c r="E2" s="21" t="s">
        <v>0</v>
      </c>
      <c r="F2" s="22" t="b">
        <v>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 spans="1:82" s="17" customFormat="1" ht="16" x14ac:dyDescent="0.2">
      <c r="A3" s="23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 spans="1:82" s="24" customFormat="1" ht="42" x14ac:dyDescent="0.2">
      <c r="D4" s="24" t="s">
        <v>2</v>
      </c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</row>
    <row r="5" spans="1:82" s="36" customFormat="1" ht="34" customHeight="1" x14ac:dyDescent="0.2">
      <c r="A5" s="31"/>
      <c r="B5" s="31"/>
      <c r="C5" s="32"/>
      <c r="D5" s="33" t="s">
        <v>3</v>
      </c>
      <c r="E5" s="32"/>
      <c r="F5" s="32"/>
      <c r="G5" s="32"/>
      <c r="H5" s="32"/>
      <c r="I5" s="32"/>
      <c r="J5" s="32"/>
      <c r="K5" s="37"/>
      <c r="L5" s="30" t="s">
        <v>4</v>
      </c>
      <c r="M5" s="34"/>
      <c r="N5" s="35"/>
      <c r="O5" s="35"/>
      <c r="P5" s="35"/>
      <c r="Q5" s="35"/>
    </row>
    <row r="6" spans="1:82" s="26" customFormat="1" ht="33" x14ac:dyDescent="0.2">
      <c r="D6" s="27" t="s">
        <v>57</v>
      </c>
      <c r="AA6" s="28"/>
      <c r="AH6" s="28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</row>
    <row r="8" spans="1:82" x14ac:dyDescent="0.15">
      <c r="N8" s="95" t="s">
        <v>55</v>
      </c>
      <c r="O8" s="95"/>
      <c r="W8" s="94"/>
      <c r="AB8" s="95" t="s">
        <v>56</v>
      </c>
    </row>
    <row r="9" spans="1:82" x14ac:dyDescent="0.15">
      <c r="W9" s="94"/>
    </row>
    <row r="10" spans="1:82" x14ac:dyDescent="0.15">
      <c r="L10" s="1" t="s">
        <v>5</v>
      </c>
      <c r="N10" s="38" t="s">
        <v>6</v>
      </c>
      <c r="O10" s="38" t="s">
        <v>7</v>
      </c>
      <c r="P10" s="38" t="s">
        <v>8</v>
      </c>
      <c r="Q10" s="39"/>
      <c r="R10" s="39"/>
      <c r="S10" s="39"/>
      <c r="T10" s="39"/>
      <c r="U10" s="39"/>
      <c r="W10" s="94"/>
      <c r="AE10" s="1" t="s">
        <v>5</v>
      </c>
    </row>
    <row r="11" spans="1:82" x14ac:dyDescent="0.15">
      <c r="L11" s="5" cm="1">
        <f t="array" aca="1" ref="L11:Q13" ca="1">_xlfn.RANDARRAY(3,6,-1,1)</f>
        <v>0.57004702198788948</v>
      </c>
      <c r="M11" s="5">
        <f ca="1"/>
        <v>-0.58446092291390994</v>
      </c>
      <c r="N11" s="5">
        <f ca="1"/>
        <v>-0.27974931142105319</v>
      </c>
      <c r="O11" s="5">
        <f ca="1"/>
        <v>-0.58056970528038887</v>
      </c>
      <c r="P11" s="5">
        <f ca="1"/>
        <v>-0.52796712338104079</v>
      </c>
      <c r="Q11" s="5">
        <f ca="1"/>
        <v>0.50708382678497821</v>
      </c>
      <c r="R11" s="38" t="s">
        <v>9</v>
      </c>
      <c r="S11" s="39"/>
      <c r="T11" s="39"/>
      <c r="W11" s="94"/>
      <c r="AA11" s="39"/>
      <c r="AE11" s="5" cm="1">
        <f t="array" aca="1" ref="AE11:AJ13" ca="1">_xlfn.ANCHORARRAY(L11)</f>
        <v>0.57004702198788948</v>
      </c>
      <c r="AF11" s="5">
        <f ca="1"/>
        <v>-0.58446092291390994</v>
      </c>
      <c r="AG11" s="5">
        <f ca="1"/>
        <v>-0.27974931142105319</v>
      </c>
      <c r="AH11" s="5">
        <f ca="1"/>
        <v>-0.58056970528038887</v>
      </c>
      <c r="AI11" s="5">
        <f ca="1"/>
        <v>-0.52796712338104079</v>
      </c>
      <c r="AJ11" s="5">
        <f ca="1"/>
        <v>0.50708382678497821</v>
      </c>
    </row>
    <row r="12" spans="1:82" x14ac:dyDescent="0.15">
      <c r="L12" s="5">
        <f ca="1"/>
        <v>0.68341696549622299</v>
      </c>
      <c r="M12" s="5">
        <f ca="1"/>
        <v>0.7402644095892037</v>
      </c>
      <c r="N12" s="5">
        <f ca="1"/>
        <v>0.33400224386228561</v>
      </c>
      <c r="O12" s="5">
        <f ca="1"/>
        <v>0.87495703350280074</v>
      </c>
      <c r="P12" s="5">
        <f ca="1"/>
        <v>2.0422300852347419E-2</v>
      </c>
      <c r="Q12" s="5">
        <f ca="1"/>
        <v>1.5426725630366844E-2</v>
      </c>
      <c r="R12" s="40" t="s">
        <v>10</v>
      </c>
      <c r="S12" s="41">
        <v>3</v>
      </c>
      <c r="T12" s="39"/>
      <c r="W12" s="94"/>
      <c r="AA12" s="39"/>
      <c r="AE12" s="5">
        <f ca="1"/>
        <v>0.68341696549622299</v>
      </c>
      <c r="AF12" s="5">
        <f ca="1"/>
        <v>0.7402644095892037</v>
      </c>
      <c r="AG12" s="5">
        <f ca="1"/>
        <v>0.33400224386228561</v>
      </c>
      <c r="AH12" s="5">
        <f ca="1"/>
        <v>0.87495703350280074</v>
      </c>
      <c r="AI12" s="5">
        <f ca="1"/>
        <v>2.0422300852347419E-2</v>
      </c>
      <c r="AJ12" s="5">
        <f ca="1"/>
        <v>1.5426725630366844E-2</v>
      </c>
    </row>
    <row r="13" spans="1:82" x14ac:dyDescent="0.15">
      <c r="L13" s="5">
        <f ca="1"/>
        <v>-0.25410183060812241</v>
      </c>
      <c r="M13" s="5">
        <f ca="1"/>
        <v>-0.28493952821610025</v>
      </c>
      <c r="N13" s="5">
        <f ca="1"/>
        <v>0.50865201058807741</v>
      </c>
      <c r="O13" s="5">
        <f ca="1"/>
        <v>0.27136822499972513</v>
      </c>
      <c r="P13" s="5">
        <f ca="1"/>
        <v>0.83515638636864575</v>
      </c>
      <c r="Q13" s="5">
        <f ca="1"/>
        <v>-0.65054692611766951</v>
      </c>
      <c r="R13" s="38" t="s">
        <v>11</v>
      </c>
      <c r="S13" s="39"/>
      <c r="T13" s="39"/>
      <c r="W13" s="94"/>
      <c r="AA13" s="39"/>
      <c r="AE13" s="5">
        <f ca="1"/>
        <v>-0.25410183060812241</v>
      </c>
      <c r="AF13" s="5">
        <f ca="1"/>
        <v>-0.28493952821610025</v>
      </c>
      <c r="AG13" s="5">
        <f ca="1"/>
        <v>0.50865201058807741</v>
      </c>
      <c r="AH13" s="5">
        <f ca="1"/>
        <v>0.27136822499972513</v>
      </c>
      <c r="AI13" s="5">
        <f ca="1"/>
        <v>0.83515638636864575</v>
      </c>
      <c r="AJ13" s="5">
        <f ca="1"/>
        <v>-0.65054692611766951</v>
      </c>
    </row>
    <row r="14" spans="1:82" x14ac:dyDescent="0.15">
      <c r="R14" s="39"/>
      <c r="S14" s="39"/>
      <c r="T14" s="39"/>
      <c r="W14" s="94"/>
      <c r="AA14" s="39"/>
    </row>
    <row r="15" spans="1:82" x14ac:dyDescent="0.15">
      <c r="H15" s="1" t="s">
        <v>12</v>
      </c>
      <c r="L15" s="1" t="s">
        <v>13</v>
      </c>
      <c r="N15" s="38" t="s">
        <v>6</v>
      </c>
      <c r="O15" s="38" t="s">
        <v>7</v>
      </c>
      <c r="P15" s="38" t="s">
        <v>8</v>
      </c>
      <c r="Q15" s="39"/>
      <c r="R15" s="39"/>
      <c r="S15" s="39"/>
      <c r="T15" s="39"/>
      <c r="W15" s="94"/>
      <c r="AA15" s="43" t="s">
        <v>12</v>
      </c>
      <c r="AE15" s="1" t="s">
        <v>38</v>
      </c>
    </row>
    <row r="16" spans="1:82" x14ac:dyDescent="0.15">
      <c r="H16" s="6" cm="1">
        <f t="array" aca="1" ref="H16:J19" ca="1">_xlfn.RANDARRAY(4,3,-1,1)</f>
        <v>0.10299051592322384</v>
      </c>
      <c r="I16" s="6">
        <f ca="1"/>
        <v>-1.4602890475196695E-2</v>
      </c>
      <c r="J16" s="6">
        <f ca="1"/>
        <v>0.63652965187008315</v>
      </c>
      <c r="L16" s="7" cm="1">
        <f t="array" aca="1" ref="L16:Q19" ca="1">MMULT(_xlfn.ANCHORARRAY(H16),_xlfn.ANCHORARRAY( L11))</f>
        <v>-0.11301377597754157</v>
      </c>
      <c r="M16" s="7">
        <f ca="1"/>
        <v>-0.25237639078320445</v>
      </c>
      <c r="N16" s="7">
        <f ca="1"/>
        <v>0.290083163124635</v>
      </c>
      <c r="O16" s="7">
        <f ca="1"/>
        <v>0.10016384658071177</v>
      </c>
      <c r="P16" s="7">
        <f ca="1"/>
        <v>0.47692797282219856</v>
      </c>
      <c r="Q16" s="7">
        <f ca="1"/>
        <v>-0.36209285825469645</v>
      </c>
      <c r="R16" s="38" t="s">
        <v>9</v>
      </c>
      <c r="S16" s="39"/>
      <c r="T16" s="39"/>
      <c r="W16" s="94"/>
      <c r="AA16" s="45" cm="1">
        <f t="array" aca="1" ref="AA16:AC19" ca="1">_xlfn.ANCHORARRAY(H16)</f>
        <v>0.10299051592322384</v>
      </c>
      <c r="AB16" s="45">
        <f ca="1"/>
        <v>-1.4602890475196695E-2</v>
      </c>
      <c r="AC16" s="45">
        <f ca="1"/>
        <v>0.63652965187008315</v>
      </c>
      <c r="AE16" s="7" cm="1">
        <f t="array" aca="1" ref="AE16:AJ19" ca="1">MMULT(_xlfn.ANCHORARRAY(AA16),_xlfn.ANCHORARRAY( AE11))</f>
        <v>-0.11301377597754157</v>
      </c>
      <c r="AF16" s="7">
        <f ca="1"/>
        <v>-0.25237639078320445</v>
      </c>
      <c r="AG16" s="7">
        <f ca="1"/>
        <v>0.290083163124635</v>
      </c>
      <c r="AH16" s="7">
        <f ca="1"/>
        <v>0.10016384658071177</v>
      </c>
      <c r="AI16" s="7">
        <f ca="1"/>
        <v>0.47692797282219856</v>
      </c>
      <c r="AJ16" s="7">
        <f ca="1"/>
        <v>-0.36209285825469645</v>
      </c>
    </row>
    <row r="17" spans="8:36" x14ac:dyDescent="0.15">
      <c r="H17" s="6">
        <f ca="1"/>
        <v>-0.96618173696667342</v>
      </c>
      <c r="I17" s="6">
        <f ca="1"/>
        <v>-0.80705119039690687</v>
      </c>
      <c r="J17" s="6">
        <f ca="1"/>
        <v>0.18589856290563</v>
      </c>
      <c r="L17" s="7">
        <f ca="1"/>
        <v>-1.1495586625398468</v>
      </c>
      <c r="M17" s="7">
        <f ca="1"/>
        <v>-8.5705652087704975E-2</v>
      </c>
      <c r="N17" s="7">
        <f ca="1"/>
        <v>9.5289444907111331E-2</v>
      </c>
      <c r="O17" s="7">
        <f ca="1"/>
        <v>-9.475230611084523E-2</v>
      </c>
      <c r="P17" s="7">
        <f ca="1"/>
        <v>0.6488847221434515</v>
      </c>
      <c r="Q17" s="7">
        <f ca="1"/>
        <v>-0.6233210285026819</v>
      </c>
      <c r="R17" s="40" t="s">
        <v>14</v>
      </c>
      <c r="S17" s="41">
        <v>4</v>
      </c>
      <c r="T17" s="39"/>
      <c r="W17" s="94"/>
      <c r="AA17" s="45">
        <f ca="1"/>
        <v>-0.96618173696667342</v>
      </c>
      <c r="AB17" s="45">
        <f ca="1"/>
        <v>-0.80705119039690687</v>
      </c>
      <c r="AC17" s="45">
        <f ca="1"/>
        <v>0.18589856290563</v>
      </c>
      <c r="AE17" s="7">
        <f ca="1"/>
        <v>-1.1495586625398468</v>
      </c>
      <c r="AF17" s="7">
        <f ca="1"/>
        <v>-8.5705652087704975E-2</v>
      </c>
      <c r="AG17" s="7">
        <f ca="1"/>
        <v>9.5289444907111331E-2</v>
      </c>
      <c r="AH17" s="7">
        <f ca="1"/>
        <v>-9.475230611084523E-2</v>
      </c>
      <c r="AI17" s="7">
        <f ca="1"/>
        <v>0.6488847221434515</v>
      </c>
      <c r="AJ17" s="7">
        <f ca="1"/>
        <v>-0.6233210285026819</v>
      </c>
    </row>
    <row r="18" spans="8:36" x14ac:dyDescent="0.15">
      <c r="H18" s="6">
        <f ca="1"/>
        <v>-0.8262732883576045</v>
      </c>
      <c r="I18" s="6">
        <f ca="1"/>
        <v>-0.94181763598602153</v>
      </c>
      <c r="J18" s="6">
        <f ca="1"/>
        <v>-0.79276475623498199</v>
      </c>
      <c r="L18" s="7">
        <f ca="1"/>
        <v>-0.91322580241187534</v>
      </c>
      <c r="M18" s="7">
        <f ca="1"/>
        <v>1.1620388076652416E-2</v>
      </c>
      <c r="N18" s="7">
        <f ca="1"/>
        <v>-0.486661207447046</v>
      </c>
      <c r="O18" s="7">
        <f ca="1"/>
        <v>-0.55947189012194465</v>
      </c>
      <c r="P18" s="7">
        <f ca="1"/>
        <v>-0.24507150098702335</v>
      </c>
      <c r="Q18" s="7">
        <f ca="1"/>
        <v>8.2211692008312187E-2</v>
      </c>
      <c r="S18" s="39"/>
      <c r="T18" s="39"/>
      <c r="W18" s="94"/>
      <c r="AA18" s="45">
        <f ca="1"/>
        <v>-0.8262732883576045</v>
      </c>
      <c r="AB18" s="45">
        <f ca="1"/>
        <v>-0.94181763598602153</v>
      </c>
      <c r="AC18" s="45">
        <f ca="1"/>
        <v>-0.79276475623498199</v>
      </c>
      <c r="AE18" s="7">
        <f ca="1"/>
        <v>-0.91322580241187534</v>
      </c>
      <c r="AF18" s="7">
        <f ca="1"/>
        <v>1.1620388076652416E-2</v>
      </c>
      <c r="AG18" s="7">
        <f ca="1"/>
        <v>-0.486661207447046</v>
      </c>
      <c r="AH18" s="7">
        <f ca="1"/>
        <v>-0.55947189012194465</v>
      </c>
      <c r="AI18" s="7">
        <f ca="1"/>
        <v>-0.24507150098702335</v>
      </c>
      <c r="AJ18" s="7">
        <f ca="1"/>
        <v>8.2211692008312187E-2</v>
      </c>
    </row>
    <row r="19" spans="8:36" x14ac:dyDescent="0.15">
      <c r="H19" s="6">
        <f ca="1"/>
        <v>0.72669428582599838</v>
      </c>
      <c r="I19" s="6">
        <f ca="1"/>
        <v>0.12902767949339222</v>
      </c>
      <c r="J19" s="6">
        <f ca="1"/>
        <v>0.46166359923573586</v>
      </c>
      <c r="L19" s="7">
        <f ca="1"/>
        <v>0.38512005302418484</v>
      </c>
      <c r="M19" s="7">
        <f ca="1"/>
        <v>-0.46075602215006406</v>
      </c>
      <c r="N19" s="7">
        <f ca="1"/>
        <v>7.4629426364285212E-2</v>
      </c>
      <c r="O19" s="7">
        <f ca="1"/>
        <v>-0.18372218019006786</v>
      </c>
      <c r="P19" s="7">
        <f ca="1"/>
        <v>4.5256536795619806E-3</v>
      </c>
      <c r="Q19" s="7">
        <f ca="1"/>
        <v>7.0151558586463825E-2</v>
      </c>
      <c r="R19" s="38" t="s">
        <v>11</v>
      </c>
      <c r="S19" s="39"/>
      <c r="T19" s="39"/>
      <c r="W19" s="94"/>
      <c r="AA19" s="45">
        <f ca="1"/>
        <v>0.72669428582599838</v>
      </c>
      <c r="AB19" s="45">
        <f ca="1"/>
        <v>0.12902767949339222</v>
      </c>
      <c r="AC19" s="45">
        <f ca="1"/>
        <v>0.46166359923573586</v>
      </c>
      <c r="AE19" s="7">
        <f ca="1"/>
        <v>0.38512005302418484</v>
      </c>
      <c r="AF19" s="7">
        <f ca="1"/>
        <v>-0.46075602215006406</v>
      </c>
      <c r="AG19" s="7">
        <f ca="1"/>
        <v>7.4629426364285212E-2</v>
      </c>
      <c r="AH19" s="7">
        <f ca="1"/>
        <v>-0.18372218019006786</v>
      </c>
      <c r="AI19" s="7">
        <f ca="1"/>
        <v>4.5256536795619806E-3</v>
      </c>
      <c r="AJ19" s="7">
        <f ca="1"/>
        <v>7.0151558586463825E-2</v>
      </c>
    </row>
    <row r="20" spans="8:36" x14ac:dyDescent="0.15">
      <c r="R20" s="39"/>
      <c r="S20" s="39"/>
      <c r="T20" s="39"/>
      <c r="U20" s="39"/>
      <c r="W20" s="94"/>
    </row>
    <row r="21" spans="8:36" x14ac:dyDescent="0.15">
      <c r="R21" s="39"/>
      <c r="S21" s="39"/>
      <c r="T21" s="39"/>
      <c r="U21" s="39"/>
      <c r="W21" s="94"/>
      <c r="AA21" s="43" t="s">
        <v>39</v>
      </c>
      <c r="AE21" s="1" t="s">
        <v>40</v>
      </c>
    </row>
    <row r="22" spans="8:36" x14ac:dyDescent="0.15">
      <c r="L22" s="1" t="s">
        <v>15</v>
      </c>
      <c r="M22" s="10"/>
      <c r="N22" s="38" t="s">
        <v>6</v>
      </c>
      <c r="O22" s="38" t="s">
        <v>41</v>
      </c>
      <c r="P22" s="38" t="s">
        <v>8</v>
      </c>
      <c r="Q22" s="39"/>
      <c r="R22" s="39"/>
      <c r="S22" s="39"/>
      <c r="T22" s="39"/>
      <c r="U22" s="39"/>
      <c r="W22" s="94"/>
      <c r="AA22" s="6" cm="1">
        <f t="array" aca="1" ref="AA22:AC25" ca="1">_xlfn.RANDARRAY(4,3,-1,1)</f>
        <v>-0.29313682237798888</v>
      </c>
      <c r="AB22" s="6">
        <f ca="1"/>
        <v>0.9696209878744031</v>
      </c>
      <c r="AC22" s="6">
        <f ca="1"/>
        <v>-0.30325680019800494</v>
      </c>
      <c r="AE22" s="7" cm="1">
        <f t="array" aca="1" ref="AE22:AJ25" ca="1">MMULT(_xlfn.ANCHORARRAY(AA22),_xlfn.ANCHORARRAY(AE11))</f>
        <v>0.57261176865768371</v>
      </c>
      <c r="AF22" s="7">
        <f ca="1"/>
        <v>0.97551277543797943</v>
      </c>
      <c r="AG22" s="7">
        <f ca="1"/>
        <v>0.25160822871319255</v>
      </c>
      <c r="AH22" s="7">
        <f ca="1"/>
        <v>0.93626880215863284</v>
      </c>
      <c r="AI22" s="7">
        <f ca="1"/>
        <v>-7.8698356999996943E-2</v>
      </c>
      <c r="AJ22" s="7">
        <f ca="1"/>
        <v>6.3595914475457038E-2</v>
      </c>
    </row>
    <row r="23" spans="8:36" x14ac:dyDescent="0.15">
      <c r="L23" s="6" cm="1">
        <f t="array" aca="1" ref="L23:P25" ca="1">_xlfn.RANDARRAY(3,5,-1,1)</f>
        <v>0.4028609791678941</v>
      </c>
      <c r="M23" s="6">
        <f ca="1"/>
        <v>-0.49811464818012707</v>
      </c>
      <c r="N23" s="6">
        <f ca="1"/>
        <v>0.43509424948104991</v>
      </c>
      <c r="O23" s="6">
        <f ca="1"/>
        <v>-0.79932528893997823</v>
      </c>
      <c r="P23" s="6">
        <f ca="1"/>
        <v>-0.80591281684379457</v>
      </c>
      <c r="Q23" s="38" t="s">
        <v>9</v>
      </c>
      <c r="R23" s="39"/>
      <c r="S23" s="39"/>
      <c r="T23" s="39"/>
      <c r="U23" s="39"/>
      <c r="W23" s="94"/>
      <c r="AA23" s="6">
        <f ca="1"/>
        <v>0.50796431872491499</v>
      </c>
      <c r="AB23" s="6">
        <f ca="1"/>
        <v>-0.82987311007579057</v>
      </c>
      <c r="AC23" s="6">
        <f ca="1"/>
        <v>-0.85902000560130798</v>
      </c>
      <c r="AE23" s="7">
        <f ca="1"/>
        <v>-5.9307259517372951E-2</v>
      </c>
      <c r="AF23" s="7">
        <f ca="1"/>
        <v>-0.66644206726928223</v>
      </c>
      <c r="AG23" s="7">
        <f ca="1"/>
        <v>-0.85622440226053365</v>
      </c>
      <c r="AH23" s="7">
        <f ca="1"/>
        <v>-1.2541227435500151</v>
      </c>
      <c r="AI23" s="7">
        <f ca="1"/>
        <v>-1.0025524221570068</v>
      </c>
      <c r="AJ23" s="7">
        <f ca="1"/>
        <v>0.80361108994960995</v>
      </c>
    </row>
    <row r="24" spans="8:36" x14ac:dyDescent="0.15">
      <c r="L24" s="6">
        <f ca="1"/>
        <v>-0.302004671084799</v>
      </c>
      <c r="M24" s="6">
        <f ca="1"/>
        <v>-0.60255961628234012</v>
      </c>
      <c r="N24" s="6">
        <f ca="1"/>
        <v>-0.58131832837265929</v>
      </c>
      <c r="O24" s="6">
        <f ca="1"/>
        <v>0.68698129184665935</v>
      </c>
      <c r="P24" s="6">
        <f ca="1"/>
        <v>-0.98432530874978341</v>
      </c>
      <c r="Q24" s="40" t="s">
        <v>10</v>
      </c>
      <c r="R24" s="41">
        <v>3</v>
      </c>
      <c r="S24" s="39"/>
      <c r="T24" s="39"/>
      <c r="U24" s="39"/>
      <c r="W24" s="94"/>
      <c r="AA24" s="6">
        <f ca="1"/>
        <v>-0.81418095582402494</v>
      </c>
      <c r="AB24" s="6">
        <f ca="1"/>
        <v>0.43501566269564185</v>
      </c>
      <c r="AC24" s="6">
        <f ca="1"/>
        <v>-0.22916852764000528</v>
      </c>
      <c r="AE24" s="7">
        <f ca="1"/>
        <v>-0.10859220269286132</v>
      </c>
      <c r="AF24" s="7">
        <f ca="1"/>
        <v>0.86318273771500587</v>
      </c>
      <c r="AG24" s="7">
        <f ca="1"/>
        <v>0.25649573687189137</v>
      </c>
      <c r="AH24" s="7">
        <f ca="1"/>
        <v>0.79111975475562457</v>
      </c>
      <c r="AI24" s="7">
        <f ca="1"/>
        <v>0.2473532384838405</v>
      </c>
      <c r="AJ24" s="7">
        <f ca="1"/>
        <v>-0.25706224628226237</v>
      </c>
    </row>
    <row r="25" spans="8:36" x14ac:dyDescent="0.15">
      <c r="L25" s="8">
        <f ca="1"/>
        <v>-0.19729117391218276</v>
      </c>
      <c r="M25" s="8">
        <f ca="1"/>
        <v>0.57595421872071095</v>
      </c>
      <c r="N25" s="8">
        <f ca="1"/>
        <v>-0.6255520746958172</v>
      </c>
      <c r="O25" s="8">
        <f ca="1"/>
        <v>-0.70447095807484006</v>
      </c>
      <c r="P25" s="6">
        <f ca="1"/>
        <v>0.92944359795118547</v>
      </c>
      <c r="Q25" s="38" t="s">
        <v>11</v>
      </c>
      <c r="R25" s="39"/>
      <c r="S25" s="39"/>
      <c r="T25" s="39"/>
      <c r="U25" s="39"/>
      <c r="W25" s="94"/>
      <c r="AA25" s="6">
        <f ca="1"/>
        <v>0.55188073690252404</v>
      </c>
      <c r="AB25" s="6">
        <f ca="1"/>
        <v>0.87626206036938759</v>
      </c>
      <c r="AC25" s="6">
        <f ca="1"/>
        <v>5.1572851712501366E-2</v>
      </c>
      <c r="AE25" s="7">
        <f ca="1"/>
        <v>0.90034557281105299</v>
      </c>
      <c r="AF25" s="7">
        <f ca="1"/>
        <v>0.31141774790058691</v>
      </c>
      <c r="AG25" s="7">
        <f ca="1"/>
        <v>0.16451787295506509</v>
      </c>
      <c r="AH25" s="7">
        <f ca="1"/>
        <v>0.46028164936582483</v>
      </c>
      <c r="AI25" s="7">
        <f ca="1"/>
        <v>-0.2304082012185345</v>
      </c>
      <c r="AJ25" s="7">
        <f ca="1"/>
        <v>0.25981709023037397</v>
      </c>
    </row>
    <row r="26" spans="8:36" x14ac:dyDescent="0.15">
      <c r="L26" s="2"/>
      <c r="M26" s="2"/>
      <c r="N26" s="2"/>
      <c r="O26" s="2"/>
      <c r="P26" s="2"/>
      <c r="Q26" s="39"/>
      <c r="R26" s="39"/>
      <c r="S26" s="39"/>
      <c r="T26" s="39"/>
      <c r="U26" s="39"/>
      <c r="W26" s="94"/>
    </row>
    <row r="27" spans="8:36" x14ac:dyDescent="0.15">
      <c r="L27" s="1" t="s">
        <v>17</v>
      </c>
      <c r="N27" s="38" t="s">
        <v>6</v>
      </c>
      <c r="O27" s="38" t="s">
        <v>41</v>
      </c>
      <c r="P27" s="38" t="s">
        <v>8</v>
      </c>
      <c r="Q27" s="39"/>
      <c r="R27" s="39"/>
      <c r="S27" s="39"/>
      <c r="T27" s="39"/>
      <c r="U27" s="39"/>
      <c r="W27" s="94"/>
      <c r="AA27" s="44" t="s">
        <v>42</v>
      </c>
      <c r="AE27" s="1" t="s">
        <v>43</v>
      </c>
    </row>
    <row r="28" spans="8:36" x14ac:dyDescent="0.15">
      <c r="L28" s="6" cm="1">
        <f t="array" aca="1" ref="L28:P31" ca="1">_xlfn.RANDARRAY(4,5,-1,1)</f>
        <v>-0.93763546195528491</v>
      </c>
      <c r="M28" s="11">
        <f ca="1"/>
        <v>-0.27838006876941446</v>
      </c>
      <c r="N28" s="12">
        <f ca="1"/>
        <v>0.96655958920906948</v>
      </c>
      <c r="O28" s="12">
        <f ca="1"/>
        <v>0.15164250876548468</v>
      </c>
      <c r="P28" s="12">
        <f ca="1"/>
        <v>-0.32610986859340496</v>
      </c>
      <c r="Q28" s="38" t="s">
        <v>9</v>
      </c>
      <c r="R28" s="39"/>
      <c r="S28" s="39"/>
      <c r="T28" s="39"/>
      <c r="U28" s="39"/>
      <c r="W28" s="94"/>
      <c r="AA28" s="6" cm="1">
        <f t="array" aca="1" ref="AA28:AC31" ca="1">_xlfn.RANDARRAY(4,3,-1,1)</f>
        <v>-0.55095163604557262</v>
      </c>
      <c r="AB28" s="6">
        <f ca="1"/>
        <v>0.12454373973380162</v>
      </c>
      <c r="AC28" s="6">
        <f ca="1"/>
        <v>-0.26380664740637938</v>
      </c>
      <c r="AE28" s="7" cm="1">
        <f t="array" aca="1" ref="AE28:AJ31" ca="1">MMULT(_xlfn.ANCHORARRAY(AA28),_xlfn.ANCHORARRAY(AE11))</f>
        <v>-0.16191928267415567</v>
      </c>
      <c r="AF28" s="7">
        <f ca="1"/>
        <v>0.48937394129844292</v>
      </c>
      <c r="AG28" s="7">
        <f ca="1"/>
        <v>6.1540447730386999E-2</v>
      </c>
      <c r="AH28" s="7">
        <f ca="1"/>
        <v>0.35724750837176061</v>
      </c>
      <c r="AI28" s="7">
        <f ca="1"/>
        <v>7.3108013779240005E-2</v>
      </c>
      <c r="AJ28" s="7">
        <f ca="1"/>
        <v>-0.10583875831795236</v>
      </c>
    </row>
    <row r="29" spans="8:36" x14ac:dyDescent="0.15">
      <c r="L29" s="6">
        <f ca="1"/>
        <v>4.7490515728348948E-2</v>
      </c>
      <c r="M29" s="6">
        <f ca="1"/>
        <v>0.59110482126544905</v>
      </c>
      <c r="N29" s="6">
        <f ca="1"/>
        <v>6.6843949883920839E-2</v>
      </c>
      <c r="O29" s="6">
        <f ca="1"/>
        <v>-0.57235984312412325</v>
      </c>
      <c r="P29" s="6">
        <f ca="1"/>
        <v>0.78999089658176391</v>
      </c>
      <c r="Q29" s="40" t="s">
        <v>14</v>
      </c>
      <c r="R29" s="41">
        <v>4</v>
      </c>
      <c r="S29" s="39"/>
      <c r="T29" s="39"/>
      <c r="U29" s="39"/>
      <c r="W29" s="94"/>
      <c r="AA29" s="6">
        <f ca="1"/>
        <v>0.96493786597449716</v>
      </c>
      <c r="AB29" s="6">
        <f ca="1"/>
        <v>-0.64280650191824362</v>
      </c>
      <c r="AC29" s="6">
        <f ca="1"/>
        <v>-0.73359636288323959</v>
      </c>
      <c r="AE29" s="7">
        <f ca="1"/>
        <v>0.2971632666959948</v>
      </c>
      <c r="AF29" s="7">
        <f ca="1"/>
        <v>-0.83078464978364586</v>
      </c>
      <c r="AG29" s="7">
        <f ca="1"/>
        <v>-0.8577847825210867</v>
      </c>
      <c r="AH29" s="7">
        <f ca="1"/>
        <v>-1.321716505359279</v>
      </c>
      <c r="AI29" s="7">
        <f ca="1"/>
        <v>-1.1352507445907629</v>
      </c>
      <c r="AJ29" s="7">
        <f ca="1"/>
        <v>0.95662684503436379</v>
      </c>
    </row>
    <row r="30" spans="8:36" x14ac:dyDescent="0.15">
      <c r="L30" s="6">
        <f ca="1"/>
        <v>0.6199811720703341</v>
      </c>
      <c r="M30" s="6">
        <f ca="1"/>
        <v>0.84445213590668078</v>
      </c>
      <c r="N30" s="6">
        <f ca="1"/>
        <v>0.50901155468737369</v>
      </c>
      <c r="O30" s="6">
        <f ca="1"/>
        <v>0.86576513944243683</v>
      </c>
      <c r="P30" s="6">
        <f ca="1"/>
        <v>-0.75965492909965104</v>
      </c>
      <c r="R30" s="39"/>
      <c r="S30" s="39"/>
      <c r="T30" s="39"/>
      <c r="U30" s="39"/>
      <c r="W30" s="94"/>
      <c r="AA30" s="6">
        <f ca="1"/>
        <v>-0.60577844475120912</v>
      </c>
      <c r="AB30" s="6">
        <f ca="1"/>
        <v>-0.92373307634891044</v>
      </c>
      <c r="AC30" s="6">
        <f ca="1"/>
        <v>0.62518870272319416</v>
      </c>
      <c r="AE30" s="7">
        <f ca="1"/>
        <v>-1.1354786482192263</v>
      </c>
      <c r="AF30" s="7">
        <f ca="1"/>
        <v>-0.50789386548078297</v>
      </c>
      <c r="AG30" s="7">
        <f ca="1"/>
        <v>0.17894067319962376</v>
      </c>
      <c r="AH30" s="7">
        <f ca="1"/>
        <v>-0.28687379054836304</v>
      </c>
      <c r="AI30" s="7">
        <f ca="1"/>
        <v>0.82309668585387907</v>
      </c>
      <c r="AJ30" s="7">
        <f ca="1"/>
        <v>-0.7281452174728924</v>
      </c>
    </row>
    <row r="31" spans="8:36" x14ac:dyDescent="0.15">
      <c r="L31" s="8">
        <f ca="1"/>
        <v>-0.26867203511061089</v>
      </c>
      <c r="M31" s="8">
        <f ca="1"/>
        <v>0.67607703220712789</v>
      </c>
      <c r="N31" s="8">
        <f ca="1"/>
        <v>-9.9061579675179479E-2</v>
      </c>
      <c r="O31" s="8">
        <f ca="1"/>
        <v>0.62648620321464921</v>
      </c>
      <c r="P31" s="6">
        <f ca="1"/>
        <v>-0.18071686275270871</v>
      </c>
      <c r="Q31" s="38" t="s">
        <v>11</v>
      </c>
      <c r="R31" s="39"/>
      <c r="S31" s="39"/>
      <c r="T31" s="39"/>
      <c r="U31" s="39"/>
      <c r="W31" s="94"/>
      <c r="AA31" s="6">
        <f ca="1"/>
        <v>0.6868461457835402</v>
      </c>
      <c r="AB31" s="6">
        <f ca="1"/>
        <v>-0.58964185660549062</v>
      </c>
      <c r="AC31" s="6">
        <f ca="1"/>
        <v>0.17112701381263684</v>
      </c>
      <c r="AE31" s="7">
        <f ca="1"/>
        <v>-5.4920335879409005E-2</v>
      </c>
      <c r="AF31" s="7">
        <f ca="1"/>
        <v>-0.88668646369445803</v>
      </c>
      <c r="AG31" s="7">
        <f ca="1"/>
        <v>-0.30204233987477619</v>
      </c>
      <c r="AH31" s="7">
        <f ca="1"/>
        <v>-0.86823492012730608</v>
      </c>
      <c r="AI31" s="7">
        <f ca="1"/>
        <v>-0.23175620871960564</v>
      </c>
      <c r="AJ31" s="7">
        <f ca="1"/>
        <v>0.22786617606289072</v>
      </c>
    </row>
    <row r="32" spans="8:36" x14ac:dyDescent="0.15">
      <c r="L32" s="2"/>
      <c r="M32" s="2"/>
      <c r="N32" s="2"/>
      <c r="O32" s="2"/>
      <c r="P32" s="2"/>
      <c r="R32" s="39"/>
      <c r="S32" s="39"/>
      <c r="T32" s="39"/>
      <c r="U32" s="39"/>
      <c r="W32" s="94"/>
    </row>
    <row r="33" spans="6:36" x14ac:dyDescent="0.15">
      <c r="R33" s="39"/>
      <c r="S33" s="39"/>
      <c r="T33" s="39"/>
      <c r="U33" s="39"/>
      <c r="W33" s="94"/>
    </row>
    <row r="34" spans="6:36" x14ac:dyDescent="0.15">
      <c r="R34" s="39"/>
      <c r="S34" s="39"/>
      <c r="T34" s="39"/>
      <c r="U34" s="39"/>
      <c r="W34" s="94"/>
      <c r="AE34" s="1" t="s">
        <v>38</v>
      </c>
    </row>
    <row r="35" spans="6:36" x14ac:dyDescent="0.15">
      <c r="L35" s="1" t="s">
        <v>5</v>
      </c>
      <c r="N35" s="38" t="s">
        <v>6</v>
      </c>
      <c r="O35" s="38" t="s">
        <v>7</v>
      </c>
      <c r="P35" s="38" t="s">
        <v>8</v>
      </c>
      <c r="Q35" s="39"/>
      <c r="R35" s="39"/>
      <c r="S35" s="39"/>
      <c r="T35" s="39"/>
      <c r="U35" s="39"/>
      <c r="W35" s="94"/>
      <c r="AE35" s="7" cm="1">
        <f t="array" aca="1" ref="AE35:AJ38" ca="1">_xlfn.ANCHORARRAY(AE16)</f>
        <v>-0.11301377597754157</v>
      </c>
      <c r="AF35" s="7">
        <f ca="1"/>
        <v>-0.25237639078320445</v>
      </c>
      <c r="AG35" s="7">
        <f ca="1"/>
        <v>0.290083163124635</v>
      </c>
      <c r="AH35" s="7">
        <f ca="1"/>
        <v>0.10016384658071177</v>
      </c>
      <c r="AI35" s="7">
        <f ca="1"/>
        <v>0.47692797282219856</v>
      </c>
      <c r="AJ35" s="7">
        <f ca="1"/>
        <v>-0.36209285825469645</v>
      </c>
    </row>
    <row r="36" spans="6:36" x14ac:dyDescent="0.15">
      <c r="L36" s="5" cm="1">
        <f t="array" aca="1" ref="L36:Q38" ca="1">_xlfn.ANCHORARRAY(L11)</f>
        <v>0.57004702198788948</v>
      </c>
      <c r="M36" s="5">
        <f ca="1"/>
        <v>-0.58446092291390994</v>
      </c>
      <c r="N36" s="15">
        <f ca="1"/>
        <v>-0.27974931142105319</v>
      </c>
      <c r="O36" s="15">
        <f ca="1"/>
        <v>-0.58056970528038887</v>
      </c>
      <c r="P36" s="15">
        <f ca="1"/>
        <v>-0.52796712338104079</v>
      </c>
      <c r="Q36" s="5">
        <f ca="1"/>
        <v>0.50708382678497821</v>
      </c>
      <c r="R36" s="38" t="s">
        <v>9</v>
      </c>
      <c r="S36" s="39"/>
      <c r="T36" s="39"/>
      <c r="U36" s="39"/>
      <c r="W36" s="94"/>
      <c r="AE36" s="7">
        <f ca="1"/>
        <v>-1.1495586625398468</v>
      </c>
      <c r="AF36" s="7">
        <f ca="1"/>
        <v>-8.5705652087704975E-2</v>
      </c>
      <c r="AG36" s="7">
        <f ca="1"/>
        <v>9.5289444907111331E-2</v>
      </c>
      <c r="AH36" s="7">
        <f ca="1"/>
        <v>-9.475230611084523E-2</v>
      </c>
      <c r="AI36" s="7">
        <f ca="1"/>
        <v>0.6488847221434515</v>
      </c>
      <c r="AJ36" s="7">
        <f ca="1"/>
        <v>-0.6233210285026819</v>
      </c>
    </row>
    <row r="37" spans="6:36" x14ac:dyDescent="0.15">
      <c r="L37" s="5">
        <f ca="1"/>
        <v>0.68341696549622299</v>
      </c>
      <c r="M37" s="5">
        <f ca="1"/>
        <v>0.7402644095892037</v>
      </c>
      <c r="N37" s="5">
        <f ca="1"/>
        <v>0.33400224386228561</v>
      </c>
      <c r="O37" s="5">
        <f ca="1"/>
        <v>0.87495703350280074</v>
      </c>
      <c r="P37" s="5">
        <f ca="1"/>
        <v>2.0422300852347419E-2</v>
      </c>
      <c r="Q37" s="5">
        <f ca="1"/>
        <v>1.5426725630366844E-2</v>
      </c>
      <c r="R37" s="40" t="s">
        <v>10</v>
      </c>
      <c r="S37" s="41">
        <v>3</v>
      </c>
      <c r="T37" s="39"/>
      <c r="U37" s="39"/>
      <c r="W37" s="94"/>
      <c r="AE37" s="7">
        <f ca="1"/>
        <v>-0.91322580241187534</v>
      </c>
      <c r="AF37" s="7">
        <f ca="1"/>
        <v>1.1620388076652416E-2</v>
      </c>
      <c r="AG37" s="7">
        <f ca="1"/>
        <v>-0.486661207447046</v>
      </c>
      <c r="AH37" s="7">
        <f ca="1"/>
        <v>-0.55947189012194465</v>
      </c>
      <c r="AI37" s="7">
        <f ca="1"/>
        <v>-0.24507150098702335</v>
      </c>
      <c r="AJ37" s="7">
        <f ca="1"/>
        <v>8.2211692008312187E-2</v>
      </c>
    </row>
    <row r="38" spans="6:36" x14ac:dyDescent="0.15">
      <c r="L38" s="5">
        <f ca="1"/>
        <v>-0.25410183060812241</v>
      </c>
      <c r="M38" s="5">
        <f ca="1"/>
        <v>-0.28493952821610025</v>
      </c>
      <c r="N38" s="5">
        <f ca="1"/>
        <v>0.50865201058807741</v>
      </c>
      <c r="O38" s="5">
        <f ca="1"/>
        <v>0.27136822499972513</v>
      </c>
      <c r="P38" s="5">
        <f ca="1"/>
        <v>0.83515638636864575</v>
      </c>
      <c r="Q38" s="5">
        <f ca="1"/>
        <v>-0.65054692611766951</v>
      </c>
      <c r="R38" s="38" t="s">
        <v>11</v>
      </c>
      <c r="S38" s="39"/>
      <c r="T38" s="39"/>
      <c r="U38" s="39"/>
      <c r="W38" s="94"/>
      <c r="AE38" s="7">
        <f ca="1"/>
        <v>0.38512005302418484</v>
      </c>
      <c r="AF38" s="7">
        <f ca="1"/>
        <v>-0.46075602215006406</v>
      </c>
      <c r="AG38" s="7">
        <f ca="1"/>
        <v>7.4629426364285212E-2</v>
      </c>
      <c r="AH38" s="7">
        <f ca="1"/>
        <v>-0.18372218019006786</v>
      </c>
      <c r="AI38" s="7">
        <f ca="1"/>
        <v>4.5256536795619806E-3</v>
      </c>
      <c r="AJ38" s="7">
        <f ca="1"/>
        <v>7.0151558586463825E-2</v>
      </c>
    </row>
    <row r="39" spans="6:36" x14ac:dyDescent="0.15">
      <c r="R39" s="39"/>
      <c r="S39" s="39"/>
      <c r="T39" s="39"/>
      <c r="U39" s="39"/>
      <c r="W39" s="94"/>
    </row>
    <row r="40" spans="6:36" x14ac:dyDescent="0.15">
      <c r="F40" s="39"/>
      <c r="G40" s="39"/>
      <c r="H40" s="1" t="s">
        <v>18</v>
      </c>
      <c r="L40" s="1" t="s">
        <v>44</v>
      </c>
      <c r="N40" s="38" t="s">
        <v>6</v>
      </c>
      <c r="O40" s="38" t="s">
        <v>7</v>
      </c>
      <c r="P40" s="38" t="s">
        <v>8</v>
      </c>
      <c r="Q40" s="39"/>
      <c r="R40" s="39"/>
      <c r="S40" s="39"/>
      <c r="T40" s="39"/>
      <c r="U40" s="39"/>
      <c r="W40" s="94"/>
      <c r="Z40" s="1" t="s">
        <v>45</v>
      </c>
      <c r="AE40" s="1" t="s">
        <v>46</v>
      </c>
    </row>
    <row r="41" spans="6:36" x14ac:dyDescent="0.15">
      <c r="F41" s="39"/>
      <c r="G41" s="38" t="s">
        <v>9</v>
      </c>
      <c r="H41" s="6" cm="1">
        <f t="array" aca="1" ref="H41:J45" ca="1">TRANSPOSE(_xlfn.ANCHORARRAY(L23))</f>
        <v>0.4028609791678941</v>
      </c>
      <c r="I41" s="6">
        <f ca="1"/>
        <v>-0.302004671084799</v>
      </c>
      <c r="J41" s="6">
        <f ca="1"/>
        <v>-0.19729117391218276</v>
      </c>
      <c r="L41" s="9" cm="1">
        <f t="array" aca="1" ref="L41:Q45" ca="1">MMULT(_xlfn.ANCHORARRAY(H41),_xlfn.ANCHORARRAY( L36))</f>
        <v>7.3386634025236042E-2</v>
      </c>
      <c r="M41" s="9">
        <f ca="1"/>
        <v>-0.40280375520850131</v>
      </c>
      <c r="N41" s="9">
        <f ca="1"/>
        <v>-0.31392287160155785</v>
      </c>
      <c r="O41" s="9">
        <f ca="1"/>
        <v>-0.55166854673347909</v>
      </c>
      <c r="P41" s="9">
        <f ca="1"/>
        <v>-0.38363396641237701</v>
      </c>
      <c r="Q41" s="9">
        <f ca="1"/>
        <v>0.32797251051760179</v>
      </c>
      <c r="R41" s="38" t="s">
        <v>9</v>
      </c>
      <c r="S41" s="39"/>
      <c r="T41" s="39"/>
      <c r="U41" s="39"/>
      <c r="W41" s="94"/>
      <c r="Z41" s="6" cm="1">
        <f t="array" aca="1" ref="Z41:AC46" ca="1">TRANSPOSE(_xlfn.ANCHORARRAY(AE22))</f>
        <v>0.57261176865768371</v>
      </c>
      <c r="AA41" s="6">
        <f ca="1"/>
        <v>-5.9307259517372951E-2</v>
      </c>
      <c r="AB41" s="6">
        <f ca="1"/>
        <v>-0.10859220269286132</v>
      </c>
      <c r="AC41" s="6">
        <f ca="1"/>
        <v>0.90034557281105299</v>
      </c>
      <c r="AE41" s="9" cm="1">
        <f t="array" aca="1" ref="AE41:AJ46" ca="1">MMULT(_xlfn.ANCHORARRAY(Z41),_xlfn.ANCHORARRAY(AE35))</f>
        <v>0.44937449196545565</v>
      </c>
      <c r="AF41" s="9">
        <f ca="1"/>
        <v>-0.55553225236957338</v>
      </c>
      <c r="AG41" s="9">
        <f ca="1"/>
        <v>0.28049356336659509</v>
      </c>
      <c r="AH41" s="9">
        <f ca="1"/>
        <v>-4.1684669713717981E-2</v>
      </c>
      <c r="AI41" s="9">
        <f ca="1"/>
        <v>0.26529850179091902</v>
      </c>
      <c r="AJ41" s="9">
        <f ca="1"/>
        <v>-0.11613807350666512</v>
      </c>
    </row>
    <row r="42" spans="6:36" x14ac:dyDescent="0.15">
      <c r="F42" s="39"/>
      <c r="G42" s="39"/>
      <c r="H42" s="6">
        <f ca="1"/>
        <v>-0.49811464818012707</v>
      </c>
      <c r="I42" s="6">
        <f ca="1"/>
        <v>-0.60255961628234012</v>
      </c>
      <c r="J42" s="6">
        <f ca="1"/>
        <v>0.57595421872071095</v>
      </c>
      <c r="L42" s="9">
        <f ca="1"/>
        <v>-0.84209925761727566</v>
      </c>
      <c r="M42" s="9">
        <f ca="1"/>
        <v>-0.31903701495360104</v>
      </c>
      <c r="N42" s="9">
        <f ca="1"/>
        <v>0.23105123729700622</v>
      </c>
      <c r="O42" s="9">
        <f ca="1"/>
        <v>-8.1727825865858528E-2</v>
      </c>
      <c r="P42" s="9">
        <f ca="1"/>
        <v>0.73169434816899348</v>
      </c>
      <c r="Q42" s="9">
        <f ca="1"/>
        <v>-0.63656665042642113</v>
      </c>
      <c r="R42" s="39"/>
      <c r="S42" s="39"/>
      <c r="T42" s="39"/>
      <c r="U42" s="39"/>
      <c r="W42" s="94"/>
      <c r="Z42" s="6">
        <f ca="1"/>
        <v>0.97551277543797943</v>
      </c>
      <c r="AA42" s="6">
        <f ca="1"/>
        <v>-0.66644206726928223</v>
      </c>
      <c r="AB42" s="6">
        <f ca="1"/>
        <v>0.86318273771500587</v>
      </c>
      <c r="AC42" s="6">
        <f ca="1"/>
        <v>0.31141774790058691</v>
      </c>
      <c r="AE42" s="9">
        <f ca="1"/>
        <v>-1.2479659449930139E-2</v>
      </c>
      <c r="AF42" s="9">
        <f ca="1"/>
        <v>-0.32253562583024209</v>
      </c>
      <c r="AG42" s="9">
        <f ca="1"/>
        <v>-0.17736168858365003</v>
      </c>
      <c r="AH42" s="9">
        <f ca="1"/>
        <v>-0.37928279064468823</v>
      </c>
      <c r="AI42" s="9">
        <f ca="1"/>
        <v>-0.17732686547418089</v>
      </c>
      <c r="AJ42" s="9">
        <f ca="1"/>
        <v>0.15499129945206314</v>
      </c>
    </row>
    <row r="43" spans="6:36" x14ac:dyDescent="0.15">
      <c r="F43" s="39"/>
      <c r="G43" s="38" t="s">
        <v>41</v>
      </c>
      <c r="H43" s="6">
        <f ca="1"/>
        <v>0.43509424948104991</v>
      </c>
      <c r="I43" s="6">
        <f ca="1"/>
        <v>-0.58131832837265929</v>
      </c>
      <c r="J43" s="6">
        <f ca="1"/>
        <v>-0.6255520746958172</v>
      </c>
      <c r="L43" s="9">
        <f ca="1"/>
        <v>9.6953005578646889E-3</v>
      </c>
      <c r="M43" s="9">
        <f ca="1"/>
        <v>-0.50638034270396992</v>
      </c>
      <c r="N43" s="9">
        <f ca="1"/>
        <v>-0.63406726329189533</v>
      </c>
      <c r="O43" s="9">
        <f ca="1"/>
        <v>-0.93098605645925347</v>
      </c>
      <c r="P43" s="9">
        <f ca="1"/>
        <v>-0.76402112727952087</v>
      </c>
      <c r="Q43" s="9">
        <f ca="1"/>
        <v>0.61861239800317491</v>
      </c>
      <c r="R43" s="38" t="s">
        <v>41</v>
      </c>
      <c r="S43" s="39" t="s">
        <v>47</v>
      </c>
      <c r="T43" s="39" t="s">
        <v>48</v>
      </c>
      <c r="U43" s="39"/>
      <c r="W43" s="94"/>
      <c r="Z43" s="6">
        <f ca="1"/>
        <v>0.25160822871319255</v>
      </c>
      <c r="AA43" s="6">
        <f ca="1"/>
        <v>-0.85622440226053365</v>
      </c>
      <c r="AB43" s="6">
        <f ca="1"/>
        <v>0.25649573687189137</v>
      </c>
      <c r="AC43" s="6">
        <f ca="1"/>
        <v>0.16451787295506509</v>
      </c>
      <c r="AE43" s="9">
        <f ca="1"/>
        <v>0.78496558953852258</v>
      </c>
      <c r="AF43" s="9">
        <f ca="1"/>
        <v>-6.2938726637753212E-2</v>
      </c>
      <c r="AG43" s="9">
        <f ca="1"/>
        <v>-0.12115048767980553</v>
      </c>
      <c r="AH43" s="9">
        <f ca="1"/>
        <v>-6.7396452333636767E-2</v>
      </c>
      <c r="AI43" s="9">
        <f ca="1"/>
        <v>-0.4977071752025764</v>
      </c>
      <c r="AJ43" s="9">
        <f ca="1"/>
        <v>0.47522526607525328</v>
      </c>
    </row>
    <row r="44" spans="6:36" x14ac:dyDescent="0.15">
      <c r="F44" s="39"/>
      <c r="H44" s="6">
        <f ca="1"/>
        <v>-0.79932528893997823</v>
      </c>
      <c r="I44" s="6">
        <f ca="1"/>
        <v>0.68698129184665935</v>
      </c>
      <c r="J44" s="6">
        <f ca="1"/>
        <v>-0.70447095807484006</v>
      </c>
      <c r="L44" s="9">
        <f ca="1"/>
        <v>0.19284902932374995</v>
      </c>
      <c r="M44" s="9">
        <f ca="1"/>
        <v>1.1764538189257723</v>
      </c>
      <c r="N44" s="9">
        <f ca="1"/>
        <v>9.4733422924912658E-2</v>
      </c>
      <c r="O44" s="9">
        <f ca="1"/>
        <v>0.87397212715249462</v>
      </c>
      <c r="P44" s="9">
        <f ca="1"/>
        <v>-0.15229620757805484</v>
      </c>
      <c r="Q44" s="9">
        <f ca="1"/>
        <v>6.3564361855577622E-2</v>
      </c>
      <c r="W44" s="94"/>
      <c r="Z44" s="6">
        <f ca="1"/>
        <v>0.93626880215863284</v>
      </c>
      <c r="AA44" s="6">
        <f ca="1"/>
        <v>-1.2541227435500151</v>
      </c>
      <c r="AB44" s="6">
        <f ca="1"/>
        <v>0.79111975475562457</v>
      </c>
      <c r="AC44" s="6">
        <f ca="1"/>
        <v>0.46028164936582483</v>
      </c>
      <c r="AE44" s="9">
        <f ca="1"/>
        <v>0.79066911144347618</v>
      </c>
      <c r="AF44" s="9">
        <f ca="1"/>
        <v>-0.33169115682283579</v>
      </c>
      <c r="AG44" s="9">
        <f ca="1"/>
        <v>-0.1985655840395798</v>
      </c>
      <c r="AH44" s="9">
        <f ca="1"/>
        <v>-0.31456190587376009</v>
      </c>
      <c r="AI44" s="9">
        <f ca="1"/>
        <v>-0.55904613657040914</v>
      </c>
      <c r="AJ44" s="9">
        <f ca="1"/>
        <v>0.540033600421302</v>
      </c>
    </row>
    <row r="45" spans="6:36" x14ac:dyDescent="0.15">
      <c r="F45" s="39"/>
      <c r="G45" s="38" t="s">
        <v>11</v>
      </c>
      <c r="H45" s="6">
        <f ca="1"/>
        <v>-0.80591281684379457</v>
      </c>
      <c r="I45" s="6">
        <f ca="1"/>
        <v>-0.98432530874978341</v>
      </c>
      <c r="J45" s="6">
        <f ca="1"/>
        <v>0.92944359795118547</v>
      </c>
      <c r="L45" s="9">
        <f ca="1"/>
        <v>-1.3682861364769823</v>
      </c>
      <c r="M45" s="9">
        <f ca="1"/>
        <v>-0.52247166510838161</v>
      </c>
      <c r="N45" s="9">
        <f ca="1"/>
        <v>0.36945004859067532</v>
      </c>
      <c r="O45" s="9">
        <f ca="1"/>
        <v>-0.1411323261753778</v>
      </c>
      <c r="P45" s="9">
        <f ca="1"/>
        <v>1.1816240406114464</v>
      </c>
      <c r="Q45" s="9">
        <f ca="1"/>
        <v>-1.0284969473362124</v>
      </c>
      <c r="R45" s="38" t="s">
        <v>11</v>
      </c>
      <c r="S45" s="39"/>
      <c r="T45" s="39"/>
      <c r="U45" s="39"/>
      <c r="W45" s="94"/>
      <c r="Z45" s="6">
        <f ca="1"/>
        <v>-7.8698356999996943E-2</v>
      </c>
      <c r="AA45" s="6">
        <f ca="1"/>
        <v>-1.0025524221570068</v>
      </c>
      <c r="AB45" s="6">
        <f ca="1"/>
        <v>0.2473532384838405</v>
      </c>
      <c r="AC45" s="6">
        <f ca="1"/>
        <v>-0.2304082012185345</v>
      </c>
      <c r="AE45" s="9">
        <f ca="1"/>
        <v>0.84676264166462079</v>
      </c>
      <c r="AF45" s="9">
        <f ca="1"/>
        <v>0.21482232328070419</v>
      </c>
      <c r="AG45" s="9">
        <f ca="1"/>
        <v>-0.25593418972194099</v>
      </c>
      <c r="AH45" s="9">
        <f ca="1"/>
        <v>-8.9446629611091288E-3</v>
      </c>
      <c r="AI45" s="9">
        <f ca="1"/>
        <v>-0.74973637490692169</v>
      </c>
      <c r="AJ45" s="9">
        <f ca="1"/>
        <v>0.65757995376574607</v>
      </c>
    </row>
    <row r="46" spans="6:36" x14ac:dyDescent="0.15">
      <c r="H46" s="38" t="s">
        <v>6</v>
      </c>
      <c r="I46" s="38" t="s">
        <v>49</v>
      </c>
      <c r="J46" s="38" t="s">
        <v>8</v>
      </c>
      <c r="R46" s="38"/>
      <c r="S46" s="39"/>
      <c r="T46" s="39"/>
      <c r="U46" s="39"/>
      <c r="W46" s="94"/>
      <c r="Z46" s="6">
        <f ca="1"/>
        <v>6.3595914475457038E-2</v>
      </c>
      <c r="AA46" s="6">
        <f ca="1"/>
        <v>0.80361108994960995</v>
      </c>
      <c r="AB46" s="6">
        <f ca="1"/>
        <v>-0.25706224628226237</v>
      </c>
      <c r="AC46" s="6">
        <f ca="1"/>
        <v>0.25981709023037397</v>
      </c>
      <c r="AE46" s="9">
        <f ca="1"/>
        <v>-0.59616865649924911</v>
      </c>
      <c r="AF46" s="9">
        <f ca="1"/>
        <v>-0.20762357189572311</v>
      </c>
      <c r="AG46" s="9">
        <f ca="1"/>
        <v>0.23951598228364765</v>
      </c>
      <c r="AH46" s="9">
        <f ca="1"/>
        <v>2.631094597047063E-2</v>
      </c>
      <c r="AI46" s="9">
        <f ca="1"/>
        <v>0.6159561020978066</v>
      </c>
      <c r="AJ46" s="9">
        <f ca="1"/>
        <v>-0.52684226594055306</v>
      </c>
    </row>
    <row r="47" spans="6:36" x14ac:dyDescent="0.15">
      <c r="R47" s="39"/>
      <c r="S47" s="39"/>
      <c r="T47" s="39"/>
      <c r="U47" s="39"/>
      <c r="W47" s="94"/>
    </row>
    <row r="48" spans="6:36" x14ac:dyDescent="0.15">
      <c r="R48" s="39"/>
      <c r="S48" s="39"/>
      <c r="T48" s="39"/>
      <c r="U48" s="39"/>
      <c r="W48" s="94"/>
      <c r="AE48" s="1" t="s">
        <v>50</v>
      </c>
    </row>
    <row r="49" spans="3:36" x14ac:dyDescent="0.15">
      <c r="R49" s="39"/>
      <c r="S49" s="39"/>
      <c r="T49" s="39"/>
      <c r="U49" s="39"/>
      <c r="W49" s="94"/>
      <c r="AE49" s="9" cm="1">
        <f t="array" aca="1" ref="AE49:AJ54" ca="1">_xlfn.ANCHORARRAY(AE41)/SQRT(3)</f>
        <v>0.25944648390320713</v>
      </c>
      <c r="AF49" s="9">
        <f ca="1"/>
        <v>-0.32073669544909233</v>
      </c>
      <c r="AG49" s="9">
        <f ca="1"/>
        <v>0.16194303431566104</v>
      </c>
      <c r="AH49" s="9">
        <f ca="1"/>
        <v>-2.4066655280295716E-2</v>
      </c>
      <c r="AI49" s="9">
        <f ca="1"/>
        <v>0.15317016142459153</v>
      </c>
      <c r="AJ49" s="9">
        <f ca="1"/>
        <v>-6.7052348002237652E-2</v>
      </c>
    </row>
    <row r="50" spans="3:36" x14ac:dyDescent="0.15">
      <c r="R50" s="39"/>
      <c r="S50" s="39"/>
      <c r="T50" s="39"/>
      <c r="U50" s="39"/>
      <c r="W50" s="94"/>
      <c r="AE50" s="9">
        <f ca="1"/>
        <v>-7.205134742812023E-3</v>
      </c>
      <c r="AF50" s="9">
        <f ca="1"/>
        <v>-0.18621603039633469</v>
      </c>
      <c r="AG50" s="9">
        <f ca="1"/>
        <v>-0.10239981864769693</v>
      </c>
      <c r="AH50" s="9">
        <f ca="1"/>
        <v>-0.21897902127770325</v>
      </c>
      <c r="AI50" s="9">
        <f ca="1"/>
        <v>-0.10237971351607089</v>
      </c>
      <c r="AJ50" s="9">
        <f ca="1"/>
        <v>8.9484268460698554E-2</v>
      </c>
    </row>
    <row r="51" spans="3:36" x14ac:dyDescent="0.15">
      <c r="L51" s="1" t="s">
        <v>51</v>
      </c>
      <c r="R51" s="39"/>
      <c r="S51" s="39"/>
      <c r="T51" s="39"/>
      <c r="U51" s="39"/>
      <c r="W51" s="94"/>
      <c r="AE51" s="9">
        <f ca="1"/>
        <v>0.45320009442465931</v>
      </c>
      <c r="AF51" s="9">
        <f ca="1"/>
        <v>-3.6337690766759086E-2</v>
      </c>
      <c r="AG51" s="9">
        <f ca="1"/>
        <v>-6.9946266674390162E-2</v>
      </c>
      <c r="AH51" s="9">
        <f ca="1"/>
        <v>-3.8911359897250974E-2</v>
      </c>
      <c r="AI51" s="9">
        <f ca="1"/>
        <v>-0.28735137158081575</v>
      </c>
      <c r="AJ51" s="9">
        <f ca="1"/>
        <v>0.274371435294259</v>
      </c>
    </row>
    <row r="52" spans="3:36" x14ac:dyDescent="0.15">
      <c r="L52" s="9">
        <f ca="1">SQRT(SUMSQ(L41:L45))</f>
        <v>1.6198791485701172</v>
      </c>
      <c r="M52" s="9">
        <f t="shared" ref="M52:Q52" ca="1" si="0">SQRT(SUMSQ(M41:M45))</f>
        <v>1.4756275825911236</v>
      </c>
      <c r="N52" s="9">
        <f t="shared" ca="1" si="0"/>
        <v>0.83632607144118265</v>
      </c>
      <c r="O52" s="9">
        <f t="shared" ca="1" si="0"/>
        <v>1.4005349952173529</v>
      </c>
      <c r="P52" s="9">
        <f t="shared" ca="1" si="0"/>
        <v>1.6388134214884835</v>
      </c>
      <c r="Q52" s="9">
        <f t="shared" ca="1" si="0"/>
        <v>1.3990392295541911</v>
      </c>
      <c r="R52" s="39"/>
      <c r="S52" s="39"/>
      <c r="T52" s="39"/>
      <c r="U52" s="39"/>
      <c r="W52" s="94"/>
      <c r="AE52" s="9">
        <f ca="1"/>
        <v>0.45649302433181321</v>
      </c>
      <c r="AF52" s="9">
        <f ca="1"/>
        <v>-0.19150197867948263</v>
      </c>
      <c r="AG52" s="9">
        <f ca="1"/>
        <v>-0.11464189339704667</v>
      </c>
      <c r="AH52" s="9">
        <f ca="1"/>
        <v>-0.18161240103301712</v>
      </c>
      <c r="AI52" s="9">
        <f ca="1"/>
        <v>-0.32276543743834601</v>
      </c>
      <c r="AJ52" s="9">
        <f ca="1"/>
        <v>0.31178854457468153</v>
      </c>
    </row>
    <row r="53" spans="3:36" x14ac:dyDescent="0.15">
      <c r="R53" s="39"/>
      <c r="S53" s="39"/>
      <c r="T53" s="39"/>
      <c r="U53" s="39"/>
      <c r="W53" s="94"/>
      <c r="AE53" s="9">
        <f ca="1"/>
        <v>0.48887863910478746</v>
      </c>
      <c r="AF53" s="9">
        <f ca="1"/>
        <v>0.12402772617405539</v>
      </c>
      <c r="AG53" s="9">
        <f ca="1"/>
        <v>-0.14776367333079138</v>
      </c>
      <c r="AH53" s="9">
        <f ca="1"/>
        <v>-5.1642035684068312E-3</v>
      </c>
      <c r="AI53" s="9">
        <f ca="1"/>
        <v>-0.43286049787376546</v>
      </c>
      <c r="AJ53" s="9">
        <f ca="1"/>
        <v>0.37965396332035517</v>
      </c>
    </row>
    <row r="54" spans="3:36" x14ac:dyDescent="0.15">
      <c r="R54" s="39"/>
      <c r="S54" s="39"/>
      <c r="T54" s="39"/>
      <c r="U54" s="39"/>
      <c r="W54" s="94"/>
      <c r="AE54" s="9">
        <f ca="1"/>
        <v>-0.34419813431225904</v>
      </c>
      <c r="AF54" s="9">
        <f ca="1"/>
        <v>-0.11987152512410737</v>
      </c>
      <c r="AG54" s="9">
        <f ca="1"/>
        <v>0.13828461684668161</v>
      </c>
      <c r="AH54" s="9">
        <f ca="1"/>
        <v>1.5190631738684918E-2</v>
      </c>
      <c r="AI54" s="9">
        <f ca="1"/>
        <v>0.35562242135516126</v>
      </c>
      <c r="AJ54" s="9">
        <f ca="1"/>
        <v>-0.30417252406125073</v>
      </c>
    </row>
    <row r="55" spans="3:36" x14ac:dyDescent="0.15">
      <c r="L55" s="14" t="s">
        <v>52</v>
      </c>
      <c r="M55" s="14"/>
      <c r="N55" s="14"/>
      <c r="O55" s="14"/>
      <c r="P55" s="14"/>
      <c r="Q55" s="14"/>
      <c r="R55" s="39"/>
      <c r="S55" s="39"/>
      <c r="T55" s="39"/>
      <c r="U55" s="39"/>
      <c r="W55" s="94"/>
    </row>
    <row r="56" spans="3:36" x14ac:dyDescent="0.15">
      <c r="L56" s="16" cm="1">
        <f t="array" aca="1" ref="L56:L60" ca="1">0.5*(L41:L45/L52)*(1+TANH(SQRT(2/PI())*(L41:L45/L52+0.044715*(L41:L45/L52^3))))</f>
        <v>2.3484265291991543E-2</v>
      </c>
      <c r="M56" s="16" cm="1">
        <f t="array" aca="1" ref="M56:M60" ca="1">0.5*(M41:M45/M52)*(1+TANH(SQRT(2/PI())*(M41:M45/M52+0.044715*(M41:M45/M52^3))))</f>
        <v>-0.10663856634044425</v>
      </c>
      <c r="N56" s="16" cm="1">
        <f t="array" aca="1" ref="N56:N60" ca="1">0.5*(N41:N45/N52)*(1+TANH(SQRT(2/PI())*(N41:N45/N52+0.044715*(N41:N45/N52^3))))</f>
        <v>-0.12982243458547243</v>
      </c>
      <c r="O56" s="16" cm="1">
        <f t="array" aca="1" ref="O56:O60" ca="1">0.5*(O41:O45/O52)*(1+TANH(SQRT(2/PI())*(O41:O45/O52+0.044715*(O41:O45/O52^3))))</f>
        <v>-0.13573396105259863</v>
      </c>
      <c r="P56" s="16" cm="1">
        <f t="array" aca="1" ref="P56:P60" ca="1">0.5*(P41:P45/P52)*(1+TANH(SQRT(2/PI())*(P41:P45/P52+0.044715*(P41:P45/P52^3))))</f>
        <v>-9.5083856679777395E-2</v>
      </c>
      <c r="Q56" s="16" cm="1">
        <f t="array" aca="1" ref="Q56:Q60" ca="1">0.5*(Q41:Q45/Q52)*(1+TANH(SQRT(2/PI())*(Q41:Q45/Q52+0.044715*(Q41:Q45/Q52^3))))</f>
        <v>0.13936895240579103</v>
      </c>
      <c r="R56" s="39"/>
      <c r="S56" s="39"/>
      <c r="T56" s="39"/>
      <c r="U56" s="39"/>
      <c r="W56" s="94"/>
      <c r="AE56" s="1" t="s">
        <v>53</v>
      </c>
    </row>
    <row r="57" spans="3:36" x14ac:dyDescent="0.15">
      <c r="L57" s="9">
        <f ca="1"/>
        <v>-0.15634878240775438</v>
      </c>
      <c r="M57" s="9">
        <f ca="1"/>
        <v>-8.9265127681839876E-2</v>
      </c>
      <c r="N57" s="9">
        <f ca="1"/>
        <v>0.16994927763963283</v>
      </c>
      <c r="O57" s="9">
        <f ca="1"/>
        <v>-2.7788932360648128E-2</v>
      </c>
      <c r="P57" s="9">
        <f ca="1"/>
        <v>0.30073052183581678</v>
      </c>
      <c r="Q57" s="9">
        <f ca="1"/>
        <v>-0.14670256532920226</v>
      </c>
      <c r="R57" s="39"/>
      <c r="S57" s="39"/>
      <c r="T57" s="39"/>
      <c r="U57" s="39"/>
      <c r="W57" s="94"/>
      <c r="AE57" s="9" cm="1">
        <f t="array" aca="1" ref="AE57:AE62" ca="1">EXP(AE49:AE54)/SUM(EXP(AE49:AE54))</f>
        <v>0.16660451343989152</v>
      </c>
      <c r="AF57" s="9" cm="1">
        <f t="array" aca="1" ref="AF57:AF62" ca="1">EXP(AF49:AF54)/SUM(EXP(AF49:AF54))</f>
        <v>0.13525410143530323</v>
      </c>
      <c r="AG57" s="9" cm="1">
        <f t="array" aca="1" ref="AG57:AG62" ca="1">EXP(AG49:AG54)/SUM(EXP(AG49:AG54))</f>
        <v>0.19883108200424449</v>
      </c>
      <c r="AH57" s="9" cm="1">
        <f t="array" aca="1" ref="AH57:AH62" ca="1">EXP(AH49:AH54)/SUM(EXP(AH49:AH54))</f>
        <v>0.17477843348488517</v>
      </c>
      <c r="AI57" s="9" cm="1">
        <f t="array" aca="1" ref="AI57:AI62" ca="1">EXP(AI49:AI54)/SUM(EXP(AI49:AI54))</f>
        <v>0.20745044903323387</v>
      </c>
      <c r="AJ57" s="9" cm="1">
        <f t="array" aca="1" ref="AJ57:AJ62" ca="1">EXP(AJ49:AJ54)/SUM(EXP(AJ49:AJ54))</f>
        <v>0.13533548300139334</v>
      </c>
    </row>
    <row r="58" spans="3:36" x14ac:dyDescent="0.15">
      <c r="L58" s="9">
        <f ca="1"/>
        <v>3.0071345366180818E-3</v>
      </c>
      <c r="M58" s="9">
        <f ca="1"/>
        <v>-0.12484695855330458</v>
      </c>
      <c r="N58" s="9">
        <f ca="1"/>
        <v>-0.16401141501474673</v>
      </c>
      <c r="O58" s="9">
        <f ca="1"/>
        <v>-0.16789305766771875</v>
      </c>
      <c r="P58" s="9">
        <f ca="1"/>
        <v>-0.14892482274877042</v>
      </c>
      <c r="Q58" s="9">
        <f ca="1"/>
        <v>0.29757368242805987</v>
      </c>
      <c r="R58" s="39"/>
      <c r="S58" s="39"/>
      <c r="T58" s="39"/>
      <c r="U58" s="39"/>
      <c r="W58" s="94"/>
      <c r="AE58" s="9">
        <f ca="1"/>
        <v>0.12760903839206342</v>
      </c>
      <c r="AF58" s="9">
        <f ca="1"/>
        <v>0.1547291094792847</v>
      </c>
      <c r="AG58" s="9">
        <f ca="1"/>
        <v>0.15264466619185299</v>
      </c>
      <c r="AH58" s="9">
        <f ca="1"/>
        <v>0.14382635607910671</v>
      </c>
      <c r="AI58" s="9">
        <f ca="1"/>
        <v>0.16066840364186954</v>
      </c>
      <c r="AJ58" s="9">
        <f ca="1"/>
        <v>0.15826856547443771</v>
      </c>
    </row>
    <row r="59" spans="3:36" x14ac:dyDescent="0.15">
      <c r="L59" s="9">
        <f ca="1"/>
        <v>6.5258587263858095E-2</v>
      </c>
      <c r="M59" s="9">
        <f ca="1"/>
        <v>0.62629239081250054</v>
      </c>
      <c r="N59" s="9">
        <f ca="1"/>
        <v>6.206593867929814E-2</v>
      </c>
      <c r="O59" s="9">
        <f ca="1"/>
        <v>0.45846111868891293</v>
      </c>
      <c r="P59" s="9">
        <f ca="1"/>
        <v>-4.2969329904197627E-2</v>
      </c>
      <c r="Q59" s="9">
        <f ca="1"/>
        <v>2.3559102177424372E-2</v>
      </c>
      <c r="R59" s="39"/>
      <c r="S59" s="39"/>
      <c r="T59" s="39"/>
      <c r="U59" s="39"/>
      <c r="W59" s="94"/>
      <c r="AE59" s="9">
        <f ca="1"/>
        <v>0.20222408846460604</v>
      </c>
      <c r="AF59" s="9">
        <f ca="1"/>
        <v>0.17974770823682035</v>
      </c>
      <c r="AG59" s="9">
        <f ca="1"/>
        <v>0.15767978969865776</v>
      </c>
      <c r="AH59" s="9">
        <f ca="1"/>
        <v>0.17220306187516196</v>
      </c>
      <c r="AI59" s="9">
        <f ca="1"/>
        <v>0.13353598316099732</v>
      </c>
      <c r="AJ59" s="9">
        <f ca="1"/>
        <v>0.19041017067678889</v>
      </c>
    </row>
    <row r="60" spans="3:36" x14ac:dyDescent="0.15">
      <c r="L60" s="9">
        <f ca="1"/>
        <v>-0.17102828792353544</v>
      </c>
      <c r="M60" s="9">
        <f ca="1"/>
        <v>-0.12736245665190696</v>
      </c>
      <c r="N60" s="9">
        <f ca="1"/>
        <v>0.3000299272661075</v>
      </c>
      <c r="O60" s="9">
        <f ca="1"/>
        <v>-4.6250992270375886E-2</v>
      </c>
      <c r="P60" s="9">
        <f ca="1"/>
        <v>0.5502126747421674</v>
      </c>
      <c r="Q60" s="9">
        <f ca="1"/>
        <v>-0.170178078740848</v>
      </c>
      <c r="R60" s="39"/>
      <c r="S60" s="39"/>
      <c r="T60" s="39"/>
      <c r="U60" s="39"/>
      <c r="W60" s="94"/>
      <c r="AE60" s="9">
        <f ca="1"/>
        <v>0.20289109581496606</v>
      </c>
      <c r="AF60" s="9">
        <f ca="1"/>
        <v>0.15391337726720319</v>
      </c>
      <c r="AG60" s="9">
        <f ca="1"/>
        <v>0.15078737055005043</v>
      </c>
      <c r="AH60" s="9">
        <f ca="1"/>
        <v>0.14930233314111374</v>
      </c>
      <c r="AI60" s="9">
        <f ca="1"/>
        <v>0.12888968873541698</v>
      </c>
      <c r="AJ60" s="9">
        <f ca="1"/>
        <v>0.19766973789712672</v>
      </c>
    </row>
    <row r="61" spans="3:36" x14ac:dyDescent="0.15">
      <c r="R61" s="39"/>
      <c r="S61" s="39"/>
      <c r="T61" s="39"/>
      <c r="U61" s="39"/>
      <c r="W61" s="94"/>
      <c r="AE61" s="9">
        <f ca="1"/>
        <v>0.20956940557889314</v>
      </c>
      <c r="AF61" s="9">
        <f ca="1"/>
        <v>0.21101298328407916</v>
      </c>
      <c r="AG61" s="9">
        <f ca="1"/>
        <v>0.14587482959739856</v>
      </c>
      <c r="AH61" s="9">
        <f ca="1"/>
        <v>0.17811359645800692</v>
      </c>
      <c r="AI61" s="9">
        <f ca="1"/>
        <v>0.11545280734113432</v>
      </c>
      <c r="AJ61" s="9">
        <f ca="1"/>
        <v>0.21155035735283276</v>
      </c>
    </row>
    <row r="62" spans="3:36" x14ac:dyDescent="0.15">
      <c r="R62" s="39"/>
      <c r="S62" s="39"/>
      <c r="T62" s="39"/>
      <c r="U62" s="39"/>
      <c r="W62" s="94"/>
      <c r="AE62" s="9">
        <f ca="1"/>
        <v>9.1101858309579745E-2</v>
      </c>
      <c r="AF62" s="9">
        <f ca="1"/>
        <v>0.16534272029730934</v>
      </c>
      <c r="AG62" s="9">
        <f ca="1"/>
        <v>0.19418226195779578</v>
      </c>
      <c r="AH62" s="9">
        <f ca="1"/>
        <v>0.18177621896172544</v>
      </c>
      <c r="AI62" s="9">
        <f ca="1"/>
        <v>0.25400266808734789</v>
      </c>
      <c r="AJ62" s="9">
        <f ca="1"/>
        <v>0.1067656855974206</v>
      </c>
    </row>
    <row r="63" spans="3:36" x14ac:dyDescent="0.15">
      <c r="R63" s="39"/>
      <c r="S63" s="39"/>
      <c r="T63" s="39"/>
      <c r="U63" s="39"/>
      <c r="W63" s="94"/>
    </row>
    <row r="64" spans="3:36" x14ac:dyDescent="0.15">
      <c r="C64" s="1" t="s">
        <v>17</v>
      </c>
      <c r="E64" s="38" t="s">
        <v>6</v>
      </c>
      <c r="F64" s="38" t="s">
        <v>41</v>
      </c>
      <c r="G64" s="38" t="s">
        <v>8</v>
      </c>
      <c r="L64" s="14" t="s">
        <v>36</v>
      </c>
      <c r="M64" s="14"/>
      <c r="N64" s="38" t="s">
        <v>6</v>
      </c>
      <c r="O64" s="38" t="s">
        <v>7</v>
      </c>
      <c r="P64" s="38" t="s">
        <v>8</v>
      </c>
      <c r="Q64" s="42"/>
      <c r="R64" s="39"/>
      <c r="S64" s="39"/>
      <c r="T64" s="39"/>
      <c r="U64" s="39"/>
      <c r="W64" s="94"/>
      <c r="X64" s="1" t="s">
        <v>43</v>
      </c>
      <c r="AE64" s="1" t="s">
        <v>54</v>
      </c>
    </row>
    <row r="65" spans="2:36" x14ac:dyDescent="0.15">
      <c r="B65" s="38" t="s">
        <v>9</v>
      </c>
      <c r="C65" s="6" cm="1">
        <f t="array" aca="1" ref="C65:G68" ca="1">_xlfn.ANCHORARRAY(L28)</f>
        <v>-0.93763546195528491</v>
      </c>
      <c r="D65" s="6">
        <f ca="1"/>
        <v>-0.27838006876941446</v>
      </c>
      <c r="E65" s="6">
        <f ca="1"/>
        <v>0.96655958920906948</v>
      </c>
      <c r="F65" s="6">
        <f ca="1"/>
        <v>0.15164250876548468</v>
      </c>
      <c r="G65" s="6">
        <f ca="1"/>
        <v>-0.32610986859340496</v>
      </c>
      <c r="L65" s="13" cm="1">
        <f t="array" aca="1" ref="L65:Q68" ca="1">MMULT(_xlfn.ANCHORARRAY(C65),L56:Q60)</f>
        <v>9.0081267977039831E-2</v>
      </c>
      <c r="M65" s="13">
        <f ca="1"/>
        <v>0.14067241218839668</v>
      </c>
      <c r="N65" s="4">
        <f ca="1"/>
        <v>-0.17254206459880156</v>
      </c>
      <c r="O65" s="4">
        <f ca="1"/>
        <v>5.7331314546819216E-2</v>
      </c>
      <c r="P65" s="4">
        <f ca="1"/>
        <v>-0.32445386301160678</v>
      </c>
      <c r="Q65" s="13">
        <f ca="1"/>
        <v>0.2568538066549636</v>
      </c>
      <c r="R65" s="38" t="s">
        <v>9</v>
      </c>
      <c r="S65" s="39"/>
      <c r="T65" s="39"/>
      <c r="U65" s="39"/>
      <c r="W65" s="94"/>
      <c r="X65" s="6" cm="1">
        <f t="array" aca="1" ref="X65:AC68" ca="1">_xlfn.ANCHORARRAY(AE28)</f>
        <v>-0.16191928267415567</v>
      </c>
      <c r="Y65" s="6">
        <f ca="1"/>
        <v>0.48937394129844292</v>
      </c>
      <c r="Z65" s="6">
        <f ca="1"/>
        <v>6.1540447730386999E-2</v>
      </c>
      <c r="AA65" s="6">
        <f ca="1"/>
        <v>0.35724750837176061</v>
      </c>
      <c r="AB65" s="6">
        <f ca="1"/>
        <v>7.3108013779240005E-2</v>
      </c>
      <c r="AC65" s="6">
        <f ca="1"/>
        <v>-0.10583875831795236</v>
      </c>
      <c r="AE65" s="4" cm="1">
        <f t="array" aca="1" ref="AE65:AJ68" ca="1">MMULT(_xlfn.ANCHORARRAY(X65),AE57:AJ62)</f>
        <v>0.12607844958028333</v>
      </c>
      <c r="AF65" s="4">
        <f ca="1"/>
        <v>0.11779414390988133</v>
      </c>
      <c r="AG65" s="4">
        <f ca="1"/>
        <v>9.6190442579328794E-2</v>
      </c>
      <c r="AH65" s="4">
        <f ca="1"/>
        <v>9.9802774154815616E-2</v>
      </c>
      <c r="AI65" s="4">
        <f ca="1"/>
        <v>8.0857284811978458E-2</v>
      </c>
      <c r="AJ65" s="4">
        <f ca="1"/>
        <v>0.14204011468780495</v>
      </c>
    </row>
    <row r="66" spans="2:36" x14ac:dyDescent="0.15">
      <c r="B66" s="40" t="s">
        <v>37</v>
      </c>
      <c r="C66" s="6">
        <f ca="1"/>
        <v>4.7490515728348948E-2</v>
      </c>
      <c r="D66" s="6">
        <f ca="1"/>
        <v>0.59110482126544905</v>
      </c>
      <c r="E66" s="6">
        <f ca="1"/>
        <v>6.6843949883920839E-2</v>
      </c>
      <c r="F66" s="6">
        <f ca="1"/>
        <v>-0.57235984312412325</v>
      </c>
      <c r="G66" s="6">
        <f ca="1"/>
        <v>0.78999089658176391</v>
      </c>
      <c r="L66" s="4">
        <f ca="1"/>
        <v>-0.26356441574612988</v>
      </c>
      <c r="M66" s="4">
        <f ca="1"/>
        <v>-0.52525442757291885</v>
      </c>
      <c r="N66" s="4">
        <f ca="1"/>
        <v>0.28482619252263586</v>
      </c>
      <c r="O66" s="4">
        <f ca="1"/>
        <v>-0.33303747966380409</v>
      </c>
      <c r="P66" s="4">
        <f ca="1"/>
        <v>0.62254987973270259</v>
      </c>
      <c r="Q66" s="4">
        <f ca="1"/>
        <v>-0.20813030694629553</v>
      </c>
      <c r="R66" s="41" t="s">
        <v>37</v>
      </c>
      <c r="S66" s="39"/>
      <c r="T66" s="39"/>
      <c r="U66" s="39"/>
      <c r="W66" s="94"/>
      <c r="X66" s="6">
        <f ca="1"/>
        <v>0.2971632666959948</v>
      </c>
      <c r="Y66" s="6">
        <f ca="1"/>
        <v>-0.83078464978364586</v>
      </c>
      <c r="Z66" s="6">
        <f ca="1"/>
        <v>-0.8577847825210867</v>
      </c>
      <c r="AA66" s="6">
        <f ca="1"/>
        <v>-1.321716505359279</v>
      </c>
      <c r="AB66" s="6">
        <f ca="1"/>
        <v>-1.1352507445907629</v>
      </c>
      <c r="AC66" s="6">
        <f ca="1"/>
        <v>0.95662684503436379</v>
      </c>
      <c r="AE66" s="4">
        <f ca="1"/>
        <v>-0.64889948511831297</v>
      </c>
      <c r="AF66" s="4">
        <f ca="1"/>
        <v>-0.52735007988592841</v>
      </c>
      <c r="AG66" s="4">
        <f ca="1"/>
        <v>-0.38212757656399554</v>
      </c>
      <c r="AH66" s="4">
        <f ca="1"/>
        <v>-0.44091110475683215</v>
      </c>
      <c r="AI66" s="4">
        <f ca="1"/>
        <v>-0.24481706808176379</v>
      </c>
      <c r="AJ66" s="4">
        <f ca="1"/>
        <v>-0.65389244227558774</v>
      </c>
    </row>
    <row r="67" spans="2:36" x14ac:dyDescent="0.15">
      <c r="C67" s="6">
        <f ca="1"/>
        <v>0.6199811720703341</v>
      </c>
      <c r="D67" s="6">
        <f ca="1"/>
        <v>0.84445213590668078</v>
      </c>
      <c r="E67" s="6">
        <f ca="1"/>
        <v>0.50901155468737369</v>
      </c>
      <c r="F67" s="6">
        <f ca="1"/>
        <v>0.86576513944243683</v>
      </c>
      <c r="G67" s="6">
        <f ca="1"/>
        <v>-0.75965492909965104</v>
      </c>
      <c r="L67" s="3">
        <f ca="1"/>
        <v>7.0482497134839159E-2</v>
      </c>
      <c r="M67" s="3">
        <f ca="1"/>
        <v>0.4339310614896148</v>
      </c>
      <c r="N67" s="3">
        <f ca="1"/>
        <v>-0.1946418270696724</v>
      </c>
      <c r="O67" s="3">
        <f ca="1"/>
        <v>0.23897601875026603</v>
      </c>
      <c r="P67" s="3">
        <f ca="1"/>
        <v>-0.33597524328884931</v>
      </c>
      <c r="Q67" s="3">
        <f ca="1"/>
        <v>0.26366454027624642</v>
      </c>
      <c r="S67" s="39"/>
      <c r="T67" s="39"/>
      <c r="U67" s="39"/>
      <c r="W67" s="94"/>
      <c r="X67" s="6">
        <f ca="1"/>
        <v>-1.1354786482192263</v>
      </c>
      <c r="Y67" s="6">
        <f ca="1"/>
        <v>-0.50789386548078297</v>
      </c>
      <c r="Z67" s="6">
        <f ca="1"/>
        <v>0.17894067319962376</v>
      </c>
      <c r="AA67" s="6">
        <f ca="1"/>
        <v>-0.28687379054836304</v>
      </c>
      <c r="AB67" s="6">
        <f ca="1"/>
        <v>0.82309668585387907</v>
      </c>
      <c r="AC67" s="6">
        <f ca="1"/>
        <v>-0.7281452174728924</v>
      </c>
      <c r="AE67" s="4">
        <f ca="1"/>
        <v>-0.16984523792775347</v>
      </c>
      <c r="AF67" s="4">
        <f ca="1"/>
        <v>-0.1908630716296324</v>
      </c>
      <c r="AG67" s="4">
        <f ca="1"/>
        <v>-0.33966115118472961</v>
      </c>
      <c r="AH67" s="4">
        <f ca="1"/>
        <v>-0.26927727130243717</v>
      </c>
      <c r="AI67" s="4">
        <f ca="1"/>
        <v>-0.42016011177209173</v>
      </c>
      <c r="AJ67" s="4">
        <f ca="1"/>
        <v>-0.16030285298937488</v>
      </c>
    </row>
    <row r="68" spans="2:36" x14ac:dyDescent="0.15">
      <c r="B68" s="38" t="s">
        <v>11</v>
      </c>
      <c r="C68" s="6">
        <f ca="1"/>
        <v>-0.26867203511061089</v>
      </c>
      <c r="D68" s="6">
        <f ca="1"/>
        <v>0.67607703220712789</v>
      </c>
      <c r="E68" s="6">
        <f ca="1"/>
        <v>-9.9061579675179479E-2</v>
      </c>
      <c r="F68" s="6">
        <f ca="1"/>
        <v>0.62648620321464921</v>
      </c>
      <c r="G68" s="6">
        <f ca="1"/>
        <v>-0.18071686275270871</v>
      </c>
      <c r="L68" s="3">
        <f ca="1"/>
        <v>-4.0519977448408018E-2</v>
      </c>
      <c r="M68" s="3">
        <f ca="1"/>
        <v>0.39604832059012762</v>
      </c>
      <c r="N68" s="3">
        <f ca="1"/>
        <v>0.15068867789625587</v>
      </c>
      <c r="O68" s="3">
        <f ca="1"/>
        <v>0.32989011193135448</v>
      </c>
      <c r="P68" s="3">
        <f ca="1"/>
        <v>0.11726369939898115</v>
      </c>
      <c r="Q68" s="3">
        <f ca="1"/>
        <v>-0.12059139313651086</v>
      </c>
      <c r="R68" s="38" t="s">
        <v>11</v>
      </c>
      <c r="S68" s="39"/>
      <c r="T68" s="39"/>
      <c r="U68" s="39"/>
      <c r="W68" s="94"/>
      <c r="X68" s="6">
        <f ca="1"/>
        <v>-5.4920335879409005E-2</v>
      </c>
      <c r="Y68" s="6">
        <f ca="1"/>
        <v>-0.88668646369445803</v>
      </c>
      <c r="Z68" s="6">
        <f ca="1"/>
        <v>-0.30204233987477619</v>
      </c>
      <c r="AA68" s="6">
        <f ca="1"/>
        <v>-0.86823492012730608</v>
      </c>
      <c r="AB68" s="6">
        <f ca="1"/>
        <v>-0.23175620871960564</v>
      </c>
      <c r="AC68" s="6">
        <f ca="1"/>
        <v>0.22786617606289072</v>
      </c>
      <c r="AE68" s="4">
        <f ca="1"/>
        <v>-0.38734653286815379</v>
      </c>
      <c r="AF68" s="4">
        <f ca="1"/>
        <v>-0.34377635037831372</v>
      </c>
      <c r="AG68" s="4">
        <f ca="1"/>
        <v>-0.31437249029523545</v>
      </c>
      <c r="AH68" s="4">
        <f ca="1"/>
        <v>-0.3186281682838224</v>
      </c>
      <c r="AI68" s="4">
        <f ca="1"/>
        <v>-0.27497408463631767</v>
      </c>
      <c r="AJ68" s="4">
        <f ca="1"/>
        <v>-0.40160278766078589</v>
      </c>
    </row>
    <row r="69" spans="2:36" x14ac:dyDescent="0.15">
      <c r="W69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4F45-3E06-5E4A-A8FA-E62A286F7C99}">
  <dimension ref="A1:CG83"/>
  <sheetViews>
    <sheetView showGridLines="0" tabSelected="1" zoomScale="84" zoomScaleNormal="207" workbookViewId="0">
      <pane ySplit="3" topLeftCell="A4" activePane="bottomLeft" state="frozen"/>
      <selection pane="bottomLeft" activeCell="C7" sqref="C7"/>
    </sheetView>
  </sheetViews>
  <sheetFormatPr baseColWidth="10" defaultColWidth="10.83203125" defaultRowHeight="11" x14ac:dyDescent="0.15"/>
  <cols>
    <col min="1" max="58" width="4.83203125" style="1" customWidth="1"/>
    <col min="59" max="16384" width="10.83203125" style="1"/>
  </cols>
  <sheetData>
    <row r="1" spans="1:85" s="17" customFormat="1" ht="16" x14ac:dyDescent="0.2"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</row>
    <row r="2" spans="1:85" s="17" customFormat="1" ht="16" x14ac:dyDescent="0.2">
      <c r="E2" s="19"/>
      <c r="G2" s="20"/>
      <c r="H2" s="21" t="s">
        <v>0</v>
      </c>
      <c r="I2" s="22" t="b">
        <v>1</v>
      </c>
      <c r="K2" s="51"/>
      <c r="L2" s="52" t="s">
        <v>1</v>
      </c>
      <c r="M2" s="93" t="b">
        <v>1</v>
      </c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</row>
    <row r="3" spans="1:85" s="17" customFormat="1" ht="16" x14ac:dyDescent="0.2">
      <c r="D3" s="23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s="24" customFormat="1" ht="42" x14ac:dyDescent="0.2">
      <c r="C4" s="24" t="s">
        <v>2</v>
      </c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</row>
    <row r="5" spans="1:85" s="36" customFormat="1" ht="34" customHeight="1" x14ac:dyDescent="0.2">
      <c r="A5" s="31"/>
      <c r="B5" s="31"/>
      <c r="C5" s="33" t="s">
        <v>3</v>
      </c>
      <c r="D5" s="31"/>
      <c r="E5" s="31"/>
      <c r="F5" s="32"/>
      <c r="G5" s="31"/>
      <c r="H5" s="32"/>
      <c r="I5" s="32"/>
      <c r="J5" s="32"/>
      <c r="K5" s="37"/>
      <c r="L5" s="30" t="s">
        <v>4</v>
      </c>
      <c r="M5" s="34"/>
      <c r="N5" s="35"/>
      <c r="O5" s="35"/>
      <c r="P5" s="35"/>
      <c r="Q5" s="35"/>
    </row>
    <row r="6" spans="1:85" s="26" customFormat="1" ht="33" x14ac:dyDescent="0.2">
      <c r="C6" s="27" t="s">
        <v>58</v>
      </c>
      <c r="AD6" s="28"/>
      <c r="AK6" s="28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</row>
    <row r="9" spans="1:85" x14ac:dyDescent="0.15">
      <c r="P9" s="1" t="s">
        <v>5</v>
      </c>
      <c r="R9" s="38" t="s">
        <v>6</v>
      </c>
      <c r="S9" s="38" t="s">
        <v>7</v>
      </c>
      <c r="T9" s="38" t="s">
        <v>8</v>
      </c>
      <c r="U9" s="39"/>
      <c r="V9" s="39"/>
      <c r="W9" s="39"/>
      <c r="X9" s="39"/>
      <c r="Y9" s="39"/>
    </row>
    <row r="10" spans="1:85" x14ac:dyDescent="0.15">
      <c r="P10" s="53" cm="1">
        <f t="array" aca="1" ref="P10:Y12" ca="1">_xlfn.RANDARRAY(3,10,-1,1)</f>
        <v>-0.68838026079661674</v>
      </c>
      <c r="Q10" s="53">
        <f ca="1"/>
        <v>0.49805347900482655</v>
      </c>
      <c r="R10" s="53">
        <f ca="1"/>
        <v>0.86013813262508809</v>
      </c>
      <c r="S10" s="53">
        <f ca="1"/>
        <v>0.40292810019153191</v>
      </c>
      <c r="T10" s="53">
        <f ca="1"/>
        <v>-0.79131626341196304</v>
      </c>
      <c r="U10" s="53">
        <f ca="1"/>
        <v>-0.41656999355488744</v>
      </c>
      <c r="V10" s="48">
        <f ca="1"/>
        <v>0.46875372567846663</v>
      </c>
      <c r="W10" s="48">
        <f ca="1"/>
        <v>-0.69616852675719731</v>
      </c>
      <c r="X10" s="48">
        <f ca="1"/>
        <v>0.70372373088218065</v>
      </c>
      <c r="Y10" s="48">
        <f ca="1"/>
        <v>0.68186928587153695</v>
      </c>
      <c r="Z10" s="38" t="s">
        <v>9</v>
      </c>
      <c r="AA10" s="39"/>
      <c r="AB10" s="43"/>
      <c r="AC10" s="43"/>
      <c r="AD10" s="43"/>
      <c r="AE10" s="43"/>
      <c r="AF10" s="43"/>
    </row>
    <row r="11" spans="1:85" x14ac:dyDescent="0.15">
      <c r="P11" s="53">
        <f ca="1"/>
        <v>-0.76347434509688994</v>
      </c>
      <c r="Q11" s="53">
        <f ca="1"/>
        <v>0.23134493326352135</v>
      </c>
      <c r="R11" s="53">
        <f ca="1"/>
        <v>0.2146779699957666</v>
      </c>
      <c r="S11" s="53">
        <f ca="1"/>
        <v>0.61757459468772402</v>
      </c>
      <c r="T11" s="53">
        <f ca="1"/>
        <v>-0.47345060023753138</v>
      </c>
      <c r="U11" s="53">
        <f ca="1"/>
        <v>0.44134746143482428</v>
      </c>
      <c r="V11" s="48">
        <f ca="1"/>
        <v>-0.11923633005814827</v>
      </c>
      <c r="W11" s="48">
        <f ca="1"/>
        <v>-0.56673845544001678</v>
      </c>
      <c r="X11" s="48">
        <f ca="1"/>
        <v>-0.35704812464107327</v>
      </c>
      <c r="Y11" s="48">
        <f ca="1"/>
        <v>1.2432776247710775E-2</v>
      </c>
      <c r="Z11" s="40" t="s">
        <v>10</v>
      </c>
      <c r="AA11" s="41">
        <v>3</v>
      </c>
      <c r="AB11" s="43"/>
      <c r="AC11" s="43"/>
      <c r="AD11" s="43"/>
      <c r="AE11" s="43"/>
      <c r="AF11" s="43"/>
    </row>
    <row r="12" spans="1:85" x14ac:dyDescent="0.15">
      <c r="P12" s="53">
        <f ca="1"/>
        <v>0.45750052178037781</v>
      </c>
      <c r="Q12" s="53">
        <f ca="1"/>
        <v>-0.37599584477698467</v>
      </c>
      <c r="R12" s="53">
        <f ca="1"/>
        <v>3.7406437537264026E-3</v>
      </c>
      <c r="S12" s="53">
        <f ca="1"/>
        <v>0.11249878334650987</v>
      </c>
      <c r="T12" s="53">
        <f ca="1"/>
        <v>0.97034182477910669</v>
      </c>
      <c r="U12" s="53">
        <f ca="1"/>
        <v>-0.79550193760563004</v>
      </c>
      <c r="V12" s="48">
        <f ca="1"/>
        <v>0.13000271514273742</v>
      </c>
      <c r="W12" s="48">
        <f ca="1"/>
        <v>-0.57095111524743136</v>
      </c>
      <c r="X12" s="48">
        <f ca="1"/>
        <v>-0.18434276408146233</v>
      </c>
      <c r="Y12" s="48">
        <f ca="1"/>
        <v>0.88559710451742601</v>
      </c>
      <c r="Z12" s="38" t="s">
        <v>11</v>
      </c>
      <c r="AA12" s="39"/>
      <c r="AB12" s="43"/>
      <c r="AC12" s="43"/>
      <c r="AD12" s="43"/>
      <c r="AE12" s="43"/>
      <c r="AF12" s="43"/>
    </row>
    <row r="13" spans="1:85" x14ac:dyDescent="0.15">
      <c r="V13" s="43"/>
      <c r="W13" s="43"/>
      <c r="X13" s="43"/>
      <c r="Y13" s="43"/>
      <c r="Z13" s="39"/>
      <c r="AA13" s="39"/>
      <c r="AB13" s="43"/>
      <c r="AC13" s="43"/>
      <c r="AD13" s="43"/>
      <c r="AE13" s="43"/>
      <c r="AF13" s="43"/>
    </row>
    <row r="14" spans="1:85" x14ac:dyDescent="0.15">
      <c r="L14" s="1" t="s">
        <v>12</v>
      </c>
      <c r="P14" s="1" t="s">
        <v>13</v>
      </c>
      <c r="R14" s="38" t="s">
        <v>6</v>
      </c>
      <c r="S14" s="38" t="s">
        <v>7</v>
      </c>
      <c r="T14" s="38" t="s">
        <v>8</v>
      </c>
      <c r="U14" s="39"/>
      <c r="V14" s="43"/>
      <c r="W14" s="43"/>
      <c r="X14" s="43"/>
      <c r="Y14" s="43"/>
      <c r="Z14" s="39"/>
      <c r="AA14" s="39"/>
      <c r="AB14" s="43"/>
      <c r="AC14" s="43"/>
      <c r="AD14" s="43"/>
      <c r="AE14" s="43"/>
      <c r="AF14" s="43"/>
    </row>
    <row r="15" spans="1:85" x14ac:dyDescent="0.15">
      <c r="L15" s="6" cm="1">
        <f t="array" aca="1" ref="L15:N18" ca="1">_xlfn.RANDARRAY(4,3,-1,1)</f>
        <v>-0.54236380993417921</v>
      </c>
      <c r="M15" s="6">
        <f ca="1"/>
        <v>0.26930567021289908</v>
      </c>
      <c r="N15" s="6">
        <f ca="1"/>
        <v>-0.91233957124488807</v>
      </c>
      <c r="P15" s="54" cm="1">
        <f t="array" aca="1" ref="P15:Y18" ca="1">MMULT(_xlfn.ANCHORARRAY(L15),_xlfn.ANCHORARRAY( P10))</f>
        <v>-0.24965125915295766</v>
      </c>
      <c r="Q15" s="54">
        <f ca="1"/>
        <v>0.13521220769255421</v>
      </c>
      <c r="R15" s="54">
        <f ca="1"/>
        <v>-0.4121065374090131</v>
      </c>
      <c r="S15" s="54">
        <f ca="1"/>
        <v>-0.15485437118450929</v>
      </c>
      <c r="T15" s="54">
        <f ca="1"/>
        <v>-0.5836028721026294</v>
      </c>
      <c r="U15" s="54">
        <f ca="1"/>
        <v>1.0705577593867504</v>
      </c>
      <c r="V15" s="50">
        <f ca="1"/>
        <v>-0.40495269775384668</v>
      </c>
      <c r="W15" s="50">
        <f ca="1"/>
        <v>0.74585203063723338</v>
      </c>
      <c r="X15" s="50">
        <f ca="1"/>
        <v>-0.30964616998289857</v>
      </c>
      <c r="Y15" s="50">
        <f ca="1"/>
        <v>-1.1744382892535308</v>
      </c>
      <c r="Z15" s="38" t="s">
        <v>9</v>
      </c>
      <c r="AA15" s="39"/>
      <c r="AB15" s="43"/>
      <c r="AC15" s="43"/>
      <c r="AD15" s="43"/>
      <c r="AE15" s="43"/>
      <c r="AF15" s="43"/>
    </row>
    <row r="16" spans="1:85" x14ac:dyDescent="0.15">
      <c r="L16" s="6">
        <f ca="1"/>
        <v>0.94651851283676636</v>
      </c>
      <c r="M16" s="6">
        <f ca="1"/>
        <v>0.79618064664408461</v>
      </c>
      <c r="N16" s="6">
        <f ca="1"/>
        <v>-0.70249400844210519</v>
      </c>
      <c r="P16" s="54">
        <f ca="1"/>
        <v>-1.5808195339006623</v>
      </c>
      <c r="Q16" s="54">
        <f ca="1"/>
        <v>0.91974402497936869</v>
      </c>
      <c r="R16" s="54">
        <f ca="1"/>
        <v>0.98243133127325133</v>
      </c>
      <c r="S16" s="54">
        <f ca="1"/>
        <v>0.79405012506491324</v>
      </c>
      <c r="T16" s="54">
        <f ca="1"/>
        <v>-1.8076070159274873</v>
      </c>
      <c r="U16" s="54">
        <f ca="1"/>
        <v>0.51593644131995064</v>
      </c>
      <c r="V16" s="50">
        <f ca="1"/>
        <v>0.25742429247773302</v>
      </c>
      <c r="W16" s="50">
        <f ca="1"/>
        <v>-0.70907285098562878</v>
      </c>
      <c r="X16" s="50">
        <f ca="1"/>
        <v>0.5113124197096387</v>
      </c>
      <c r="Y16" s="50">
        <f ca="1"/>
        <v>3.317397842751002E-2</v>
      </c>
      <c r="Z16" s="40" t="s">
        <v>14</v>
      </c>
      <c r="AA16" s="41">
        <v>4</v>
      </c>
      <c r="AB16" s="43"/>
      <c r="AC16" s="43"/>
      <c r="AD16" s="43"/>
      <c r="AE16" s="43"/>
      <c r="AF16" s="43"/>
    </row>
    <row r="17" spans="12:32" x14ac:dyDescent="0.15">
      <c r="L17" s="6">
        <f ca="1"/>
        <v>-0.91638324750835531</v>
      </c>
      <c r="M17" s="6">
        <f ca="1"/>
        <v>0.29817069118082351</v>
      </c>
      <c r="N17" s="6">
        <f ca="1"/>
        <v>2.298376538863578E-2</v>
      </c>
      <c r="P17" s="54">
        <f ca="1"/>
        <v>0.41368955039086464</v>
      </c>
      <c r="Q17" s="54">
        <f ca="1"/>
        <v>-0.39606938615436788</v>
      </c>
      <c r="R17" s="54">
        <f ca="1"/>
        <v>-0.72411952250737865</v>
      </c>
      <c r="S17" s="54">
        <f ca="1"/>
        <v>-0.18250827156918922</v>
      </c>
      <c r="T17" s="54">
        <f ca="1"/>
        <v>0.60628198340633499</v>
      </c>
      <c r="U17" s="54">
        <f ca="1"/>
        <v>0.49505101123515283</v>
      </c>
      <c r="V17" s="50">
        <f ca="1"/>
        <v>-0.4621228884614505</v>
      </c>
      <c r="W17" s="50">
        <f ca="1"/>
        <v>0.45584977190433867</v>
      </c>
      <c r="X17" s="50">
        <f ca="1"/>
        <v>-0.75557881480429512</v>
      </c>
      <c r="Y17" s="50">
        <f ca="1"/>
        <v>-0.60079214499700206</v>
      </c>
      <c r="AA17" s="39"/>
      <c r="AB17" s="43"/>
      <c r="AC17" s="43"/>
      <c r="AD17" s="43"/>
      <c r="AE17" s="43"/>
      <c r="AF17" s="43"/>
    </row>
    <row r="18" spans="12:32" x14ac:dyDescent="0.15">
      <c r="L18" s="6">
        <f ca="1"/>
        <v>0.14538655835396019</v>
      </c>
      <c r="M18" s="6">
        <f ca="1"/>
        <v>-0.98158772410642614</v>
      </c>
      <c r="N18" s="6">
        <f ca="1"/>
        <v>4.6495741151826531E-2</v>
      </c>
      <c r="P18" s="54">
        <f ca="1"/>
        <v>0.67060763369880483</v>
      </c>
      <c r="Q18" s="54">
        <f ca="1"/>
        <v>-0.17215727080987786</v>
      </c>
      <c r="R18" s="54">
        <f ca="1"/>
        <v>-8.5498813168853993E-2</v>
      </c>
      <c r="S18" s="54">
        <f ca="1"/>
        <v>-0.54239259680415042</v>
      </c>
      <c r="T18" s="54">
        <f ca="1"/>
        <v>0.39480331137071906</v>
      </c>
      <c r="U18" s="54">
        <f ca="1"/>
        <v>-0.53077238006312211</v>
      </c>
      <c r="V18" s="50">
        <f ca="1"/>
        <v>0.19123598133688041</v>
      </c>
      <c r="W18" s="50">
        <f ca="1"/>
        <v>0.42854316923449021</v>
      </c>
      <c r="X18" s="50">
        <f ca="1"/>
        <v>0.44421487388592351</v>
      </c>
      <c r="Y18" s="50">
        <f ca="1"/>
        <v>0.12810726191526983</v>
      </c>
      <c r="Z18" s="38" t="s">
        <v>11</v>
      </c>
      <c r="AA18" s="39"/>
      <c r="AB18" s="43"/>
      <c r="AC18" s="43"/>
      <c r="AD18" s="43"/>
      <c r="AE18" s="43"/>
      <c r="AF18" s="43"/>
    </row>
    <row r="19" spans="12:32" x14ac:dyDescent="0.15"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</row>
    <row r="20" spans="12:32" x14ac:dyDescent="0.15"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</row>
    <row r="21" spans="12:32" x14ac:dyDescent="0.15">
      <c r="P21" s="1" t="s">
        <v>15</v>
      </c>
      <c r="Q21" s="38" t="s">
        <v>6</v>
      </c>
      <c r="R21" s="40" t="s">
        <v>16</v>
      </c>
      <c r="S21" s="41">
        <f ca="1">COUNTA(P22:W22)</f>
        <v>8</v>
      </c>
      <c r="T21" s="38" t="s">
        <v>8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2:32" x14ac:dyDescent="0.15">
      <c r="P22" s="55" cm="1">
        <f t="array" aca="1" ref="P22:W24" ca="1">IF($M$2=FALSE,_xlfn.RANDARRAY(3,5,-1,1),_xlfn.RANDARRAY(3,8,-1,1))</f>
        <v>0.49017272271926182</v>
      </c>
      <c r="Q22" s="55">
        <f ca="1"/>
        <v>0.14595809291660822</v>
      </c>
      <c r="R22" s="55">
        <f ca="1"/>
        <v>-0.62683158663451044</v>
      </c>
      <c r="S22" s="55">
        <f ca="1"/>
        <v>-9.8187397214420269E-2</v>
      </c>
      <c r="T22" s="55">
        <f ca="1"/>
        <v>-0.46561636104205184</v>
      </c>
      <c r="U22" s="63">
        <f ca="1"/>
        <v>-0.56918935890313049</v>
      </c>
      <c r="V22" s="63">
        <f ca="1"/>
        <v>0.30420776499241975</v>
      </c>
      <c r="W22" s="63">
        <f ca="1"/>
        <v>-0.41866330756965953</v>
      </c>
      <c r="X22" s="38" t="s">
        <v>9</v>
      </c>
      <c r="Y22" s="39"/>
      <c r="Z22" s="43"/>
      <c r="AA22" s="43"/>
      <c r="AB22" s="43"/>
      <c r="AC22" s="43"/>
      <c r="AD22" s="43"/>
      <c r="AE22" s="43"/>
      <c r="AF22" s="43"/>
    </row>
    <row r="23" spans="12:32" x14ac:dyDescent="0.15">
      <c r="P23" s="55">
        <f ca="1"/>
        <v>-0.96607995192524432</v>
      </c>
      <c r="Q23" s="55">
        <f ca="1"/>
        <v>0.26025674024377032</v>
      </c>
      <c r="R23" s="55">
        <f ca="1"/>
        <v>0.59998918575626448</v>
      </c>
      <c r="S23" s="55">
        <f ca="1"/>
        <v>0.2501275148782518</v>
      </c>
      <c r="T23" s="55">
        <f ca="1"/>
        <v>0.53310752979670473</v>
      </c>
      <c r="U23" s="63">
        <f ca="1"/>
        <v>0.58766640775801071</v>
      </c>
      <c r="V23" s="63">
        <f ca="1"/>
        <v>0.54359894676987874</v>
      </c>
      <c r="W23" s="63">
        <f ca="1"/>
        <v>-0.82253210904307372</v>
      </c>
      <c r="X23" s="40" t="s">
        <v>10</v>
      </c>
      <c r="Y23" s="41">
        <v>3</v>
      </c>
      <c r="Z23" s="43"/>
      <c r="AA23" s="43"/>
      <c r="AB23" s="43"/>
      <c r="AC23" s="43"/>
      <c r="AD23" s="43"/>
      <c r="AE23" s="43"/>
      <c r="AF23" s="43"/>
    </row>
    <row r="24" spans="12:32" x14ac:dyDescent="0.15">
      <c r="P24" s="57">
        <f ca="1"/>
        <v>-0.35584846194796138</v>
      </c>
      <c r="Q24" s="57">
        <f ca="1"/>
        <v>4.3960000334037241E-2</v>
      </c>
      <c r="R24" s="57">
        <f ca="1"/>
        <v>-0.71810610381444562</v>
      </c>
      <c r="S24" s="57">
        <f ca="1"/>
        <v>0.99923388136420055</v>
      </c>
      <c r="T24" s="55">
        <f ca="1"/>
        <v>-0.40721457667909555</v>
      </c>
      <c r="U24" s="63">
        <f ca="1"/>
        <v>3.6438139718938833E-2</v>
      </c>
      <c r="V24" s="63">
        <f ca="1"/>
        <v>0.6643710819009776</v>
      </c>
      <c r="W24" s="63">
        <f ca="1"/>
        <v>0.76992809917553573</v>
      </c>
      <c r="X24" s="38" t="s">
        <v>11</v>
      </c>
      <c r="Y24" s="39"/>
      <c r="Z24" s="43"/>
      <c r="AA24" s="43"/>
      <c r="AB24" s="43"/>
      <c r="AC24" s="43"/>
      <c r="AD24" s="43"/>
      <c r="AE24" s="43"/>
      <c r="AF24" s="43"/>
    </row>
    <row r="25" spans="12:32" x14ac:dyDescent="0.15">
      <c r="P25" s="2"/>
      <c r="Q25" s="2"/>
      <c r="R25" s="2"/>
      <c r="S25" s="2"/>
      <c r="T25" s="2"/>
      <c r="U25" s="43"/>
      <c r="V25" s="43"/>
      <c r="W25" s="43"/>
      <c r="X25" s="39"/>
      <c r="Y25" s="39"/>
      <c r="Z25" s="43"/>
      <c r="AA25" s="43"/>
      <c r="AB25" s="43"/>
      <c r="AC25" s="43"/>
      <c r="AD25" s="43"/>
      <c r="AE25" s="43"/>
      <c r="AF25" s="43"/>
    </row>
    <row r="26" spans="12:32" x14ac:dyDescent="0.15">
      <c r="P26" s="1" t="s">
        <v>17</v>
      </c>
      <c r="Q26" s="38" t="s">
        <v>6</v>
      </c>
      <c r="R26" s="40" t="s">
        <v>16</v>
      </c>
      <c r="S26" s="41">
        <f ca="1">COUNTA(P27:W27)</f>
        <v>8</v>
      </c>
      <c r="T26" s="38" t="s">
        <v>8</v>
      </c>
      <c r="U26" s="43"/>
      <c r="V26" s="43"/>
      <c r="W26" s="43"/>
      <c r="X26" s="39"/>
      <c r="Y26" s="39"/>
      <c r="Z26" s="43"/>
      <c r="AA26" s="43"/>
      <c r="AB26" s="43"/>
      <c r="AC26" s="43"/>
      <c r="AD26" s="43"/>
      <c r="AE26" s="43"/>
      <c r="AF26" s="43"/>
    </row>
    <row r="27" spans="12:32" x14ac:dyDescent="0.15">
      <c r="P27" s="55" cm="1">
        <f t="array" aca="1" ref="P27:W30" ca="1">IF($M$2=FALSE,_xlfn.RANDARRAY(4,5,-1,1),_xlfn.RANDARRAY(4,8,-1,1))</f>
        <v>-0.29448979343086013</v>
      </c>
      <c r="Q27" s="56">
        <f ca="1"/>
        <v>-0.78871275225181292</v>
      </c>
      <c r="R27" s="55">
        <f ca="1"/>
        <v>-0.79709315182046558</v>
      </c>
      <c r="S27" s="55">
        <f ca="1"/>
        <v>0.53228240274846694</v>
      </c>
      <c r="T27" s="58">
        <f ca="1"/>
        <v>-0.63528337109260669</v>
      </c>
      <c r="U27" s="64">
        <f ca="1"/>
        <v>0.62890254205519969</v>
      </c>
      <c r="V27" s="63">
        <f ca="1"/>
        <v>-3.482241676712361E-2</v>
      </c>
      <c r="W27" s="63">
        <f ca="1"/>
        <v>0.70451900829721392</v>
      </c>
      <c r="X27" s="38" t="s">
        <v>9</v>
      </c>
      <c r="Y27" s="39"/>
      <c r="Z27" s="43"/>
      <c r="AA27" s="43"/>
      <c r="AB27" s="43"/>
      <c r="AC27" s="43"/>
      <c r="AD27" s="43"/>
      <c r="AE27" s="43"/>
      <c r="AF27" s="43"/>
    </row>
    <row r="28" spans="12:32" x14ac:dyDescent="0.15">
      <c r="P28" s="55">
        <f ca="1"/>
        <v>2.2657377381233523E-2</v>
      </c>
      <c r="Q28" s="55">
        <f ca="1"/>
        <v>0.7579273881229589</v>
      </c>
      <c r="R28" s="55">
        <f ca="1"/>
        <v>-0.69511540375509639</v>
      </c>
      <c r="S28" s="55">
        <f ca="1"/>
        <v>0.11575020754231269</v>
      </c>
      <c r="T28" s="58">
        <f ca="1"/>
        <v>-0.66628415736449464</v>
      </c>
      <c r="U28" s="64">
        <f ca="1"/>
        <v>-6.3531737654427323E-2</v>
      </c>
      <c r="V28" s="63">
        <f ca="1"/>
        <v>0.71814580815826901</v>
      </c>
      <c r="W28" s="63">
        <f ca="1"/>
        <v>0.94372072196045353</v>
      </c>
      <c r="X28" s="40" t="s">
        <v>14</v>
      </c>
      <c r="Y28" s="41">
        <v>4</v>
      </c>
      <c r="Z28" s="43"/>
      <c r="AA28" s="43"/>
      <c r="AB28" s="43"/>
      <c r="AC28" s="43"/>
      <c r="AD28" s="43"/>
      <c r="AE28" s="43"/>
      <c r="AF28" s="43"/>
    </row>
    <row r="29" spans="12:32" x14ac:dyDescent="0.15">
      <c r="P29" s="55">
        <f ca="1"/>
        <v>0.89331965429006099</v>
      </c>
      <c r="Q29" s="55">
        <f ca="1"/>
        <v>-0.54042980544162167</v>
      </c>
      <c r="R29" s="55">
        <f ca="1"/>
        <v>0.59842615102940044</v>
      </c>
      <c r="S29" s="55">
        <f ca="1"/>
        <v>-0.4304997392144263</v>
      </c>
      <c r="T29" s="58">
        <f ca="1"/>
        <v>9.1221101495572388E-2</v>
      </c>
      <c r="U29" s="64">
        <f ca="1"/>
        <v>-0.87139864522552268</v>
      </c>
      <c r="V29" s="63">
        <f ca="1"/>
        <v>0.14950494553775817</v>
      </c>
      <c r="W29" s="63">
        <f ca="1"/>
        <v>-1.6656603647527746E-2</v>
      </c>
      <c r="Y29" s="39"/>
      <c r="Z29" s="43"/>
      <c r="AA29" s="43"/>
      <c r="AB29" s="43"/>
      <c r="AC29" s="43"/>
      <c r="AD29" s="43"/>
      <c r="AE29" s="43"/>
      <c r="AF29" s="43"/>
    </row>
    <row r="30" spans="12:32" x14ac:dyDescent="0.15">
      <c r="P30" s="57">
        <f ca="1"/>
        <v>-0.79807145668533663</v>
      </c>
      <c r="Q30" s="57">
        <f ca="1"/>
        <v>0.69194848708462176</v>
      </c>
      <c r="R30" s="57">
        <f ca="1"/>
        <v>0.27542387997696083</v>
      </c>
      <c r="S30" s="57">
        <f ca="1"/>
        <v>0.14660897680132678</v>
      </c>
      <c r="T30" s="58">
        <f ca="1"/>
        <v>-0.63400116515613281</v>
      </c>
      <c r="U30" s="64">
        <f ca="1"/>
        <v>0.41020390413866403</v>
      </c>
      <c r="V30" s="63">
        <f ca="1"/>
        <v>-0.30280833533307949</v>
      </c>
      <c r="W30" s="63">
        <f ca="1"/>
        <v>-0.26736382113458679</v>
      </c>
      <c r="X30" s="38" t="s">
        <v>11</v>
      </c>
      <c r="Y30" s="39"/>
      <c r="Z30" s="43"/>
      <c r="AA30" s="43"/>
      <c r="AB30" s="43"/>
      <c r="AC30" s="43"/>
      <c r="AD30" s="43"/>
      <c r="AE30" s="43"/>
      <c r="AF30" s="43"/>
    </row>
    <row r="31" spans="12:32" x14ac:dyDescent="0.15">
      <c r="P31" s="2"/>
      <c r="Q31" s="2"/>
      <c r="R31" s="2"/>
      <c r="S31" s="2"/>
      <c r="T31" s="2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</row>
    <row r="32" spans="12:32" x14ac:dyDescent="0.15"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2:32" x14ac:dyDescent="0.15">
      <c r="P33" s="1" t="s">
        <v>5</v>
      </c>
      <c r="R33" s="38" t="s">
        <v>6</v>
      </c>
      <c r="S33" s="38" t="s">
        <v>7</v>
      </c>
      <c r="T33" s="38" t="s">
        <v>8</v>
      </c>
      <c r="U33" s="39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2:32" x14ac:dyDescent="0.15">
      <c r="P34" s="5" cm="1">
        <f t="array" aca="1" ref="P34:Y36" ca="1">_xlfn.ANCHORARRAY(P10)</f>
        <v>-0.68838026079661674</v>
      </c>
      <c r="Q34" s="5">
        <f ca="1"/>
        <v>0.49805347900482655</v>
      </c>
      <c r="R34" s="15">
        <f ca="1"/>
        <v>0.86013813262508809</v>
      </c>
      <c r="S34" s="15">
        <f ca="1"/>
        <v>0.40292810019153191</v>
      </c>
      <c r="T34" s="15">
        <f ca="1"/>
        <v>-0.79131626341196304</v>
      </c>
      <c r="U34" s="5">
        <f ca="1"/>
        <v>-0.41656999355488744</v>
      </c>
      <c r="V34" s="46">
        <f ca="1"/>
        <v>0.46875372567846663</v>
      </c>
      <c r="W34" s="47">
        <f ca="1"/>
        <v>-0.69616852675719731</v>
      </c>
      <c r="X34" s="47">
        <f ca="1"/>
        <v>0.70372373088218065</v>
      </c>
      <c r="Y34" s="47">
        <f ca="1"/>
        <v>0.68186928587153695</v>
      </c>
      <c r="Z34" s="43"/>
      <c r="AA34" s="43"/>
      <c r="AB34" s="43"/>
      <c r="AC34" s="43"/>
      <c r="AD34" s="43"/>
      <c r="AE34" s="43"/>
      <c r="AF34" s="43"/>
    </row>
    <row r="35" spans="2:32" x14ac:dyDescent="0.15">
      <c r="P35" s="5">
        <f ca="1"/>
        <v>-0.76347434509688994</v>
      </c>
      <c r="Q35" s="5">
        <f ca="1"/>
        <v>0.23134493326352135</v>
      </c>
      <c r="R35" s="5">
        <f ca="1"/>
        <v>0.2146779699957666</v>
      </c>
      <c r="S35" s="5">
        <f ca="1"/>
        <v>0.61757459468772402</v>
      </c>
      <c r="T35" s="5">
        <f ca="1"/>
        <v>-0.47345060023753138</v>
      </c>
      <c r="U35" s="5">
        <f ca="1"/>
        <v>0.44134746143482428</v>
      </c>
      <c r="V35" s="48">
        <f ca="1"/>
        <v>-0.11923633005814827</v>
      </c>
      <c r="W35" s="49">
        <f ca="1"/>
        <v>-0.56673845544001678</v>
      </c>
      <c r="X35" s="47">
        <f ca="1"/>
        <v>-0.35704812464107327</v>
      </c>
      <c r="Y35" s="47">
        <f ca="1"/>
        <v>1.2432776247710775E-2</v>
      </c>
      <c r="Z35" s="43"/>
      <c r="AA35" s="43"/>
      <c r="AB35" s="43"/>
      <c r="AC35" s="43"/>
      <c r="AD35" s="43"/>
      <c r="AE35" s="43"/>
      <c r="AF35" s="43"/>
    </row>
    <row r="36" spans="2:32" x14ac:dyDescent="0.15">
      <c r="P36" s="5">
        <f ca="1"/>
        <v>0.45750052178037781</v>
      </c>
      <c r="Q36" s="5">
        <f ca="1"/>
        <v>-0.37599584477698467</v>
      </c>
      <c r="R36" s="5">
        <f ca="1"/>
        <v>3.7406437537264026E-3</v>
      </c>
      <c r="S36" s="5">
        <f ca="1"/>
        <v>0.11249878334650987</v>
      </c>
      <c r="T36" s="5">
        <f ca="1"/>
        <v>0.97034182477910669</v>
      </c>
      <c r="U36" s="5">
        <f ca="1"/>
        <v>-0.79550193760563004</v>
      </c>
      <c r="V36" s="46">
        <f ca="1"/>
        <v>0.13000271514273742</v>
      </c>
      <c r="W36" s="47">
        <f ca="1"/>
        <v>-0.57095111524743136</v>
      </c>
      <c r="X36" s="47">
        <f ca="1"/>
        <v>-0.18434276408146233</v>
      </c>
      <c r="Y36" s="47">
        <f ca="1"/>
        <v>0.88559710451742601</v>
      </c>
      <c r="Z36" s="43"/>
      <c r="AA36" s="43"/>
      <c r="AB36" s="43"/>
      <c r="AC36" s="43"/>
      <c r="AD36" s="43"/>
      <c r="AE36" s="43"/>
      <c r="AF36" s="43"/>
    </row>
    <row r="37" spans="2:32" x14ac:dyDescent="0.15"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2:32" x14ac:dyDescent="0.15">
      <c r="J38" s="39"/>
      <c r="K38" s="39"/>
      <c r="L38" s="1" t="s">
        <v>18</v>
      </c>
      <c r="P38" s="1" t="s">
        <v>19</v>
      </c>
      <c r="R38" s="38" t="s">
        <v>6</v>
      </c>
      <c r="S38" s="38" t="s">
        <v>7</v>
      </c>
      <c r="T38" s="38" t="s">
        <v>8</v>
      </c>
      <c r="U38" s="39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spans="2:32" x14ac:dyDescent="0.15">
      <c r="J39" s="39"/>
      <c r="K39" s="38" t="s">
        <v>9</v>
      </c>
      <c r="L39" s="6" cm="1">
        <f t="array" aca="1" ref="L39:N46" ca="1">TRANSPOSE(_xlfn.ANCHORARRAY(P22))</f>
        <v>0.49017272271926182</v>
      </c>
      <c r="M39" s="6">
        <f ca="1"/>
        <v>-0.96607995192524432</v>
      </c>
      <c r="N39" s="6">
        <f ca="1"/>
        <v>-0.35584846194796138</v>
      </c>
      <c r="P39" s="59" cm="1">
        <f t="array" aca="1" ref="P39:Y46" ca="1">MMULT(_xlfn.ANCHORARRAY(L39),_xlfn.ANCHORARRAY( P34))</f>
        <v>0.23735117489055038</v>
      </c>
      <c r="Q39" s="59">
        <f ca="1"/>
        <v>0.15443207092093941</v>
      </c>
      <c r="R39" s="59">
        <f ca="1"/>
        <v>0.21288906512412295</v>
      </c>
      <c r="S39" s="59">
        <f ca="1"/>
        <v>-0.43915458984005851</v>
      </c>
      <c r="T39" s="59">
        <f ca="1"/>
        <v>-0.27578516016364546</v>
      </c>
      <c r="U39" s="59">
        <f ca="1"/>
        <v>-0.34749004129564159</v>
      </c>
      <c r="V39" s="60">
        <f ca="1"/>
        <v>0.29870085177832828</v>
      </c>
      <c r="W39" s="60">
        <f ca="1"/>
        <v>0.40944391376191758</v>
      </c>
      <c r="X39" s="60">
        <f ca="1"/>
        <v>0.75548130136654656</v>
      </c>
      <c r="Y39" s="60">
        <f ca="1"/>
        <v>7.0843009665101375E-3</v>
      </c>
      <c r="Z39" s="43"/>
      <c r="AA39" s="43"/>
      <c r="AB39" s="43"/>
      <c r="AC39" s="43"/>
      <c r="AD39" s="43"/>
      <c r="AE39" s="43"/>
      <c r="AF39" s="43"/>
    </row>
    <row r="40" spans="2:32" x14ac:dyDescent="0.15">
      <c r="J40" s="40"/>
      <c r="K40" s="39"/>
      <c r="L40" s="6">
        <f ca="1"/>
        <v>0.14595809291660822</v>
      </c>
      <c r="M40" s="6">
        <f ca="1"/>
        <v>0.26025674024377032</v>
      </c>
      <c r="N40" s="6">
        <f ca="1"/>
        <v>4.3960000334037241E-2</v>
      </c>
      <c r="P40" s="59">
        <f ca="1"/>
        <v>-0.27906229129168791</v>
      </c>
      <c r="Q40" s="59">
        <f ca="1"/>
        <v>0.11637523670711025</v>
      </c>
      <c r="R40" s="59">
        <f ca="1"/>
        <v>0.18157994885672196</v>
      </c>
      <c r="S40" s="59">
        <f ca="1"/>
        <v>0.22448401451075412</v>
      </c>
      <c r="T40" s="59">
        <f ca="1"/>
        <v>-0.19606149564436304</v>
      </c>
      <c r="U40" s="59">
        <f ca="1"/>
        <v>1.9091624359464585E-2</v>
      </c>
      <c r="V40" s="60">
        <f ca="1"/>
        <v>4.3101260669120442E-2</v>
      </c>
      <c r="W40" s="60">
        <f ca="1"/>
        <v>-0.27420794471464932</v>
      </c>
      <c r="X40" s="60">
        <f ca="1"/>
        <v>1.6862846998879528E-3</v>
      </c>
      <c r="Y40" s="60">
        <f ca="1"/>
        <v>0.14169090341303692</v>
      </c>
      <c r="Z40" s="43"/>
      <c r="AA40" s="43"/>
      <c r="AB40" s="43"/>
      <c r="AC40" s="43"/>
      <c r="AD40" s="43"/>
      <c r="AE40" s="43"/>
      <c r="AF40" s="43"/>
    </row>
    <row r="41" spans="2:32" x14ac:dyDescent="0.15">
      <c r="J41" s="40" t="s">
        <v>20</v>
      </c>
      <c r="K41" s="38">
        <f ca="1">COUNTA(L39:L46)</f>
        <v>8</v>
      </c>
      <c r="L41" s="6">
        <f ca="1"/>
        <v>-0.62683158663451044</v>
      </c>
      <c r="M41" s="6">
        <f ca="1"/>
        <v>0.59998918575626448</v>
      </c>
      <c r="N41" s="6">
        <f ca="1"/>
        <v>-0.71810610381444562</v>
      </c>
      <c r="P41" s="59">
        <f ca="1"/>
        <v>-0.35511177676624195</v>
      </c>
      <c r="Q41" s="59">
        <f ca="1"/>
        <v>9.6613716807405742E-2</v>
      </c>
      <c r="R41" s="59">
        <f ca="1"/>
        <v>-0.41304346909240741</v>
      </c>
      <c r="S41" s="59">
        <f ca="1"/>
        <v>3.7183954874928038E-2</v>
      </c>
      <c r="T41" s="59">
        <f ca="1"/>
        <v>-0.48485159836844194</v>
      </c>
      <c r="U41" s="59">
        <f ca="1"/>
        <v>1.0971777310170336</v>
      </c>
      <c r="V41" s="60">
        <f ca="1"/>
        <v>-0.45872589344847525</v>
      </c>
      <c r="W41" s="60">
        <f ca="1"/>
        <v>0.50634695861485046</v>
      </c>
      <c r="X41" s="60">
        <f ca="1"/>
        <v>-0.52296361227950894</v>
      </c>
      <c r="Y41" s="60">
        <f ca="1"/>
        <v>-1.0559103613170056</v>
      </c>
      <c r="Z41" s="43"/>
      <c r="AA41" s="43"/>
      <c r="AB41" s="43"/>
      <c r="AC41" s="43"/>
      <c r="AD41" s="43"/>
      <c r="AE41" s="43"/>
      <c r="AF41" s="43"/>
    </row>
    <row r="42" spans="2:32" x14ac:dyDescent="0.15">
      <c r="J42" s="39"/>
      <c r="L42" s="6">
        <f ca="1"/>
        <v>-9.8187397214420269E-2</v>
      </c>
      <c r="M42" s="6">
        <f ca="1"/>
        <v>0.2501275148782518</v>
      </c>
      <c r="N42" s="6">
        <f ca="1"/>
        <v>0.99923388136420055</v>
      </c>
      <c r="P42" s="59">
        <f ca="1"/>
        <v>0.33377434759377167</v>
      </c>
      <c r="Q42" s="59">
        <f ca="1"/>
        <v>-0.36674462889350906</v>
      </c>
      <c r="R42" s="59">
        <f ca="1"/>
        <v>-2.7020079376343435E-2</v>
      </c>
      <c r="S42" s="59">
        <f ca="1"/>
        <v>0.22732253313090967</v>
      </c>
      <c r="T42" s="59">
        <f ca="1"/>
        <v>0.92887269004687867</v>
      </c>
      <c r="U42" s="59">
        <f ca="1"/>
        <v>-0.6435974215951159</v>
      </c>
      <c r="V42" s="60">
        <f ca="1"/>
        <v>5.4053122460383421E-2</v>
      </c>
      <c r="W42" s="60">
        <f ca="1"/>
        <v>-0.64391560473817333</v>
      </c>
      <c r="X42" s="60">
        <f ca="1"/>
        <v>-0.34260589725627916</v>
      </c>
      <c r="Y42" s="60">
        <f ca="1"/>
        <v>0.82107744107754077</v>
      </c>
      <c r="Z42" s="43"/>
      <c r="AA42" s="43"/>
      <c r="AB42" s="43"/>
      <c r="AC42" s="43"/>
      <c r="AD42" s="43"/>
      <c r="AE42" s="43"/>
      <c r="AF42" s="43"/>
    </row>
    <row r="43" spans="2:32" x14ac:dyDescent="0.15">
      <c r="J43" s="39"/>
      <c r="K43" s="38" t="s">
        <v>11</v>
      </c>
      <c r="L43" s="8">
        <f ca="1"/>
        <v>-0.46561636104205184</v>
      </c>
      <c r="M43" s="8">
        <f ca="1"/>
        <v>0.53310752979670473</v>
      </c>
      <c r="N43" s="8">
        <f ca="1"/>
        <v>-0.40721457667909555</v>
      </c>
      <c r="P43" s="67">
        <f ca="1"/>
        <v>-0.27279369143972243</v>
      </c>
      <c r="Q43" s="67">
        <f ca="1"/>
        <v>4.4540866168496812E-2</v>
      </c>
      <c r="R43" s="67">
        <f ca="1"/>
        <v>-0.28757118968286605</v>
      </c>
      <c r="S43" s="67">
        <f ca="1"/>
        <v>9.5812606429043032E-2</v>
      </c>
      <c r="T43" s="67">
        <f ca="1"/>
        <v>-0.27908761638157054</v>
      </c>
      <c r="U43" s="67">
        <f ca="1"/>
        <v>0.7531874442353802</v>
      </c>
      <c r="V43" s="68">
        <f ca="1"/>
        <v>-0.33476418996861873</v>
      </c>
      <c r="W43" s="68">
        <f ca="1"/>
        <v>0.25451453478020558</v>
      </c>
      <c r="X43" s="68">
        <f ca="1"/>
        <v>-0.4429432658589586</v>
      </c>
      <c r="Y43" s="68">
        <f ca="1"/>
        <v>-0.67148953898421171</v>
      </c>
      <c r="Z43" s="43"/>
      <c r="AA43" s="43"/>
      <c r="AB43" s="43"/>
      <c r="AC43" s="43"/>
      <c r="AD43" s="43"/>
      <c r="AE43" s="43"/>
      <c r="AF43" s="43"/>
    </row>
    <row r="44" spans="2:32" x14ac:dyDescent="0.15">
      <c r="L44" s="65">
        <f ca="1"/>
        <v>-0.56918935890313049</v>
      </c>
      <c r="M44" s="65">
        <f ca="1"/>
        <v>0.58766640775801071</v>
      </c>
      <c r="N44" s="65">
        <f ca="1"/>
        <v>3.6438139718938833E-2</v>
      </c>
      <c r="P44" s="69">
        <f ca="1"/>
        <v>-4.0179038539972206E-2</v>
      </c>
      <c r="Q44" s="69">
        <f ca="1"/>
        <v>-0.16123368365596488</v>
      </c>
      <c r="R44" s="69">
        <f ca="1"/>
        <v>-0.36328613872507848</v>
      </c>
      <c r="S44" s="69">
        <f ca="1"/>
        <v>0.1376847029364606</v>
      </c>
      <c r="T44" s="69">
        <f ca="1"/>
        <v>0.20753523415504307</v>
      </c>
      <c r="U44" s="69">
        <f ca="1"/>
        <v>0.4674856740551474</v>
      </c>
      <c r="V44" s="65">
        <f ca="1"/>
        <v>-0.33214376126368839</v>
      </c>
      <c r="W44" s="65">
        <f ca="1"/>
        <v>4.2394168676638061E-2</v>
      </c>
      <c r="X44" s="65">
        <f ca="1"/>
        <v>-0.61709435542407731</v>
      </c>
      <c r="Y44" s="65">
        <f ca="1"/>
        <v>-0.34853690569591061</v>
      </c>
      <c r="Z44" s="43"/>
      <c r="AA44" s="43"/>
      <c r="AB44" s="43"/>
      <c r="AC44" s="43"/>
      <c r="AD44" s="43"/>
      <c r="AE44" s="43"/>
      <c r="AF44" s="43"/>
    </row>
    <row r="45" spans="2:32" x14ac:dyDescent="0.15">
      <c r="L45" s="63">
        <f ca="1"/>
        <v>0.30420776499241975</v>
      </c>
      <c r="M45" s="63">
        <f ca="1"/>
        <v>0.54359894676987874</v>
      </c>
      <c r="N45" s="63">
        <f ca="1"/>
        <v>0.6643710819009776</v>
      </c>
      <c r="P45" s="66">
        <f ca="1"/>
        <v>-0.32048435385683877</v>
      </c>
      <c r="Q45" s="66">
        <f ca="1"/>
        <v>2.746983157259808E-2</v>
      </c>
      <c r="R45" s="66">
        <f ca="1"/>
        <v>0.38084459283269534</v>
      </c>
      <c r="S45" s="66">
        <f ca="1"/>
        <v>0.53302769444045373</v>
      </c>
      <c r="T45" s="66">
        <f ca="1"/>
        <v>0.14657524841086877</v>
      </c>
      <c r="U45" s="66">
        <f ca="1"/>
        <v>-0.41531629444808527</v>
      </c>
      <c r="V45" s="63">
        <f ca="1"/>
        <v>0.16415182429364619</v>
      </c>
      <c r="W45" s="63">
        <f ca="1"/>
        <v>-0.89918170920355922</v>
      </c>
      <c r="X45" s="63">
        <f ca="1"/>
        <v>-0.10248476277067035</v>
      </c>
      <c r="Y45" s="63">
        <f ca="1"/>
        <v>0.80255348200225418</v>
      </c>
      <c r="Z45" s="43"/>
      <c r="AA45" s="43"/>
      <c r="AB45" s="43"/>
      <c r="AC45" s="43"/>
      <c r="AD45" s="43"/>
      <c r="AE45" s="43"/>
      <c r="AF45" s="43"/>
    </row>
    <row r="46" spans="2:32" x14ac:dyDescent="0.15">
      <c r="L46" s="66">
        <f ca="1"/>
        <v>-0.41866330756965953</v>
      </c>
      <c r="M46" s="66">
        <f ca="1"/>
        <v>-0.82253210904307372</v>
      </c>
      <c r="N46" s="66">
        <f ca="1"/>
        <v>0.76992809917553573</v>
      </c>
      <c r="P46" s="66">
        <f ca="1"/>
        <v>1.268424227229783</v>
      </c>
      <c r="Q46" s="66">
        <f ca="1"/>
        <v>-0.68829511880745353</v>
      </c>
      <c r="R46" s="66">
        <f ca="1"/>
        <v>-0.53380777226231402</v>
      </c>
      <c r="S46" s="66">
        <f ca="1"/>
        <v>-0.59005017057732223</v>
      </c>
      <c r="T46" s="66">
        <f ca="1"/>
        <v>1.4678168416175006</v>
      </c>
      <c r="U46" s="66">
        <f ca="1"/>
        <v>-0.80109918164999017</v>
      </c>
      <c r="V46" s="63">
        <f ca="1"/>
        <v>1.9184681666435249E-3</v>
      </c>
      <c r="W46" s="63">
        <f ca="1"/>
        <v>0.31802948818234927</v>
      </c>
      <c r="X46" s="63">
        <f ca="1"/>
        <v>-0.14287043174150293</v>
      </c>
      <c r="Y46" s="63">
        <f ca="1"/>
        <v>0.38614608709503045</v>
      </c>
      <c r="Z46" s="43"/>
      <c r="AA46" s="43"/>
      <c r="AB46" s="43"/>
      <c r="AC46" s="43"/>
      <c r="AD46" s="43"/>
      <c r="AE46" s="43"/>
      <c r="AF46" s="43"/>
    </row>
    <row r="47" spans="2:32" x14ac:dyDescent="0.15">
      <c r="B47" s="66" t="s">
        <v>21</v>
      </c>
      <c r="C47" s="71" t="s">
        <v>22</v>
      </c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</row>
    <row r="48" spans="2:32" x14ac:dyDescent="0.15"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P48" s="1" t="s">
        <v>23</v>
      </c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</row>
    <row r="49" spans="3:32" ht="12" thickBot="1" x14ac:dyDescent="0.2">
      <c r="C49" s="77"/>
      <c r="D49" s="77"/>
      <c r="E49" s="77"/>
      <c r="F49" s="77"/>
      <c r="G49" s="77"/>
      <c r="H49" s="77"/>
      <c r="I49" s="88" t="s">
        <v>24</v>
      </c>
      <c r="J49" s="77"/>
      <c r="K49" s="77"/>
      <c r="L49" s="77"/>
      <c r="M49" s="77"/>
      <c r="N49" s="77"/>
      <c r="P49" s="59" cm="1">
        <f t="array" aca="1" ref="P49:P56" ca="1">IF($M$2=FALSE, P39:P43/SQRT(SUMSQ(P39:P43)), P39:P46/SQRT(SUMSQ(P39:P46)))</f>
        <v>0.16152087400062881</v>
      </c>
      <c r="Q49" s="59" cm="1">
        <f t="array" aca="1" ref="Q49:Q56" ca="1">IF($M$2=FALSE, Q39:Q43/SQRT(SUMSQ(Q39:Q43)), Q39:Q46/SQRT(SUMSQ(Q39:Q46)))</f>
        <v>0.18676715303466887</v>
      </c>
      <c r="R49" s="67" cm="1">
        <f t="array" aca="1" ref="R49:R56" ca="1">IF($M$2=FALSE, R39:R43/SQRT(SUMSQ(R39:R43)), R39:R46/SQRT(SUMSQ(R39:R46)))</f>
        <v>0.22511936904951893</v>
      </c>
      <c r="S49" s="59" cm="1">
        <f t="array" aca="1" ref="S49:S56" ca="1">IF($M$2=FALSE, S39:S43/SQRT(SUMSQ(S39:S43)), S39:S46/SQRT(SUMSQ(S39:S46)))</f>
        <v>-0.44897726391734172</v>
      </c>
      <c r="T49" s="59" cm="1">
        <f t="array" aca="1" ref="T49:T56" ca="1">IF($M$2=FALSE, T39:T43/SQRT(SUMSQ(T39:T43)), T39:T46/SQRT(SUMSQ(T39:T46)))</f>
        <v>-0.14721760562216391</v>
      </c>
      <c r="U49" s="59" cm="1">
        <f t="array" aca="1" ref="U49:U56" ca="1">IF($M$2=FALSE, U39:U43/SQRT(SUMSQ(U39:U43)), U39:U46/SQRT(SUMSQ(U39:U46)))</f>
        <v>-0.1901605205036549</v>
      </c>
      <c r="V49" s="59" cm="1">
        <f t="array" aca="1" ref="V49:V56" ca="1">IF($M$2=FALSE, V39:V43/SQRT(SUMSQ(V39:V43)), V39:V46/SQRT(SUMSQ(V39:V46)))</f>
        <v>0.40139584068789597</v>
      </c>
      <c r="W49" s="59" cm="1">
        <f t="array" aca="1" ref="W49:W56" ca="1">IF($M$2=FALSE, W39:W43/SQRT(SUMSQ(W39:W43)), W39:W46/SQRT(SUMSQ(W39:W46)))</f>
        <v>0.29781919542589264</v>
      </c>
      <c r="X49" s="59" cm="1">
        <f t="array" aca="1" ref="X49:X56" ca="1">IF($M$2=FALSE, X39:X43/SQRT(SUMSQ(X39:X43)), X39:X46/SQRT(SUMSQ(X39:X46)))</f>
        <v>0.60302732703040862</v>
      </c>
      <c r="Y49" s="59" cm="1">
        <f t="array" aca="1" ref="Y49:Y56" ca="1">IF($M$2=FALSE, Y39:Y43/SQRT(SUMSQ(Y39:Y43)), Y39:Y46/SQRT(SUMSQ(Y39:Y46)))</f>
        <v>3.9759192687275277E-3</v>
      </c>
      <c r="Z49" s="43"/>
      <c r="AA49" s="43"/>
      <c r="AB49" s="43"/>
      <c r="AC49" s="43"/>
      <c r="AD49" s="43"/>
      <c r="AE49" s="43"/>
      <c r="AF49" s="43"/>
    </row>
    <row r="50" spans="3:32" ht="12" thickBot="1" x14ac:dyDescent="0.2">
      <c r="C50" s="77"/>
      <c r="D50" s="77"/>
      <c r="E50" s="77"/>
      <c r="F50" s="77"/>
      <c r="G50" s="77"/>
      <c r="H50" s="77"/>
      <c r="I50" s="83">
        <f ca="1">R40</f>
        <v>0.18157994885672196</v>
      </c>
      <c r="J50" s="77"/>
      <c r="K50" s="77"/>
      <c r="L50" s="77"/>
      <c r="M50" s="77"/>
      <c r="N50" s="77"/>
      <c r="P50" s="59">
        <f ca="1"/>
        <v>-0.18990588612353246</v>
      </c>
      <c r="Q50" s="72">
        <f ca="1"/>
        <v>0.14074195543650914</v>
      </c>
      <c r="R50" s="89">
        <f ca="1"/>
        <v>0.19201156947556758</v>
      </c>
      <c r="S50" s="73">
        <f ca="1"/>
        <v>0.22950510130140414</v>
      </c>
      <c r="T50" s="59">
        <f ca="1"/>
        <v>-0.10466010544706718</v>
      </c>
      <c r="U50" s="59">
        <f ca="1"/>
        <v>1.0447704377137147E-2</v>
      </c>
      <c r="V50" s="59">
        <f ca="1"/>
        <v>5.7919710164833771E-2</v>
      </c>
      <c r="W50" s="59">
        <f ca="1"/>
        <v>-0.19945195600536025</v>
      </c>
      <c r="X50" s="59">
        <f ca="1"/>
        <v>1.3459972514823849E-3</v>
      </c>
      <c r="Y50" s="59">
        <f ca="1"/>
        <v>7.9521126466317024E-2</v>
      </c>
      <c r="AC50" s="43"/>
      <c r="AD50" s="43"/>
      <c r="AE50" s="43"/>
      <c r="AF50" s="43"/>
    </row>
    <row r="51" spans="3:32" x14ac:dyDescent="0.15">
      <c r="C51" s="77"/>
      <c r="D51" s="79" t="s">
        <v>25</v>
      </c>
      <c r="E51" s="87"/>
      <c r="F51" s="79"/>
      <c r="G51" s="79"/>
      <c r="H51" s="79"/>
      <c r="I51" s="79"/>
      <c r="J51" s="79"/>
      <c r="K51" s="79"/>
      <c r="L51" s="79"/>
      <c r="M51" s="80" t="s">
        <v>26</v>
      </c>
      <c r="N51" s="91">
        <f ca="1">R50</f>
        <v>0.19201156947556758</v>
      </c>
      <c r="P51" s="59">
        <f ca="1"/>
        <v>-0.24165865021586277</v>
      </c>
      <c r="Q51" s="59">
        <f ca="1"/>
        <v>0.11684275633041639</v>
      </c>
      <c r="R51" s="74">
        <f ca="1"/>
        <v>-0.43677248100034516</v>
      </c>
      <c r="S51" s="59">
        <f ca="1"/>
        <v>3.8015657145815944E-2</v>
      </c>
      <c r="T51" s="59">
        <f ca="1"/>
        <v>-0.25881991384716418</v>
      </c>
      <c r="U51" s="59">
        <f ca="1"/>
        <v>0.60041976350542126</v>
      </c>
      <c r="V51" s="59">
        <f ca="1"/>
        <v>-0.61643836818618736</v>
      </c>
      <c r="W51" s="59">
        <f ca="1"/>
        <v>0.36830403079018342</v>
      </c>
      <c r="X51" s="59">
        <f ca="1"/>
        <v>-0.4174310451848911</v>
      </c>
      <c r="Y51" s="59">
        <f ca="1"/>
        <v>-0.59260813049243577</v>
      </c>
      <c r="AC51" s="43"/>
      <c r="AD51" s="43"/>
      <c r="AE51" s="43"/>
      <c r="AF51" s="43"/>
    </row>
    <row r="52" spans="3:32" x14ac:dyDescent="0.15">
      <c r="C52" s="77"/>
      <c r="D52" s="78" t="s">
        <v>27</v>
      </c>
      <c r="E52" s="84" cm="1">
        <f t="array" aca="1" ref="E52:L52" ca="1">IF(TRANSPOSE(R39:R46)="", "",TRANSPOSE(R39:R46))</f>
        <v>0.21288906512412295</v>
      </c>
      <c r="F52" s="84">
        <f ca="1"/>
        <v>0.18157994885672196</v>
      </c>
      <c r="G52" s="84">
        <f ca="1"/>
        <v>-0.41304346909240741</v>
      </c>
      <c r="H52" s="84">
        <f ca="1"/>
        <v>-2.7020079376343435E-2</v>
      </c>
      <c r="I52" s="84">
        <f ca="1"/>
        <v>-0.28757118968286605</v>
      </c>
      <c r="J52" s="84">
        <f ca="1"/>
        <v>-0.36328613872507848</v>
      </c>
      <c r="K52" s="84">
        <f ca="1"/>
        <v>0.38084459283269534</v>
      </c>
      <c r="L52" s="84">
        <f ca="1"/>
        <v>-0.53380777226231402</v>
      </c>
      <c r="M52" s="81" t="s">
        <v>28</v>
      </c>
      <c r="N52" s="86"/>
      <c r="P52" s="59">
        <f ca="1"/>
        <v>0.2271382240563834</v>
      </c>
      <c r="Q52" s="59">
        <f ca="1"/>
        <v>-0.44353384514452893</v>
      </c>
      <c r="R52" s="59">
        <f ca="1"/>
        <v>-2.8572360996201789E-2</v>
      </c>
      <c r="S52" s="59">
        <f ca="1"/>
        <v>0.23240710973565509</v>
      </c>
      <c r="T52" s="59">
        <f ca="1"/>
        <v>0.49584398694758358</v>
      </c>
      <c r="U52" s="59">
        <f ca="1"/>
        <v>-0.35220238320790259</v>
      </c>
      <c r="V52" s="59">
        <f ca="1"/>
        <v>7.2636882026345675E-2</v>
      </c>
      <c r="W52" s="59">
        <f ca="1"/>
        <v>-0.4683680007924359</v>
      </c>
      <c r="X52" s="59">
        <f ca="1"/>
        <v>-0.27346900323489237</v>
      </c>
      <c r="Y52" s="59">
        <f ca="1"/>
        <v>0.46081294887530166</v>
      </c>
      <c r="AC52" s="43"/>
      <c r="AD52" s="43"/>
      <c r="AE52" s="43"/>
      <c r="AF52" s="43"/>
    </row>
    <row r="53" spans="3:32" x14ac:dyDescent="0.15"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P53" s="67">
        <f ca="1"/>
        <v>-0.18564001414157755</v>
      </c>
      <c r="Q53" s="67">
        <f ca="1"/>
        <v>5.3866860156573923E-2</v>
      </c>
      <c r="R53" s="67">
        <f ca="1"/>
        <v>-0.30409192102225424</v>
      </c>
      <c r="S53" s="67">
        <f ca="1"/>
        <v>9.7955669549003282E-2</v>
      </c>
      <c r="T53" s="67">
        <f ca="1"/>
        <v>-0.14898049850873715</v>
      </c>
      <c r="U53" s="67">
        <f ca="1"/>
        <v>0.41217444937008002</v>
      </c>
      <c r="V53" s="67">
        <f ca="1"/>
        <v>-0.44985795207700652</v>
      </c>
      <c r="W53" s="67">
        <f ca="1"/>
        <v>0.18512746538592287</v>
      </c>
      <c r="X53" s="67">
        <f ca="1"/>
        <v>-0.35355857670321317</v>
      </c>
      <c r="Y53" s="67">
        <f ca="1"/>
        <v>-0.3768597931422274</v>
      </c>
      <c r="AC53" s="43"/>
      <c r="AD53" s="43"/>
      <c r="AE53" s="43"/>
      <c r="AF53" s="43"/>
    </row>
    <row r="54" spans="3:32" x14ac:dyDescent="0.15">
      <c r="P54" s="69">
        <f ca="1"/>
        <v>-2.7342411195031481E-2</v>
      </c>
      <c r="Q54" s="69">
        <f ca="1"/>
        <v>-0.19499289163280881</v>
      </c>
      <c r="R54" s="69">
        <f ca="1"/>
        <v>-0.38415663240638037</v>
      </c>
      <c r="S54" s="69">
        <f ca="1"/>
        <v>0.14076432909467737</v>
      </c>
      <c r="T54" s="69">
        <f ca="1"/>
        <v>0.11078493214214688</v>
      </c>
      <c r="U54" s="69">
        <f ca="1"/>
        <v>0.25582695485277435</v>
      </c>
      <c r="V54" s="69">
        <f ca="1"/>
        <v>-0.44633660563049959</v>
      </c>
      <c r="W54" s="69">
        <f ca="1"/>
        <v>3.0836451053873871E-2</v>
      </c>
      <c r="X54" s="69">
        <f ca="1"/>
        <v>-0.49256647253058311</v>
      </c>
      <c r="Y54" s="69">
        <f ca="1"/>
        <v>-0.19560922182300927</v>
      </c>
      <c r="AC54" s="43"/>
      <c r="AD54" s="43"/>
      <c r="AE54" s="43"/>
      <c r="AF54" s="43"/>
    </row>
    <row r="55" spans="3:32" x14ac:dyDescent="0.15">
      <c r="P55" s="66">
        <f ca="1"/>
        <v>-0.21809419297104266</v>
      </c>
      <c r="Q55" s="66">
        <f ca="1"/>
        <v>3.3221481824086359E-2</v>
      </c>
      <c r="R55" s="66">
        <f ca="1"/>
        <v>0.4027238054450098</v>
      </c>
      <c r="S55" s="66">
        <f ca="1"/>
        <v>0.54495005034378419</v>
      </c>
      <c r="T55" s="66">
        <f ca="1"/>
        <v>7.8243720951909651E-2</v>
      </c>
      <c r="U55" s="66">
        <f ca="1"/>
        <v>-0.22727777300157023</v>
      </c>
      <c r="V55" s="66">
        <f ca="1"/>
        <v>0.22058812059129329</v>
      </c>
      <c r="W55" s="66">
        <f ca="1"/>
        <v>-0.6540421390471538</v>
      </c>
      <c r="X55" s="66">
        <f ca="1"/>
        <v>-8.1803629610890966E-2</v>
      </c>
      <c r="Y55" s="66">
        <f ca="1"/>
        <v>0.45041675507033496</v>
      </c>
      <c r="AC55" s="43"/>
      <c r="AD55" s="43"/>
      <c r="AE55" s="43"/>
      <c r="AF55" s="43"/>
    </row>
    <row r="56" spans="3:32" x14ac:dyDescent="0.15">
      <c r="P56" s="66">
        <f ca="1"/>
        <v>0.86318085377163833</v>
      </c>
      <c r="Q56" s="66">
        <f ca="1"/>
        <v>-0.83241077465792801</v>
      </c>
      <c r="R56" s="66">
        <f ca="1"/>
        <v>-0.5644745953267124</v>
      </c>
      <c r="S56" s="66">
        <f ca="1"/>
        <v>-0.60324796162611272</v>
      </c>
      <c r="T56" s="66">
        <f ca="1"/>
        <v>0.78353918965978009</v>
      </c>
      <c r="U56" s="66">
        <f ca="1"/>
        <v>-0.43839367824647013</v>
      </c>
      <c r="V56" s="66">
        <f ca="1"/>
        <v>2.5780480303227407E-3</v>
      </c>
      <c r="W56" s="66">
        <f ca="1"/>
        <v>0.23132664354915894</v>
      </c>
      <c r="X56" s="66">
        <f ca="1"/>
        <v>-0.11403958563755126</v>
      </c>
      <c r="Y56" s="66">
        <f ca="1"/>
        <v>0.21671660697120002</v>
      </c>
      <c r="AC56" s="43"/>
      <c r="AD56" s="43"/>
      <c r="AE56" s="43"/>
      <c r="AF56" s="43"/>
    </row>
    <row r="57" spans="3:32" x14ac:dyDescent="0.15">
      <c r="AC57" s="43"/>
      <c r="AD57" s="43"/>
      <c r="AE57" s="43"/>
      <c r="AF57" s="43"/>
    </row>
    <row r="58" spans="3:32" x14ac:dyDescent="0.15">
      <c r="C58" s="66" t="s">
        <v>21</v>
      </c>
      <c r="D58" s="71" t="s">
        <v>29</v>
      </c>
      <c r="F58" s="43"/>
      <c r="G58" s="43"/>
      <c r="H58" s="43"/>
      <c r="I58" s="43"/>
      <c r="P58" s="1" t="s">
        <v>30</v>
      </c>
    </row>
    <row r="59" spans="3:32" ht="12" thickBot="1" x14ac:dyDescent="0.2"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P59" s="59" cm="1">
        <f t="array" aca="1" ref="P59:P66" ca="1">IF($M$2=FALSE, 0.5*P49:P53*(1+TANH(SQRT(2/PI())*(P49:P53+0.044715*P49:P53^3))), 0.5*P49:P56*(1+TANH(SQRT(2/PI())*(P49:P56+0.044715*P49:P56^3))))</f>
        <v>9.112314012108505E-2</v>
      </c>
      <c r="Q59" s="59" cm="1">
        <f t="array" aca="1" ref="Q59:Q66" ca="1">IF($M$2=FALSE, 0.5*Q49:Q53*(1+TANH(SQRT(2/PI())*(Q49:Q53+0.044715*Q49:Q53^3))), 0.5*Q49:Q56*(1+TANH(SQRT(2/PI())*(Q49:Q56+0.044715*Q49:Q56^3))))</f>
        <v>0.1072185973844223</v>
      </c>
      <c r="R59" s="67" cm="1">
        <f t="array" aca="1" ref="R59:R66" ca="1">IF($M$2=FALSE, 0.5*R49:R53*(1+TANH(SQRT(2/PI())*(R49:R53+0.044715*R49:R53^3))), 0.5*R49:R56*(1+TANH(SQRT(2/PI())*(R49:R56+0.044715*R49:R56^3))))</f>
        <v>0.13260727772483263</v>
      </c>
      <c r="S59" s="59" cm="1">
        <f t="array" aca="1" ref="S59:S66" ca="1">IF($M$2=FALSE, 0.5*S49:S53*(1+TANH(SQRT(2/PI())*(S49:S53+0.044715*S49:S53^3))), 0.5*S49:S56*(1+TANH(SQRT(2/PI())*(S49:S56+0.044715*S49:S56^3))))</f>
        <v>-0.14670325682778937</v>
      </c>
      <c r="T59" s="59" cm="1">
        <f t="array" aca="1" ref="T59:T66" ca="1">IF($M$2=FALSE, 0.5*T49:T53*(1+TANH(SQRT(2/PI())*(T49:T53+0.044715*T49:T53^3))), 0.5*T49:T56*(1+TANH(SQRT(2/PI())*(T49:T56+0.044715*T49:T56^3))))</f>
        <v>-6.4993800290974527E-2</v>
      </c>
      <c r="U59" s="59" cm="1">
        <f t="array" aca="1" ref="U59:U66" ca="1">IF($M$2=FALSE, 0.5*U49:U53*(1+TANH(SQRT(2/PI())*(U49:U53+0.044715*U49:U53^3))), 0.5*U49:U56*(1+TANH(SQRT(2/PI())*(U49:U56+0.044715*U49:U56^3))))</f>
        <v>-8.0740993250444468E-2</v>
      </c>
      <c r="V59" s="59" cm="1">
        <f t="array" aca="1" ref="V59:V66" ca="1">IF($M$2=FALSE, 0.5*V49:V53*(1+TANH(SQRT(2/PI())*(V49:V53+0.044715*V49:V53^3))), 0.5*V49:V56*(1+TANH(SQRT(2/PI())*(V49:V56+0.044715*V49:V56^3))))</f>
        <v>0.26328221269718616</v>
      </c>
      <c r="W59" s="59" cm="1">
        <f t="array" aca="1" ref="W59:W66" ca="1">IF($M$2=FALSE, 0.5*W49:W53*(1+TANH(SQRT(2/PI())*(W49:W53+0.044715*W49:W53^3))), 0.5*W49:W56*(1+TANH(SQRT(2/PI())*(W49:W56+0.044715*W49:W56^3))))</f>
        <v>0.18377566255096667</v>
      </c>
      <c r="X59" s="59" cm="1">
        <f t="array" aca="1" ref="X59:X66" ca="1">IF($M$2=FALSE, 0.5*X49:X53*(1+TANH(SQRT(2/PI())*(X49:X53+0.044715*X49:X53^3))), 0.5*X49:X56*(1+TANH(SQRT(2/PI())*(X49:X56+0.044715*X49:X56^3))))</f>
        <v>0.43821946250554228</v>
      </c>
      <c r="Y59" s="59" cm="1">
        <f t="array" aca="1" ref="Y59:Y66" ca="1">IF($M$2=FALSE, 0.5*Y49:Y53*(1+TANH(SQRT(2/PI())*(Y49:Y53+0.044715*Y49:Y53^3))), 0.5*Y49:Y56*(1+TANH(SQRT(2/PI())*(Y49:Y56+0.044715*Y49:Y56^3))))</f>
        <v>1.9942660709171703E-3</v>
      </c>
    </row>
    <row r="60" spans="3:32" ht="12" thickBot="1" x14ac:dyDescent="0.2">
      <c r="D60" s="78"/>
      <c r="E60" s="88" t="s">
        <v>31</v>
      </c>
      <c r="F60" s="85"/>
      <c r="G60" s="85"/>
      <c r="H60" s="85"/>
      <c r="I60" s="88" t="s">
        <v>31</v>
      </c>
      <c r="J60" s="85"/>
      <c r="K60" s="85"/>
      <c r="L60" s="88" t="s">
        <v>31</v>
      </c>
      <c r="M60" s="77"/>
      <c r="N60" s="77"/>
      <c r="P60" s="59">
        <f ca="1"/>
        <v>-8.0651821670231022E-2</v>
      </c>
      <c r="Q60" s="72">
        <f ca="1"/>
        <v>7.8247206528920171E-2</v>
      </c>
      <c r="R60" s="90">
        <f ca="1"/>
        <v>0.11062384782904182</v>
      </c>
      <c r="S60" s="73">
        <f ca="1"/>
        <v>0.13558197162694105</v>
      </c>
      <c r="T60" s="59">
        <f ca="1"/>
        <v>-4.7968147540677443E-2</v>
      </c>
      <c r="U60" s="59">
        <f ca="1"/>
        <v>5.2673977482657021E-3</v>
      </c>
      <c r="V60" s="59">
        <f ca="1"/>
        <v>3.0297432289299899E-2</v>
      </c>
      <c r="W60" s="59">
        <f ca="1"/>
        <v>-8.3960727125697771E-2</v>
      </c>
      <c r="X60" s="59">
        <f ca="1"/>
        <v>6.7372139268257684E-4</v>
      </c>
      <c r="Y60" s="59">
        <f ca="1"/>
        <v>4.2280649047077276E-2</v>
      </c>
    </row>
    <row r="61" spans="3:32" x14ac:dyDescent="0.15">
      <c r="D61" s="78" t="s">
        <v>32</v>
      </c>
      <c r="E61" s="83">
        <f ca="1">R50</f>
        <v>0.19201156947556758</v>
      </c>
      <c r="F61" s="77" t="s">
        <v>33</v>
      </c>
      <c r="G61" s="77"/>
      <c r="H61" s="77"/>
      <c r="I61" s="83">
        <f ca="1">R50</f>
        <v>0.19201156947556758</v>
      </c>
      <c r="J61" s="79" t="s">
        <v>34</v>
      </c>
      <c r="K61" s="77"/>
      <c r="L61" s="83">
        <f ca="1">R50</f>
        <v>0.19201156947556758</v>
      </c>
      <c r="M61" s="81" t="s">
        <v>35</v>
      </c>
      <c r="N61" s="92">
        <f ca="1">0.5*R50*(1+TANH(SQRT(2/PI())*(R50+0.0044715*R50^3)))</f>
        <v>0.11060252998541319</v>
      </c>
      <c r="P61" s="59">
        <f ca="1"/>
        <v>-9.7757399339064577E-2</v>
      </c>
      <c r="Q61" s="59">
        <f ca="1"/>
        <v>6.3855401692534841E-2</v>
      </c>
      <c r="R61" s="74">
        <f ca="1"/>
        <v>-0.14464251110172957</v>
      </c>
      <c r="S61" s="59">
        <f ca="1"/>
        <v>1.9584236515532177E-2</v>
      </c>
      <c r="T61" s="59">
        <f ca="1"/>
        <v>-0.10298251329890076</v>
      </c>
      <c r="U61" s="59">
        <f ca="1"/>
        <v>0.43580373487859531</v>
      </c>
      <c r="V61" s="59">
        <f ca="1"/>
        <v>-0.16573639414187025</v>
      </c>
      <c r="W61" s="59">
        <f ca="1"/>
        <v>0.23706322768327215</v>
      </c>
      <c r="X61" s="59">
        <f ca="1"/>
        <v>-0.14117632541606076</v>
      </c>
      <c r="Y61" s="59">
        <f ca="1"/>
        <v>-0.16401908343675461</v>
      </c>
    </row>
    <row r="62" spans="3:32" x14ac:dyDescent="0.15"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P62" s="59">
        <f ca="1"/>
        <v>0.13397478952958869</v>
      </c>
      <c r="Q62" s="59">
        <f ca="1"/>
        <v>-0.1457961434262757</v>
      </c>
      <c r="R62" s="59">
        <f ca="1"/>
        <v>-1.396053660189767E-2</v>
      </c>
      <c r="S62" s="59">
        <f ca="1"/>
        <v>0.13755830718344461</v>
      </c>
      <c r="T62" s="59">
        <f ca="1"/>
        <v>0.34211453273992648</v>
      </c>
      <c r="U62" s="59">
        <f ca="1"/>
        <v>-0.12762279629493747</v>
      </c>
      <c r="V62" s="59">
        <f ca="1"/>
        <v>3.8421448429825193E-2</v>
      </c>
      <c r="W62" s="59">
        <f ca="1"/>
        <v>-0.14977924849834973</v>
      </c>
      <c r="X62" s="59">
        <f ca="1"/>
        <v>-0.10726896755509292</v>
      </c>
      <c r="Y62" s="59">
        <f ca="1"/>
        <v>0.3122034851973266</v>
      </c>
    </row>
    <row r="63" spans="3:32" x14ac:dyDescent="0.15">
      <c r="P63" s="67">
        <f ca="1"/>
        <v>-7.9150514468233013E-2</v>
      </c>
      <c r="Q63" s="67">
        <f ca="1"/>
        <v>2.8090454069602422E-2</v>
      </c>
      <c r="R63" s="67">
        <f ca="1"/>
        <v>-0.1157184114767153</v>
      </c>
      <c r="S63" s="67">
        <f ca="1"/>
        <v>5.2799667832715551E-2</v>
      </c>
      <c r="T63" s="67">
        <f ca="1"/>
        <v>-6.5668455763472536E-2</v>
      </c>
      <c r="U63" s="67">
        <f ca="1"/>
        <v>0.27198310967049655</v>
      </c>
      <c r="V63" s="67">
        <f ca="1"/>
        <v>-0.14684821076076357</v>
      </c>
      <c r="W63" s="67">
        <f ca="1"/>
        <v>0.10615827770402939</v>
      </c>
      <c r="X63" s="67">
        <f ca="1"/>
        <v>-0.1279345291787328</v>
      </c>
      <c r="Y63" s="67">
        <f ca="1"/>
        <v>-0.13308986073350776</v>
      </c>
    </row>
    <row r="64" spans="3:32" x14ac:dyDescent="0.15">
      <c r="F64" s="43"/>
      <c r="G64" s="43"/>
      <c r="H64" s="43"/>
      <c r="I64" s="43"/>
      <c r="P64" s="69">
        <f ca="1"/>
        <v>-1.3372990718856979E-2</v>
      </c>
      <c r="Q64" s="69">
        <f ca="1"/>
        <v>-8.2423813619861688E-2</v>
      </c>
      <c r="R64" s="69">
        <f ca="1"/>
        <v>-0.13462692258140679</v>
      </c>
      <c r="S64" s="69">
        <f ca="1"/>
        <v>7.826088942638125E-2</v>
      </c>
      <c r="T64" s="69">
        <f ca="1"/>
        <v>6.0278758388058962E-2</v>
      </c>
      <c r="U64" s="69">
        <f ca="1"/>
        <v>0.15373984962908724</v>
      </c>
      <c r="V64" s="69">
        <f ca="1"/>
        <v>-0.14626561140570962</v>
      </c>
      <c r="W64" s="69">
        <f ca="1"/>
        <v>1.5797514032427993E-2</v>
      </c>
      <c r="X64" s="69">
        <f ca="1"/>
        <v>-0.15328302991206716</v>
      </c>
      <c r="Y64" s="69">
        <f ca="1"/>
        <v>-8.263715387957532E-2</v>
      </c>
      <c r="AC64" s="43"/>
      <c r="AD64" s="43"/>
      <c r="AE64" s="43"/>
      <c r="AF64" s="43"/>
    </row>
    <row r="65" spans="5:32" x14ac:dyDescent="0.15">
      <c r="P65" s="66">
        <f ca="1"/>
        <v>-9.0221459538222193E-2</v>
      </c>
      <c r="Q65" s="66">
        <f ca="1"/>
        <v>1.7050958906024802E-2</v>
      </c>
      <c r="R65" s="66">
        <f ca="1"/>
        <v>0.26434996593670235</v>
      </c>
      <c r="S65" s="66">
        <f ca="1"/>
        <v>0.38531400673054989</v>
      </c>
      <c r="T65" s="66">
        <f ca="1"/>
        <v>4.1561714933726485E-2</v>
      </c>
      <c r="U65" s="66">
        <f ca="1"/>
        <v>-9.3208343117014647E-2</v>
      </c>
      <c r="V65" s="66">
        <f ca="1"/>
        <v>0.12954919942740181</v>
      </c>
      <c r="W65" s="66">
        <f ca="1"/>
        <v>-0.16783368581965641</v>
      </c>
      <c r="X65" s="66">
        <f ca="1"/>
        <v>-3.82351485266057E-2</v>
      </c>
      <c r="Y65" s="66">
        <f ca="1"/>
        <v>0.30347683047777024</v>
      </c>
      <c r="Z65" s="43"/>
      <c r="AA65" s="43"/>
      <c r="AB65" s="43"/>
      <c r="AC65" s="43"/>
      <c r="AD65" s="43"/>
      <c r="AE65" s="43"/>
      <c r="AF65" s="43"/>
    </row>
    <row r="66" spans="5:32" x14ac:dyDescent="0.15">
      <c r="P66" s="66">
        <f ca="1"/>
        <v>0.6956026519548818</v>
      </c>
      <c r="Q66" s="66">
        <f ca="1"/>
        <v>-0.16873131211935455</v>
      </c>
      <c r="R66" s="66">
        <f ca="1"/>
        <v>-0.1615880311197066</v>
      </c>
      <c r="S66" s="66">
        <f ca="1"/>
        <v>-0.16482392661045492</v>
      </c>
      <c r="T66" s="66">
        <f ca="1"/>
        <v>0.61370240499655826</v>
      </c>
      <c r="U66" s="66">
        <f ca="1"/>
        <v>-0.14492184629966801</v>
      </c>
      <c r="V66" s="66">
        <f ca="1"/>
        <v>1.2916755149131273E-3</v>
      </c>
      <c r="W66" s="66">
        <f ca="1"/>
        <v>0.13682174058381877</v>
      </c>
      <c r="X66" s="66">
        <f ca="1"/>
        <v>-5.184281647747005E-2</v>
      </c>
      <c r="Y66" s="66">
        <f ca="1"/>
        <v>0.12694872117501285</v>
      </c>
      <c r="Z66" s="43"/>
      <c r="AA66" s="43"/>
      <c r="AB66" s="43"/>
      <c r="AC66" s="43"/>
      <c r="AD66" s="43"/>
      <c r="AE66" s="43"/>
      <c r="AF66" s="43"/>
    </row>
    <row r="67" spans="5:32" x14ac:dyDescent="0.15">
      <c r="AA67" s="43"/>
      <c r="AB67" s="43"/>
      <c r="AC67" s="43"/>
      <c r="AD67" s="43"/>
      <c r="AE67" s="43"/>
      <c r="AF67" s="43"/>
    </row>
    <row r="68" spans="5:32" x14ac:dyDescent="0.15"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</row>
    <row r="69" spans="5:32" x14ac:dyDescent="0.15">
      <c r="G69" s="1" t="s">
        <v>17</v>
      </c>
      <c r="H69" s="38" t="s">
        <v>6</v>
      </c>
      <c r="I69" s="40" t="s">
        <v>20</v>
      </c>
      <c r="J69" s="41">
        <f ca="1">COUNTA(G70:N70)</f>
        <v>8</v>
      </c>
      <c r="K69" s="38" t="s">
        <v>8</v>
      </c>
      <c r="P69" s="1" t="s">
        <v>36</v>
      </c>
      <c r="R69" s="38" t="s">
        <v>6</v>
      </c>
      <c r="S69" s="38" t="s">
        <v>7</v>
      </c>
      <c r="T69" s="38" t="s">
        <v>8</v>
      </c>
      <c r="U69" s="39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</row>
    <row r="70" spans="5:32" x14ac:dyDescent="0.15">
      <c r="E70" s="39"/>
      <c r="F70" s="38" t="s">
        <v>9</v>
      </c>
      <c r="G70" s="55" cm="1">
        <f t="array" aca="1" ref="G70:N73" ca="1">_xlfn.ANCHORARRAY(P27)</f>
        <v>-0.29448979343086013</v>
      </c>
      <c r="H70" s="55">
        <f ca="1"/>
        <v>-0.78871275225181292</v>
      </c>
      <c r="I70" s="55">
        <f ca="1"/>
        <v>-0.79709315182046558</v>
      </c>
      <c r="J70" s="55">
        <f ca="1"/>
        <v>0.53228240274846694</v>
      </c>
      <c r="K70" s="58">
        <f ca="1"/>
        <v>-0.63528337109260669</v>
      </c>
      <c r="L70" s="70">
        <f ca="1"/>
        <v>0.62890254205519969</v>
      </c>
      <c r="M70" s="66">
        <f ca="1"/>
        <v>-3.482241676712361E-2</v>
      </c>
      <c r="N70" s="66">
        <f ca="1"/>
        <v>0.70451900829721392</v>
      </c>
      <c r="P70" s="61" cm="1">
        <f t="array" aca="1" ref="P70:Y73" ca="1">IF($M$2=FALSE,MMULT(G70:K73,P59:Y63),MMULT(_xlfn.ANCHORARRAY(G70),P59:Y66))</f>
        <v>0.72109017955076404</v>
      </c>
      <c r="Q70" s="61">
        <f ca="1"/>
        <v>-0.41094289369198245</v>
      </c>
      <c r="R70" s="61">
        <f ca="1"/>
        <v>-0.15263969763883969</v>
      </c>
      <c r="S70" s="61">
        <f ca="1"/>
        <v>-0.11998664566072646</v>
      </c>
      <c r="T70" s="61">
        <f ca="1"/>
        <v>0.83170657483185306</v>
      </c>
      <c r="U70" s="61">
        <f ca="1"/>
        <v>-0.57063802682862697</v>
      </c>
      <c r="V70" s="62">
        <f ca="1"/>
        <v>4.8830715308142064E-2</v>
      </c>
      <c r="W70" s="62">
        <f ca="1"/>
        <v>-0.21185309458850343</v>
      </c>
      <c r="X70" s="62">
        <f ca="1"/>
        <v>-0.12446745081147267</v>
      </c>
      <c r="Y70" s="62">
        <f ca="1"/>
        <v>0.3744333810611149</v>
      </c>
      <c r="Z70" s="38" t="s">
        <v>9</v>
      </c>
      <c r="AA70" s="39"/>
      <c r="AB70" s="43"/>
      <c r="AC70" s="43"/>
      <c r="AD70" s="43"/>
      <c r="AE70" s="43"/>
      <c r="AF70" s="43"/>
    </row>
    <row r="71" spans="5:32" x14ac:dyDescent="0.15">
      <c r="E71" s="39"/>
      <c r="F71" s="40" t="s">
        <v>37</v>
      </c>
      <c r="G71" s="55">
        <f ca="1"/>
        <v>2.2657377381233523E-2</v>
      </c>
      <c r="H71" s="55">
        <f ca="1"/>
        <v>0.7579273881229589</v>
      </c>
      <c r="I71" s="55">
        <f ca="1"/>
        <v>-0.69511540375509639</v>
      </c>
      <c r="J71" s="55">
        <f ca="1"/>
        <v>0.11575020754231269</v>
      </c>
      <c r="K71" s="58">
        <f ca="1"/>
        <v>-0.66628415736449464</v>
      </c>
      <c r="L71" s="70">
        <f ca="1"/>
        <v>-6.3531737654427323E-2</v>
      </c>
      <c r="M71" s="66">
        <f ca="1"/>
        <v>0.71814580815826901</v>
      </c>
      <c r="N71" s="66">
        <f ca="1"/>
        <v>0.94372072196045353</v>
      </c>
      <c r="P71" s="61">
        <f ca="1"/>
        <v>0.66964548773572963</v>
      </c>
      <c r="Q71" s="61">
        <f ca="1"/>
        <v>-0.15999767153785074</v>
      </c>
      <c r="R71" s="61">
        <f ca="1"/>
        <v>0.30877895282439716</v>
      </c>
      <c r="S71" s="61">
        <f ca="1"/>
        <v>0.18275872796603981</v>
      </c>
      <c r="T71" s="61">
        <f ca="1"/>
        <v>0.7222908831616236</v>
      </c>
      <c r="U71" s="61">
        <f ca="1"/>
        <v>-0.71023165557352042</v>
      </c>
      <c r="V71" s="62">
        <f ca="1"/>
        <v>0.34997108962080781</v>
      </c>
      <c r="W71" s="62">
        <f ca="1"/>
        <v>-0.30473830866102719</v>
      </c>
      <c r="X71" s="62">
        <f ca="1"/>
        <v>0.11475250419981467</v>
      </c>
      <c r="Y71" s="62">
        <f ca="1"/>
        <v>0.61391115652644324</v>
      </c>
      <c r="Z71" s="40" t="s">
        <v>14</v>
      </c>
      <c r="AA71" s="41">
        <v>4</v>
      </c>
      <c r="AB71" s="43"/>
      <c r="AC71" s="43"/>
      <c r="AD71" s="43"/>
      <c r="AE71" s="43"/>
      <c r="AF71" s="43"/>
    </row>
    <row r="72" spans="5:32" x14ac:dyDescent="0.15">
      <c r="E72" s="39"/>
      <c r="G72" s="55">
        <f ca="1"/>
        <v>0.89331965429006099</v>
      </c>
      <c r="H72" s="55">
        <f ca="1"/>
        <v>-0.54042980544162167</v>
      </c>
      <c r="I72" s="55">
        <f ca="1"/>
        <v>0.59842615102940044</v>
      </c>
      <c r="J72" s="55">
        <f ca="1"/>
        <v>-0.4304997392144263</v>
      </c>
      <c r="K72" s="58">
        <f ca="1"/>
        <v>9.1221101495572388E-2</v>
      </c>
      <c r="L72" s="70">
        <f ca="1"/>
        <v>-0.87139864522552268</v>
      </c>
      <c r="M72" s="66">
        <f ca="1"/>
        <v>0.14950494553775817</v>
      </c>
      <c r="N72" s="66">
        <f ca="1"/>
        <v>-1.6656603647527746E-2</v>
      </c>
      <c r="P72" s="61">
        <f ca="1"/>
        <v>-1.182987903345685E-2</v>
      </c>
      <c r="Q72" s="61">
        <f ca="1"/>
        <v>0.23421743668484288</v>
      </c>
      <c r="R72" s="61">
        <f ca="1"/>
        <v>0.12709930114553158</v>
      </c>
      <c r="S72" s="61">
        <f ca="1"/>
        <v>-0.2548527700644041</v>
      </c>
      <c r="T72" s="61">
        <f ca="1"/>
        <v>-0.30357016180035423</v>
      </c>
      <c r="U72" s="61">
        <f ca="1"/>
        <v>0.12008445693329853</v>
      </c>
      <c r="V72" s="62">
        <f ca="1"/>
        <v>0.23650685499032231</v>
      </c>
      <c r="W72" s="62">
        <f ca="1"/>
        <v>0.38443704421172065</v>
      </c>
      <c r="X72" s="62">
        <f ca="1"/>
        <v>0.46984909452889462</v>
      </c>
      <c r="Y72" s="62">
        <f ca="1"/>
        <v>-0.15049898089480473</v>
      </c>
      <c r="AA72" s="39"/>
      <c r="AB72" s="43"/>
      <c r="AC72" s="43"/>
      <c r="AD72" s="43"/>
      <c r="AE72" s="43"/>
      <c r="AF72" s="43"/>
    </row>
    <row r="73" spans="5:32" x14ac:dyDescent="0.15">
      <c r="E73" s="39"/>
      <c r="F73" s="38" t="s">
        <v>11</v>
      </c>
      <c r="G73" s="55">
        <f ca="1"/>
        <v>-0.79807145668533663</v>
      </c>
      <c r="H73" s="55">
        <f ca="1"/>
        <v>0.69194848708462176</v>
      </c>
      <c r="I73" s="55">
        <f ca="1"/>
        <v>0.27542387997696083</v>
      </c>
      <c r="J73" s="55">
        <f ca="1"/>
        <v>0.14660897680132678</v>
      </c>
      <c r="K73" s="58">
        <f ca="1"/>
        <v>-0.63400116515613281</v>
      </c>
      <c r="L73" s="70">
        <f ca="1"/>
        <v>0.41020390413866403</v>
      </c>
      <c r="M73" s="66">
        <f ca="1"/>
        <v>-0.30280833533307949</v>
      </c>
      <c r="N73" s="66">
        <f ca="1"/>
        <v>-0.26736382113458679</v>
      </c>
      <c r="P73" s="61">
        <f ca="1"/>
        <v>-0.24977580622306528</v>
      </c>
      <c r="Q73" s="61">
        <f ca="1"/>
        <v>-4.6883261819361206E-2</v>
      </c>
      <c r="R73" s="61">
        <f ca="1"/>
        <v>-8.9872281983882196E-2</v>
      </c>
      <c r="S73" s="61">
        <f ca="1"/>
        <v>0.16247620442707925</v>
      </c>
      <c r="T73" s="61">
        <f ca="1"/>
        <v>-6.9835166290564035E-2</v>
      </c>
      <c r="U73" s="61">
        <f ca="1"/>
        <v>0.12700015790441296</v>
      </c>
      <c r="V73" s="62">
        <f ca="1"/>
        <v>-0.23563930089798646</v>
      </c>
      <c r="W73" s="62">
        <f ca="1"/>
        <v>-0.2080127314089858</v>
      </c>
      <c r="X73" s="62">
        <f ca="1"/>
        <v>-0.36020203073081408</v>
      </c>
      <c r="Y73" s="62">
        <f ca="1"/>
        <v>-4.7094239922413045E-2</v>
      </c>
      <c r="Z73" s="38" t="s">
        <v>11</v>
      </c>
      <c r="AA73" s="39"/>
      <c r="AB73" s="43"/>
      <c r="AC73" s="43"/>
      <c r="AD73" s="43"/>
      <c r="AE73" s="43"/>
      <c r="AF73" s="43"/>
    </row>
    <row r="74" spans="5:32" x14ac:dyDescent="0.15"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</row>
    <row r="75" spans="5:32" x14ac:dyDescent="0.15"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</row>
    <row r="76" spans="5:32" x14ac:dyDescent="0.15"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</row>
    <row r="77" spans="5:32" x14ac:dyDescent="0.15"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</row>
    <row r="78" spans="5:32" x14ac:dyDescent="0.15"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</row>
    <row r="79" spans="5:32" x14ac:dyDescent="0.15"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</row>
    <row r="80" spans="5:32" x14ac:dyDescent="0.15"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</row>
    <row r="81" spans="22:32" x14ac:dyDescent="0.15"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</row>
    <row r="82" spans="22:32" x14ac:dyDescent="0.15"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</row>
    <row r="83" spans="22:32" x14ac:dyDescent="0.15"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</row>
  </sheetData>
  <conditionalFormatting sqref="L44:N46">
    <cfRule type="notContainsBlanks" dxfId="13" priority="5">
      <formula>LEN(TRIM(L44))&gt;0</formula>
    </cfRule>
    <cfRule type="notContainsBlanks" dxfId="12" priority="11">
      <formula>LEN(TRIM(L44))&gt;0</formula>
    </cfRule>
  </conditionalFormatting>
  <conditionalFormatting sqref="L70:N73">
    <cfRule type="notContainsBlanks" dxfId="11" priority="1">
      <formula>LEN(TRIM(L70))&gt;0</formula>
    </cfRule>
    <cfRule type="notContainsBlanks" dxfId="10" priority="10">
      <formula>LEN(TRIM(L70))&gt;0</formula>
    </cfRule>
  </conditionalFormatting>
  <conditionalFormatting sqref="P44:Y46">
    <cfRule type="notContainsBlanks" dxfId="9" priority="4">
      <formula>LEN(TRIM(P44))&gt;0</formula>
    </cfRule>
    <cfRule type="notContainsBlanks" dxfId="8" priority="14">
      <formula>LEN(TRIM(P44))&gt;0</formula>
    </cfRule>
  </conditionalFormatting>
  <conditionalFormatting sqref="P54:Y56">
    <cfRule type="notContainsBlanks" dxfId="7" priority="3">
      <formula>LEN(TRIM(P54))&gt;0</formula>
    </cfRule>
    <cfRule type="notContainsBlanks" dxfId="6" priority="9">
      <formula>LEN(TRIM(P54))&gt;0</formula>
    </cfRule>
  </conditionalFormatting>
  <conditionalFormatting sqref="P64:Y66">
    <cfRule type="notContainsBlanks" dxfId="5" priority="2">
      <formula>LEN(TRIM(P64))&gt;0</formula>
    </cfRule>
    <cfRule type="notContainsBlanks" dxfId="4" priority="8">
      <formula>LEN(TRIM(P64))&gt;0</formula>
    </cfRule>
  </conditionalFormatting>
  <conditionalFormatting sqref="U22:W24">
    <cfRule type="notContainsBlanks" dxfId="3" priority="7">
      <formula>LEN(TRIM(U22))&gt;0</formula>
    </cfRule>
    <cfRule type="notContainsBlanks" dxfId="2" priority="12">
      <formula>LEN(TRIM(U22))&gt;0</formula>
    </cfRule>
  </conditionalFormatting>
  <conditionalFormatting sqref="U27:W30">
    <cfRule type="notContainsBlanks" dxfId="1" priority="6">
      <formula>LEN(TRIM(U27))&gt;0</formula>
    </cfRule>
    <cfRule type="notContainsBlanks" dxfId="0" priority="13">
      <formula>LEN(TRIM(U27))&gt;0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Tokenformer Pattention</vt:lpstr>
      <vt:lpstr>Scale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Jubair</dc:creator>
  <cp:keywords/>
  <dc:description/>
  <cp:lastModifiedBy>Mohammad Jubair</cp:lastModifiedBy>
  <cp:revision/>
  <dcterms:created xsi:type="dcterms:W3CDTF">2025-09-22T22:51:29Z</dcterms:created>
  <dcterms:modified xsi:type="dcterms:W3CDTF">2025-10-18T10:32:18Z</dcterms:modified>
  <cp:category/>
  <cp:contentStatus/>
</cp:coreProperties>
</file>