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oju3572_colorado_edu/Documents/LAB/Research/ABH/Github/"/>
    </mc:Choice>
  </mc:AlternateContent>
  <xr:revisionPtr revIDLastSave="67" documentId="8_{631F44A3-5383-7A4B-850C-1409A6514BAC}" xr6:coauthVersionLast="47" xr6:coauthVersionMax="47" xr10:uidLastSave="{ED4479AF-F00F-3C44-BE1E-0FB6B502928A}"/>
  <bookViews>
    <workbookView xWindow="0" yWindow="740" windowWidth="29400" windowHeight="16980" xr2:uid="{7615FA4C-C320-4649-AE11-71577F01A620}"/>
  </bookViews>
  <sheets>
    <sheet name="Overview" sheetId="17" r:id="rId1"/>
    <sheet name="Overview-2" sheetId="29" r:id="rId2"/>
    <sheet name="Algorithm" sheetId="27" r:id="rId3"/>
    <sheet name="Sheet11 (4)" sheetId="30" r:id="rId4"/>
    <sheet name="vert_slash" sheetId="28" r:id="rId5"/>
  </sheets>
  <definedNames>
    <definedName name="K">#REF!</definedName>
    <definedName name="KR_0">#REF!</definedName>
    <definedName name="KR_1">#REF!</definedName>
    <definedName name="KR_2">#REF!</definedName>
    <definedName name="KR_3">#REF!</definedName>
    <definedName name="KR_4">#REF!</definedName>
    <definedName name="KR_5">#REF!</definedName>
    <definedName name="KR_6">#REF!</definedName>
    <definedName name="KR_7">#REF!</definedName>
    <definedName name="Q">#REF!</definedName>
    <definedName name="Q2R_0">#REF!</definedName>
    <definedName name="Q2R_1">#REF!</definedName>
    <definedName name="Q2R_2">#REF!</definedName>
    <definedName name="Q2R_3">#REF!</definedName>
    <definedName name="QR_0">#REF!</definedName>
    <definedName name="QR_1">#REF!</definedName>
    <definedName name="QR_2">#REF!</definedName>
    <definedName name="QR_3">#REF!</definedName>
    <definedName name="stride" localSheetId="2">Algorithm!$H$5</definedName>
    <definedName name="stride" localSheetId="0">Overview!$G$6</definedName>
    <definedName name="stride" localSheetId="1">'Overview-2'!$H$5</definedName>
    <definedName name="stride" localSheetId="3">'Sheet11 (4)'!$G$4</definedName>
    <definedName name="stride" localSheetId="4">vert_slash!$I$4</definedName>
    <definedName name="stride">#REF!</definedName>
    <definedName name="stride_" localSheetId="3">'Sheet11 (4)'!$H$4</definedName>
    <definedName name="stride_">vert_slash!#REF!</definedName>
    <definedName name="ta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5" i="17" l="1" a="1"/>
  <c r="F185" i="17"/>
  <c r="F13" i="29" a="1"/>
  <c r="F13" i="29" s="1"/>
  <c r="F46" i="29" a="1"/>
  <c r="F46" i="29" s="1"/>
  <c r="I47" i="29" s="1" a="1"/>
  <c r="I47" i="29" s="1"/>
  <c r="AJ13" i="29" a="1"/>
  <c r="AJ13" i="29"/>
  <c r="AB13" i="29" a="1"/>
  <c r="AB13" i="29"/>
  <c r="F48" i="27" a="1"/>
  <c r="J103" i="27" s="1" a="1"/>
  <c r="F14" i="27" a="1"/>
  <c r="F14" i="27" s="1"/>
  <c r="AH14" i="27" a="1"/>
  <c r="AH14" i="27"/>
  <c r="Z14" i="27" a="1"/>
  <c r="Z14" i="27"/>
  <c r="J32" i="17" a="1"/>
  <c r="J32" i="17"/>
  <c r="J38" i="17" a="1"/>
  <c r="J38" i="17"/>
  <c r="J65" i="17" a="1"/>
  <c r="N96" i="17"/>
  <c r="J179" i="17" a="1"/>
  <c r="J179" i="17"/>
  <c r="J185" i="17" a="1"/>
  <c r="J185" i="17"/>
  <c r="AD100" i="17"/>
  <c r="AD108" i="17"/>
  <c r="R100" i="17"/>
  <c r="Z108" i="17"/>
  <c r="AD112" i="17"/>
  <c r="R108" i="17"/>
  <c r="N100" i="17"/>
  <c r="N104" i="17"/>
  <c r="AD92" i="17"/>
  <c r="J100" i="17"/>
  <c r="J108" i="17"/>
  <c r="J96" i="17"/>
  <c r="Z96" i="17"/>
  <c r="R96" i="17"/>
  <c r="R104" i="17"/>
  <c r="R92" i="17"/>
  <c r="Z104" i="17"/>
  <c r="J112" i="17"/>
  <c r="J104" i="17"/>
  <c r="N92" i="17"/>
  <c r="Z112" i="17"/>
  <c r="V92" i="17"/>
  <c r="Z100" i="17"/>
  <c r="V112" i="17"/>
  <c r="V96" i="17"/>
  <c r="Z92" i="17"/>
  <c r="R112" i="17"/>
  <c r="V108" i="17"/>
  <c r="V100" i="17"/>
  <c r="AD96" i="17"/>
  <c r="N108" i="17"/>
  <c r="J65" i="17"/>
  <c r="J92" i="17"/>
  <c r="N112" i="17"/>
  <c r="V104" i="17"/>
  <c r="AD104" i="17"/>
  <c r="J135" i="17"/>
  <c r="J119" i="17"/>
  <c r="Z127" i="17"/>
  <c r="J127" i="17"/>
  <c r="R119" i="17"/>
  <c r="R127" i="17"/>
  <c r="Z135" i="17"/>
  <c r="Z119" i="17"/>
  <c r="R135" i="17"/>
  <c r="O31" i="29" l="1" a="1"/>
  <c r="O31" i="29" s="1"/>
  <c r="O34" i="29" a="1"/>
  <c r="O34" i="29" s="1"/>
  <c r="O40" i="29" a="1"/>
  <c r="O40" i="29" s="1"/>
  <c r="O18" i="29" a="1"/>
  <c r="O18" i="29" s="1"/>
  <c r="O32" i="29" a="1"/>
  <c r="O32" i="29" s="1"/>
  <c r="O17" i="29" a="1"/>
  <c r="O17" i="29" s="1"/>
  <c r="O37" i="29" a="1"/>
  <c r="O37" i="29" s="1"/>
  <c r="O21" i="29" a="1"/>
  <c r="O21" i="29" s="1"/>
  <c r="O23" i="29" a="1"/>
  <c r="O23" i="29" s="1"/>
  <c r="O41" i="29" a="1"/>
  <c r="O41" i="29" s="1"/>
  <c r="O25" i="29" a="1"/>
  <c r="O25" i="29" s="1"/>
  <c r="M19" i="27" a="1"/>
  <c r="M19" i="27" s="1"/>
  <c r="F48" i="27"/>
  <c r="AA166" i="27" s="1" a="1"/>
  <c r="AA166" i="27" s="1"/>
  <c r="O26" i="29" a="1"/>
  <c r="O26" i="29" s="1"/>
  <c r="O39" i="29" a="1"/>
  <c r="O39" i="29" s="1"/>
  <c r="O15" i="29" a="1"/>
  <c r="O15" i="29" s="1"/>
  <c r="O59" i="29" a="1"/>
  <c r="O59" i="29" s="1"/>
  <c r="O52" i="29" a="1"/>
  <c r="O52" i="29" s="1"/>
  <c r="O48" i="29" a="1"/>
  <c r="O48" i="29" s="1"/>
  <c r="O60" i="29" a="1"/>
  <c r="O60" i="29" s="1"/>
  <c r="O51" i="29" a="1"/>
  <c r="O51" i="29" s="1"/>
  <c r="O55" i="29" a="1"/>
  <c r="O55" i="29" s="1"/>
  <c r="O56" i="29" a="1"/>
  <c r="O56" i="29" s="1"/>
  <c r="O47" i="29" a="1"/>
  <c r="M15" i="27" a="1"/>
  <c r="M15" i="27" s="1"/>
  <c r="M23" i="27" a="1"/>
  <c r="M23" i="27" s="1"/>
  <c r="M39" i="27" a="1"/>
  <c r="M39" i="27" s="1"/>
  <c r="AE160" i="27" a="1"/>
  <c r="AE160" i="27" s="1"/>
  <c r="M31" i="27" a="1"/>
  <c r="M31" i="27" s="1"/>
  <c r="M14" i="27" a="1"/>
  <c r="O22" i="29" a="1"/>
  <c r="O22" i="29" s="1"/>
  <c r="O30" i="29" a="1"/>
  <c r="O30" i="29" s="1"/>
  <c r="O13" i="29" a="1"/>
  <c r="O38" i="29" a="1"/>
  <c r="O38" i="29" s="1"/>
  <c r="O14" i="29" a="1"/>
  <c r="O14" i="29" s="1"/>
  <c r="M107" i="27" a="1"/>
  <c r="M107" i="27" s="1"/>
  <c r="M111" i="27" a="1"/>
  <c r="M111" i="27" s="1"/>
  <c r="M103" i="27" a="1"/>
  <c r="J103" i="27"/>
  <c r="M18" i="27" a="1"/>
  <c r="M18" i="27" s="1"/>
  <c r="M17" i="27" a="1"/>
  <c r="M17" i="27" s="1"/>
  <c r="M35" i="27" a="1"/>
  <c r="M35" i="27" s="1"/>
  <c r="M33" i="27" a="1"/>
  <c r="M33" i="27" s="1"/>
  <c r="M32" i="27" a="1"/>
  <c r="M32" i="27" s="1"/>
  <c r="M16" i="27" a="1"/>
  <c r="M16" i="27" s="1"/>
  <c r="M26" i="27" a="1"/>
  <c r="M26" i="27" s="1"/>
  <c r="M43" i="27" a="1"/>
  <c r="M43" i="27" s="1"/>
  <c r="M34" i="27" a="1"/>
  <c r="M34" i="27" s="1"/>
  <c r="J76" i="27" a="1"/>
  <c r="O42" i="29" a="1"/>
  <c r="O42" i="29" s="1"/>
  <c r="O33" i="29" a="1"/>
  <c r="O33" i="29" s="1"/>
  <c r="O29" i="29" a="1"/>
  <c r="O29" i="29" s="1"/>
  <c r="O24" i="29" a="1"/>
  <c r="O24" i="29" s="1"/>
  <c r="O16" i="29" a="1"/>
  <c r="O16" i="29" s="1"/>
  <c r="M40" i="27" a="1"/>
  <c r="M40" i="27" s="1"/>
  <c r="M38" i="27" a="1"/>
  <c r="M38" i="27" s="1"/>
  <c r="M22" i="27" a="1"/>
  <c r="M22" i="27" s="1"/>
  <c r="M41" i="27" a="1"/>
  <c r="M41" i="27" s="1"/>
  <c r="M25" i="27" a="1"/>
  <c r="M25" i="27" s="1"/>
  <c r="M30" i="27" a="1"/>
  <c r="M30" i="27" s="1"/>
  <c r="M27" i="27" a="1"/>
  <c r="M27" i="27" s="1"/>
  <c r="M24" i="27" a="1"/>
  <c r="M24" i="27" s="1"/>
  <c r="M42" i="27" a="1"/>
  <c r="M42" i="27" s="1"/>
  <c r="I49" i="27" l="1" a="1"/>
  <c r="I49" i="27" s="1"/>
  <c r="M54" i="27" s="1" a="1"/>
  <c r="M54" i="27" s="1"/>
  <c r="AE193" i="27" a="1"/>
  <c r="AE193" i="27" s="1"/>
  <c r="M103" i="27"/>
  <c r="M112" i="27" a="1"/>
  <c r="M112" i="27" s="1"/>
  <c r="M108" i="27" a="1"/>
  <c r="M108" i="27" s="1"/>
  <c r="M115" i="27" a="1"/>
  <c r="M115" i="27" s="1"/>
  <c r="M116" i="27" a="1"/>
  <c r="M116" i="27" s="1"/>
  <c r="M104" i="27" a="1"/>
  <c r="M104" i="27" s="1"/>
  <c r="M53" i="27" a="1"/>
  <c r="M53" i="27" s="1"/>
  <c r="M58" i="27" a="1"/>
  <c r="M58" i="27" s="1"/>
  <c r="M76" i="27" a="1"/>
  <c r="M80" i="27" a="1"/>
  <c r="M80" i="27" s="1"/>
  <c r="M84" i="27" a="1"/>
  <c r="M84" i="27" s="1"/>
  <c r="J76" i="27"/>
  <c r="R38" i="27" a="1"/>
  <c r="R38" i="27" s="1"/>
  <c r="AE32" i="27" s="1" a="1"/>
  <c r="AE32" i="27" s="1"/>
  <c r="M14" i="27"/>
  <c r="T47" i="29" a="1"/>
  <c r="T47" i="29" s="1"/>
  <c r="O47" i="29"/>
  <c r="T37" i="29" a="1"/>
  <c r="T37" i="29" s="1"/>
  <c r="AG31" i="29" s="1" a="1"/>
  <c r="AG31" i="29" s="1"/>
  <c r="O13" i="29"/>
  <c r="M62" i="27" l="1" a="1"/>
  <c r="M62" i="27" s="1"/>
  <c r="M61" i="27" a="1"/>
  <c r="M61" i="27" s="1"/>
  <c r="M50" i="27" a="1"/>
  <c r="M50" i="27" s="1"/>
  <c r="M49" i="27" a="1"/>
  <c r="M49" i="27" s="1"/>
  <c r="M57" i="27" a="1"/>
  <c r="M57" i="27" s="1"/>
  <c r="M76" i="27"/>
  <c r="R103" i="27" a="1"/>
  <c r="R103" i="27" s="1"/>
  <c r="AE103" i="27" s="1" a="1"/>
  <c r="AE103" i="27" s="1"/>
  <c r="AE107" i="27" s="1" a="1"/>
  <c r="AE107" i="27" s="1"/>
  <c r="AE111" i="27" s="1" a="1"/>
  <c r="AG47" i="29" a="1"/>
  <c r="M85" i="27" a="1"/>
  <c r="M85" i="27" s="1"/>
  <c r="M88" i="27" a="1"/>
  <c r="M88" i="27" s="1"/>
  <c r="M81" i="27" a="1"/>
  <c r="M81" i="27" s="1"/>
  <c r="M77" i="27" a="1"/>
  <c r="M77" i="27" s="1"/>
  <c r="M89" i="27" a="1"/>
  <c r="M89" i="27" s="1"/>
  <c r="R49" i="27" l="1" a="1"/>
  <c r="R49" i="27" s="1"/>
  <c r="AE49" i="27" s="1" a="1"/>
  <c r="AE49" i="27" s="1"/>
  <c r="AE53" i="27" s="1" a="1"/>
  <c r="AE53" i="27" s="1"/>
  <c r="AE57" i="27" s="1" a="1"/>
  <c r="AE57" i="27" s="1"/>
  <c r="AM56" i="27" s="1"/>
  <c r="AM111" i="27"/>
  <c r="AM112" i="27"/>
  <c r="AE111" i="27"/>
  <c r="AM110" i="27" s="1"/>
  <c r="AI51" i="29" a="1"/>
  <c r="AI51" i="29" s="1"/>
  <c r="AJ56" i="29" s="1"/>
  <c r="AL51" i="29" a="1"/>
  <c r="AL51" i="29" s="1"/>
  <c r="AM56" i="29" s="1"/>
  <c r="AG47" i="29"/>
  <c r="AF51" i="29" s="1" a="1"/>
  <c r="AF51" i="29" s="1"/>
  <c r="AG56" i="29" s="1"/>
  <c r="R76" i="27" a="1"/>
  <c r="R76" i="27" s="1"/>
  <c r="AE76" i="27" s="1" a="1"/>
  <c r="AE76" i="27" s="1"/>
  <c r="AE80" i="27" s="1" a="1"/>
  <c r="AE80" i="27" s="1"/>
  <c r="AE84" i="27" s="1" a="1"/>
  <c r="AM58" i="27" l="1"/>
  <c r="AM57" i="27"/>
  <c r="AN110" i="27" a="1"/>
  <c r="AP110" i="27" s="1"/>
  <c r="AM84" i="27"/>
  <c r="AE84" i="27"/>
  <c r="AM83" i="27" s="1"/>
  <c r="AM85" i="27"/>
  <c r="AN56" i="27" a="1"/>
  <c r="AN110" i="27" l="1"/>
  <c r="AR110" i="27"/>
  <c r="AP111" i="27"/>
  <c r="AP56" i="27"/>
  <c r="AN56" i="27"/>
  <c r="AN83" i="27" a="1"/>
  <c r="AN83" i="27" l="1"/>
  <c r="AP83" i="27"/>
  <c r="AP57" i="27"/>
  <c r="AR56" i="27"/>
  <c r="AR57" i="27"/>
  <c r="AP112" i="27"/>
  <c r="AR112" i="27" s="1"/>
  <c r="AE116" i="27" s="1" a="1"/>
  <c r="AE116" i="27" s="1"/>
  <c r="AR111" i="27"/>
  <c r="AQ110" i="27" l="1" a="1"/>
  <c r="AQ110" i="27" s="1"/>
  <c r="AP58" i="27"/>
  <c r="AR58" i="27" s="1"/>
  <c r="AR83" i="27"/>
  <c r="AP84" i="27"/>
  <c r="AR84" i="27" s="1"/>
  <c r="AQ56" i="27" l="1" a="1"/>
  <c r="AQ56" i="27" s="1"/>
  <c r="AE62" i="27" a="1"/>
  <c r="AE62" i="27" s="1"/>
  <c r="AP85" i="27"/>
  <c r="AR85" i="27" s="1"/>
  <c r="AQ83" i="27" l="1" a="1"/>
  <c r="AQ83" i="27" s="1"/>
  <c r="AE89" i="27" a="1"/>
  <c r="AE89" i="27" s="1"/>
  <c r="AE130" i="27" s="1" a="1"/>
  <c r="AE130" i="27" s="1"/>
  <c r="AB135" i="27" s="1"/>
  <c r="AE166" i="27" l="1" a="1"/>
  <c r="AE166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<sst xmlns="http://schemas.openxmlformats.org/spreadsheetml/2006/main" count="251" uniqueCount="93">
  <si>
    <t>K</t>
  </si>
  <si>
    <t>Q</t>
  </si>
  <si>
    <t>K^T</t>
  </si>
  <si>
    <t>Block 0</t>
  </si>
  <si>
    <t>K_reshaped</t>
  </si>
  <si>
    <t>Block 1</t>
  </si>
  <si>
    <t>Block 2</t>
  </si>
  <si>
    <t>Sum</t>
  </si>
  <si>
    <t>Rand?</t>
  </si>
  <si>
    <t>%</t>
  </si>
  <si>
    <t>Sparsity=</t>
  </si>
  <si>
    <t>K_reshaped^T</t>
  </si>
  <si>
    <t>K [0 :: 4, :]</t>
  </si>
  <si>
    <t>K [1 :: 4, :]</t>
  </si>
  <si>
    <t>K [2 :: 4, :]</t>
  </si>
  <si>
    <t>K [3 :: 4, :]</t>
  </si>
  <si>
    <t>Q_slice_0</t>
  </si>
  <si>
    <t>Q_slice_0[3 :: 4, :]</t>
  </si>
  <si>
    <t>Q_slice_0[0 :: 4, :]</t>
  </si>
  <si>
    <t>Q_slice_0[1 :: 4, :]</t>
  </si>
  <si>
    <t>Q_slice_0[2 :: 4, :]</t>
  </si>
  <si>
    <t>Q_reshaped_0</t>
  </si>
  <si>
    <t>Order</t>
  </si>
  <si>
    <t>Cumul</t>
  </si>
  <si>
    <t>block</t>
  </si>
  <si>
    <t>Block mask</t>
  </si>
  <si>
    <t>&gt;=Th</t>
  </si>
  <si>
    <t>Q_slice_1</t>
  </si>
  <si>
    <t>Q_slice_1[3 :: 4, :]</t>
  </si>
  <si>
    <t>Q_slice_1[2 :: 4, :]</t>
  </si>
  <si>
    <t>Q_slice_1[0 :: 4, :]</t>
  </si>
  <si>
    <t>Q_slice_1[1 :: 4, :]</t>
  </si>
  <si>
    <t>Q_reshaped_1</t>
  </si>
  <si>
    <t>Q_slice_2</t>
  </si>
  <si>
    <t>Q_slice_2[3 :: 4, :]</t>
  </si>
  <si>
    <t>Q_slice_2[2 :: 4, :]</t>
  </si>
  <si>
    <t>Q_slice_2[1 :: 4, :]</t>
  </si>
  <si>
    <t>Q_slice_2[0 :: 4, :]</t>
  </si>
  <si>
    <t>Q_reshaped_2</t>
  </si>
  <si>
    <t>A=Q.K^T</t>
  </si>
  <si>
    <t>Concat Mask</t>
  </si>
  <si>
    <t>Stride, S =</t>
  </si>
  <si>
    <t>Block size, B =</t>
  </si>
  <si>
    <t>Head dim, dh =</t>
  </si>
  <si>
    <t>Step - 1</t>
  </si>
  <si>
    <t>A=Q.K^T (with mask)</t>
  </si>
  <si>
    <t>A=Q.K^T (without mask)</t>
  </si>
  <si>
    <t>Step - 2.1</t>
  </si>
  <si>
    <t>Step - 2.2</t>
  </si>
  <si>
    <t>Step - 2.3</t>
  </si>
  <si>
    <t>Step - 3</t>
  </si>
  <si>
    <t>A_approx = Q_reshaped_1 . K_reshaped^T</t>
  </si>
  <si>
    <t>A_approx = A_approx/[sqrt(dh)*S]</t>
  </si>
  <si>
    <t>A_approx = softmax(A_approx)</t>
  </si>
  <si>
    <t>A_approx = Q_reshaped_2 . K_reshaped^T</t>
  </si>
  <si>
    <t>A_approx = Q_reshaped_0 . K_reshaped^T</t>
  </si>
  <si>
    <t>Threshold, Th =</t>
  </si>
  <si>
    <t>Sum of Antidiagonals for each S x S</t>
  </si>
  <si>
    <t>Sum of Antidiagonals for each block</t>
  </si>
  <si>
    <t>Block Masks</t>
  </si>
  <si>
    <t xml:space="preserve">Masked Attention </t>
  </si>
  <si>
    <t>Block Size, B =</t>
  </si>
  <si>
    <t>24/8</t>
  </si>
  <si>
    <t>= 3</t>
  </si>
  <si>
    <t>Length, L =</t>
  </si>
  <si>
    <t xml:space="preserve"># of Blocks = </t>
  </si>
  <si>
    <t>Sum_0 =</t>
  </si>
  <si>
    <t>Sum_1 =</t>
  </si>
  <si>
    <t>Sum_2 =</t>
  </si>
  <si>
    <t># of Blocks, Nb =</t>
  </si>
  <si>
    <t>Antidiagonals with Strides</t>
  </si>
  <si>
    <t>XAttention</t>
  </si>
  <si>
    <t>Overview</t>
  </si>
  <si>
    <t>Algorithm</t>
  </si>
  <si>
    <t>K [i :: S, :]</t>
  </si>
  <si>
    <t>i = 0 … S-1</t>
  </si>
  <si>
    <t>Q_slice_0[i :: 4, :]</t>
  </si>
  <si>
    <t>i = S-1 … 0</t>
  </si>
  <si>
    <t>Mask</t>
  </si>
  <si>
    <t>Slash Pattern-2</t>
  </si>
  <si>
    <t>Slash Pattern-1</t>
  </si>
  <si>
    <t>Vertical Pattern</t>
  </si>
  <si>
    <t>Detected with Antidiagonals</t>
  </si>
  <si>
    <t>Why Antidiagonals?</t>
  </si>
  <si>
    <t>the</t>
  </si>
  <si>
    <t>cat</t>
  </si>
  <si>
    <t>The</t>
  </si>
  <si>
    <t>did</t>
  </si>
  <si>
    <t>not</t>
  </si>
  <si>
    <t>run</t>
  </si>
  <si>
    <t>Slash Pattern</t>
  </si>
  <si>
    <t>Horizontal Pattern</t>
  </si>
  <si>
    <t>Strides and Reshape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</si>
</sst>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2"/>
      <color theme="1"/>
      <name val="Aptos Narrow"/>
      <family val="2"/>
      <scheme val="minor"/>
    </font>
    <font>
      <b/>
      <sz val="9"/>
      <color theme="1"/>
      <name val="Ink Free"/>
    </font>
    <font>
      <b/>
      <sz val="8"/>
      <color theme="1"/>
      <name val="Ink Free"/>
    </font>
    <font>
      <b/>
      <sz val="9"/>
      <color rgb="FF000000"/>
      <name val="Ink Free"/>
    </font>
    <font>
      <b/>
      <sz val="9"/>
      <name val="Ink Free"/>
    </font>
    <font>
      <b/>
      <sz val="8"/>
      <color rgb="FF000000"/>
      <name val="Ink Free"/>
    </font>
    <font>
      <b/>
      <sz val="8"/>
      <name val="Ink Free"/>
    </font>
    <font>
      <b/>
      <sz val="8"/>
      <color rgb="FF000000"/>
      <name val="Ink Free"/>
      <charset val="1"/>
    </font>
    <font>
      <b/>
      <sz val="8"/>
      <color theme="0"/>
      <name val="Ink Free"/>
    </font>
    <font>
      <b/>
      <sz val="9"/>
      <color theme="0"/>
      <name val="Ink Free"/>
    </font>
    <font>
      <b/>
      <sz val="9"/>
      <color rgb="FF000000"/>
      <name val="Ink Free"/>
      <charset val="1"/>
    </font>
    <font>
      <sz val="9"/>
      <color theme="1"/>
      <name val="Ink Free"/>
    </font>
    <font>
      <sz val="8"/>
      <color theme="1"/>
      <name val="Ink Free"/>
    </font>
    <font>
      <b/>
      <sz val="18"/>
      <color theme="0"/>
      <name val="Ink Free"/>
    </font>
    <font>
      <b/>
      <i/>
      <sz val="9"/>
      <color theme="0" tint="-0.14999847407452621"/>
      <name val="Ink Free"/>
    </font>
    <font>
      <b/>
      <sz val="9"/>
      <name val="Ink Free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8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8" xfId="0" applyFont="1" applyFill="1" applyBorder="1" applyAlignment="1">
      <alignment horizontal="right" vertical="center"/>
    </xf>
    <xf numFmtId="0" fontId="1" fillId="7" borderId="9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29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1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8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30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32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2" fillId="0" borderId="33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34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5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30" xfId="0" applyFont="1" applyFill="1" applyBorder="1" applyAlignment="1">
      <alignment horizontal="right" vertical="center"/>
    </xf>
    <xf numFmtId="0" fontId="2" fillId="10" borderId="2" xfId="0" applyFont="1" applyFill="1" applyBorder="1" applyAlignment="1">
      <alignment horizontal="right" vertical="center"/>
    </xf>
    <xf numFmtId="0" fontId="2" fillId="10" borderId="4" xfId="0" applyFont="1" applyFill="1" applyBorder="1" applyAlignment="1">
      <alignment horizontal="right" vertical="center"/>
    </xf>
    <xf numFmtId="0" fontId="2" fillId="10" borderId="7" xfId="0" applyFont="1" applyFill="1" applyBorder="1" applyAlignment="1">
      <alignment horizontal="right" vertical="center"/>
    </xf>
    <xf numFmtId="0" fontId="2" fillId="10" borderId="9" xfId="0" applyFont="1" applyFill="1" applyBorder="1" applyAlignment="1">
      <alignment horizontal="right" vertical="center"/>
    </xf>
    <xf numFmtId="0" fontId="2" fillId="11" borderId="11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11" borderId="12" xfId="0" applyFont="1" applyFill="1" applyBorder="1" applyAlignment="1">
      <alignment horizontal="right" vertical="center"/>
    </xf>
    <xf numFmtId="0" fontId="2" fillId="11" borderId="9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2" fillId="0" borderId="0" xfId="0" applyFont="1"/>
    <xf numFmtId="0" fontId="2" fillId="0" borderId="0" xfId="0" applyFont="1"/>
    <xf numFmtId="0" fontId="2" fillId="8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right"/>
    </xf>
    <xf numFmtId="0" fontId="12" fillId="8" borderId="0" xfId="0" applyFont="1" applyFill="1"/>
    <xf numFmtId="0" fontId="2" fillId="12" borderId="15" xfId="0" applyFont="1" applyFill="1" applyBorder="1" applyAlignment="1">
      <alignment horizontal="left" vertical="center"/>
    </xf>
    <xf numFmtId="0" fontId="2" fillId="12" borderId="25" xfId="0" applyFont="1" applyFill="1" applyBorder="1" applyAlignment="1">
      <alignment horizontal="right" vertical="center"/>
    </xf>
    <xf numFmtId="0" fontId="2" fillId="12" borderId="16" xfId="0" applyFont="1" applyFill="1" applyBorder="1" applyAlignment="1">
      <alignment horizontal="left" vertical="center"/>
    </xf>
    <xf numFmtId="0" fontId="2" fillId="12" borderId="17" xfId="0" applyFont="1" applyFill="1" applyBorder="1" applyAlignment="1">
      <alignment horizontal="right" vertical="center"/>
    </xf>
    <xf numFmtId="0" fontId="2" fillId="12" borderId="0" xfId="0" applyFont="1" applyFill="1" applyAlignment="1">
      <alignment horizontal="right" vertical="center"/>
    </xf>
    <xf numFmtId="0" fontId="2" fillId="12" borderId="18" xfId="0" applyFont="1" applyFill="1" applyBorder="1" applyAlignment="1">
      <alignment horizontal="left" vertical="center"/>
    </xf>
    <xf numFmtId="0" fontId="2" fillId="12" borderId="19" xfId="0" applyFont="1" applyFill="1" applyBorder="1" applyAlignment="1">
      <alignment horizontal="right" vertical="center"/>
    </xf>
    <xf numFmtId="0" fontId="2" fillId="12" borderId="26" xfId="0" applyFont="1" applyFill="1" applyBorder="1" applyAlignment="1">
      <alignment horizontal="right" vertical="center"/>
    </xf>
    <xf numFmtId="0" fontId="2" fillId="12" borderId="10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1" fillId="0" borderId="2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1" fillId="12" borderId="25" xfId="0" applyFont="1" applyFill="1" applyBorder="1" applyAlignment="1">
      <alignment horizontal="right" vertical="center"/>
    </xf>
    <xf numFmtId="0" fontId="1" fillId="12" borderId="16" xfId="0" applyFont="1" applyFill="1" applyBorder="1" applyAlignment="1">
      <alignment horizontal="left" vertical="center"/>
    </xf>
    <xf numFmtId="0" fontId="1" fillId="12" borderId="0" xfId="0" applyFont="1" applyFill="1" applyAlignment="1">
      <alignment horizontal="right" vertical="center"/>
    </xf>
    <xf numFmtId="0" fontId="1" fillId="12" borderId="18" xfId="0" applyFont="1" applyFill="1" applyBorder="1" applyAlignment="1">
      <alignment horizontal="left" vertical="center"/>
    </xf>
    <xf numFmtId="0" fontId="1" fillId="12" borderId="26" xfId="0" applyFont="1" applyFill="1" applyBorder="1" applyAlignment="1">
      <alignment horizontal="right" vertical="center"/>
    </xf>
    <xf numFmtId="0" fontId="1" fillId="12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quotePrefix="1" applyFont="1" applyAlignment="1">
      <alignment horizontal="left" vertical="center"/>
    </xf>
    <xf numFmtId="0" fontId="1" fillId="0" borderId="19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13" borderId="2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3" borderId="6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1" fillId="0" borderId="0" xfId="0" applyFont="1"/>
    <xf numFmtId="0" fontId="1" fillId="12" borderId="15" xfId="0" applyFont="1" applyFill="1" applyBorder="1"/>
    <xf numFmtId="0" fontId="1" fillId="12" borderId="25" xfId="0" applyFont="1" applyFill="1" applyBorder="1" applyAlignment="1">
      <alignment vertical="center"/>
    </xf>
    <xf numFmtId="0" fontId="1" fillId="12" borderId="17" xfId="0" applyFont="1" applyFill="1" applyBorder="1" applyAlignment="1">
      <alignment vertical="center"/>
    </xf>
    <xf numFmtId="0" fontId="1" fillId="12" borderId="0" xfId="0" applyFont="1" applyFill="1" applyAlignment="1">
      <alignment vertical="center"/>
    </xf>
    <xf numFmtId="0" fontId="1" fillId="12" borderId="19" xfId="0" applyFont="1" applyFill="1" applyBorder="1" applyAlignment="1">
      <alignment vertical="center"/>
    </xf>
    <xf numFmtId="0" fontId="1" fillId="12" borderId="26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0" fontId="9" fillId="0" borderId="0" xfId="0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10" borderId="7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10" borderId="11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10" borderId="20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0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1" fillId="10" borderId="12" xfId="0" applyFont="1" applyFill="1" applyBorder="1" applyAlignment="1">
      <alignment vertical="center"/>
    </xf>
    <xf numFmtId="0" fontId="1" fillId="10" borderId="8" xfId="0" applyFont="1" applyFill="1" applyBorder="1" applyAlignment="1">
      <alignment vertical="center"/>
    </xf>
    <xf numFmtId="0" fontId="11" fillId="0" borderId="0" xfId="0" applyFont="1"/>
    <xf numFmtId="0" fontId="1" fillId="3" borderId="24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8" borderId="31" xfId="0" applyFont="1" applyFill="1" applyBorder="1" applyAlignment="1">
      <alignment vertical="center"/>
    </xf>
    <xf numFmtId="0" fontId="1" fillId="8" borderId="30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1" fillId="8" borderId="12" xfId="0" applyFont="1" applyFill="1" applyBorder="1" applyAlignment="1">
      <alignment vertical="center"/>
    </xf>
    <xf numFmtId="0" fontId="13" fillId="14" borderId="0" xfId="0" applyFont="1" applyFill="1" applyAlignment="1">
      <alignment horizontal="left" vertical="center"/>
    </xf>
    <xf numFmtId="0" fontId="9" fillId="14" borderId="0" xfId="0" applyFont="1" applyFill="1" applyAlignment="1">
      <alignment horizontal="right" vertical="center"/>
    </xf>
    <xf numFmtId="0" fontId="14" fillId="14" borderId="0" xfId="0" applyFont="1" applyFill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Alignment="1">
      <alignment horizontal="righ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9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0" fontId="4" fillId="15" borderId="1" xfId="0" applyFont="1" applyFill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20" xfId="0" applyFont="1" applyBorder="1" applyAlignment="1">
      <alignment horizontal="right" vertical="center"/>
    </xf>
    <xf numFmtId="0" fontId="9" fillId="1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4" fillId="0" borderId="46" xfId="0" applyFont="1" applyBorder="1" applyAlignment="1">
      <alignment horizontal="right" vertical="center"/>
    </xf>
    <xf numFmtId="0" fontId="4" fillId="0" borderId="47" xfId="0" applyFont="1" applyBorder="1" applyAlignment="1">
      <alignment horizontal="right" vertical="center"/>
    </xf>
    <xf numFmtId="0" fontId="4" fillId="13" borderId="47" xfId="0" applyFont="1" applyFill="1" applyBorder="1" applyAlignment="1">
      <alignment horizontal="right" vertical="center"/>
    </xf>
    <xf numFmtId="0" fontId="4" fillId="10" borderId="46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2" borderId="24" xfId="0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2" fontId="1" fillId="9" borderId="13" xfId="0" applyNumberFormat="1" applyFont="1" applyFill="1" applyBorder="1" applyAlignment="1">
      <alignment horizontal="center" vertical="center"/>
    </xf>
    <xf numFmtId="2" fontId="1" fillId="9" borderId="35" xfId="0" applyNumberFormat="1" applyFont="1" applyFill="1" applyBorder="1" applyAlignment="1">
      <alignment horizontal="center" vertical="center"/>
    </xf>
    <xf numFmtId="2" fontId="1" fillId="9" borderId="38" xfId="0" applyNumberFormat="1" applyFont="1" applyFill="1" applyBorder="1" applyAlignment="1">
      <alignment horizontal="center" vertical="center"/>
    </xf>
    <xf numFmtId="2" fontId="1" fillId="9" borderId="21" xfId="0" applyNumberFormat="1" applyFont="1" applyFill="1" applyBorder="1" applyAlignment="1">
      <alignment horizontal="center" vertical="center"/>
    </xf>
    <xf numFmtId="2" fontId="1" fillId="9" borderId="0" xfId="0" applyNumberFormat="1" applyFont="1" applyFill="1" applyAlignment="1">
      <alignment horizontal="center" vertical="center"/>
    </xf>
    <xf numFmtId="2" fontId="1" fillId="9" borderId="22" xfId="0" applyNumberFormat="1" applyFont="1" applyFill="1" applyBorder="1" applyAlignment="1">
      <alignment horizontal="center" vertical="center"/>
    </xf>
    <xf numFmtId="2" fontId="1" fillId="9" borderId="23" xfId="0" applyNumberFormat="1" applyFont="1" applyFill="1" applyBorder="1" applyAlignment="1">
      <alignment horizontal="center" vertical="center"/>
    </xf>
    <xf numFmtId="2" fontId="1" fillId="9" borderId="43" xfId="0" applyNumberFormat="1" applyFont="1" applyFill="1" applyBorder="1" applyAlignment="1">
      <alignment horizontal="center" vertical="center"/>
    </xf>
    <xf numFmtId="2" fontId="1" fillId="9" borderId="14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35" xfId="0" applyNumberFormat="1" applyFont="1" applyBorder="1" applyAlignment="1">
      <alignment horizontal="center" vertical="center"/>
    </xf>
    <xf numFmtId="2" fontId="1" fillId="0" borderId="38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5" borderId="13" xfId="0" applyNumberFormat="1" applyFont="1" applyFill="1" applyBorder="1" applyAlignment="1">
      <alignment horizontal="center" vertical="center"/>
    </xf>
    <xf numFmtId="2" fontId="1" fillId="5" borderId="35" xfId="0" applyNumberFormat="1" applyFont="1" applyFill="1" applyBorder="1" applyAlignment="1">
      <alignment horizontal="center" vertical="center"/>
    </xf>
    <xf numFmtId="2" fontId="1" fillId="5" borderId="36" xfId="0" applyNumberFormat="1" applyFont="1" applyFill="1" applyBorder="1" applyAlignment="1">
      <alignment horizontal="center" vertical="center"/>
    </xf>
    <xf numFmtId="2" fontId="1" fillId="5" borderId="21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2" fontId="1" fillId="5" borderId="18" xfId="0" applyNumberFormat="1" applyFont="1" applyFill="1" applyBorder="1" applyAlignment="1">
      <alignment horizontal="center" vertical="center"/>
    </xf>
    <xf numFmtId="2" fontId="1" fillId="5" borderId="39" xfId="0" applyNumberFormat="1" applyFont="1" applyFill="1" applyBorder="1" applyAlignment="1">
      <alignment horizontal="center" vertical="center"/>
    </xf>
    <xf numFmtId="2" fontId="1" fillId="5" borderId="26" xfId="0" applyNumberFormat="1" applyFont="1" applyFill="1" applyBorder="1" applyAlignment="1">
      <alignment horizontal="center" vertical="center"/>
    </xf>
    <xf numFmtId="2" fontId="1" fillId="5" borderId="10" xfId="0" applyNumberFormat="1" applyFont="1" applyFill="1" applyBorder="1" applyAlignment="1">
      <alignment horizontal="center" vertical="center"/>
    </xf>
    <xf numFmtId="2" fontId="1" fillId="4" borderId="37" xfId="0" applyNumberFormat="1" applyFont="1" applyFill="1" applyBorder="1" applyAlignment="1">
      <alignment horizontal="center" vertical="center"/>
    </xf>
    <xf numFmtId="2" fontId="1" fillId="4" borderId="35" xfId="0" applyNumberFormat="1" applyFont="1" applyFill="1" applyBorder="1" applyAlignment="1">
      <alignment horizontal="center" vertical="center"/>
    </xf>
    <xf numFmtId="2" fontId="1" fillId="4" borderId="38" xfId="0" applyNumberFormat="1" applyFont="1" applyFill="1" applyBorder="1" applyAlignment="1">
      <alignment horizontal="center" vertical="center"/>
    </xf>
    <xf numFmtId="2" fontId="1" fillId="4" borderId="17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1" fillId="4" borderId="22" xfId="0" applyNumberFormat="1" applyFont="1" applyFill="1" applyBorder="1" applyAlignment="1">
      <alignment horizontal="center" vertical="center"/>
    </xf>
    <xf numFmtId="2" fontId="1" fillId="4" borderId="19" xfId="0" applyNumberFormat="1" applyFont="1" applyFill="1" applyBorder="1" applyAlignment="1">
      <alignment horizontal="center" vertical="center"/>
    </xf>
    <xf numFmtId="2" fontId="1" fillId="4" borderId="26" xfId="0" applyNumberFormat="1" applyFont="1" applyFill="1" applyBorder="1" applyAlignment="1">
      <alignment horizontal="center" vertical="center"/>
    </xf>
    <xf numFmtId="2" fontId="1" fillId="4" borderId="40" xfId="0" applyNumberFormat="1" applyFont="1" applyFill="1" applyBorder="1" applyAlignment="1">
      <alignment horizontal="center" vertical="center"/>
    </xf>
    <xf numFmtId="2" fontId="1" fillId="6" borderId="41" xfId="0" applyNumberFormat="1" applyFont="1" applyFill="1" applyBorder="1" applyAlignment="1">
      <alignment horizontal="center" vertical="center"/>
    </xf>
    <xf numFmtId="2" fontId="1" fillId="6" borderId="25" xfId="0" applyNumberFormat="1" applyFont="1" applyFill="1" applyBorder="1" applyAlignment="1">
      <alignment horizontal="center" vertical="center"/>
    </xf>
    <xf numFmtId="2" fontId="1" fillId="6" borderId="16" xfId="0" applyNumberFormat="1" applyFont="1" applyFill="1" applyBorder="1" applyAlignment="1">
      <alignment horizontal="center" vertical="center"/>
    </xf>
    <xf numFmtId="2" fontId="1" fillId="6" borderId="21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1" fillId="6" borderId="18" xfId="0" applyNumberFormat="1" applyFont="1" applyFill="1" applyBorder="1" applyAlignment="1">
      <alignment horizontal="center" vertical="center"/>
    </xf>
    <xf numFmtId="2" fontId="1" fillId="6" borderId="23" xfId="0" applyNumberFormat="1" applyFont="1" applyFill="1" applyBorder="1" applyAlignment="1">
      <alignment horizontal="center" vertical="center"/>
    </xf>
    <xf numFmtId="2" fontId="1" fillId="6" borderId="43" xfId="0" applyNumberFormat="1" applyFont="1" applyFill="1" applyBorder="1" applyAlignment="1">
      <alignment horizontal="center" vertical="center"/>
    </xf>
    <xf numFmtId="2" fontId="1" fillId="6" borderId="44" xfId="0" applyNumberFormat="1" applyFont="1" applyFill="1" applyBorder="1" applyAlignment="1">
      <alignment horizontal="center" vertical="center"/>
    </xf>
    <xf numFmtId="2" fontId="1" fillId="7" borderId="15" xfId="0" applyNumberFormat="1" applyFont="1" applyFill="1" applyBorder="1" applyAlignment="1">
      <alignment horizontal="center" vertical="center"/>
    </xf>
    <xf numFmtId="2" fontId="1" fillId="7" borderId="25" xfId="0" applyNumberFormat="1" applyFont="1" applyFill="1" applyBorder="1" applyAlignment="1">
      <alignment horizontal="center" vertical="center"/>
    </xf>
    <xf numFmtId="2" fontId="1" fillId="7" borderId="42" xfId="0" applyNumberFormat="1" applyFont="1" applyFill="1" applyBorder="1" applyAlignment="1">
      <alignment horizontal="center" vertical="center"/>
    </xf>
    <xf numFmtId="2" fontId="1" fillId="7" borderId="17" xfId="0" applyNumberFormat="1" applyFont="1" applyFill="1" applyBorder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2" fontId="1" fillId="7" borderId="22" xfId="0" applyNumberFormat="1" applyFont="1" applyFill="1" applyBorder="1" applyAlignment="1">
      <alignment horizontal="center" vertical="center"/>
    </xf>
    <xf numFmtId="2" fontId="1" fillId="7" borderId="45" xfId="0" applyNumberFormat="1" applyFont="1" applyFill="1" applyBorder="1" applyAlignment="1">
      <alignment horizontal="center" vertical="center"/>
    </xf>
    <xf numFmtId="2" fontId="1" fillId="7" borderId="43" xfId="0" applyNumberFormat="1" applyFont="1" applyFill="1" applyBorder="1" applyAlignment="1">
      <alignment horizontal="center" vertical="center"/>
    </xf>
    <xf numFmtId="2" fontId="1" fillId="7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872B-6B68-584C-8639-7DE47DCADC8D}">
  <sheetPr>
    <pageSetUpPr fitToPage="1"/>
  </sheetPr>
  <dimension ref="D1:BL208"/>
  <sheetViews>
    <sheetView showGridLines="0" tabSelected="1" topLeftCell="A181" workbookViewId="0">
      <selection activeCell="O63" sqref="O63"/>
    </sheetView>
  </sheetViews>
  <sheetFormatPr baseColWidth="10" defaultColWidth="10.83203125" defaultRowHeight="11" x14ac:dyDescent="0.2"/>
  <cols>
    <col min="1" max="35" width="4.83203125" style="1" customWidth="1"/>
    <col min="36" max="36" width="4.33203125" style="255" customWidth="1"/>
    <col min="37" max="38" width="4.83203125" style="1" customWidth="1"/>
    <col min="39" max="64" width="2.83203125" style="1" customWidth="1"/>
    <col min="65" max="16384" width="10.83203125" style="1"/>
  </cols>
  <sheetData>
    <row r="1" spans="4:55" x14ac:dyDescent="0.2">
      <c r="AJ1" s="1"/>
    </row>
    <row r="2" spans="4:55" s="239" customFormat="1" ht="25" x14ac:dyDescent="0.2">
      <c r="D2" s="238" t="s">
        <v>71</v>
      </c>
      <c r="H2" s="240" t="s">
        <v>72</v>
      </c>
      <c r="AI2" s="54"/>
      <c r="AJ2" s="255"/>
      <c r="AK2" s="54"/>
      <c r="AM2" s="254"/>
      <c r="AN2" s="238" t="s">
        <v>83</v>
      </c>
    </row>
    <row r="5" spans="4:55" x14ac:dyDescent="0.2">
      <c r="F5" s="1" t="s">
        <v>64</v>
      </c>
      <c r="G5" s="58">
        <v>24</v>
      </c>
      <c r="J5" s="54">
        <v>0</v>
      </c>
      <c r="K5" s="54">
        <v>0</v>
      </c>
      <c r="L5" s="54">
        <v>0</v>
      </c>
      <c r="M5" s="54">
        <v>1</v>
      </c>
      <c r="N5" s="54">
        <v>0</v>
      </c>
      <c r="O5" s="54">
        <v>0</v>
      </c>
      <c r="P5" s="54">
        <v>0</v>
      </c>
      <c r="Q5" s="54">
        <v>1</v>
      </c>
      <c r="R5" s="54">
        <v>0</v>
      </c>
      <c r="S5" s="54">
        <v>0</v>
      </c>
      <c r="T5" s="54">
        <v>0</v>
      </c>
      <c r="U5" s="54">
        <v>1</v>
      </c>
      <c r="V5" s="54">
        <v>0</v>
      </c>
      <c r="W5" s="54">
        <v>0</v>
      </c>
      <c r="X5" s="54">
        <v>0</v>
      </c>
      <c r="Y5" s="54">
        <v>1</v>
      </c>
      <c r="Z5" s="54">
        <v>0</v>
      </c>
      <c r="AA5" s="54">
        <v>0</v>
      </c>
      <c r="AB5" s="54">
        <v>0</v>
      </c>
      <c r="AC5" s="54">
        <v>1</v>
      </c>
      <c r="AD5" s="54">
        <v>0</v>
      </c>
      <c r="AE5" s="54">
        <v>0</v>
      </c>
      <c r="AF5" s="54">
        <v>0</v>
      </c>
      <c r="AG5" s="54">
        <v>1</v>
      </c>
    </row>
    <row r="6" spans="4:55" x14ac:dyDescent="0.2">
      <c r="F6" s="1" t="s">
        <v>41</v>
      </c>
      <c r="G6" s="58">
        <v>4</v>
      </c>
      <c r="J6" s="54">
        <v>0</v>
      </c>
      <c r="K6" s="54">
        <v>0</v>
      </c>
      <c r="L6" s="54">
        <v>1</v>
      </c>
      <c r="M6" s="54">
        <v>0</v>
      </c>
      <c r="N6" s="54">
        <v>0</v>
      </c>
      <c r="O6" s="54">
        <v>0</v>
      </c>
      <c r="P6" s="54">
        <v>1</v>
      </c>
      <c r="Q6" s="54">
        <v>0</v>
      </c>
      <c r="R6" s="54">
        <v>0</v>
      </c>
      <c r="S6" s="54">
        <v>0</v>
      </c>
      <c r="T6" s="54">
        <v>1</v>
      </c>
      <c r="U6" s="54">
        <v>0</v>
      </c>
      <c r="V6" s="54">
        <v>0</v>
      </c>
      <c r="W6" s="54">
        <v>0</v>
      </c>
      <c r="X6" s="54">
        <v>1</v>
      </c>
      <c r="Y6" s="54">
        <v>0</v>
      </c>
      <c r="Z6" s="54">
        <v>0</v>
      </c>
      <c r="AA6" s="54">
        <v>0</v>
      </c>
      <c r="AB6" s="54">
        <v>1</v>
      </c>
      <c r="AC6" s="54">
        <v>0</v>
      </c>
      <c r="AD6" s="54">
        <v>0</v>
      </c>
      <c r="AE6" s="54">
        <v>0</v>
      </c>
      <c r="AF6" s="54">
        <v>1</v>
      </c>
      <c r="AG6" s="54">
        <v>0</v>
      </c>
    </row>
    <row r="7" spans="4:55" x14ac:dyDescent="0.2">
      <c r="F7" s="1" t="s">
        <v>61</v>
      </c>
      <c r="G7" s="58">
        <v>8</v>
      </c>
      <c r="J7" s="54">
        <v>0</v>
      </c>
      <c r="K7" s="54">
        <v>1</v>
      </c>
      <c r="L7" s="54">
        <v>0</v>
      </c>
      <c r="M7" s="54">
        <v>0</v>
      </c>
      <c r="N7" s="54">
        <v>0</v>
      </c>
      <c r="O7" s="54">
        <v>1</v>
      </c>
      <c r="P7" s="54">
        <v>0</v>
      </c>
      <c r="Q7" s="54">
        <v>0</v>
      </c>
      <c r="R7" s="54">
        <v>0</v>
      </c>
      <c r="S7" s="54">
        <v>1</v>
      </c>
      <c r="T7" s="54">
        <v>0</v>
      </c>
      <c r="U7" s="54">
        <v>0</v>
      </c>
      <c r="V7" s="54">
        <v>0</v>
      </c>
      <c r="W7" s="54">
        <v>1</v>
      </c>
      <c r="X7" s="54">
        <v>0</v>
      </c>
      <c r="Y7" s="54">
        <v>0</v>
      </c>
      <c r="Z7" s="54">
        <v>0</v>
      </c>
      <c r="AA7" s="54">
        <v>1</v>
      </c>
      <c r="AB7" s="54">
        <v>0</v>
      </c>
      <c r="AC7" s="54">
        <v>0</v>
      </c>
      <c r="AD7" s="54">
        <v>0</v>
      </c>
      <c r="AE7" s="54">
        <v>1</v>
      </c>
      <c r="AF7" s="54">
        <v>0</v>
      </c>
      <c r="AG7" s="54">
        <v>0</v>
      </c>
      <c r="AZ7" s="58" t="s">
        <v>81</v>
      </c>
    </row>
    <row r="8" spans="4:55" x14ac:dyDescent="0.2">
      <c r="F8" s="1" t="s">
        <v>69</v>
      </c>
      <c r="G8" s="58" t="s">
        <v>62</v>
      </c>
      <c r="H8" s="156" t="s">
        <v>63</v>
      </c>
      <c r="J8" s="54">
        <v>1</v>
      </c>
      <c r="K8" s="54">
        <v>0</v>
      </c>
      <c r="L8" s="54">
        <v>0</v>
      </c>
      <c r="M8" s="54">
        <v>0</v>
      </c>
      <c r="N8" s="54">
        <v>1</v>
      </c>
      <c r="O8" s="54">
        <v>0</v>
      </c>
      <c r="P8" s="54">
        <v>0</v>
      </c>
      <c r="Q8" s="54">
        <v>0</v>
      </c>
      <c r="R8" s="54">
        <v>1</v>
      </c>
      <c r="S8" s="54">
        <v>0</v>
      </c>
      <c r="T8" s="54">
        <v>0</v>
      </c>
      <c r="U8" s="54">
        <v>0</v>
      </c>
      <c r="V8" s="54">
        <v>1</v>
      </c>
      <c r="W8" s="54">
        <v>0</v>
      </c>
      <c r="X8" s="54">
        <v>0</v>
      </c>
      <c r="Y8" s="54">
        <v>0</v>
      </c>
      <c r="Z8" s="54">
        <v>1</v>
      </c>
      <c r="AA8" s="54">
        <v>0</v>
      </c>
      <c r="AB8" s="54">
        <v>0</v>
      </c>
      <c r="AC8" s="54">
        <v>0</v>
      </c>
      <c r="AD8" s="54">
        <v>1</v>
      </c>
      <c r="AE8" s="54">
        <v>0</v>
      </c>
      <c r="AF8" s="54">
        <v>0</v>
      </c>
      <c r="AG8" s="54">
        <v>0</v>
      </c>
      <c r="AM8" s="131"/>
      <c r="AN8" s="131"/>
      <c r="AO8" s="131"/>
      <c r="AP8" s="131"/>
      <c r="AQ8" s="131" t="s">
        <v>0</v>
      </c>
      <c r="AR8" s="131"/>
      <c r="AS8" s="131"/>
      <c r="AT8" s="131"/>
      <c r="AU8" s="131"/>
      <c r="AV8" s="131"/>
      <c r="AW8" s="131"/>
      <c r="AX8" s="131"/>
      <c r="AY8" s="131"/>
      <c r="AZ8" s="131"/>
      <c r="BA8" s="131" t="s">
        <v>0</v>
      </c>
      <c r="BB8" s="131"/>
      <c r="BC8" s="131"/>
    </row>
    <row r="9" spans="4:55" x14ac:dyDescent="0.2">
      <c r="J9" s="54">
        <v>0</v>
      </c>
      <c r="K9" s="54">
        <v>0</v>
      </c>
      <c r="L9" s="54">
        <v>0</v>
      </c>
      <c r="M9" s="54">
        <v>1</v>
      </c>
      <c r="N9" s="54">
        <v>0</v>
      </c>
      <c r="O9" s="54">
        <v>0</v>
      </c>
      <c r="P9" s="54">
        <v>0</v>
      </c>
      <c r="Q9" s="54">
        <v>1</v>
      </c>
      <c r="R9" s="54">
        <v>0</v>
      </c>
      <c r="S9" s="54">
        <v>0</v>
      </c>
      <c r="T9" s="54">
        <v>0</v>
      </c>
      <c r="U9" s="54">
        <v>1</v>
      </c>
      <c r="V9" s="54">
        <v>0</v>
      </c>
      <c r="W9" s="54">
        <v>0</v>
      </c>
      <c r="X9" s="54">
        <v>0</v>
      </c>
      <c r="Y9" s="54">
        <v>1</v>
      </c>
      <c r="Z9" s="54">
        <v>0</v>
      </c>
      <c r="AA9" s="54">
        <v>0</v>
      </c>
      <c r="AB9" s="54">
        <v>0</v>
      </c>
      <c r="AC9" s="54">
        <v>1</v>
      </c>
      <c r="AD9" s="54">
        <v>0</v>
      </c>
      <c r="AE9" s="54">
        <v>0</v>
      </c>
      <c r="AF9" s="54">
        <v>0</v>
      </c>
      <c r="AG9" s="54">
        <v>1</v>
      </c>
      <c r="AM9" s="131"/>
      <c r="AN9" s="131"/>
      <c r="AO9" s="283" t="s">
        <v>84</v>
      </c>
      <c r="AP9" s="283" t="s">
        <v>85</v>
      </c>
      <c r="AQ9" s="283" t="s">
        <v>87</v>
      </c>
      <c r="AR9" s="283" t="s">
        <v>88</v>
      </c>
      <c r="AS9" s="286" t="s">
        <v>89</v>
      </c>
      <c r="AT9" s="131"/>
      <c r="AU9" s="131"/>
      <c r="AV9" s="131"/>
      <c r="AW9" s="131"/>
      <c r="AX9" s="131"/>
      <c r="AY9" s="283" t="s">
        <v>84</v>
      </c>
      <c r="AZ9" s="283" t="s">
        <v>85</v>
      </c>
      <c r="BA9" s="283" t="s">
        <v>87</v>
      </c>
      <c r="BB9" s="286" t="s">
        <v>88</v>
      </c>
      <c r="BC9" s="283" t="s">
        <v>89</v>
      </c>
    </row>
    <row r="10" spans="4:55" x14ac:dyDescent="0.2">
      <c r="E10" s="3"/>
      <c r="F10" s="58" t="s">
        <v>0</v>
      </c>
      <c r="G10" s="3"/>
      <c r="H10" s="3"/>
      <c r="J10" s="54">
        <v>0</v>
      </c>
      <c r="K10" s="54">
        <v>0</v>
      </c>
      <c r="L10" s="54">
        <v>1</v>
      </c>
      <c r="M10" s="54">
        <v>0</v>
      </c>
      <c r="N10" s="54">
        <v>0</v>
      </c>
      <c r="O10" s="54">
        <v>0</v>
      </c>
      <c r="P10" s="54">
        <v>1</v>
      </c>
      <c r="Q10" s="54">
        <v>0</v>
      </c>
      <c r="R10" s="54">
        <v>0</v>
      </c>
      <c r="S10" s="54">
        <v>0</v>
      </c>
      <c r="T10" s="54">
        <v>1</v>
      </c>
      <c r="U10" s="54">
        <v>0</v>
      </c>
      <c r="V10" s="54">
        <v>0</v>
      </c>
      <c r="W10" s="54">
        <v>0</v>
      </c>
      <c r="X10" s="54">
        <v>1</v>
      </c>
      <c r="Y10" s="54">
        <v>0</v>
      </c>
      <c r="Z10" s="54">
        <v>0</v>
      </c>
      <c r="AA10" s="54">
        <v>0</v>
      </c>
      <c r="AB10" s="54">
        <v>1</v>
      </c>
      <c r="AC10" s="54">
        <v>0</v>
      </c>
      <c r="AD10" s="54">
        <v>0</v>
      </c>
      <c r="AE10" s="54">
        <v>0</v>
      </c>
      <c r="AF10" s="54">
        <v>1</v>
      </c>
      <c r="AG10" s="54">
        <v>0</v>
      </c>
      <c r="AM10" s="131"/>
      <c r="AN10" s="284" t="s">
        <v>84</v>
      </c>
      <c r="AO10" s="287"/>
      <c r="AP10" s="287"/>
      <c r="AQ10" s="287"/>
      <c r="AR10" s="287"/>
      <c r="AS10" s="287"/>
      <c r="AT10" s="131"/>
      <c r="AU10" s="131"/>
      <c r="AV10" s="131"/>
      <c r="AW10" s="131"/>
      <c r="AX10" s="285" t="s">
        <v>84</v>
      </c>
      <c r="AY10" s="287"/>
      <c r="AZ10" s="287"/>
      <c r="BA10" s="287"/>
      <c r="BB10" s="288"/>
      <c r="BC10" s="287"/>
    </row>
    <row r="11" spans="4:55" x14ac:dyDescent="0.2">
      <c r="E11" s="3">
        <v>0</v>
      </c>
      <c r="F11" s="8">
        <v>0.7</v>
      </c>
      <c r="G11" s="8">
        <v>0.57735026918962584</v>
      </c>
      <c r="H11" s="8">
        <v>0.8</v>
      </c>
      <c r="J11" s="54">
        <v>0</v>
      </c>
      <c r="K11" s="54">
        <v>1</v>
      </c>
      <c r="L11" s="54">
        <v>0</v>
      </c>
      <c r="M11" s="54">
        <v>0</v>
      </c>
      <c r="N11" s="54">
        <v>0</v>
      </c>
      <c r="O11" s="54">
        <v>1</v>
      </c>
      <c r="P11" s="54">
        <v>0</v>
      </c>
      <c r="Q11" s="54">
        <v>0</v>
      </c>
      <c r="R11" s="54">
        <v>0</v>
      </c>
      <c r="S11" s="54">
        <v>1</v>
      </c>
      <c r="T11" s="54">
        <v>0</v>
      </c>
      <c r="U11" s="54">
        <v>0</v>
      </c>
      <c r="V11" s="54">
        <v>0</v>
      </c>
      <c r="W11" s="54">
        <v>1</v>
      </c>
      <c r="X11" s="54">
        <v>0</v>
      </c>
      <c r="Y11" s="54">
        <v>0</v>
      </c>
      <c r="Z11" s="54">
        <v>0</v>
      </c>
      <c r="AA11" s="54">
        <v>1</v>
      </c>
      <c r="AB11" s="54">
        <v>0</v>
      </c>
      <c r="AC11" s="54">
        <v>0</v>
      </c>
      <c r="AD11" s="54">
        <v>0</v>
      </c>
      <c r="AE11" s="54">
        <v>1</v>
      </c>
      <c r="AF11" s="54">
        <v>0</v>
      </c>
      <c r="AG11" s="54">
        <v>0</v>
      </c>
      <c r="AM11" s="131"/>
      <c r="AN11" s="285" t="s">
        <v>85</v>
      </c>
      <c r="AO11" s="245"/>
      <c r="AP11" s="245"/>
      <c r="AQ11" s="245"/>
      <c r="AR11" s="245"/>
      <c r="AS11" s="248"/>
      <c r="AT11" s="131"/>
      <c r="AU11" s="131"/>
      <c r="AV11" s="131"/>
      <c r="AW11" s="131"/>
      <c r="AX11" s="285" t="s">
        <v>85</v>
      </c>
      <c r="AY11" s="245"/>
      <c r="AZ11" s="245"/>
      <c r="BA11" s="245"/>
      <c r="BB11" s="248"/>
      <c r="BC11" s="245"/>
    </row>
    <row r="12" spans="4:55" x14ac:dyDescent="0.2">
      <c r="E12" s="3">
        <v>1</v>
      </c>
      <c r="F12" s="8">
        <v>0</v>
      </c>
      <c r="G12" s="8">
        <v>1</v>
      </c>
      <c r="H12" s="8">
        <v>0</v>
      </c>
      <c r="J12" s="54">
        <v>1</v>
      </c>
      <c r="K12" s="54">
        <v>0</v>
      </c>
      <c r="L12" s="54">
        <v>0</v>
      </c>
      <c r="M12" s="54">
        <v>0</v>
      </c>
      <c r="N12" s="54">
        <v>1</v>
      </c>
      <c r="O12" s="54">
        <v>0</v>
      </c>
      <c r="P12" s="54">
        <v>0</v>
      </c>
      <c r="Q12" s="54">
        <v>0</v>
      </c>
      <c r="R12" s="54">
        <v>1</v>
      </c>
      <c r="S12" s="54">
        <v>0</v>
      </c>
      <c r="T12" s="54">
        <v>0</v>
      </c>
      <c r="U12" s="54">
        <v>0</v>
      </c>
      <c r="V12" s="54">
        <v>1</v>
      </c>
      <c r="W12" s="54">
        <v>0</v>
      </c>
      <c r="X12" s="54">
        <v>0</v>
      </c>
      <c r="Y12" s="54">
        <v>0</v>
      </c>
      <c r="Z12" s="54">
        <v>1</v>
      </c>
      <c r="AA12" s="54">
        <v>0</v>
      </c>
      <c r="AB12" s="54">
        <v>0</v>
      </c>
      <c r="AC12" s="54">
        <v>0</v>
      </c>
      <c r="AD12" s="54">
        <v>1</v>
      </c>
      <c r="AE12" s="54">
        <v>0</v>
      </c>
      <c r="AF12" s="54">
        <v>0</v>
      </c>
      <c r="AG12" s="54">
        <v>0</v>
      </c>
      <c r="AM12" s="131" t="s">
        <v>1</v>
      </c>
      <c r="AN12" s="284" t="s">
        <v>87</v>
      </c>
      <c r="AO12" s="245"/>
      <c r="AP12" s="245"/>
      <c r="AQ12" s="245"/>
      <c r="AR12" s="245"/>
      <c r="AS12" s="245"/>
      <c r="AT12" s="131"/>
      <c r="AU12" s="131"/>
      <c r="AV12" s="131"/>
      <c r="AW12" s="131" t="s">
        <v>1</v>
      </c>
      <c r="AX12" s="285" t="s">
        <v>87</v>
      </c>
      <c r="AY12" s="245"/>
      <c r="AZ12" s="245"/>
      <c r="BA12" s="245"/>
      <c r="BB12" s="248"/>
      <c r="BC12" s="245"/>
    </row>
    <row r="13" spans="4:55" x14ac:dyDescent="0.2">
      <c r="E13" s="3">
        <v>2</v>
      </c>
      <c r="F13" s="8">
        <v>0</v>
      </c>
      <c r="G13" s="8">
        <v>0</v>
      </c>
      <c r="H13" s="8">
        <v>1</v>
      </c>
      <c r="J13" s="54">
        <v>0</v>
      </c>
      <c r="K13" s="54">
        <v>0</v>
      </c>
      <c r="L13" s="54">
        <v>0</v>
      </c>
      <c r="M13" s="54">
        <v>1</v>
      </c>
      <c r="N13" s="54">
        <v>0</v>
      </c>
      <c r="O13" s="54">
        <v>0</v>
      </c>
      <c r="P13" s="54">
        <v>0</v>
      </c>
      <c r="Q13" s="54">
        <v>1</v>
      </c>
      <c r="R13" s="54">
        <v>0</v>
      </c>
      <c r="S13" s="54">
        <v>0</v>
      </c>
      <c r="T13" s="54">
        <v>0</v>
      </c>
      <c r="U13" s="54">
        <v>1</v>
      </c>
      <c r="V13" s="54">
        <v>0</v>
      </c>
      <c r="W13" s="54">
        <v>0</v>
      </c>
      <c r="X13" s="54">
        <v>0</v>
      </c>
      <c r="Y13" s="54">
        <v>1</v>
      </c>
      <c r="Z13" s="54">
        <v>0</v>
      </c>
      <c r="AA13" s="54">
        <v>0</v>
      </c>
      <c r="AB13" s="54">
        <v>0</v>
      </c>
      <c r="AC13" s="54">
        <v>1</v>
      </c>
      <c r="AD13" s="54">
        <v>0</v>
      </c>
      <c r="AE13" s="54">
        <v>0</v>
      </c>
      <c r="AF13" s="54">
        <v>0</v>
      </c>
      <c r="AG13" s="54">
        <v>1</v>
      </c>
      <c r="AM13" s="131"/>
      <c r="AN13" s="284" t="s">
        <v>88</v>
      </c>
      <c r="AO13" s="245"/>
      <c r="AP13" s="245"/>
      <c r="AQ13" s="245"/>
      <c r="AR13" s="245"/>
      <c r="AS13" s="245"/>
      <c r="AT13" s="131"/>
      <c r="AU13" s="131"/>
      <c r="AV13" s="131"/>
      <c r="AW13" s="131"/>
      <c r="AX13" s="285" t="s">
        <v>88</v>
      </c>
      <c r="AY13" s="245"/>
      <c r="AZ13" s="245"/>
      <c r="BA13" s="245"/>
      <c r="BB13" s="248"/>
      <c r="BC13" s="245"/>
    </row>
    <row r="14" spans="4:55" x14ac:dyDescent="0.2">
      <c r="E14" s="3">
        <v>3</v>
      </c>
      <c r="F14" s="8">
        <v>0.93</v>
      </c>
      <c r="G14" s="8">
        <v>0</v>
      </c>
      <c r="H14" s="8">
        <v>0.1</v>
      </c>
      <c r="J14" s="54">
        <v>0</v>
      </c>
      <c r="K14" s="54">
        <v>0</v>
      </c>
      <c r="L14" s="54">
        <v>1</v>
      </c>
      <c r="M14" s="54">
        <v>0</v>
      </c>
      <c r="N14" s="54">
        <v>0</v>
      </c>
      <c r="O14" s="54">
        <v>0</v>
      </c>
      <c r="P14" s="54">
        <v>1</v>
      </c>
      <c r="Q14" s="54">
        <v>0</v>
      </c>
      <c r="R14" s="54">
        <v>0</v>
      </c>
      <c r="S14" s="54">
        <v>0</v>
      </c>
      <c r="T14" s="54">
        <v>1</v>
      </c>
      <c r="U14" s="54">
        <v>0</v>
      </c>
      <c r="V14" s="54">
        <v>0</v>
      </c>
      <c r="W14" s="54">
        <v>0</v>
      </c>
      <c r="X14" s="54">
        <v>1</v>
      </c>
      <c r="Y14" s="54">
        <v>0</v>
      </c>
      <c r="Z14" s="54">
        <v>0</v>
      </c>
      <c r="AA14" s="54">
        <v>0</v>
      </c>
      <c r="AB14" s="54">
        <v>1</v>
      </c>
      <c r="AC14" s="54">
        <v>0</v>
      </c>
      <c r="AD14" s="54">
        <v>0</v>
      </c>
      <c r="AE14" s="54">
        <v>0</v>
      </c>
      <c r="AF14" s="54">
        <v>1</v>
      </c>
      <c r="AG14" s="54">
        <v>0</v>
      </c>
      <c r="AM14" s="131"/>
      <c r="AN14" s="284" t="s">
        <v>89</v>
      </c>
      <c r="AO14" s="245"/>
      <c r="AP14" s="245"/>
      <c r="AQ14" s="245"/>
      <c r="AR14" s="245"/>
      <c r="AS14" s="245"/>
      <c r="AT14" s="131"/>
      <c r="AU14" s="131"/>
      <c r="AV14" s="131"/>
      <c r="AW14" s="131"/>
      <c r="AX14" s="285" t="s">
        <v>89</v>
      </c>
      <c r="AY14" s="245"/>
      <c r="AZ14" s="245"/>
      <c r="BA14" s="245"/>
      <c r="BB14" s="248"/>
      <c r="BC14" s="245"/>
    </row>
    <row r="15" spans="4:55" x14ac:dyDescent="0.2">
      <c r="E15" s="3">
        <v>4</v>
      </c>
      <c r="F15" s="8">
        <v>0</v>
      </c>
      <c r="G15" s="8">
        <v>1</v>
      </c>
      <c r="H15" s="8">
        <v>0</v>
      </c>
      <c r="J15" s="54">
        <v>0</v>
      </c>
      <c r="K15" s="54">
        <v>1</v>
      </c>
      <c r="L15" s="54">
        <v>0</v>
      </c>
      <c r="M15" s="54">
        <v>0</v>
      </c>
      <c r="N15" s="54">
        <v>0</v>
      </c>
      <c r="O15" s="54">
        <v>1</v>
      </c>
      <c r="P15" s="54">
        <v>0</v>
      </c>
      <c r="Q15" s="54">
        <v>0</v>
      </c>
      <c r="R15" s="54">
        <v>0</v>
      </c>
      <c r="S15" s="54">
        <v>1</v>
      </c>
      <c r="T15" s="54">
        <v>0</v>
      </c>
      <c r="U15" s="54">
        <v>0</v>
      </c>
      <c r="V15" s="54">
        <v>0</v>
      </c>
      <c r="W15" s="54">
        <v>1</v>
      </c>
      <c r="X15" s="54">
        <v>0</v>
      </c>
      <c r="Y15" s="54">
        <v>0</v>
      </c>
      <c r="Z15" s="54">
        <v>0</v>
      </c>
      <c r="AA15" s="54">
        <v>1</v>
      </c>
      <c r="AB15" s="54">
        <v>0</v>
      </c>
      <c r="AC15" s="54">
        <v>0</v>
      </c>
      <c r="AD15" s="54">
        <v>0</v>
      </c>
      <c r="AE15" s="54">
        <v>1</v>
      </c>
      <c r="AF15" s="54">
        <v>0</v>
      </c>
      <c r="AG15" s="54">
        <v>0</v>
      </c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</row>
    <row r="16" spans="4:55" x14ac:dyDescent="0.2">
      <c r="E16" s="3">
        <v>5</v>
      </c>
      <c r="F16" s="8">
        <v>0</v>
      </c>
      <c r="G16" s="8">
        <v>0.1</v>
      </c>
      <c r="H16" s="8">
        <v>0.96</v>
      </c>
      <c r="J16" s="54">
        <v>1</v>
      </c>
      <c r="K16" s="54">
        <v>0</v>
      </c>
      <c r="L16" s="54">
        <v>0</v>
      </c>
      <c r="M16" s="54">
        <v>0</v>
      </c>
      <c r="N16" s="54">
        <v>1</v>
      </c>
      <c r="O16" s="54">
        <v>0</v>
      </c>
      <c r="P16" s="54">
        <v>0</v>
      </c>
      <c r="Q16" s="54">
        <v>0</v>
      </c>
      <c r="R16" s="54">
        <v>1</v>
      </c>
      <c r="S16" s="54">
        <v>0</v>
      </c>
      <c r="T16" s="54">
        <v>0</v>
      </c>
      <c r="U16" s="54">
        <v>0</v>
      </c>
      <c r="V16" s="54">
        <v>1</v>
      </c>
      <c r="W16" s="54">
        <v>0</v>
      </c>
      <c r="X16" s="54">
        <v>0</v>
      </c>
      <c r="Y16" s="54">
        <v>0</v>
      </c>
      <c r="Z16" s="54">
        <v>1</v>
      </c>
      <c r="AA16" s="54">
        <v>0</v>
      </c>
      <c r="AB16" s="54">
        <v>0</v>
      </c>
      <c r="AC16" s="54">
        <v>0</v>
      </c>
      <c r="AD16" s="54">
        <v>1</v>
      </c>
      <c r="AE16" s="54">
        <v>0</v>
      </c>
      <c r="AF16" s="54">
        <v>0</v>
      </c>
      <c r="AG16" s="54">
        <v>0</v>
      </c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</row>
    <row r="17" spans="5:55" x14ac:dyDescent="0.2">
      <c r="E17" s="3">
        <v>6</v>
      </c>
      <c r="F17" s="8">
        <v>0.9</v>
      </c>
      <c r="G17" s="8">
        <v>0</v>
      </c>
      <c r="H17" s="8">
        <v>0</v>
      </c>
      <c r="J17" s="54">
        <v>0</v>
      </c>
      <c r="K17" s="54">
        <v>0</v>
      </c>
      <c r="L17" s="54">
        <v>0</v>
      </c>
      <c r="M17" s="54">
        <v>1</v>
      </c>
      <c r="N17" s="54">
        <v>0</v>
      </c>
      <c r="O17" s="54">
        <v>0</v>
      </c>
      <c r="P17" s="54">
        <v>0</v>
      </c>
      <c r="Q17" s="54">
        <v>1</v>
      </c>
      <c r="R17" s="54">
        <v>0</v>
      </c>
      <c r="S17" s="54">
        <v>0</v>
      </c>
      <c r="T17" s="54">
        <v>0</v>
      </c>
      <c r="U17" s="54">
        <v>1</v>
      </c>
      <c r="V17" s="54">
        <v>0</v>
      </c>
      <c r="W17" s="54">
        <v>0</v>
      </c>
      <c r="X17" s="54">
        <v>0</v>
      </c>
      <c r="Y17" s="54">
        <v>1</v>
      </c>
      <c r="Z17" s="54">
        <v>0</v>
      </c>
      <c r="AA17" s="54">
        <v>0</v>
      </c>
      <c r="AB17" s="54">
        <v>0</v>
      </c>
      <c r="AC17" s="54">
        <v>1</v>
      </c>
      <c r="AD17" s="54">
        <v>0</v>
      </c>
      <c r="AE17" s="54">
        <v>0</v>
      </c>
      <c r="AF17" s="54">
        <v>0</v>
      </c>
      <c r="AG17" s="54">
        <v>1</v>
      </c>
    </row>
    <row r="18" spans="5:55" x14ac:dyDescent="0.2">
      <c r="E18" s="3">
        <v>7</v>
      </c>
      <c r="F18" s="8">
        <v>0</v>
      </c>
      <c r="G18" s="8">
        <v>1</v>
      </c>
      <c r="H18" s="8">
        <v>0.1</v>
      </c>
      <c r="J18" s="54">
        <v>0</v>
      </c>
      <c r="K18" s="54">
        <v>0</v>
      </c>
      <c r="L18" s="54">
        <v>1</v>
      </c>
      <c r="M18" s="54">
        <v>0</v>
      </c>
      <c r="N18" s="54">
        <v>0</v>
      </c>
      <c r="O18" s="54">
        <v>0</v>
      </c>
      <c r="P18" s="54">
        <v>1</v>
      </c>
      <c r="Q18" s="54">
        <v>0</v>
      </c>
      <c r="R18" s="54">
        <v>0</v>
      </c>
      <c r="S18" s="54">
        <v>0</v>
      </c>
      <c r="T18" s="54">
        <v>1</v>
      </c>
      <c r="U18" s="54">
        <v>0</v>
      </c>
      <c r="V18" s="54">
        <v>0</v>
      </c>
      <c r="W18" s="54">
        <v>0</v>
      </c>
      <c r="X18" s="54">
        <v>1</v>
      </c>
      <c r="Y18" s="54">
        <v>0</v>
      </c>
      <c r="Z18" s="54">
        <v>0</v>
      </c>
      <c r="AA18" s="54">
        <v>0</v>
      </c>
      <c r="AB18" s="54">
        <v>1</v>
      </c>
      <c r="AC18" s="54">
        <v>0</v>
      </c>
      <c r="AD18" s="54">
        <v>0</v>
      </c>
      <c r="AE18" s="54">
        <v>0</v>
      </c>
      <c r="AF18" s="54">
        <v>1</v>
      </c>
      <c r="AG18" s="54">
        <v>0</v>
      </c>
    </row>
    <row r="19" spans="5:55" x14ac:dyDescent="0.2">
      <c r="E19" s="3">
        <v>8</v>
      </c>
      <c r="F19" s="8">
        <v>0.7</v>
      </c>
      <c r="G19" s="8">
        <v>0.57735026918962584</v>
      </c>
      <c r="H19" s="8">
        <v>0.8</v>
      </c>
      <c r="J19" s="54">
        <v>0</v>
      </c>
      <c r="K19" s="54">
        <v>1</v>
      </c>
      <c r="L19" s="54">
        <v>0</v>
      </c>
      <c r="M19" s="54">
        <v>0</v>
      </c>
      <c r="N19" s="54">
        <v>0</v>
      </c>
      <c r="O19" s="54">
        <v>1</v>
      </c>
      <c r="P19" s="54">
        <v>0</v>
      </c>
      <c r="Q19" s="54">
        <v>0</v>
      </c>
      <c r="R19" s="54">
        <v>0</v>
      </c>
      <c r="S19" s="54">
        <v>1</v>
      </c>
      <c r="T19" s="54">
        <v>0</v>
      </c>
      <c r="U19" s="54">
        <v>0</v>
      </c>
      <c r="V19" s="54">
        <v>0</v>
      </c>
      <c r="W19" s="54">
        <v>1</v>
      </c>
      <c r="X19" s="54">
        <v>0</v>
      </c>
      <c r="Y19" s="54">
        <v>0</v>
      </c>
      <c r="Z19" s="54">
        <v>0</v>
      </c>
      <c r="AA19" s="54">
        <v>1</v>
      </c>
      <c r="AB19" s="54">
        <v>0</v>
      </c>
      <c r="AC19" s="54">
        <v>0</v>
      </c>
      <c r="AD19" s="54">
        <v>0</v>
      </c>
      <c r="AE19" s="54">
        <v>1</v>
      </c>
      <c r="AF19" s="54">
        <v>0</v>
      </c>
      <c r="AG19" s="54">
        <v>0</v>
      </c>
      <c r="AP19" s="58" t="s">
        <v>90</v>
      </c>
      <c r="AZ19" s="289" t="s">
        <v>91</v>
      </c>
    </row>
    <row r="20" spans="5:55" x14ac:dyDescent="0.2">
      <c r="E20" s="3">
        <v>9</v>
      </c>
      <c r="F20" s="8">
        <v>0</v>
      </c>
      <c r="G20" s="8">
        <v>1</v>
      </c>
      <c r="H20" s="8">
        <v>0</v>
      </c>
      <c r="J20" s="54">
        <v>1</v>
      </c>
      <c r="K20" s="54">
        <v>0</v>
      </c>
      <c r="L20" s="54">
        <v>0</v>
      </c>
      <c r="M20" s="54">
        <v>0</v>
      </c>
      <c r="N20" s="54">
        <v>1</v>
      </c>
      <c r="O20" s="54">
        <v>0</v>
      </c>
      <c r="P20" s="54">
        <v>0</v>
      </c>
      <c r="Q20" s="54">
        <v>0</v>
      </c>
      <c r="R20" s="54">
        <v>1</v>
      </c>
      <c r="S20" s="54">
        <v>0</v>
      </c>
      <c r="T20" s="54">
        <v>0</v>
      </c>
      <c r="U20" s="54">
        <v>0</v>
      </c>
      <c r="V20" s="54">
        <v>1</v>
      </c>
      <c r="W20" s="54">
        <v>0</v>
      </c>
      <c r="X20" s="54">
        <v>0</v>
      </c>
      <c r="Y20" s="54">
        <v>0</v>
      </c>
      <c r="Z20" s="54">
        <v>1</v>
      </c>
      <c r="AA20" s="54">
        <v>0</v>
      </c>
      <c r="AB20" s="54">
        <v>0</v>
      </c>
      <c r="AC20" s="54">
        <v>0</v>
      </c>
      <c r="AD20" s="54">
        <v>1</v>
      </c>
      <c r="AE20" s="54">
        <v>0</v>
      </c>
      <c r="AF20" s="54">
        <v>0</v>
      </c>
      <c r="AG20" s="54">
        <v>0</v>
      </c>
      <c r="AM20" s="131"/>
      <c r="AN20" s="131"/>
      <c r="AO20" s="131"/>
      <c r="AP20" s="131"/>
      <c r="AQ20" s="131" t="s">
        <v>0</v>
      </c>
      <c r="AR20" s="131"/>
      <c r="AS20" s="131"/>
      <c r="AT20" s="131"/>
      <c r="AU20" s="131"/>
      <c r="AV20" s="131"/>
      <c r="AW20" s="131"/>
      <c r="AX20" s="131"/>
      <c r="AY20" s="131"/>
      <c r="AZ20" s="131"/>
      <c r="BA20" s="131" t="s">
        <v>0</v>
      </c>
      <c r="BB20" s="131"/>
      <c r="BC20" s="131"/>
    </row>
    <row r="21" spans="5:55" x14ac:dyDescent="0.2">
      <c r="E21" s="3">
        <v>10</v>
      </c>
      <c r="F21" s="8">
        <v>0</v>
      </c>
      <c r="G21" s="8">
        <v>0</v>
      </c>
      <c r="H21" s="8">
        <v>1</v>
      </c>
      <c r="J21" s="54">
        <v>0</v>
      </c>
      <c r="K21" s="54">
        <v>0</v>
      </c>
      <c r="L21" s="54">
        <v>0</v>
      </c>
      <c r="M21" s="54">
        <v>1</v>
      </c>
      <c r="N21" s="54">
        <v>0</v>
      </c>
      <c r="O21" s="54">
        <v>0</v>
      </c>
      <c r="P21" s="54">
        <v>0</v>
      </c>
      <c r="Q21" s="54">
        <v>1</v>
      </c>
      <c r="R21" s="54">
        <v>0</v>
      </c>
      <c r="S21" s="54">
        <v>0</v>
      </c>
      <c r="T21" s="54">
        <v>0</v>
      </c>
      <c r="U21" s="54">
        <v>1</v>
      </c>
      <c r="V21" s="54">
        <v>0</v>
      </c>
      <c r="W21" s="54">
        <v>0</v>
      </c>
      <c r="X21" s="54">
        <v>0</v>
      </c>
      <c r="Y21" s="54">
        <v>1</v>
      </c>
      <c r="Z21" s="54">
        <v>0</v>
      </c>
      <c r="AA21" s="54">
        <v>0</v>
      </c>
      <c r="AB21" s="54">
        <v>0</v>
      </c>
      <c r="AC21" s="54">
        <v>1</v>
      </c>
      <c r="AD21" s="54">
        <v>0</v>
      </c>
      <c r="AE21" s="54">
        <v>0</v>
      </c>
      <c r="AF21" s="54">
        <v>0</v>
      </c>
      <c r="AG21" s="54">
        <v>1</v>
      </c>
      <c r="AM21" s="131"/>
      <c r="AN21" s="131"/>
      <c r="AO21" s="286" t="s">
        <v>84</v>
      </c>
      <c r="AP21" s="286" t="s">
        <v>85</v>
      </c>
      <c r="AQ21" s="286" t="s">
        <v>87</v>
      </c>
      <c r="AR21" s="286" t="s">
        <v>88</v>
      </c>
      <c r="AS21" s="286" t="s">
        <v>89</v>
      </c>
      <c r="AT21" s="131"/>
      <c r="AU21" s="131"/>
      <c r="AV21" s="131"/>
      <c r="AW21" s="131"/>
      <c r="AX21" s="131"/>
      <c r="AY21" s="286" t="s">
        <v>84</v>
      </c>
      <c r="AZ21" s="286" t="s">
        <v>85</v>
      </c>
      <c r="BA21" s="286" t="s">
        <v>87</v>
      </c>
      <c r="BB21" s="286" t="s">
        <v>88</v>
      </c>
      <c r="BC21" s="286" t="s">
        <v>89</v>
      </c>
    </row>
    <row r="22" spans="5:55" x14ac:dyDescent="0.2">
      <c r="E22" s="3">
        <v>11</v>
      </c>
      <c r="F22" s="8">
        <v>0.93</v>
      </c>
      <c r="G22" s="8">
        <v>0</v>
      </c>
      <c r="H22" s="8">
        <v>0.1</v>
      </c>
      <c r="J22" s="54">
        <v>0</v>
      </c>
      <c r="K22" s="54">
        <v>0</v>
      </c>
      <c r="L22" s="54">
        <v>1</v>
      </c>
      <c r="M22" s="54">
        <v>0</v>
      </c>
      <c r="N22" s="54">
        <v>0</v>
      </c>
      <c r="O22" s="54">
        <v>0</v>
      </c>
      <c r="P22" s="54">
        <v>1</v>
      </c>
      <c r="Q22" s="54">
        <v>0</v>
      </c>
      <c r="R22" s="54">
        <v>0</v>
      </c>
      <c r="S22" s="54">
        <v>0</v>
      </c>
      <c r="T22" s="54">
        <v>1</v>
      </c>
      <c r="U22" s="54">
        <v>0</v>
      </c>
      <c r="V22" s="54">
        <v>0</v>
      </c>
      <c r="W22" s="54">
        <v>0</v>
      </c>
      <c r="X22" s="54">
        <v>1</v>
      </c>
      <c r="Y22" s="54">
        <v>0</v>
      </c>
      <c r="Z22" s="54">
        <v>0</v>
      </c>
      <c r="AA22" s="54">
        <v>0</v>
      </c>
      <c r="AB22" s="54">
        <v>1</v>
      </c>
      <c r="AC22" s="54">
        <v>0</v>
      </c>
      <c r="AD22" s="54">
        <v>0</v>
      </c>
      <c r="AE22" s="54">
        <v>0</v>
      </c>
      <c r="AF22" s="54">
        <v>1</v>
      </c>
      <c r="AG22" s="54">
        <v>0</v>
      </c>
      <c r="AM22" s="131"/>
      <c r="AN22" s="285" t="s">
        <v>84</v>
      </c>
      <c r="AO22" s="288"/>
      <c r="AP22" s="287"/>
      <c r="AQ22" s="287"/>
      <c r="AR22" s="287"/>
      <c r="AS22" s="287"/>
      <c r="AT22" s="131"/>
      <c r="AU22" s="131"/>
      <c r="AV22" s="131"/>
      <c r="AW22" s="131"/>
      <c r="AX22" s="284" t="s">
        <v>84</v>
      </c>
      <c r="AY22" s="287"/>
      <c r="AZ22" s="287"/>
      <c r="BA22" s="287"/>
      <c r="BB22" s="287"/>
      <c r="BC22" s="287"/>
    </row>
    <row r="23" spans="5:55" x14ac:dyDescent="0.2">
      <c r="E23" s="3">
        <v>12</v>
      </c>
      <c r="F23" s="8">
        <v>0</v>
      </c>
      <c r="G23" s="8">
        <v>1</v>
      </c>
      <c r="H23" s="8">
        <v>0</v>
      </c>
      <c r="J23" s="54">
        <v>0</v>
      </c>
      <c r="K23" s="54">
        <v>1</v>
      </c>
      <c r="L23" s="54">
        <v>0</v>
      </c>
      <c r="M23" s="54">
        <v>0</v>
      </c>
      <c r="N23" s="54">
        <v>0</v>
      </c>
      <c r="O23" s="54">
        <v>1</v>
      </c>
      <c r="P23" s="54">
        <v>0</v>
      </c>
      <c r="Q23" s="54">
        <v>0</v>
      </c>
      <c r="R23" s="54">
        <v>0</v>
      </c>
      <c r="S23" s="54">
        <v>1</v>
      </c>
      <c r="T23" s="54">
        <v>0</v>
      </c>
      <c r="U23" s="54">
        <v>0</v>
      </c>
      <c r="V23" s="54">
        <v>0</v>
      </c>
      <c r="W23" s="54">
        <v>1</v>
      </c>
      <c r="X23" s="54">
        <v>0</v>
      </c>
      <c r="Y23" s="54">
        <v>0</v>
      </c>
      <c r="Z23" s="54">
        <v>0</v>
      </c>
      <c r="AA23" s="54">
        <v>1</v>
      </c>
      <c r="AB23" s="54">
        <v>0</v>
      </c>
      <c r="AC23" s="54">
        <v>0</v>
      </c>
      <c r="AD23" s="54">
        <v>0</v>
      </c>
      <c r="AE23" s="54">
        <v>1</v>
      </c>
      <c r="AF23" s="54">
        <v>0</v>
      </c>
      <c r="AG23" s="54">
        <v>0</v>
      </c>
      <c r="AM23" s="131"/>
      <c r="AN23" s="285" t="s">
        <v>85</v>
      </c>
      <c r="AO23" s="245"/>
      <c r="AP23" s="248"/>
      <c r="AQ23" s="245"/>
      <c r="AR23" s="245"/>
      <c r="AS23" s="245"/>
      <c r="AT23" s="131"/>
      <c r="AU23" s="131"/>
      <c r="AV23" s="131"/>
      <c r="AW23" s="131"/>
      <c r="AX23" s="285" t="s">
        <v>85</v>
      </c>
      <c r="AY23" s="248"/>
      <c r="AZ23" s="248"/>
      <c r="BA23" s="248"/>
      <c r="BB23" s="248"/>
      <c r="BC23" s="248"/>
    </row>
    <row r="24" spans="5:55" x14ac:dyDescent="0.2">
      <c r="E24" s="3">
        <v>13</v>
      </c>
      <c r="F24" s="8">
        <v>0</v>
      </c>
      <c r="G24" s="8">
        <v>0.1</v>
      </c>
      <c r="H24" s="8">
        <v>0.96</v>
      </c>
      <c r="J24" s="54">
        <v>1</v>
      </c>
      <c r="K24" s="54">
        <v>0</v>
      </c>
      <c r="L24" s="54">
        <v>0</v>
      </c>
      <c r="M24" s="54">
        <v>0</v>
      </c>
      <c r="N24" s="54">
        <v>1</v>
      </c>
      <c r="O24" s="54">
        <v>0</v>
      </c>
      <c r="P24" s="54">
        <v>0</v>
      </c>
      <c r="Q24" s="54">
        <v>0</v>
      </c>
      <c r="R24" s="54">
        <v>1</v>
      </c>
      <c r="S24" s="54">
        <v>0</v>
      </c>
      <c r="T24" s="54">
        <v>0</v>
      </c>
      <c r="U24" s="54">
        <v>0</v>
      </c>
      <c r="V24" s="54">
        <v>1</v>
      </c>
      <c r="W24" s="54">
        <v>0</v>
      </c>
      <c r="X24" s="54">
        <v>0</v>
      </c>
      <c r="Y24" s="54">
        <v>0</v>
      </c>
      <c r="Z24" s="54">
        <v>1</v>
      </c>
      <c r="AA24" s="54">
        <v>0</v>
      </c>
      <c r="AB24" s="54">
        <v>0</v>
      </c>
      <c r="AC24" s="54">
        <v>0</v>
      </c>
      <c r="AD24" s="54">
        <v>1</v>
      </c>
      <c r="AE24" s="54">
        <v>0</v>
      </c>
      <c r="AF24" s="54">
        <v>0</v>
      </c>
      <c r="AG24" s="54">
        <v>0</v>
      </c>
      <c r="AM24" s="131" t="s">
        <v>1</v>
      </c>
      <c r="AN24" s="285" t="s">
        <v>87</v>
      </c>
      <c r="AO24" s="245"/>
      <c r="AP24" s="245"/>
      <c r="AQ24" s="248"/>
      <c r="AR24" s="245"/>
      <c r="AS24" s="245"/>
      <c r="AT24" s="131"/>
      <c r="AU24" s="131"/>
      <c r="AV24" s="131"/>
      <c r="AW24" s="131" t="s">
        <v>1</v>
      </c>
      <c r="AX24" s="284" t="s">
        <v>87</v>
      </c>
      <c r="AY24" s="245"/>
      <c r="AZ24" s="245"/>
      <c r="BA24" s="245"/>
      <c r="BB24" s="245"/>
      <c r="BC24" s="245"/>
    </row>
    <row r="25" spans="5:55" x14ac:dyDescent="0.2">
      <c r="E25" s="3">
        <v>14</v>
      </c>
      <c r="F25" s="8">
        <v>0.9</v>
      </c>
      <c r="G25" s="8">
        <v>0</v>
      </c>
      <c r="H25" s="8">
        <v>0</v>
      </c>
      <c r="J25" s="54">
        <v>0</v>
      </c>
      <c r="K25" s="54">
        <v>0</v>
      </c>
      <c r="L25" s="54">
        <v>0</v>
      </c>
      <c r="M25" s="54">
        <v>1</v>
      </c>
      <c r="N25" s="54">
        <v>0</v>
      </c>
      <c r="O25" s="54">
        <v>0</v>
      </c>
      <c r="P25" s="54">
        <v>0</v>
      </c>
      <c r="Q25" s="54">
        <v>1</v>
      </c>
      <c r="R25" s="54">
        <v>0</v>
      </c>
      <c r="S25" s="54">
        <v>0</v>
      </c>
      <c r="T25" s="54">
        <v>0</v>
      </c>
      <c r="U25" s="54">
        <v>1</v>
      </c>
      <c r="V25" s="54">
        <v>0</v>
      </c>
      <c r="W25" s="54">
        <v>0</v>
      </c>
      <c r="X25" s="54">
        <v>0</v>
      </c>
      <c r="Y25" s="54">
        <v>1</v>
      </c>
      <c r="Z25" s="54">
        <v>0</v>
      </c>
      <c r="AA25" s="54">
        <v>0</v>
      </c>
      <c r="AB25" s="54">
        <v>0</v>
      </c>
      <c r="AC25" s="54">
        <v>1</v>
      </c>
      <c r="AD25" s="54">
        <v>0</v>
      </c>
      <c r="AE25" s="54">
        <v>0</v>
      </c>
      <c r="AF25" s="54">
        <v>0</v>
      </c>
      <c r="AG25" s="54">
        <v>1</v>
      </c>
      <c r="AM25" s="131"/>
      <c r="AN25" s="285" t="s">
        <v>88</v>
      </c>
      <c r="AO25" s="245"/>
      <c r="AP25" s="245"/>
      <c r="AQ25" s="245"/>
      <c r="AR25" s="248"/>
      <c r="AS25" s="245"/>
      <c r="AT25" s="131"/>
      <c r="AU25" s="131"/>
      <c r="AV25" s="131"/>
      <c r="AW25" s="131"/>
      <c r="AX25" s="284" t="s">
        <v>88</v>
      </c>
      <c r="AY25" s="245"/>
      <c r="AZ25" s="245"/>
      <c r="BA25" s="245"/>
      <c r="BB25" s="245"/>
      <c r="BC25" s="245"/>
    </row>
    <row r="26" spans="5:55" x14ac:dyDescent="0.2">
      <c r="E26" s="3">
        <v>15</v>
      </c>
      <c r="F26" s="8">
        <v>0</v>
      </c>
      <c r="G26" s="8">
        <v>1</v>
      </c>
      <c r="H26" s="8">
        <v>0.1</v>
      </c>
      <c r="J26" s="54">
        <v>0</v>
      </c>
      <c r="K26" s="54">
        <v>0</v>
      </c>
      <c r="L26" s="54">
        <v>1</v>
      </c>
      <c r="M26" s="54">
        <v>0</v>
      </c>
      <c r="N26" s="54">
        <v>0</v>
      </c>
      <c r="O26" s="54">
        <v>0</v>
      </c>
      <c r="P26" s="54">
        <v>1</v>
      </c>
      <c r="Q26" s="54">
        <v>0</v>
      </c>
      <c r="R26" s="54">
        <v>0</v>
      </c>
      <c r="S26" s="54">
        <v>0</v>
      </c>
      <c r="T26" s="54">
        <v>1</v>
      </c>
      <c r="U26" s="54">
        <v>0</v>
      </c>
      <c r="V26" s="54">
        <v>0</v>
      </c>
      <c r="W26" s="54">
        <v>0</v>
      </c>
      <c r="X26" s="54">
        <v>1</v>
      </c>
      <c r="Y26" s="54">
        <v>0</v>
      </c>
      <c r="Z26" s="54">
        <v>0</v>
      </c>
      <c r="AA26" s="54">
        <v>0</v>
      </c>
      <c r="AB26" s="54">
        <v>1</v>
      </c>
      <c r="AC26" s="54">
        <v>0</v>
      </c>
      <c r="AD26" s="54">
        <v>0</v>
      </c>
      <c r="AE26" s="54">
        <v>0</v>
      </c>
      <c r="AF26" s="54">
        <v>1</v>
      </c>
      <c r="AG26" s="54">
        <v>0</v>
      </c>
      <c r="AM26" s="131"/>
      <c r="AN26" s="285" t="s">
        <v>89</v>
      </c>
      <c r="AO26" s="245"/>
      <c r="AP26" s="245"/>
      <c r="AQ26" s="245"/>
      <c r="AR26" s="245"/>
      <c r="AS26" s="248"/>
      <c r="AT26" s="131"/>
      <c r="AU26" s="131"/>
      <c r="AV26" s="131"/>
      <c r="AW26" s="131"/>
      <c r="AX26" s="284" t="s">
        <v>89</v>
      </c>
      <c r="AY26" s="245"/>
      <c r="AZ26" s="245"/>
      <c r="BA26" s="245"/>
      <c r="BB26" s="245"/>
      <c r="BC26" s="245"/>
    </row>
    <row r="27" spans="5:55" x14ac:dyDescent="0.2">
      <c r="E27" s="3">
        <v>16</v>
      </c>
      <c r="F27" s="8">
        <v>0.7</v>
      </c>
      <c r="G27" s="8">
        <v>0.57735026918962584</v>
      </c>
      <c r="H27" s="8">
        <v>0.8</v>
      </c>
      <c r="J27" s="54">
        <v>0</v>
      </c>
      <c r="K27" s="54">
        <v>1</v>
      </c>
      <c r="L27" s="54">
        <v>0</v>
      </c>
      <c r="M27" s="54">
        <v>0</v>
      </c>
      <c r="N27" s="54">
        <v>0</v>
      </c>
      <c r="O27" s="54">
        <v>1</v>
      </c>
      <c r="P27" s="54">
        <v>0</v>
      </c>
      <c r="Q27" s="54">
        <v>0</v>
      </c>
      <c r="R27" s="54">
        <v>0</v>
      </c>
      <c r="S27" s="54">
        <v>1</v>
      </c>
      <c r="T27" s="54">
        <v>0</v>
      </c>
      <c r="U27" s="54">
        <v>0</v>
      </c>
      <c r="V27" s="54">
        <v>0</v>
      </c>
      <c r="W27" s="54">
        <v>1</v>
      </c>
      <c r="X27" s="54">
        <v>0</v>
      </c>
      <c r="Y27" s="54">
        <v>0</v>
      </c>
      <c r="Z27" s="54">
        <v>0</v>
      </c>
      <c r="AA27" s="54">
        <v>1</v>
      </c>
      <c r="AB27" s="54">
        <v>0</v>
      </c>
      <c r="AC27" s="54">
        <v>0</v>
      </c>
      <c r="AD27" s="54">
        <v>0</v>
      </c>
      <c r="AE27" s="54">
        <v>1</v>
      </c>
      <c r="AF27" s="54">
        <v>0</v>
      </c>
      <c r="AG27" s="54">
        <v>0</v>
      </c>
    </row>
    <row r="28" spans="5:55" x14ac:dyDescent="0.2">
      <c r="E28" s="3">
        <v>17</v>
      </c>
      <c r="F28" s="8">
        <v>0</v>
      </c>
      <c r="G28" s="8">
        <v>1</v>
      </c>
      <c r="H28" s="8">
        <v>0</v>
      </c>
      <c r="J28" s="54">
        <v>1</v>
      </c>
      <c r="K28" s="54">
        <v>0</v>
      </c>
      <c r="L28" s="54">
        <v>0</v>
      </c>
      <c r="M28" s="54">
        <v>0</v>
      </c>
      <c r="N28" s="54">
        <v>1</v>
      </c>
      <c r="O28" s="54">
        <v>0</v>
      </c>
      <c r="P28" s="54">
        <v>0</v>
      </c>
      <c r="Q28" s="54">
        <v>0</v>
      </c>
      <c r="R28" s="54">
        <v>1</v>
      </c>
      <c r="S28" s="54">
        <v>0</v>
      </c>
      <c r="T28" s="54">
        <v>0</v>
      </c>
      <c r="U28" s="54">
        <v>0</v>
      </c>
      <c r="V28" s="54">
        <v>1</v>
      </c>
      <c r="W28" s="54">
        <v>0</v>
      </c>
      <c r="X28" s="54">
        <v>0</v>
      </c>
      <c r="Y28" s="54">
        <v>0</v>
      </c>
      <c r="Z28" s="54">
        <v>1</v>
      </c>
      <c r="AA28" s="54">
        <v>0</v>
      </c>
      <c r="AB28" s="54">
        <v>0</v>
      </c>
      <c r="AC28" s="54">
        <v>0</v>
      </c>
      <c r="AD28" s="54">
        <v>1</v>
      </c>
      <c r="AE28" s="54">
        <v>0</v>
      </c>
      <c r="AF28" s="54">
        <v>0</v>
      </c>
      <c r="AG28" s="54">
        <v>0</v>
      </c>
    </row>
    <row r="29" spans="5:55" x14ac:dyDescent="0.2">
      <c r="E29" s="3">
        <v>18</v>
      </c>
      <c r="F29" s="8">
        <v>0</v>
      </c>
      <c r="G29" s="8">
        <v>0</v>
      </c>
      <c r="H29" s="8">
        <v>1</v>
      </c>
    </row>
    <row r="30" spans="5:55" x14ac:dyDescent="0.2">
      <c r="E30" s="3">
        <v>19</v>
      </c>
      <c r="F30" s="8">
        <v>0.93</v>
      </c>
      <c r="G30" s="8">
        <v>0.96</v>
      </c>
      <c r="H30" s="8">
        <v>0.1</v>
      </c>
      <c r="J30" s="1" t="s">
        <v>2</v>
      </c>
    </row>
    <row r="31" spans="5:55" x14ac:dyDescent="0.2">
      <c r="E31" s="3">
        <v>20</v>
      </c>
      <c r="F31" s="8">
        <v>1</v>
      </c>
      <c r="G31" s="8">
        <v>1</v>
      </c>
      <c r="H31" s="8">
        <v>0</v>
      </c>
      <c r="J31" s="1">
        <v>0</v>
      </c>
      <c r="K31" s="1">
        <v>1</v>
      </c>
      <c r="L31" s="1">
        <v>2</v>
      </c>
      <c r="M31" s="1">
        <v>3</v>
      </c>
      <c r="N31" s="1">
        <v>4</v>
      </c>
      <c r="O31" s="1">
        <v>5</v>
      </c>
      <c r="P31" s="1">
        <v>6</v>
      </c>
      <c r="Q31" s="1">
        <v>7</v>
      </c>
      <c r="R31" s="1">
        <v>8</v>
      </c>
      <c r="S31" s="1">
        <v>9</v>
      </c>
      <c r="T31" s="1">
        <v>10</v>
      </c>
      <c r="U31" s="1">
        <v>11</v>
      </c>
      <c r="V31" s="1">
        <v>12</v>
      </c>
      <c r="W31" s="1">
        <v>13</v>
      </c>
      <c r="X31" s="1">
        <v>14</v>
      </c>
      <c r="Y31" s="1">
        <v>15</v>
      </c>
      <c r="Z31" s="1">
        <v>16</v>
      </c>
      <c r="AA31" s="1">
        <v>17</v>
      </c>
      <c r="AB31" s="1">
        <v>18</v>
      </c>
      <c r="AC31" s="1">
        <v>19</v>
      </c>
      <c r="AD31" s="1">
        <v>20</v>
      </c>
      <c r="AE31" s="1">
        <v>21</v>
      </c>
      <c r="AF31" s="1">
        <v>22</v>
      </c>
      <c r="AG31" s="1">
        <v>23</v>
      </c>
    </row>
    <row r="32" spans="5:55" x14ac:dyDescent="0.2">
      <c r="E32" s="3">
        <v>21</v>
      </c>
      <c r="F32" s="8">
        <v>0</v>
      </c>
      <c r="G32" s="8">
        <v>0.1</v>
      </c>
      <c r="H32" s="8">
        <v>0.96</v>
      </c>
      <c r="J32" s="2" cm="1">
        <f t="array" ref="J32:AG34">TRANSPOSE(F11:H34)</f>
        <v>0.7</v>
      </c>
      <c r="K32" s="2">
        <v>0</v>
      </c>
      <c r="L32" s="2">
        <v>0</v>
      </c>
      <c r="M32" s="2">
        <v>0.93</v>
      </c>
      <c r="N32" s="2">
        <v>0</v>
      </c>
      <c r="O32" s="2">
        <v>0</v>
      </c>
      <c r="P32" s="2">
        <v>0.9</v>
      </c>
      <c r="Q32" s="2">
        <v>0</v>
      </c>
      <c r="R32" s="2">
        <v>0.7</v>
      </c>
      <c r="S32" s="2">
        <v>0</v>
      </c>
      <c r="T32" s="2">
        <v>0</v>
      </c>
      <c r="U32" s="2">
        <v>0.93</v>
      </c>
      <c r="V32" s="2">
        <v>0</v>
      </c>
      <c r="W32" s="2">
        <v>0</v>
      </c>
      <c r="X32" s="2">
        <v>0.9</v>
      </c>
      <c r="Y32" s="2">
        <v>0</v>
      </c>
      <c r="Z32" s="2">
        <v>0.7</v>
      </c>
      <c r="AA32" s="2">
        <v>0</v>
      </c>
      <c r="AB32" s="2">
        <v>0</v>
      </c>
      <c r="AC32" s="2">
        <v>0.93</v>
      </c>
      <c r="AD32" s="2">
        <v>1</v>
      </c>
      <c r="AE32" s="2">
        <v>0</v>
      </c>
      <c r="AF32" s="2">
        <v>0.9</v>
      </c>
      <c r="AG32" s="2">
        <v>0.96</v>
      </c>
    </row>
    <row r="33" spans="5:64" x14ac:dyDescent="0.2">
      <c r="E33" s="3">
        <v>22</v>
      </c>
      <c r="F33" s="8">
        <v>0.9</v>
      </c>
      <c r="G33" s="8">
        <v>0.96</v>
      </c>
      <c r="H33" s="8">
        <v>0.96</v>
      </c>
      <c r="J33" s="2">
        <v>0.57735026918962584</v>
      </c>
      <c r="K33" s="2">
        <v>1</v>
      </c>
      <c r="L33" s="2">
        <v>0</v>
      </c>
      <c r="M33" s="2">
        <v>0</v>
      </c>
      <c r="N33" s="2">
        <v>1</v>
      </c>
      <c r="O33" s="2">
        <v>0.1</v>
      </c>
      <c r="P33" s="2">
        <v>0</v>
      </c>
      <c r="Q33" s="2">
        <v>1</v>
      </c>
      <c r="R33" s="2">
        <v>0.57735026918962584</v>
      </c>
      <c r="S33" s="2">
        <v>1</v>
      </c>
      <c r="T33" s="2">
        <v>0</v>
      </c>
      <c r="U33" s="2">
        <v>0</v>
      </c>
      <c r="V33" s="2">
        <v>1</v>
      </c>
      <c r="W33" s="2">
        <v>0.1</v>
      </c>
      <c r="X33" s="2">
        <v>0</v>
      </c>
      <c r="Y33" s="2">
        <v>1</v>
      </c>
      <c r="Z33" s="2">
        <v>0.57735026918962584</v>
      </c>
      <c r="AA33" s="2">
        <v>1</v>
      </c>
      <c r="AB33" s="2">
        <v>0</v>
      </c>
      <c r="AC33" s="2">
        <v>0.96</v>
      </c>
      <c r="AD33" s="2">
        <v>1</v>
      </c>
      <c r="AE33" s="2">
        <v>0.1</v>
      </c>
      <c r="AF33" s="2">
        <v>0.96</v>
      </c>
      <c r="AG33" s="2">
        <v>1</v>
      </c>
    </row>
    <row r="34" spans="5:64" x14ac:dyDescent="0.2">
      <c r="E34" s="3">
        <v>23</v>
      </c>
      <c r="F34" s="8">
        <v>0.96</v>
      </c>
      <c r="G34" s="8">
        <v>1</v>
      </c>
      <c r="H34" s="8">
        <v>0.1</v>
      </c>
      <c r="J34" s="2">
        <v>0.8</v>
      </c>
      <c r="K34" s="2">
        <v>0</v>
      </c>
      <c r="L34" s="2">
        <v>1</v>
      </c>
      <c r="M34" s="2">
        <v>0.1</v>
      </c>
      <c r="N34" s="2">
        <v>0</v>
      </c>
      <c r="O34" s="2">
        <v>0.96</v>
      </c>
      <c r="P34" s="2">
        <v>0</v>
      </c>
      <c r="Q34" s="2">
        <v>0.1</v>
      </c>
      <c r="R34" s="2">
        <v>0.8</v>
      </c>
      <c r="S34" s="2">
        <v>0</v>
      </c>
      <c r="T34" s="2">
        <v>1</v>
      </c>
      <c r="U34" s="2">
        <v>0.1</v>
      </c>
      <c r="V34" s="2">
        <v>0</v>
      </c>
      <c r="W34" s="2">
        <v>0.96</v>
      </c>
      <c r="X34" s="2">
        <v>0</v>
      </c>
      <c r="Y34" s="2">
        <v>0.1</v>
      </c>
      <c r="Z34" s="2">
        <v>0.8</v>
      </c>
      <c r="AA34" s="2">
        <v>0</v>
      </c>
      <c r="AB34" s="2">
        <v>1</v>
      </c>
      <c r="AC34" s="2">
        <v>0.1</v>
      </c>
      <c r="AD34" s="2">
        <v>0</v>
      </c>
      <c r="AE34" s="2">
        <v>0.96</v>
      </c>
      <c r="AF34" s="2">
        <v>0.96</v>
      </c>
      <c r="AG34" s="2">
        <v>0.1</v>
      </c>
    </row>
    <row r="35" spans="5:64" x14ac:dyDescent="0.2">
      <c r="AM35" s="58" t="s">
        <v>80</v>
      </c>
      <c r="AV35" s="58" t="s">
        <v>79</v>
      </c>
      <c r="BE35" s="58" t="s">
        <v>81</v>
      </c>
    </row>
    <row r="36" spans="5:64" x14ac:dyDescent="0.2">
      <c r="AM36" s="248"/>
      <c r="AN36" s="245"/>
      <c r="AO36" s="245"/>
      <c r="AP36" s="245"/>
      <c r="AQ36" s="245"/>
      <c r="AR36" s="245"/>
      <c r="AS36" s="245"/>
      <c r="AT36" s="245"/>
      <c r="AU36" s="131"/>
      <c r="AV36" s="249"/>
      <c r="AW36" s="249"/>
      <c r="AX36" s="249"/>
      <c r="AY36" s="249"/>
      <c r="AZ36" s="249"/>
      <c r="BA36" s="249"/>
      <c r="BB36" s="249"/>
      <c r="BC36" s="249"/>
      <c r="BD36" s="131"/>
      <c r="BE36" s="249"/>
      <c r="BF36" s="249"/>
      <c r="BG36" s="249"/>
      <c r="BH36" s="248"/>
      <c r="BI36" s="249"/>
      <c r="BJ36" s="249"/>
      <c r="BK36" s="249"/>
      <c r="BL36" s="249"/>
    </row>
    <row r="37" spans="5:64" x14ac:dyDescent="0.2">
      <c r="E37" s="3"/>
      <c r="F37" s="58" t="s">
        <v>1</v>
      </c>
      <c r="G37" s="3"/>
      <c r="H37" s="3"/>
      <c r="J37" s="58" t="s">
        <v>39</v>
      </c>
      <c r="AM37" s="248"/>
      <c r="AN37" s="248"/>
      <c r="AO37" s="245"/>
      <c r="AP37" s="245"/>
      <c r="AQ37" s="245"/>
      <c r="AR37" s="245"/>
      <c r="AS37" s="245"/>
      <c r="AT37" s="245"/>
      <c r="AU37" s="131"/>
      <c r="AV37" s="249"/>
      <c r="AW37" s="249"/>
      <c r="AX37" s="249"/>
      <c r="AY37" s="249"/>
      <c r="AZ37" s="249"/>
      <c r="BA37" s="249"/>
      <c r="BB37" s="249"/>
      <c r="BC37" s="249"/>
      <c r="BD37" s="131"/>
      <c r="BE37" s="249"/>
      <c r="BF37" s="249"/>
      <c r="BG37" s="249"/>
      <c r="BH37" s="248"/>
      <c r="BI37" s="249"/>
      <c r="BJ37" s="249"/>
      <c r="BK37" s="249"/>
      <c r="BL37" s="249"/>
    </row>
    <row r="38" spans="5:64" x14ac:dyDescent="0.2">
      <c r="E38" s="3">
        <v>0</v>
      </c>
      <c r="F38" s="8">
        <v>0.12</v>
      </c>
      <c r="G38" s="8">
        <v>0.1</v>
      </c>
      <c r="H38" s="8">
        <v>0.7</v>
      </c>
      <c r="J38" s="2" cm="1">
        <f t="array" ref="J38:AG61">MMULT(F38:H61,_xlfn.ANCHORARRAY(J32))</f>
        <v>0.7017350269189625</v>
      </c>
      <c r="K38" s="2">
        <v>0.1</v>
      </c>
      <c r="L38" s="2">
        <v>0.7</v>
      </c>
      <c r="M38" s="2">
        <v>0.18159999999999998</v>
      </c>
      <c r="N38" s="2">
        <v>0.1</v>
      </c>
      <c r="O38" s="2">
        <v>0.68199999999999994</v>
      </c>
      <c r="P38" s="2">
        <v>0.108</v>
      </c>
      <c r="Q38" s="2">
        <v>0.16999999999999998</v>
      </c>
      <c r="R38" s="2">
        <v>0.7017350269189625</v>
      </c>
      <c r="S38" s="2">
        <v>0.1</v>
      </c>
      <c r="T38" s="2">
        <v>0.7</v>
      </c>
      <c r="U38" s="2">
        <v>0.18159999999999998</v>
      </c>
      <c r="V38" s="2">
        <v>0.1</v>
      </c>
      <c r="W38" s="2">
        <v>0.68199999999999994</v>
      </c>
      <c r="X38" s="2">
        <v>0.108</v>
      </c>
      <c r="Y38" s="2">
        <v>0.16999999999999998</v>
      </c>
      <c r="Z38" s="2">
        <v>0.7017350269189625</v>
      </c>
      <c r="AA38" s="2">
        <v>0.1</v>
      </c>
      <c r="AB38" s="2">
        <v>0.7</v>
      </c>
      <c r="AC38" s="2">
        <v>0.27760000000000001</v>
      </c>
      <c r="AD38" s="2">
        <v>0.22</v>
      </c>
      <c r="AE38" s="2">
        <v>0.68199999999999994</v>
      </c>
      <c r="AF38" s="2">
        <v>0.87599999999999989</v>
      </c>
      <c r="AG38" s="2">
        <v>0.28520000000000001</v>
      </c>
      <c r="AM38" s="245"/>
      <c r="AN38" s="248"/>
      <c r="AO38" s="249"/>
      <c r="AP38" s="245"/>
      <c r="AQ38" s="245"/>
      <c r="AR38" s="245"/>
      <c r="AS38" s="245"/>
      <c r="AT38" s="245"/>
      <c r="AU38" s="131"/>
      <c r="AV38" s="249"/>
      <c r="AW38" s="249"/>
      <c r="AX38" s="249"/>
      <c r="AY38" s="249"/>
      <c r="AZ38" s="249"/>
      <c r="BA38" s="249"/>
      <c r="BB38" s="249"/>
      <c r="BC38" s="249"/>
      <c r="BD38" s="131"/>
      <c r="BE38" s="249"/>
      <c r="BF38" s="249"/>
      <c r="BG38" s="249"/>
      <c r="BH38" s="248"/>
      <c r="BI38" s="249"/>
      <c r="BJ38" s="249"/>
      <c r="BK38" s="249"/>
      <c r="BL38" s="249"/>
    </row>
    <row r="39" spans="5:64" x14ac:dyDescent="0.2">
      <c r="E39" s="3">
        <v>1</v>
      </c>
      <c r="F39" s="8">
        <v>0.88807383397711515</v>
      </c>
      <c r="G39" s="8">
        <v>0.1</v>
      </c>
      <c r="H39" s="8">
        <v>0.09</v>
      </c>
      <c r="J39" s="2">
        <v>0.75138671070294316</v>
      </c>
      <c r="K39" s="2">
        <v>0.1</v>
      </c>
      <c r="L39" s="2">
        <v>0.09</v>
      </c>
      <c r="M39" s="2">
        <v>0.83490866559871713</v>
      </c>
      <c r="N39" s="2">
        <v>0.1</v>
      </c>
      <c r="O39" s="2">
        <v>9.6399999999999986E-2</v>
      </c>
      <c r="P39" s="2">
        <v>0.7992664505794036</v>
      </c>
      <c r="Q39" s="2">
        <v>0.109</v>
      </c>
      <c r="R39" s="2">
        <v>0.75138671070294316</v>
      </c>
      <c r="S39" s="2">
        <v>0.1</v>
      </c>
      <c r="T39" s="2">
        <v>0.09</v>
      </c>
      <c r="U39" s="2">
        <v>0.83490866559871713</v>
      </c>
      <c r="V39" s="2">
        <v>0.1</v>
      </c>
      <c r="W39" s="2">
        <v>9.6399999999999986E-2</v>
      </c>
      <c r="X39" s="2">
        <v>0.7992664505794036</v>
      </c>
      <c r="Y39" s="2">
        <v>0.109</v>
      </c>
      <c r="Z39" s="2">
        <v>0.75138671070294316</v>
      </c>
      <c r="AA39" s="2">
        <v>0.1</v>
      </c>
      <c r="AB39" s="2">
        <v>0.09</v>
      </c>
      <c r="AC39" s="2">
        <v>0.9309086655987171</v>
      </c>
      <c r="AD39" s="2">
        <v>0.98807383397711512</v>
      </c>
      <c r="AE39" s="2">
        <v>9.6399999999999986E-2</v>
      </c>
      <c r="AF39" s="2">
        <v>0.9816664505794036</v>
      </c>
      <c r="AG39" s="2">
        <v>0.96155088061803051</v>
      </c>
      <c r="AM39" s="245"/>
      <c r="AN39" s="245"/>
      <c r="AO39" s="248"/>
      <c r="AP39" s="249"/>
      <c r="AQ39" s="245"/>
      <c r="AR39" s="245"/>
      <c r="AS39" s="245"/>
      <c r="AT39" s="245"/>
      <c r="AU39" s="131"/>
      <c r="AV39" s="248"/>
      <c r="AW39" s="249"/>
      <c r="AX39" s="249"/>
      <c r="AY39" s="249"/>
      <c r="AZ39" s="249"/>
      <c r="BA39" s="249"/>
      <c r="BB39" s="249"/>
      <c r="BC39" s="249"/>
      <c r="BD39" s="131"/>
      <c r="BE39" s="249"/>
      <c r="BF39" s="249"/>
      <c r="BG39" s="249"/>
      <c r="BH39" s="248"/>
      <c r="BI39" s="249"/>
      <c r="BJ39" s="249"/>
      <c r="BK39" s="249"/>
      <c r="BL39" s="249"/>
    </row>
    <row r="40" spans="5:64" x14ac:dyDescent="0.2">
      <c r="E40" s="3">
        <v>2</v>
      </c>
      <c r="F40" s="8">
        <v>0.1</v>
      </c>
      <c r="G40" s="8">
        <v>0.88807383397711526</v>
      </c>
      <c r="H40" s="8">
        <v>0.2</v>
      </c>
      <c r="J40" s="2">
        <v>0.74272966710695054</v>
      </c>
      <c r="K40" s="2">
        <v>0.88807383397711526</v>
      </c>
      <c r="L40" s="2">
        <v>0.2</v>
      </c>
      <c r="M40" s="2">
        <v>0.11300000000000002</v>
      </c>
      <c r="N40" s="2">
        <v>0.88807383397711526</v>
      </c>
      <c r="O40" s="2">
        <v>0.28080738339771155</v>
      </c>
      <c r="P40" s="2">
        <v>9.0000000000000011E-2</v>
      </c>
      <c r="Q40" s="2">
        <v>0.90807383397711527</v>
      </c>
      <c r="R40" s="2">
        <v>0.74272966710695054</v>
      </c>
      <c r="S40" s="2">
        <v>0.88807383397711526</v>
      </c>
      <c r="T40" s="2">
        <v>0.2</v>
      </c>
      <c r="U40" s="2">
        <v>0.11300000000000002</v>
      </c>
      <c r="V40" s="2">
        <v>0.88807383397711526</v>
      </c>
      <c r="W40" s="2">
        <v>0.28080738339771155</v>
      </c>
      <c r="X40" s="2">
        <v>9.0000000000000011E-2</v>
      </c>
      <c r="Y40" s="2">
        <v>0.90807383397711527</v>
      </c>
      <c r="Z40" s="2">
        <v>0.74272966710695054</v>
      </c>
      <c r="AA40" s="2">
        <v>0.88807383397711526</v>
      </c>
      <c r="AB40" s="2">
        <v>0.2</v>
      </c>
      <c r="AC40" s="2">
        <v>0.96555088061803063</v>
      </c>
      <c r="AD40" s="2">
        <v>0.98807383397711523</v>
      </c>
      <c r="AE40" s="2">
        <v>0.28080738339771155</v>
      </c>
      <c r="AF40" s="2">
        <v>1.1345508806180307</v>
      </c>
      <c r="AG40" s="2">
        <v>1.0040738339771151</v>
      </c>
      <c r="AM40" s="245"/>
      <c r="AN40" s="245"/>
      <c r="AO40" s="245"/>
      <c r="AP40" s="248"/>
      <c r="AQ40" s="245"/>
      <c r="AR40" s="245"/>
      <c r="AS40" s="245"/>
      <c r="AT40" s="245"/>
      <c r="AU40" s="131"/>
      <c r="AV40" s="248"/>
      <c r="AW40" s="248"/>
      <c r="AX40" s="249"/>
      <c r="AY40" s="249"/>
      <c r="AZ40" s="249"/>
      <c r="BA40" s="249"/>
      <c r="BB40" s="249"/>
      <c r="BC40" s="249"/>
      <c r="BD40" s="131"/>
      <c r="BE40" s="249"/>
      <c r="BF40" s="249"/>
      <c r="BG40" s="249"/>
      <c r="BH40" s="248"/>
      <c r="BI40" s="249"/>
      <c r="BJ40" s="249"/>
      <c r="BK40" s="249"/>
      <c r="BL40" s="249"/>
    </row>
    <row r="41" spans="5:64" x14ac:dyDescent="0.2">
      <c r="E41" s="3">
        <v>3</v>
      </c>
      <c r="F41" s="8">
        <v>0.3</v>
      </c>
      <c r="G41" s="8">
        <v>0.1</v>
      </c>
      <c r="H41" s="8">
        <v>0.88807383397711526</v>
      </c>
      <c r="J41" s="2">
        <v>0.97819409410065483</v>
      </c>
      <c r="K41" s="2">
        <v>0.1</v>
      </c>
      <c r="L41" s="2">
        <v>0.88807383397711526</v>
      </c>
      <c r="M41" s="2">
        <v>0.36780738339771157</v>
      </c>
      <c r="N41" s="2">
        <v>0.1</v>
      </c>
      <c r="O41" s="2">
        <v>0.86255088061803065</v>
      </c>
      <c r="P41" s="2">
        <v>0.27</v>
      </c>
      <c r="Q41" s="2">
        <v>0.18880738339771153</v>
      </c>
      <c r="R41" s="2">
        <v>0.97819409410065483</v>
      </c>
      <c r="S41" s="2">
        <v>0.1</v>
      </c>
      <c r="T41" s="2">
        <v>0.88807383397711526</v>
      </c>
      <c r="U41" s="2">
        <v>0.36780738339771157</v>
      </c>
      <c r="V41" s="2">
        <v>0.1</v>
      </c>
      <c r="W41" s="2">
        <v>0.86255088061803065</v>
      </c>
      <c r="X41" s="2">
        <v>0.27</v>
      </c>
      <c r="Y41" s="2">
        <v>0.18880738339771153</v>
      </c>
      <c r="Z41" s="2">
        <v>0.97819409410065483</v>
      </c>
      <c r="AA41" s="2">
        <v>0.1</v>
      </c>
      <c r="AB41" s="2">
        <v>0.88807383397711526</v>
      </c>
      <c r="AC41" s="2">
        <v>0.46380738339771155</v>
      </c>
      <c r="AD41" s="2">
        <v>0.4</v>
      </c>
      <c r="AE41" s="2">
        <v>0.86255088061803065</v>
      </c>
      <c r="AF41" s="2">
        <v>1.2185508806180305</v>
      </c>
      <c r="AG41" s="2">
        <v>0.47680738339771156</v>
      </c>
      <c r="AM41" s="245"/>
      <c r="AN41" s="245"/>
      <c r="AO41" s="245"/>
      <c r="AP41" s="245"/>
      <c r="AQ41" s="248"/>
      <c r="AR41" s="248"/>
      <c r="AS41" s="245"/>
      <c r="AT41" s="245"/>
      <c r="AU41" s="131"/>
      <c r="AV41" s="248"/>
      <c r="AW41" s="249"/>
      <c r="AX41" s="248"/>
      <c r="AY41" s="249"/>
      <c r="AZ41" s="249"/>
      <c r="BA41" s="249"/>
      <c r="BB41" s="249"/>
      <c r="BC41" s="249"/>
      <c r="BD41" s="131"/>
      <c r="BE41" s="249"/>
      <c r="BF41" s="249"/>
      <c r="BG41" s="249"/>
      <c r="BH41" s="248"/>
      <c r="BI41" s="249"/>
      <c r="BJ41" s="249"/>
      <c r="BK41" s="249"/>
      <c r="BL41" s="249"/>
    </row>
    <row r="42" spans="5:64" x14ac:dyDescent="0.2">
      <c r="E42" s="3">
        <v>4</v>
      </c>
      <c r="F42" s="8">
        <v>0.88807383397711515</v>
      </c>
      <c r="G42" s="8">
        <v>0.12</v>
      </c>
      <c r="H42" s="8">
        <v>0.1</v>
      </c>
      <c r="J42" s="2">
        <v>0.77093371608673578</v>
      </c>
      <c r="K42" s="2">
        <v>0.12</v>
      </c>
      <c r="L42" s="2">
        <v>0.1</v>
      </c>
      <c r="M42" s="2">
        <v>0.83590866559871713</v>
      </c>
      <c r="N42" s="2">
        <v>0.12</v>
      </c>
      <c r="O42" s="2">
        <v>0.108</v>
      </c>
      <c r="P42" s="2">
        <v>0.7992664505794036</v>
      </c>
      <c r="Q42" s="2">
        <v>0.13</v>
      </c>
      <c r="R42" s="2">
        <v>0.77093371608673578</v>
      </c>
      <c r="S42" s="2">
        <v>0.12</v>
      </c>
      <c r="T42" s="2">
        <v>0.1</v>
      </c>
      <c r="U42" s="2">
        <v>0.83590866559871713</v>
      </c>
      <c r="V42" s="2">
        <v>0.12</v>
      </c>
      <c r="W42" s="2">
        <v>0.108</v>
      </c>
      <c r="X42" s="2">
        <v>0.7992664505794036</v>
      </c>
      <c r="Y42" s="2">
        <v>0.13</v>
      </c>
      <c r="Z42" s="2">
        <v>0.77093371608673578</v>
      </c>
      <c r="AA42" s="2">
        <v>0.12</v>
      </c>
      <c r="AB42" s="2">
        <v>0.1</v>
      </c>
      <c r="AC42" s="2">
        <v>0.9511086655987171</v>
      </c>
      <c r="AD42" s="2">
        <v>1.0080738339771151</v>
      </c>
      <c r="AE42" s="2">
        <v>0.108</v>
      </c>
      <c r="AF42" s="2">
        <v>1.0104664505794037</v>
      </c>
      <c r="AG42" s="2">
        <v>0.98255088061803053</v>
      </c>
      <c r="AM42" s="245"/>
      <c r="AN42" s="245"/>
      <c r="AO42" s="245"/>
      <c r="AP42" s="245"/>
      <c r="AQ42" s="245"/>
      <c r="AR42" s="248"/>
      <c r="AS42" s="248"/>
      <c r="AT42" s="245"/>
      <c r="AU42" s="131"/>
      <c r="AV42" s="249"/>
      <c r="AW42" s="249"/>
      <c r="AX42" s="249"/>
      <c r="AY42" s="248"/>
      <c r="AZ42" s="248"/>
      <c r="BA42" s="249"/>
      <c r="BB42" s="249"/>
      <c r="BC42" s="249"/>
      <c r="BD42" s="131"/>
      <c r="BE42" s="249"/>
      <c r="BF42" s="249"/>
      <c r="BG42" s="249"/>
      <c r="BH42" s="248"/>
      <c r="BI42" s="249"/>
      <c r="BJ42" s="249"/>
      <c r="BK42" s="249"/>
      <c r="BL42" s="249"/>
    </row>
    <row r="43" spans="5:64" x14ac:dyDescent="0.2">
      <c r="E43" s="3">
        <v>5</v>
      </c>
      <c r="F43" s="8">
        <v>0.1</v>
      </c>
      <c r="G43" s="8">
        <v>0.88807383397711526</v>
      </c>
      <c r="H43" s="8">
        <v>0.1</v>
      </c>
      <c r="J43" s="2">
        <v>0.66272966710695047</v>
      </c>
      <c r="K43" s="2">
        <v>0.88807383397711526</v>
      </c>
      <c r="L43" s="2">
        <v>0.1</v>
      </c>
      <c r="M43" s="2">
        <v>0.10300000000000001</v>
      </c>
      <c r="N43" s="2">
        <v>0.88807383397711526</v>
      </c>
      <c r="O43" s="2">
        <v>0.18480738339771152</v>
      </c>
      <c r="P43" s="2">
        <v>9.0000000000000011E-2</v>
      </c>
      <c r="Q43" s="2">
        <v>0.89807383397711527</v>
      </c>
      <c r="R43" s="2">
        <v>0.66272966710695047</v>
      </c>
      <c r="S43" s="2">
        <v>0.88807383397711526</v>
      </c>
      <c r="T43" s="2">
        <v>0.1</v>
      </c>
      <c r="U43" s="2">
        <v>0.10300000000000001</v>
      </c>
      <c r="V43" s="2">
        <v>0.88807383397711526</v>
      </c>
      <c r="W43" s="2">
        <v>0.18480738339771152</v>
      </c>
      <c r="X43" s="2">
        <v>9.0000000000000011E-2</v>
      </c>
      <c r="Y43" s="2">
        <v>0.89807383397711527</v>
      </c>
      <c r="Z43" s="2">
        <v>0.66272966710695047</v>
      </c>
      <c r="AA43" s="2">
        <v>0.88807383397711526</v>
      </c>
      <c r="AB43" s="2">
        <v>0.1</v>
      </c>
      <c r="AC43" s="2">
        <v>0.95555088061803062</v>
      </c>
      <c r="AD43" s="2">
        <v>0.98807383397711523</v>
      </c>
      <c r="AE43" s="2">
        <v>0.18480738339771152</v>
      </c>
      <c r="AF43" s="2">
        <v>1.0385508806180306</v>
      </c>
      <c r="AG43" s="2">
        <v>0.99407383397711524</v>
      </c>
      <c r="AM43" s="246"/>
      <c r="AN43" s="246"/>
      <c r="AO43" s="246"/>
      <c r="AP43" s="246"/>
      <c r="AQ43" s="246"/>
      <c r="AR43" s="248"/>
      <c r="AS43" s="248"/>
      <c r="AT43" s="248"/>
      <c r="AU43" s="131"/>
      <c r="AV43" s="249"/>
      <c r="AW43" s="249"/>
      <c r="AX43" s="249"/>
      <c r="AY43" s="249"/>
      <c r="AZ43" s="248"/>
      <c r="BA43" s="248"/>
      <c r="BB43" s="249"/>
      <c r="BC43" s="249"/>
      <c r="BD43" s="131"/>
      <c r="BE43" s="249"/>
      <c r="BF43" s="249"/>
      <c r="BG43" s="249"/>
      <c r="BH43" s="248"/>
      <c r="BI43" s="249"/>
      <c r="BJ43" s="249"/>
      <c r="BK43" s="249"/>
      <c r="BL43" s="249"/>
    </row>
    <row r="44" spans="5:64" x14ac:dyDescent="0.2">
      <c r="E44" s="3">
        <v>6</v>
      </c>
      <c r="F44" s="8">
        <v>0.1</v>
      </c>
      <c r="G44" s="8">
        <v>0.17</v>
      </c>
      <c r="H44" s="8">
        <v>0.99</v>
      </c>
      <c r="J44" s="2">
        <v>0.96014954576223643</v>
      </c>
      <c r="K44" s="2">
        <v>0.17</v>
      </c>
      <c r="L44" s="2">
        <v>0.99</v>
      </c>
      <c r="M44" s="2">
        <v>0.192</v>
      </c>
      <c r="N44" s="2">
        <v>0.17</v>
      </c>
      <c r="O44" s="2">
        <v>0.96739999999999993</v>
      </c>
      <c r="P44" s="2">
        <v>9.0000000000000011E-2</v>
      </c>
      <c r="Q44" s="2">
        <v>0.26900000000000002</v>
      </c>
      <c r="R44" s="2">
        <v>0.96014954576223643</v>
      </c>
      <c r="S44" s="2">
        <v>0.17</v>
      </c>
      <c r="T44" s="2">
        <v>0.99</v>
      </c>
      <c r="U44" s="2">
        <v>0.192</v>
      </c>
      <c r="V44" s="2">
        <v>0.17</v>
      </c>
      <c r="W44" s="2">
        <v>0.96739999999999993</v>
      </c>
      <c r="X44" s="2">
        <v>9.0000000000000011E-2</v>
      </c>
      <c r="Y44" s="2">
        <v>0.26900000000000002</v>
      </c>
      <c r="Z44" s="2">
        <v>0.96014954576223643</v>
      </c>
      <c r="AA44" s="2">
        <v>0.17</v>
      </c>
      <c r="AB44" s="2">
        <v>0.99</v>
      </c>
      <c r="AC44" s="2">
        <v>0.35520000000000007</v>
      </c>
      <c r="AD44" s="2">
        <v>0.27</v>
      </c>
      <c r="AE44" s="2">
        <v>0.96739999999999993</v>
      </c>
      <c r="AF44" s="2">
        <v>1.2036</v>
      </c>
      <c r="AG44" s="2">
        <v>0.36499999999999999</v>
      </c>
      <c r="AM44" s="247"/>
      <c r="AN44" s="247"/>
      <c r="AO44" s="247"/>
      <c r="AP44" s="247"/>
      <c r="AQ44" s="247"/>
      <c r="AR44" s="247"/>
      <c r="AS44" s="247"/>
      <c r="AT44" s="247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</row>
    <row r="45" spans="5:64" x14ac:dyDescent="0.2">
      <c r="E45" s="3">
        <v>7</v>
      </c>
      <c r="F45" s="8">
        <v>0.88807383397711515</v>
      </c>
      <c r="G45" s="8">
        <v>0.1</v>
      </c>
      <c r="H45" s="8">
        <v>0.1</v>
      </c>
      <c r="J45" s="2">
        <v>0.75938671070294328</v>
      </c>
      <c r="K45" s="2">
        <v>0.1</v>
      </c>
      <c r="L45" s="2">
        <v>0.1</v>
      </c>
      <c r="M45" s="2">
        <v>0.83590866559871713</v>
      </c>
      <c r="N45" s="2">
        <v>0.1</v>
      </c>
      <c r="O45" s="2">
        <v>0.10600000000000001</v>
      </c>
      <c r="P45" s="2">
        <v>0.7992664505794036</v>
      </c>
      <c r="Q45" s="2">
        <v>0.11000000000000001</v>
      </c>
      <c r="R45" s="2">
        <v>0.75938671070294328</v>
      </c>
      <c r="S45" s="2">
        <v>0.1</v>
      </c>
      <c r="T45" s="2">
        <v>0.1</v>
      </c>
      <c r="U45" s="2">
        <v>0.83590866559871713</v>
      </c>
      <c r="V45" s="2">
        <v>0.1</v>
      </c>
      <c r="W45" s="2">
        <v>0.10600000000000001</v>
      </c>
      <c r="X45" s="2">
        <v>0.7992664505794036</v>
      </c>
      <c r="Y45" s="2">
        <v>0.11000000000000001</v>
      </c>
      <c r="Z45" s="2">
        <v>0.75938671070294328</v>
      </c>
      <c r="AA45" s="2">
        <v>0.1</v>
      </c>
      <c r="AB45" s="2">
        <v>0.1</v>
      </c>
      <c r="AC45" s="2">
        <v>0.9319086655987171</v>
      </c>
      <c r="AD45" s="2">
        <v>0.98807383397711512</v>
      </c>
      <c r="AE45" s="2">
        <v>0.10600000000000001</v>
      </c>
      <c r="AF45" s="2">
        <v>0.99126645057940355</v>
      </c>
      <c r="AG45" s="2">
        <v>0.96255088061803051</v>
      </c>
      <c r="AM45" s="119"/>
      <c r="AN45" s="119"/>
      <c r="AO45" s="119"/>
      <c r="AP45" s="119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</row>
    <row r="46" spans="5:64" x14ac:dyDescent="0.2">
      <c r="E46" s="3">
        <v>8</v>
      </c>
      <c r="F46" s="8">
        <v>0.12</v>
      </c>
      <c r="G46" s="8">
        <v>0.1</v>
      </c>
      <c r="H46" s="8">
        <v>0.7</v>
      </c>
      <c r="J46" s="2">
        <v>0.7017350269189625</v>
      </c>
      <c r="K46" s="2">
        <v>0.1</v>
      </c>
      <c r="L46" s="2">
        <v>0.7</v>
      </c>
      <c r="M46" s="2">
        <v>0.18159999999999998</v>
      </c>
      <c r="N46" s="2">
        <v>0.1</v>
      </c>
      <c r="O46" s="2">
        <v>0.68199999999999994</v>
      </c>
      <c r="P46" s="2">
        <v>0.108</v>
      </c>
      <c r="Q46" s="2">
        <v>0.16999999999999998</v>
      </c>
      <c r="R46" s="2">
        <v>0.7017350269189625</v>
      </c>
      <c r="S46" s="2">
        <v>0.1</v>
      </c>
      <c r="T46" s="2">
        <v>0.7</v>
      </c>
      <c r="U46" s="2">
        <v>0.18159999999999998</v>
      </c>
      <c r="V46" s="2">
        <v>0.1</v>
      </c>
      <c r="W46" s="2">
        <v>0.68199999999999994</v>
      </c>
      <c r="X46" s="2">
        <v>0.108</v>
      </c>
      <c r="Y46" s="2">
        <v>0.16999999999999998</v>
      </c>
      <c r="Z46" s="2">
        <v>0.7017350269189625</v>
      </c>
      <c r="AA46" s="2">
        <v>0.1</v>
      </c>
      <c r="AB46" s="2">
        <v>0.7</v>
      </c>
      <c r="AC46" s="2">
        <v>0.27760000000000001</v>
      </c>
      <c r="AD46" s="2">
        <v>0.22</v>
      </c>
      <c r="AE46" s="2">
        <v>0.68199999999999994</v>
      </c>
      <c r="AF46" s="2">
        <v>0.87599999999999989</v>
      </c>
      <c r="AG46" s="2">
        <v>0.28520000000000001</v>
      </c>
    </row>
    <row r="47" spans="5:64" x14ac:dyDescent="0.2">
      <c r="E47" s="3">
        <v>9</v>
      </c>
      <c r="F47" s="8">
        <v>0.88807383397711515</v>
      </c>
      <c r="G47" s="8">
        <v>0.1</v>
      </c>
      <c r="H47" s="8">
        <v>0.09</v>
      </c>
      <c r="J47" s="2">
        <v>0.75138671070294316</v>
      </c>
      <c r="K47" s="2">
        <v>0.1</v>
      </c>
      <c r="L47" s="2">
        <v>0.09</v>
      </c>
      <c r="M47" s="2">
        <v>0.83490866559871713</v>
      </c>
      <c r="N47" s="2">
        <v>0.1</v>
      </c>
      <c r="O47" s="2">
        <v>9.6399999999999986E-2</v>
      </c>
      <c r="P47" s="2">
        <v>0.7992664505794036</v>
      </c>
      <c r="Q47" s="2">
        <v>0.109</v>
      </c>
      <c r="R47" s="2">
        <v>0.75138671070294316</v>
      </c>
      <c r="S47" s="2">
        <v>0.1</v>
      </c>
      <c r="T47" s="2">
        <v>0.09</v>
      </c>
      <c r="U47" s="2">
        <v>0.83490866559871713</v>
      </c>
      <c r="V47" s="2">
        <v>0.1</v>
      </c>
      <c r="W47" s="2">
        <v>9.6399999999999986E-2</v>
      </c>
      <c r="X47" s="2">
        <v>0.7992664505794036</v>
      </c>
      <c r="Y47" s="2">
        <v>0.109</v>
      </c>
      <c r="Z47" s="2">
        <v>0.75138671070294316</v>
      </c>
      <c r="AA47" s="2">
        <v>0.1</v>
      </c>
      <c r="AB47" s="2">
        <v>0.09</v>
      </c>
      <c r="AC47" s="2">
        <v>0.9309086655987171</v>
      </c>
      <c r="AD47" s="2">
        <v>0.98807383397711512</v>
      </c>
      <c r="AE47" s="2">
        <v>9.6399999999999986E-2</v>
      </c>
      <c r="AF47" s="2">
        <v>0.9816664505794036</v>
      </c>
      <c r="AG47" s="2">
        <v>0.96155088061803051</v>
      </c>
      <c r="AM47" s="58" t="s">
        <v>82</v>
      </c>
      <c r="AV47" s="58" t="s">
        <v>82</v>
      </c>
      <c r="BE47" s="58" t="s">
        <v>82</v>
      </c>
    </row>
    <row r="48" spans="5:64" x14ac:dyDescent="0.2">
      <c r="E48" s="3">
        <v>10</v>
      </c>
      <c r="F48" s="8">
        <v>0.1</v>
      </c>
      <c r="G48" s="8">
        <v>0.88807383397711526</v>
      </c>
      <c r="H48" s="8">
        <v>0.2</v>
      </c>
      <c r="J48" s="2">
        <v>0.74272966710695054</v>
      </c>
      <c r="K48" s="2">
        <v>0.88807383397711526</v>
      </c>
      <c r="L48" s="2">
        <v>0.2</v>
      </c>
      <c r="M48" s="2">
        <v>0.11300000000000002</v>
      </c>
      <c r="N48" s="2">
        <v>0.88807383397711526</v>
      </c>
      <c r="O48" s="2">
        <v>0.28080738339771155</v>
      </c>
      <c r="P48" s="2">
        <v>9.0000000000000011E-2</v>
      </c>
      <c r="Q48" s="2">
        <v>0.90807383397711527</v>
      </c>
      <c r="R48" s="2">
        <v>0.74272966710695054</v>
      </c>
      <c r="S48" s="2">
        <v>0.88807383397711526</v>
      </c>
      <c r="T48" s="2">
        <v>0.2</v>
      </c>
      <c r="U48" s="2">
        <v>0.11300000000000002</v>
      </c>
      <c r="V48" s="2">
        <v>0.88807383397711526</v>
      </c>
      <c r="W48" s="2">
        <v>0.28080738339771155</v>
      </c>
      <c r="X48" s="2">
        <v>9.0000000000000011E-2</v>
      </c>
      <c r="Y48" s="2">
        <v>0.90807383397711527</v>
      </c>
      <c r="Z48" s="2">
        <v>0.74272966710695054</v>
      </c>
      <c r="AA48" s="2">
        <v>0.88807383397711526</v>
      </c>
      <c r="AB48" s="2">
        <v>0.2</v>
      </c>
      <c r="AC48" s="2">
        <v>0.96555088061803063</v>
      </c>
      <c r="AD48" s="2">
        <v>0.98807383397711523</v>
      </c>
      <c r="AE48" s="2">
        <v>0.28080738339771155</v>
      </c>
      <c r="AF48" s="2">
        <v>1.1345508806180307</v>
      </c>
      <c r="AG48" s="2">
        <v>1.0040738339771151</v>
      </c>
      <c r="AM48" s="248"/>
      <c r="AN48" s="245"/>
      <c r="AO48" s="245"/>
      <c r="AP48" s="245"/>
      <c r="AQ48" s="245"/>
      <c r="AR48" s="245"/>
      <c r="AS48" s="245"/>
      <c r="AT48" s="250"/>
      <c r="AU48" s="131"/>
      <c r="AV48" s="249"/>
      <c r="AW48" s="249"/>
      <c r="AX48" s="249"/>
      <c r="AY48" s="249"/>
      <c r="AZ48" s="249"/>
      <c r="BA48" s="249"/>
      <c r="BB48" s="249"/>
      <c r="BC48" s="250"/>
      <c r="BD48" s="131"/>
      <c r="BE48" s="249"/>
      <c r="BF48" s="249"/>
      <c r="BG48" s="249"/>
      <c r="BH48" s="248"/>
      <c r="BI48" s="249"/>
      <c r="BJ48" s="249"/>
      <c r="BK48" s="249"/>
      <c r="BL48" s="250"/>
    </row>
    <row r="49" spans="5:64" x14ac:dyDescent="0.2">
      <c r="E49" s="3">
        <v>11</v>
      </c>
      <c r="F49" s="8">
        <v>0.3</v>
      </c>
      <c r="G49" s="8">
        <v>0.1</v>
      </c>
      <c r="H49" s="8">
        <v>0.88807383397711526</v>
      </c>
      <c r="J49" s="2">
        <v>0.97819409410065483</v>
      </c>
      <c r="K49" s="2">
        <v>0.1</v>
      </c>
      <c r="L49" s="2">
        <v>0.88807383397711526</v>
      </c>
      <c r="M49" s="2">
        <v>0.36780738339771157</v>
      </c>
      <c r="N49" s="2">
        <v>0.1</v>
      </c>
      <c r="O49" s="2">
        <v>0.86255088061803065</v>
      </c>
      <c r="P49" s="2">
        <v>0.27</v>
      </c>
      <c r="Q49" s="2">
        <v>0.18880738339771153</v>
      </c>
      <c r="R49" s="2">
        <v>0.97819409410065483</v>
      </c>
      <c r="S49" s="2">
        <v>0.1</v>
      </c>
      <c r="T49" s="2">
        <v>0.88807383397711526</v>
      </c>
      <c r="U49" s="2">
        <v>0.36780738339771157</v>
      </c>
      <c r="V49" s="2">
        <v>0.1</v>
      </c>
      <c r="W49" s="2">
        <v>0.86255088061803065</v>
      </c>
      <c r="X49" s="2">
        <v>0.27</v>
      </c>
      <c r="Y49" s="2">
        <v>0.18880738339771153</v>
      </c>
      <c r="Z49" s="2">
        <v>0.97819409410065483</v>
      </c>
      <c r="AA49" s="2">
        <v>0.1</v>
      </c>
      <c r="AB49" s="2">
        <v>0.88807383397711526</v>
      </c>
      <c r="AC49" s="2">
        <v>0.46380738339771155</v>
      </c>
      <c r="AD49" s="2">
        <v>0.4</v>
      </c>
      <c r="AE49" s="2">
        <v>0.86255088061803065</v>
      </c>
      <c r="AF49" s="2">
        <v>1.2185508806180305</v>
      </c>
      <c r="AG49" s="2">
        <v>0.47680738339771156</v>
      </c>
      <c r="AM49" s="248"/>
      <c r="AN49" s="248"/>
      <c r="AO49" s="245"/>
      <c r="AP49" s="245"/>
      <c r="AQ49" s="245"/>
      <c r="AR49" s="245"/>
      <c r="AS49" s="250"/>
      <c r="AT49" s="245"/>
      <c r="AU49" s="131"/>
      <c r="AV49" s="249"/>
      <c r="AW49" s="249"/>
      <c r="AX49" s="249"/>
      <c r="AY49" s="249"/>
      <c r="AZ49" s="249"/>
      <c r="BA49" s="249"/>
      <c r="BB49" s="250"/>
      <c r="BC49" s="249"/>
      <c r="BD49" s="131"/>
      <c r="BE49" s="249"/>
      <c r="BF49" s="249"/>
      <c r="BG49" s="249"/>
      <c r="BH49" s="248"/>
      <c r="BI49" s="249"/>
      <c r="BJ49" s="249"/>
      <c r="BK49" s="250"/>
      <c r="BL49" s="249"/>
    </row>
    <row r="50" spans="5:64" x14ac:dyDescent="0.2">
      <c r="E50" s="3">
        <v>12</v>
      </c>
      <c r="F50" s="8">
        <v>0.88807383397711515</v>
      </c>
      <c r="G50" s="8">
        <v>0.12</v>
      </c>
      <c r="H50" s="8">
        <v>0.1</v>
      </c>
      <c r="J50" s="2">
        <v>0.77093371608673578</v>
      </c>
      <c r="K50" s="2">
        <v>0.12</v>
      </c>
      <c r="L50" s="2">
        <v>0.1</v>
      </c>
      <c r="M50" s="2">
        <v>0.83590866559871713</v>
      </c>
      <c r="N50" s="2">
        <v>0.12</v>
      </c>
      <c r="O50" s="2">
        <v>0.108</v>
      </c>
      <c r="P50" s="2">
        <v>0.7992664505794036</v>
      </c>
      <c r="Q50" s="2">
        <v>0.13</v>
      </c>
      <c r="R50" s="2">
        <v>0.77093371608673578</v>
      </c>
      <c r="S50" s="2">
        <v>0.12</v>
      </c>
      <c r="T50" s="2">
        <v>0.1</v>
      </c>
      <c r="U50" s="2">
        <v>0.83590866559871713</v>
      </c>
      <c r="V50" s="2">
        <v>0.12</v>
      </c>
      <c r="W50" s="2">
        <v>0.108</v>
      </c>
      <c r="X50" s="2">
        <v>0.7992664505794036</v>
      </c>
      <c r="Y50" s="2">
        <v>0.13</v>
      </c>
      <c r="Z50" s="2">
        <v>0.77093371608673578</v>
      </c>
      <c r="AA50" s="2">
        <v>0.12</v>
      </c>
      <c r="AB50" s="2">
        <v>0.1</v>
      </c>
      <c r="AC50" s="2">
        <v>0.9511086655987171</v>
      </c>
      <c r="AD50" s="2">
        <v>1.0080738339771151</v>
      </c>
      <c r="AE50" s="2">
        <v>0.108</v>
      </c>
      <c r="AF50" s="2">
        <v>1.0104664505794037</v>
      </c>
      <c r="AG50" s="2">
        <v>0.98255088061803053</v>
      </c>
      <c r="AM50" s="245"/>
      <c r="AN50" s="248"/>
      <c r="AO50" s="249"/>
      <c r="AP50" s="245"/>
      <c r="AQ50" s="245"/>
      <c r="AR50" s="250"/>
      <c r="AS50" s="245"/>
      <c r="AT50" s="245"/>
      <c r="AU50" s="131"/>
      <c r="AV50" s="249"/>
      <c r="AW50" s="249"/>
      <c r="AX50" s="249"/>
      <c r="AY50" s="249"/>
      <c r="AZ50" s="249"/>
      <c r="BA50" s="250"/>
      <c r="BB50" s="249"/>
      <c r="BC50" s="249"/>
      <c r="BD50" s="131"/>
      <c r="BE50" s="249"/>
      <c r="BF50" s="249"/>
      <c r="BG50" s="249"/>
      <c r="BH50" s="248"/>
      <c r="BI50" s="249"/>
      <c r="BJ50" s="250"/>
      <c r="BK50" s="249"/>
      <c r="BL50" s="249"/>
    </row>
    <row r="51" spans="5:64" x14ac:dyDescent="0.2">
      <c r="E51" s="3">
        <v>13</v>
      </c>
      <c r="F51" s="8">
        <v>0.1</v>
      </c>
      <c r="G51" s="8">
        <v>0.88807383397711526</v>
      </c>
      <c r="H51" s="8">
        <v>0.1</v>
      </c>
      <c r="J51" s="2">
        <v>0.66272966710695047</v>
      </c>
      <c r="K51" s="2">
        <v>0.88807383397711526</v>
      </c>
      <c r="L51" s="2">
        <v>0.1</v>
      </c>
      <c r="M51" s="2">
        <v>0.10300000000000001</v>
      </c>
      <c r="N51" s="2">
        <v>0.88807383397711526</v>
      </c>
      <c r="O51" s="2">
        <v>0.18480738339771152</v>
      </c>
      <c r="P51" s="2">
        <v>9.0000000000000011E-2</v>
      </c>
      <c r="Q51" s="2">
        <v>0.89807383397711527</v>
      </c>
      <c r="R51" s="2">
        <v>0.66272966710695047</v>
      </c>
      <c r="S51" s="2">
        <v>0.88807383397711526</v>
      </c>
      <c r="T51" s="2">
        <v>0.1</v>
      </c>
      <c r="U51" s="2">
        <v>0.10300000000000001</v>
      </c>
      <c r="V51" s="2">
        <v>0.88807383397711526</v>
      </c>
      <c r="W51" s="2">
        <v>0.18480738339771152</v>
      </c>
      <c r="X51" s="2">
        <v>9.0000000000000011E-2</v>
      </c>
      <c r="Y51" s="2">
        <v>0.89807383397711527</v>
      </c>
      <c r="Z51" s="2">
        <v>0.66272966710695047</v>
      </c>
      <c r="AA51" s="2">
        <v>0.88807383397711526</v>
      </c>
      <c r="AB51" s="2">
        <v>0.1</v>
      </c>
      <c r="AC51" s="2">
        <v>0.95555088061803062</v>
      </c>
      <c r="AD51" s="2">
        <v>0.98807383397711523</v>
      </c>
      <c r="AE51" s="2">
        <v>0.18480738339771152</v>
      </c>
      <c r="AF51" s="2">
        <v>1.0385508806180306</v>
      </c>
      <c r="AG51" s="2">
        <v>0.99407383397711524</v>
      </c>
      <c r="AM51" s="245"/>
      <c r="AN51" s="245"/>
      <c r="AO51" s="248"/>
      <c r="AP51" s="249"/>
      <c r="AQ51" s="250"/>
      <c r="AR51" s="245"/>
      <c r="AS51" s="245"/>
      <c r="AT51" s="245"/>
      <c r="AU51" s="131"/>
      <c r="AV51" s="248"/>
      <c r="AW51" s="249"/>
      <c r="AX51" s="249"/>
      <c r="AY51" s="249"/>
      <c r="AZ51" s="250"/>
      <c r="BA51" s="249"/>
      <c r="BB51" s="249"/>
      <c r="BC51" s="249"/>
      <c r="BD51" s="131"/>
      <c r="BE51" s="249"/>
      <c r="BF51" s="249"/>
      <c r="BG51" s="249"/>
      <c r="BH51" s="248"/>
      <c r="BI51" s="250"/>
      <c r="BJ51" s="249"/>
      <c r="BK51" s="249"/>
      <c r="BL51" s="249"/>
    </row>
    <row r="52" spans="5:64" x14ac:dyDescent="0.2">
      <c r="E52" s="3">
        <v>14</v>
      </c>
      <c r="F52" s="8">
        <v>0.1</v>
      </c>
      <c r="G52" s="8">
        <v>0.17</v>
      </c>
      <c r="H52" s="8">
        <v>0.99</v>
      </c>
      <c r="J52" s="2">
        <v>0.96014954576223643</v>
      </c>
      <c r="K52" s="2">
        <v>0.17</v>
      </c>
      <c r="L52" s="2">
        <v>0.99</v>
      </c>
      <c r="M52" s="2">
        <v>0.192</v>
      </c>
      <c r="N52" s="2">
        <v>0.17</v>
      </c>
      <c r="O52" s="2">
        <v>0.96739999999999993</v>
      </c>
      <c r="P52" s="2">
        <v>9.0000000000000011E-2</v>
      </c>
      <c r="Q52" s="2">
        <v>0.26900000000000002</v>
      </c>
      <c r="R52" s="2">
        <v>0.96014954576223643</v>
      </c>
      <c r="S52" s="2">
        <v>0.17</v>
      </c>
      <c r="T52" s="2">
        <v>0.99</v>
      </c>
      <c r="U52" s="2">
        <v>0.192</v>
      </c>
      <c r="V52" s="2">
        <v>0.17</v>
      </c>
      <c r="W52" s="2">
        <v>0.96739999999999993</v>
      </c>
      <c r="X52" s="2">
        <v>9.0000000000000011E-2</v>
      </c>
      <c r="Y52" s="2">
        <v>0.26900000000000002</v>
      </c>
      <c r="Z52" s="2">
        <v>0.96014954576223643</v>
      </c>
      <c r="AA52" s="2">
        <v>0.17</v>
      </c>
      <c r="AB52" s="2">
        <v>0.99</v>
      </c>
      <c r="AC52" s="2">
        <v>0.35520000000000007</v>
      </c>
      <c r="AD52" s="2">
        <v>0.27</v>
      </c>
      <c r="AE52" s="2">
        <v>0.96739999999999993</v>
      </c>
      <c r="AF52" s="2">
        <v>1.2036</v>
      </c>
      <c r="AG52" s="2">
        <v>0.36499999999999999</v>
      </c>
      <c r="AM52" s="245"/>
      <c r="AN52" s="245"/>
      <c r="AO52" s="245"/>
      <c r="AP52" s="251"/>
      <c r="AQ52" s="245"/>
      <c r="AR52" s="245"/>
      <c r="AS52" s="245"/>
      <c r="AT52" s="245"/>
      <c r="AU52" s="131"/>
      <c r="AV52" s="248"/>
      <c r="AW52" s="248"/>
      <c r="AX52" s="249"/>
      <c r="AY52" s="250"/>
      <c r="AZ52" s="249"/>
      <c r="BA52" s="249"/>
      <c r="BB52" s="249"/>
      <c r="BC52" s="249"/>
      <c r="BD52" s="131"/>
      <c r="BE52" s="249"/>
      <c r="BF52" s="249"/>
      <c r="BG52" s="249"/>
      <c r="BH52" s="251"/>
      <c r="BI52" s="249"/>
      <c r="BJ52" s="249"/>
      <c r="BK52" s="249"/>
      <c r="BL52" s="249"/>
    </row>
    <row r="53" spans="5:64" x14ac:dyDescent="0.2">
      <c r="E53" s="3">
        <v>15</v>
      </c>
      <c r="F53" s="8">
        <v>0.88807383397711515</v>
      </c>
      <c r="G53" s="8">
        <v>0.1</v>
      </c>
      <c r="H53" s="8">
        <v>0.1</v>
      </c>
      <c r="J53" s="2">
        <v>0.75938671070294328</v>
      </c>
      <c r="K53" s="2">
        <v>0.1</v>
      </c>
      <c r="L53" s="2">
        <v>0.1</v>
      </c>
      <c r="M53" s="2">
        <v>0.83590866559871713</v>
      </c>
      <c r="N53" s="2">
        <v>0.1</v>
      </c>
      <c r="O53" s="2">
        <v>0.10600000000000001</v>
      </c>
      <c r="P53" s="2">
        <v>0.7992664505794036</v>
      </c>
      <c r="Q53" s="2">
        <v>0.11000000000000001</v>
      </c>
      <c r="R53" s="2">
        <v>0.75938671070294328</v>
      </c>
      <c r="S53" s="2">
        <v>0.1</v>
      </c>
      <c r="T53" s="2">
        <v>0.1</v>
      </c>
      <c r="U53" s="2">
        <v>0.83590866559871713</v>
      </c>
      <c r="V53" s="2">
        <v>0.1</v>
      </c>
      <c r="W53" s="2">
        <v>0.10600000000000001</v>
      </c>
      <c r="X53" s="2">
        <v>0.7992664505794036</v>
      </c>
      <c r="Y53" s="2">
        <v>0.11000000000000001</v>
      </c>
      <c r="Z53" s="2">
        <v>0.75938671070294328</v>
      </c>
      <c r="AA53" s="2">
        <v>0.1</v>
      </c>
      <c r="AB53" s="2">
        <v>0.1</v>
      </c>
      <c r="AC53" s="2">
        <v>0.9319086655987171</v>
      </c>
      <c r="AD53" s="2">
        <v>0.98807383397711512</v>
      </c>
      <c r="AE53" s="2">
        <v>0.10600000000000001</v>
      </c>
      <c r="AF53" s="2">
        <v>0.99126645057940355</v>
      </c>
      <c r="AG53" s="2">
        <v>0.96255088061803051</v>
      </c>
      <c r="AM53" s="245"/>
      <c r="AN53" s="245"/>
      <c r="AO53" s="250"/>
      <c r="AP53" s="245"/>
      <c r="AQ53" s="248"/>
      <c r="AR53" s="248"/>
      <c r="AS53" s="245"/>
      <c r="AT53" s="245"/>
      <c r="AU53" s="131"/>
      <c r="AV53" s="248"/>
      <c r="AW53" s="249"/>
      <c r="AX53" s="251"/>
      <c r="AY53" s="249"/>
      <c r="AZ53" s="249"/>
      <c r="BA53" s="249"/>
      <c r="BB53" s="249"/>
      <c r="BC53" s="249"/>
      <c r="BD53" s="131"/>
      <c r="BE53" s="249"/>
      <c r="BF53" s="249"/>
      <c r="BG53" s="250"/>
      <c r="BH53" s="248"/>
      <c r="BI53" s="249"/>
      <c r="BJ53" s="249"/>
      <c r="BK53" s="249"/>
      <c r="BL53" s="249"/>
    </row>
    <row r="54" spans="5:64" x14ac:dyDescent="0.2">
      <c r="E54" s="3">
        <v>16</v>
      </c>
      <c r="F54" s="8">
        <v>0.12</v>
      </c>
      <c r="G54" s="8">
        <v>0.1</v>
      </c>
      <c r="H54" s="8">
        <v>0.7</v>
      </c>
      <c r="J54" s="2">
        <v>0.7017350269189625</v>
      </c>
      <c r="K54" s="2">
        <v>0.1</v>
      </c>
      <c r="L54" s="2">
        <v>0.7</v>
      </c>
      <c r="M54" s="2">
        <v>0.18159999999999998</v>
      </c>
      <c r="N54" s="2">
        <v>0.1</v>
      </c>
      <c r="O54" s="2">
        <v>0.68199999999999994</v>
      </c>
      <c r="P54" s="2">
        <v>0.108</v>
      </c>
      <c r="Q54" s="2">
        <v>0.16999999999999998</v>
      </c>
      <c r="R54" s="2">
        <v>0.7017350269189625</v>
      </c>
      <c r="S54" s="2">
        <v>0.1</v>
      </c>
      <c r="T54" s="2">
        <v>0.7</v>
      </c>
      <c r="U54" s="2">
        <v>0.18159999999999998</v>
      </c>
      <c r="V54" s="2">
        <v>0.1</v>
      </c>
      <c r="W54" s="2">
        <v>0.68199999999999994</v>
      </c>
      <c r="X54" s="2">
        <v>0.108</v>
      </c>
      <c r="Y54" s="2">
        <v>0.16999999999999998</v>
      </c>
      <c r="Z54" s="2">
        <v>0.7017350269189625</v>
      </c>
      <c r="AA54" s="2">
        <v>0.1</v>
      </c>
      <c r="AB54" s="2">
        <v>0.7</v>
      </c>
      <c r="AC54" s="2">
        <v>0.27760000000000001</v>
      </c>
      <c r="AD54" s="2">
        <v>0.22</v>
      </c>
      <c r="AE54" s="2">
        <v>0.68199999999999994</v>
      </c>
      <c r="AF54" s="2">
        <v>0.87599999999999989</v>
      </c>
      <c r="AG54" s="2">
        <v>0.28520000000000001</v>
      </c>
      <c r="AM54" s="245"/>
      <c r="AN54" s="250"/>
      <c r="AO54" s="245"/>
      <c r="AP54" s="245"/>
      <c r="AQ54" s="245"/>
      <c r="AR54" s="248"/>
      <c r="AS54" s="248"/>
      <c r="AT54" s="245"/>
      <c r="AU54" s="131"/>
      <c r="AV54" s="249"/>
      <c r="AW54" s="250"/>
      <c r="AX54" s="249"/>
      <c r="AY54" s="248"/>
      <c r="AZ54" s="248"/>
      <c r="BA54" s="249"/>
      <c r="BB54" s="249"/>
      <c r="BC54" s="249"/>
      <c r="BD54" s="131"/>
      <c r="BE54" s="249"/>
      <c r="BF54" s="250"/>
      <c r="BG54" s="249"/>
      <c r="BH54" s="248"/>
      <c r="BI54" s="249"/>
      <c r="BJ54" s="249"/>
      <c r="BK54" s="249"/>
      <c r="BL54" s="249"/>
    </row>
    <row r="55" spans="5:64" x14ac:dyDescent="0.2">
      <c r="E55" s="3">
        <v>17</v>
      </c>
      <c r="F55" s="8">
        <v>0.88807383397711515</v>
      </c>
      <c r="G55" s="8">
        <v>0.1</v>
      </c>
      <c r="H55" s="8">
        <v>0.09</v>
      </c>
      <c r="J55" s="2">
        <v>0.75138671070294316</v>
      </c>
      <c r="K55" s="2">
        <v>0.1</v>
      </c>
      <c r="L55" s="2">
        <v>0.09</v>
      </c>
      <c r="M55" s="2">
        <v>0.83490866559871713</v>
      </c>
      <c r="N55" s="2">
        <v>0.1</v>
      </c>
      <c r="O55" s="2">
        <v>9.6399999999999986E-2</v>
      </c>
      <c r="P55" s="2">
        <v>0.7992664505794036</v>
      </c>
      <c r="Q55" s="2">
        <v>0.109</v>
      </c>
      <c r="R55" s="2">
        <v>0.75138671070294316</v>
      </c>
      <c r="S55" s="2">
        <v>0.1</v>
      </c>
      <c r="T55" s="2">
        <v>0.09</v>
      </c>
      <c r="U55" s="2">
        <v>0.83490866559871713</v>
      </c>
      <c r="V55" s="2">
        <v>0.1</v>
      </c>
      <c r="W55" s="2">
        <v>9.6399999999999986E-2</v>
      </c>
      <c r="X55" s="2">
        <v>0.7992664505794036</v>
      </c>
      <c r="Y55" s="2">
        <v>0.109</v>
      </c>
      <c r="Z55" s="2">
        <v>0.75138671070294316</v>
      </c>
      <c r="AA55" s="2">
        <v>0.1</v>
      </c>
      <c r="AB55" s="2">
        <v>0.09</v>
      </c>
      <c r="AC55" s="2">
        <v>0.9309086655987171</v>
      </c>
      <c r="AD55" s="2">
        <v>0.98807383397711512</v>
      </c>
      <c r="AE55" s="2">
        <v>9.6399999999999986E-2</v>
      </c>
      <c r="AF55" s="2">
        <v>0.9816664505794036</v>
      </c>
      <c r="AG55" s="2">
        <v>0.96155088061803051</v>
      </c>
      <c r="AM55" s="250"/>
      <c r="AN55" s="245"/>
      <c r="AO55" s="245"/>
      <c r="AP55" s="245"/>
      <c r="AQ55" s="245"/>
      <c r="AR55" s="248"/>
      <c r="AS55" s="248"/>
      <c r="AT55" s="248"/>
      <c r="AU55" s="131"/>
      <c r="AV55" s="250"/>
      <c r="AW55" s="249"/>
      <c r="AX55" s="249"/>
      <c r="AY55" s="249"/>
      <c r="AZ55" s="248"/>
      <c r="BA55" s="248"/>
      <c r="BB55" s="249"/>
      <c r="BC55" s="249"/>
      <c r="BD55" s="131"/>
      <c r="BE55" s="250"/>
      <c r="BF55" s="249"/>
      <c r="BG55" s="249"/>
      <c r="BH55" s="248"/>
      <c r="BI55" s="249"/>
      <c r="BJ55" s="249"/>
      <c r="BK55" s="249"/>
      <c r="BL55" s="249"/>
    </row>
    <row r="56" spans="5:64" x14ac:dyDescent="0.2">
      <c r="E56" s="3">
        <v>18</v>
      </c>
      <c r="F56" s="8">
        <v>0.1</v>
      </c>
      <c r="G56" s="8">
        <v>0.88807383397711526</v>
      </c>
      <c r="H56" s="8">
        <v>0.2</v>
      </c>
      <c r="J56" s="2">
        <v>0.74272966710695054</v>
      </c>
      <c r="K56" s="2">
        <v>0.88807383397711526</v>
      </c>
      <c r="L56" s="2">
        <v>0.2</v>
      </c>
      <c r="M56" s="2">
        <v>0.11300000000000002</v>
      </c>
      <c r="N56" s="2">
        <v>0.88807383397711526</v>
      </c>
      <c r="O56" s="2">
        <v>0.28080738339771155</v>
      </c>
      <c r="P56" s="2">
        <v>9.0000000000000011E-2</v>
      </c>
      <c r="Q56" s="2">
        <v>0.90807383397711527</v>
      </c>
      <c r="R56" s="2">
        <v>0.74272966710695054</v>
      </c>
      <c r="S56" s="2">
        <v>0.88807383397711526</v>
      </c>
      <c r="T56" s="2">
        <v>0.2</v>
      </c>
      <c r="U56" s="2">
        <v>0.11300000000000002</v>
      </c>
      <c r="V56" s="2">
        <v>0.88807383397711526</v>
      </c>
      <c r="W56" s="2">
        <v>0.28080738339771155</v>
      </c>
      <c r="X56" s="2">
        <v>9.0000000000000011E-2</v>
      </c>
      <c r="Y56" s="2">
        <v>0.90807383397711527</v>
      </c>
      <c r="Z56" s="2">
        <v>0.74272966710695054</v>
      </c>
      <c r="AA56" s="2">
        <v>0.88807383397711526</v>
      </c>
      <c r="AB56" s="2">
        <v>0.2</v>
      </c>
      <c r="AC56" s="2">
        <v>0.96555088061803063</v>
      </c>
      <c r="AD56" s="2">
        <v>0.98807383397711523</v>
      </c>
      <c r="AE56" s="2">
        <v>0.28080738339771155</v>
      </c>
      <c r="AF56" s="2">
        <v>1.1345508806180307</v>
      </c>
      <c r="AG56" s="2">
        <v>1.0040738339771151</v>
      </c>
    </row>
    <row r="57" spans="5:64" x14ac:dyDescent="0.2">
      <c r="E57" s="3">
        <v>19</v>
      </c>
      <c r="F57" s="8">
        <v>0.3</v>
      </c>
      <c r="G57" s="8">
        <v>0.1</v>
      </c>
      <c r="H57" s="8">
        <v>0.88807383397711526</v>
      </c>
      <c r="J57" s="2">
        <v>0.97819409410065483</v>
      </c>
      <c r="K57" s="2">
        <v>0.1</v>
      </c>
      <c r="L57" s="2">
        <v>0.88807383397711526</v>
      </c>
      <c r="M57" s="2">
        <v>0.36780738339771157</v>
      </c>
      <c r="N57" s="2">
        <v>0.1</v>
      </c>
      <c r="O57" s="2">
        <v>0.86255088061803065</v>
      </c>
      <c r="P57" s="2">
        <v>0.27</v>
      </c>
      <c r="Q57" s="2">
        <v>0.18880738339771153</v>
      </c>
      <c r="R57" s="2">
        <v>0.97819409410065483</v>
      </c>
      <c r="S57" s="2">
        <v>0.1</v>
      </c>
      <c r="T57" s="2">
        <v>0.88807383397711526</v>
      </c>
      <c r="U57" s="2">
        <v>0.36780738339771157</v>
      </c>
      <c r="V57" s="2">
        <v>0.1</v>
      </c>
      <c r="W57" s="2">
        <v>0.86255088061803065</v>
      </c>
      <c r="X57" s="2">
        <v>0.27</v>
      </c>
      <c r="Y57" s="2">
        <v>0.18880738339771153</v>
      </c>
      <c r="Z57" s="2">
        <v>0.97819409410065483</v>
      </c>
      <c r="AA57" s="2">
        <v>0.1</v>
      </c>
      <c r="AB57" s="2">
        <v>0.88807383397711526</v>
      </c>
      <c r="AC57" s="2">
        <v>0.46380738339771155</v>
      </c>
      <c r="AD57" s="2">
        <v>0.4</v>
      </c>
      <c r="AE57" s="2">
        <v>0.86255088061803065</v>
      </c>
      <c r="AF57" s="2">
        <v>1.2185508806180305</v>
      </c>
      <c r="AG57" s="2">
        <v>0.47680738339771156</v>
      </c>
    </row>
    <row r="58" spans="5:64" x14ac:dyDescent="0.2">
      <c r="E58" s="3">
        <v>20</v>
      </c>
      <c r="F58" s="8">
        <v>0.88807383397711515</v>
      </c>
      <c r="G58" s="8">
        <v>0.12</v>
      </c>
      <c r="H58" s="8">
        <v>0.1</v>
      </c>
      <c r="J58" s="2">
        <v>0.77093371608673578</v>
      </c>
      <c r="K58" s="2">
        <v>0.12</v>
      </c>
      <c r="L58" s="2">
        <v>0.1</v>
      </c>
      <c r="M58" s="2">
        <v>0.83590866559871713</v>
      </c>
      <c r="N58" s="2">
        <v>0.12</v>
      </c>
      <c r="O58" s="2">
        <v>0.108</v>
      </c>
      <c r="P58" s="2">
        <v>0.7992664505794036</v>
      </c>
      <c r="Q58" s="2">
        <v>0.13</v>
      </c>
      <c r="R58" s="2">
        <v>0.77093371608673578</v>
      </c>
      <c r="S58" s="2">
        <v>0.12</v>
      </c>
      <c r="T58" s="2">
        <v>0.1</v>
      </c>
      <c r="U58" s="2">
        <v>0.83590866559871713</v>
      </c>
      <c r="V58" s="2">
        <v>0.12</v>
      </c>
      <c r="W58" s="2">
        <v>0.108</v>
      </c>
      <c r="X58" s="2">
        <v>0.7992664505794036</v>
      </c>
      <c r="Y58" s="2">
        <v>0.13</v>
      </c>
      <c r="Z58" s="2">
        <v>0.77093371608673578</v>
      </c>
      <c r="AA58" s="2">
        <v>0.12</v>
      </c>
      <c r="AB58" s="2">
        <v>0.1</v>
      </c>
      <c r="AC58" s="2">
        <v>0.9511086655987171</v>
      </c>
      <c r="AD58" s="2">
        <v>1.0080738339771151</v>
      </c>
      <c r="AE58" s="2">
        <v>0.108</v>
      </c>
      <c r="AF58" s="2">
        <v>1.0104664505794037</v>
      </c>
      <c r="AG58" s="2">
        <v>0.98255088061803053</v>
      </c>
    </row>
    <row r="59" spans="5:64" x14ac:dyDescent="0.2">
      <c r="E59" s="3">
        <v>21</v>
      </c>
      <c r="F59" s="8">
        <v>0.1</v>
      </c>
      <c r="G59" s="8">
        <v>0.88807383397711526</v>
      </c>
      <c r="H59" s="8">
        <v>0.1</v>
      </c>
      <c r="J59" s="2">
        <v>0.66272966710695047</v>
      </c>
      <c r="K59" s="2">
        <v>0.88807383397711526</v>
      </c>
      <c r="L59" s="2">
        <v>0.1</v>
      </c>
      <c r="M59" s="2">
        <v>0.10300000000000001</v>
      </c>
      <c r="N59" s="2">
        <v>0.88807383397711526</v>
      </c>
      <c r="O59" s="2">
        <v>0.18480738339771152</v>
      </c>
      <c r="P59" s="2">
        <v>9.0000000000000011E-2</v>
      </c>
      <c r="Q59" s="2">
        <v>0.89807383397711527</v>
      </c>
      <c r="R59" s="2">
        <v>0.66272966710695047</v>
      </c>
      <c r="S59" s="2">
        <v>0.88807383397711526</v>
      </c>
      <c r="T59" s="2">
        <v>0.1</v>
      </c>
      <c r="U59" s="2">
        <v>0.10300000000000001</v>
      </c>
      <c r="V59" s="2">
        <v>0.88807383397711526</v>
      </c>
      <c r="W59" s="2">
        <v>0.18480738339771152</v>
      </c>
      <c r="X59" s="2">
        <v>9.0000000000000011E-2</v>
      </c>
      <c r="Y59" s="2">
        <v>0.89807383397711527</v>
      </c>
      <c r="Z59" s="2">
        <v>0.66272966710695047</v>
      </c>
      <c r="AA59" s="2">
        <v>0.88807383397711526</v>
      </c>
      <c r="AB59" s="2">
        <v>0.1</v>
      </c>
      <c r="AC59" s="2">
        <v>0.95555088061803062</v>
      </c>
      <c r="AD59" s="2">
        <v>0.98807383397711523</v>
      </c>
      <c r="AE59" s="2">
        <v>0.18480738339771152</v>
      </c>
      <c r="AF59" s="2">
        <v>1.0385508806180306</v>
      </c>
      <c r="AG59" s="2">
        <v>0.99407383397711524</v>
      </c>
    </row>
    <row r="60" spans="5:64" x14ac:dyDescent="0.2">
      <c r="E60" s="3">
        <v>22</v>
      </c>
      <c r="F60" s="8">
        <v>0.1</v>
      </c>
      <c r="G60" s="8">
        <v>0.17</v>
      </c>
      <c r="H60" s="8">
        <v>0.99</v>
      </c>
      <c r="J60" s="2">
        <v>0.96014954576223643</v>
      </c>
      <c r="K60" s="2">
        <v>0.17</v>
      </c>
      <c r="L60" s="2">
        <v>0.99</v>
      </c>
      <c r="M60" s="2">
        <v>0.192</v>
      </c>
      <c r="N60" s="2">
        <v>0.17</v>
      </c>
      <c r="O60" s="2">
        <v>0.96739999999999993</v>
      </c>
      <c r="P60" s="2">
        <v>9.0000000000000011E-2</v>
      </c>
      <c r="Q60" s="2">
        <v>0.26900000000000002</v>
      </c>
      <c r="R60" s="2">
        <v>0.96014954576223643</v>
      </c>
      <c r="S60" s="2">
        <v>0.17</v>
      </c>
      <c r="T60" s="2">
        <v>0.99</v>
      </c>
      <c r="U60" s="2">
        <v>0.192</v>
      </c>
      <c r="V60" s="2">
        <v>0.17</v>
      </c>
      <c r="W60" s="2">
        <v>0.96739999999999993</v>
      </c>
      <c r="X60" s="2">
        <v>9.0000000000000011E-2</v>
      </c>
      <c r="Y60" s="2">
        <v>0.26900000000000002</v>
      </c>
      <c r="Z60" s="2">
        <v>0.96014954576223643</v>
      </c>
      <c r="AA60" s="2">
        <v>0.17</v>
      </c>
      <c r="AB60" s="2">
        <v>0.99</v>
      </c>
      <c r="AC60" s="2">
        <v>0.35520000000000007</v>
      </c>
      <c r="AD60" s="2">
        <v>0.27</v>
      </c>
      <c r="AE60" s="2">
        <v>0.96739999999999993</v>
      </c>
      <c r="AF60" s="2">
        <v>1.2036</v>
      </c>
      <c r="AG60" s="2">
        <v>0.36499999999999999</v>
      </c>
    </row>
    <row r="61" spans="5:64" x14ac:dyDescent="0.2">
      <c r="E61" s="3">
        <v>23</v>
      </c>
      <c r="F61" s="14">
        <v>0.89</v>
      </c>
      <c r="G61" s="15">
        <v>0.1</v>
      </c>
      <c r="H61" s="15">
        <v>0.1</v>
      </c>
      <c r="J61" s="2">
        <v>0.76073502691896255</v>
      </c>
      <c r="K61" s="2">
        <v>0.1</v>
      </c>
      <c r="L61" s="2">
        <v>0.1</v>
      </c>
      <c r="M61" s="2">
        <v>0.83770000000000011</v>
      </c>
      <c r="N61" s="2">
        <v>0.1</v>
      </c>
      <c r="O61" s="2">
        <v>0.10600000000000001</v>
      </c>
      <c r="P61" s="2">
        <v>0.80100000000000005</v>
      </c>
      <c r="Q61" s="2">
        <v>0.11000000000000001</v>
      </c>
      <c r="R61" s="2">
        <v>0.76073502691896255</v>
      </c>
      <c r="S61" s="2">
        <v>0.1</v>
      </c>
      <c r="T61" s="2">
        <v>0.1</v>
      </c>
      <c r="U61" s="2">
        <v>0.83770000000000011</v>
      </c>
      <c r="V61" s="2">
        <v>0.1</v>
      </c>
      <c r="W61" s="2">
        <v>0.10600000000000001</v>
      </c>
      <c r="X61" s="2">
        <v>0.80100000000000005</v>
      </c>
      <c r="Y61" s="2">
        <v>0.11000000000000001</v>
      </c>
      <c r="Z61" s="2">
        <v>0.76073502691896255</v>
      </c>
      <c r="AA61" s="2">
        <v>0.1</v>
      </c>
      <c r="AB61" s="2">
        <v>0.1</v>
      </c>
      <c r="AC61" s="2">
        <v>0.93370000000000009</v>
      </c>
      <c r="AD61" s="2">
        <v>0.99</v>
      </c>
      <c r="AE61" s="2">
        <v>0.10600000000000001</v>
      </c>
      <c r="AF61" s="2">
        <v>0.99299999999999999</v>
      </c>
      <c r="AG61" s="2">
        <v>0.96439999999999992</v>
      </c>
    </row>
    <row r="62" spans="5:64" x14ac:dyDescent="0.2">
      <c r="E62" s="3"/>
      <c r="F62" s="53"/>
      <c r="G62" s="53"/>
      <c r="H62" s="53"/>
    </row>
    <row r="63" spans="5:64" x14ac:dyDescent="0.2">
      <c r="E63" s="3"/>
      <c r="F63" s="53"/>
      <c r="G63" s="53"/>
      <c r="H63" s="53"/>
    </row>
    <row r="64" spans="5:64" ht="12" thickBot="1" x14ac:dyDescent="0.25">
      <c r="J64" s="58" t="s">
        <v>70</v>
      </c>
    </row>
    <row r="65" spans="10:33" x14ac:dyDescent="0.2">
      <c r="J65" s="19" t="str" cm="1">
        <f t="array" ref="J65:AG88">IF(J5:AG28=0, "",_xlfn.ANCHORARRAY( J38)*J5:AG28)</f>
        <v/>
      </c>
      <c r="K65" s="20" t="str">
        <v/>
      </c>
      <c r="L65" s="20" t="str">
        <v/>
      </c>
      <c r="M65" s="20">
        <v>0.18159999999999998</v>
      </c>
      <c r="N65" s="23" t="str">
        <v/>
      </c>
      <c r="O65" s="23" t="str">
        <v/>
      </c>
      <c r="P65" s="23" t="str">
        <v/>
      </c>
      <c r="Q65" s="24">
        <v>0.16999999999999998</v>
      </c>
      <c r="R65" s="18" t="str">
        <v/>
      </c>
      <c r="S65" s="2" t="str">
        <v/>
      </c>
      <c r="T65" s="2" t="str">
        <v/>
      </c>
      <c r="U65" s="2">
        <v>0.18159999999999998</v>
      </c>
      <c r="V65" s="2" t="str">
        <v/>
      </c>
      <c r="W65" s="2" t="str">
        <v/>
      </c>
      <c r="X65" s="2" t="str">
        <v/>
      </c>
      <c r="Y65" s="2">
        <v>0.16999999999999998</v>
      </c>
      <c r="Z65" s="2" t="str">
        <v/>
      </c>
      <c r="AA65" s="2" t="str">
        <v/>
      </c>
      <c r="AB65" s="2" t="str">
        <v/>
      </c>
      <c r="AC65" s="2">
        <v>0.27760000000000001</v>
      </c>
      <c r="AD65" s="2" t="str">
        <v/>
      </c>
      <c r="AE65" s="2" t="str">
        <v/>
      </c>
      <c r="AF65" s="2" t="str">
        <v/>
      </c>
      <c r="AG65" s="2">
        <v>0.28520000000000001</v>
      </c>
    </row>
    <row r="66" spans="10:33" x14ac:dyDescent="0.2">
      <c r="J66" s="21" t="str">
        <v/>
      </c>
      <c r="K66" s="22" t="str">
        <v/>
      </c>
      <c r="L66" s="22">
        <v>0.09</v>
      </c>
      <c r="M66" s="22" t="str">
        <v/>
      </c>
      <c r="N66" s="25" t="str">
        <v/>
      </c>
      <c r="O66" s="25" t="str">
        <v/>
      </c>
      <c r="P66" s="25">
        <v>0.7992664505794036</v>
      </c>
      <c r="Q66" s="26" t="str">
        <v/>
      </c>
      <c r="R66" s="18" t="str">
        <v/>
      </c>
      <c r="S66" s="2" t="str">
        <v/>
      </c>
      <c r="T66" s="2">
        <v>0.09</v>
      </c>
      <c r="U66" s="2" t="str">
        <v/>
      </c>
      <c r="V66" s="2" t="str">
        <v/>
      </c>
      <c r="W66" s="2" t="str">
        <v/>
      </c>
      <c r="X66" s="2">
        <v>0.7992664505794036</v>
      </c>
      <c r="Y66" s="2" t="str">
        <v/>
      </c>
      <c r="Z66" s="2" t="str">
        <v/>
      </c>
      <c r="AA66" s="2" t="str">
        <v/>
      </c>
      <c r="AB66" s="2">
        <v>0.09</v>
      </c>
      <c r="AC66" s="2" t="str">
        <v/>
      </c>
      <c r="AD66" s="2" t="str">
        <v/>
      </c>
      <c r="AE66" s="2" t="str">
        <v/>
      </c>
      <c r="AF66" s="2">
        <v>0.9816664505794036</v>
      </c>
      <c r="AG66" s="2" t="str">
        <v/>
      </c>
    </row>
    <row r="67" spans="10:33" x14ac:dyDescent="0.2">
      <c r="J67" s="21" t="str">
        <v/>
      </c>
      <c r="K67" s="22">
        <v>0.88807383397711526</v>
      </c>
      <c r="L67" s="22" t="str">
        <v/>
      </c>
      <c r="M67" s="22" t="str">
        <v/>
      </c>
      <c r="N67" s="25" t="str">
        <v/>
      </c>
      <c r="O67" s="25">
        <v>0.28080738339771155</v>
      </c>
      <c r="P67" s="25" t="str">
        <v/>
      </c>
      <c r="Q67" s="26" t="str">
        <v/>
      </c>
      <c r="R67" s="18" t="str">
        <v/>
      </c>
      <c r="S67" s="2">
        <v>0.88807383397711526</v>
      </c>
      <c r="T67" s="2" t="str">
        <v/>
      </c>
      <c r="U67" s="2" t="str">
        <v/>
      </c>
      <c r="V67" s="2" t="str">
        <v/>
      </c>
      <c r="W67" s="2">
        <v>0.28080738339771155</v>
      </c>
      <c r="X67" s="2" t="str">
        <v/>
      </c>
      <c r="Y67" s="2" t="str">
        <v/>
      </c>
      <c r="Z67" s="2" t="str">
        <v/>
      </c>
      <c r="AA67" s="2">
        <v>0.88807383397711526</v>
      </c>
      <c r="AB67" s="2" t="str">
        <v/>
      </c>
      <c r="AC67" s="2" t="str">
        <v/>
      </c>
      <c r="AD67" s="2" t="str">
        <v/>
      </c>
      <c r="AE67" s="2">
        <v>0.28080738339771155</v>
      </c>
      <c r="AF67" s="2" t="str">
        <v/>
      </c>
      <c r="AG67" s="2" t="str">
        <v/>
      </c>
    </row>
    <row r="68" spans="10:33" x14ac:dyDescent="0.2">
      <c r="J68" s="21">
        <v>0.97819409410065483</v>
      </c>
      <c r="K68" s="22" t="str">
        <v/>
      </c>
      <c r="L68" s="22" t="str">
        <v/>
      </c>
      <c r="M68" s="22" t="str">
        <v/>
      </c>
      <c r="N68" s="25">
        <v>0.1</v>
      </c>
      <c r="O68" s="25" t="str">
        <v/>
      </c>
      <c r="P68" s="25" t="str">
        <v/>
      </c>
      <c r="Q68" s="26" t="str">
        <v/>
      </c>
      <c r="R68" s="18">
        <v>0.97819409410065483</v>
      </c>
      <c r="S68" s="2" t="str">
        <v/>
      </c>
      <c r="T68" s="2" t="str">
        <v/>
      </c>
      <c r="U68" s="2" t="str">
        <v/>
      </c>
      <c r="V68" s="2">
        <v>0.1</v>
      </c>
      <c r="W68" s="2" t="str">
        <v/>
      </c>
      <c r="X68" s="2" t="str">
        <v/>
      </c>
      <c r="Y68" s="2" t="str">
        <v/>
      </c>
      <c r="Z68" s="2">
        <v>0.97819409410065483</v>
      </c>
      <c r="AA68" s="2" t="str">
        <v/>
      </c>
      <c r="AB68" s="2" t="str">
        <v/>
      </c>
      <c r="AC68" s="2" t="str">
        <v/>
      </c>
      <c r="AD68" s="2">
        <v>0.4</v>
      </c>
      <c r="AE68" s="2" t="str">
        <v/>
      </c>
      <c r="AF68" s="2" t="str">
        <v/>
      </c>
      <c r="AG68" s="2" t="str">
        <v/>
      </c>
    </row>
    <row r="69" spans="10:33" x14ac:dyDescent="0.2">
      <c r="J69" s="27" t="str">
        <v/>
      </c>
      <c r="K69" s="28" t="str">
        <v/>
      </c>
      <c r="L69" s="28" t="str">
        <v/>
      </c>
      <c r="M69" s="28">
        <v>0.83590866559871713</v>
      </c>
      <c r="N69" s="31" t="str">
        <v/>
      </c>
      <c r="O69" s="31" t="str">
        <v/>
      </c>
      <c r="P69" s="31" t="str">
        <v/>
      </c>
      <c r="Q69" s="32">
        <v>0.13</v>
      </c>
      <c r="R69" s="18" t="str">
        <v/>
      </c>
      <c r="S69" s="2" t="str">
        <v/>
      </c>
      <c r="T69" s="2" t="str">
        <v/>
      </c>
      <c r="U69" s="2">
        <v>0.83590866559871713</v>
      </c>
      <c r="V69" s="2" t="str">
        <v/>
      </c>
      <c r="W69" s="2" t="str">
        <v/>
      </c>
      <c r="X69" s="2" t="str">
        <v/>
      </c>
      <c r="Y69" s="2">
        <v>0.13</v>
      </c>
      <c r="Z69" s="2" t="str">
        <v/>
      </c>
      <c r="AA69" s="2" t="str">
        <v/>
      </c>
      <c r="AB69" s="2" t="str">
        <v/>
      </c>
      <c r="AC69" s="2">
        <v>0.9511086655987171</v>
      </c>
      <c r="AD69" s="2" t="str">
        <v/>
      </c>
      <c r="AE69" s="2" t="str">
        <v/>
      </c>
      <c r="AF69" s="2" t="str">
        <v/>
      </c>
      <c r="AG69" s="2">
        <v>0.98255088061803053</v>
      </c>
    </row>
    <row r="70" spans="10:33" x14ac:dyDescent="0.2">
      <c r="J70" s="27" t="str">
        <v/>
      </c>
      <c r="K70" s="28" t="str">
        <v/>
      </c>
      <c r="L70" s="28">
        <v>0.1</v>
      </c>
      <c r="M70" s="28" t="str">
        <v/>
      </c>
      <c r="N70" s="31" t="str">
        <v/>
      </c>
      <c r="O70" s="31" t="str">
        <v/>
      </c>
      <c r="P70" s="31">
        <v>9.0000000000000011E-2</v>
      </c>
      <c r="Q70" s="32" t="str">
        <v/>
      </c>
      <c r="R70" s="18" t="str">
        <v/>
      </c>
      <c r="S70" s="2" t="str">
        <v/>
      </c>
      <c r="T70" s="2">
        <v>0.1</v>
      </c>
      <c r="U70" s="2" t="str">
        <v/>
      </c>
      <c r="V70" s="2" t="str">
        <v/>
      </c>
      <c r="W70" s="2" t="str">
        <v/>
      </c>
      <c r="X70" s="2">
        <v>9.0000000000000011E-2</v>
      </c>
      <c r="Y70" s="2" t="str">
        <v/>
      </c>
      <c r="Z70" s="2" t="str">
        <v/>
      </c>
      <c r="AA70" s="2" t="str">
        <v/>
      </c>
      <c r="AB70" s="2">
        <v>0.1</v>
      </c>
      <c r="AC70" s="2" t="str">
        <v/>
      </c>
      <c r="AD70" s="2" t="str">
        <v/>
      </c>
      <c r="AE70" s="2" t="str">
        <v/>
      </c>
      <c r="AF70" s="2">
        <v>1.0385508806180306</v>
      </c>
      <c r="AG70" s="2" t="str">
        <v/>
      </c>
    </row>
    <row r="71" spans="10:33" x14ac:dyDescent="0.2">
      <c r="J71" s="27" t="str">
        <v/>
      </c>
      <c r="K71" s="28">
        <v>0.17</v>
      </c>
      <c r="L71" s="28" t="str">
        <v/>
      </c>
      <c r="M71" s="28" t="str">
        <v/>
      </c>
      <c r="N71" s="31" t="str">
        <v/>
      </c>
      <c r="O71" s="31">
        <v>0.96739999999999993</v>
      </c>
      <c r="P71" s="31" t="str">
        <v/>
      </c>
      <c r="Q71" s="32" t="str">
        <v/>
      </c>
      <c r="R71" s="18" t="str">
        <v/>
      </c>
      <c r="S71" s="2">
        <v>0.17</v>
      </c>
      <c r="T71" s="2" t="str">
        <v/>
      </c>
      <c r="U71" s="2" t="str">
        <v/>
      </c>
      <c r="V71" s="2" t="str">
        <v/>
      </c>
      <c r="W71" s="2">
        <v>0.96739999999999993</v>
      </c>
      <c r="X71" s="2" t="str">
        <v/>
      </c>
      <c r="Y71" s="2" t="str">
        <v/>
      </c>
      <c r="Z71" s="2" t="str">
        <v/>
      </c>
      <c r="AA71" s="2">
        <v>0.17</v>
      </c>
      <c r="AB71" s="2" t="str">
        <v/>
      </c>
      <c r="AC71" s="2" t="str">
        <v/>
      </c>
      <c r="AD71" s="2" t="str">
        <v/>
      </c>
      <c r="AE71" s="2">
        <v>0.96739999999999993</v>
      </c>
      <c r="AF71" s="2" t="str">
        <v/>
      </c>
      <c r="AG71" s="2" t="str">
        <v/>
      </c>
    </row>
    <row r="72" spans="10:33" ht="12" thickBot="1" x14ac:dyDescent="0.25">
      <c r="J72" s="29">
        <v>0.75938671070294328</v>
      </c>
      <c r="K72" s="30" t="str">
        <v/>
      </c>
      <c r="L72" s="30" t="str">
        <v/>
      </c>
      <c r="M72" s="30" t="str">
        <v/>
      </c>
      <c r="N72" s="33">
        <v>0.1</v>
      </c>
      <c r="O72" s="33" t="str">
        <v/>
      </c>
      <c r="P72" s="33" t="str">
        <v/>
      </c>
      <c r="Q72" s="34" t="str">
        <v/>
      </c>
      <c r="R72" s="18">
        <v>0.75938671070294328</v>
      </c>
      <c r="S72" s="2" t="str">
        <v/>
      </c>
      <c r="T72" s="2" t="str">
        <v/>
      </c>
      <c r="U72" s="2" t="str">
        <v/>
      </c>
      <c r="V72" s="2">
        <v>0.1</v>
      </c>
      <c r="W72" s="2" t="str">
        <v/>
      </c>
      <c r="X72" s="2" t="str">
        <v/>
      </c>
      <c r="Y72" s="2" t="str">
        <v/>
      </c>
      <c r="Z72" s="2">
        <v>0.75938671070294328</v>
      </c>
      <c r="AA72" s="2" t="str">
        <v/>
      </c>
      <c r="AB72" s="2" t="str">
        <v/>
      </c>
      <c r="AC72" s="2" t="str">
        <v/>
      </c>
      <c r="AD72" s="2">
        <v>0.98807383397711512</v>
      </c>
      <c r="AE72" s="2" t="str">
        <v/>
      </c>
      <c r="AF72" s="2" t="str">
        <v/>
      </c>
      <c r="AG72" s="2" t="str">
        <v/>
      </c>
    </row>
    <row r="73" spans="10:33" x14ac:dyDescent="0.2">
      <c r="J73" s="9" t="str">
        <v/>
      </c>
      <c r="K73" s="9" t="str">
        <v/>
      </c>
      <c r="L73" s="9" t="str">
        <v/>
      </c>
      <c r="M73" s="9">
        <v>0.18159999999999998</v>
      </c>
      <c r="N73" s="9" t="str">
        <v/>
      </c>
      <c r="O73" s="9" t="str">
        <v/>
      </c>
      <c r="P73" s="9" t="str">
        <v/>
      </c>
      <c r="Q73" s="9">
        <v>0.16999999999999998</v>
      </c>
      <c r="R73" s="2" t="str">
        <v/>
      </c>
      <c r="S73" s="2" t="str">
        <v/>
      </c>
      <c r="T73" s="2" t="str">
        <v/>
      </c>
      <c r="U73" s="2">
        <v>0.18159999999999998</v>
      </c>
      <c r="V73" s="2" t="str">
        <v/>
      </c>
      <c r="W73" s="2" t="str">
        <v/>
      </c>
      <c r="X73" s="2" t="str">
        <v/>
      </c>
      <c r="Y73" s="2">
        <v>0.16999999999999998</v>
      </c>
      <c r="Z73" s="2" t="str">
        <v/>
      </c>
      <c r="AA73" s="2" t="str">
        <v/>
      </c>
      <c r="AB73" s="2" t="str">
        <v/>
      </c>
      <c r="AC73" s="2">
        <v>0.27760000000000001</v>
      </c>
      <c r="AD73" s="2" t="str">
        <v/>
      </c>
      <c r="AE73" s="2" t="str">
        <v/>
      </c>
      <c r="AF73" s="2" t="str">
        <v/>
      </c>
      <c r="AG73" s="2">
        <v>0.28520000000000001</v>
      </c>
    </row>
    <row r="74" spans="10:33" x14ac:dyDescent="0.2">
      <c r="J74" s="2" t="str">
        <v/>
      </c>
      <c r="K74" s="2" t="str">
        <v/>
      </c>
      <c r="L74" s="2">
        <v>0.09</v>
      </c>
      <c r="M74" s="2" t="str">
        <v/>
      </c>
      <c r="N74" s="2" t="str">
        <v/>
      </c>
      <c r="O74" s="2" t="str">
        <v/>
      </c>
      <c r="P74" s="2">
        <v>0.7992664505794036</v>
      </c>
      <c r="Q74" s="2" t="str">
        <v/>
      </c>
      <c r="R74" s="2" t="str">
        <v/>
      </c>
      <c r="S74" s="2" t="str">
        <v/>
      </c>
      <c r="T74" s="2">
        <v>0.09</v>
      </c>
      <c r="U74" s="2" t="str">
        <v/>
      </c>
      <c r="V74" s="2" t="str">
        <v/>
      </c>
      <c r="W74" s="2" t="str">
        <v/>
      </c>
      <c r="X74" s="2">
        <v>0.7992664505794036</v>
      </c>
      <c r="Y74" s="2" t="str">
        <v/>
      </c>
      <c r="Z74" s="2" t="str">
        <v/>
      </c>
      <c r="AA74" s="2" t="str">
        <v/>
      </c>
      <c r="AB74" s="2">
        <v>0.09</v>
      </c>
      <c r="AC74" s="2" t="str">
        <v/>
      </c>
      <c r="AD74" s="2" t="str">
        <v/>
      </c>
      <c r="AE74" s="2" t="str">
        <v/>
      </c>
      <c r="AF74" s="2">
        <v>0.9816664505794036</v>
      </c>
      <c r="AG74" s="2" t="str">
        <v/>
      </c>
    </row>
    <row r="75" spans="10:33" x14ac:dyDescent="0.2">
      <c r="J75" s="2" t="str">
        <v/>
      </c>
      <c r="K75" s="2">
        <v>0.88807383397711526</v>
      </c>
      <c r="L75" s="2" t="str">
        <v/>
      </c>
      <c r="M75" s="2" t="str">
        <v/>
      </c>
      <c r="N75" s="2" t="str">
        <v/>
      </c>
      <c r="O75" s="2">
        <v>0.28080738339771155</v>
      </c>
      <c r="P75" s="2" t="str">
        <v/>
      </c>
      <c r="Q75" s="2" t="str">
        <v/>
      </c>
      <c r="R75" s="2" t="str">
        <v/>
      </c>
      <c r="S75" s="2">
        <v>0.88807383397711526</v>
      </c>
      <c r="T75" s="2" t="str">
        <v/>
      </c>
      <c r="U75" s="2" t="str">
        <v/>
      </c>
      <c r="V75" s="2" t="str">
        <v/>
      </c>
      <c r="W75" s="2">
        <v>0.28080738339771155</v>
      </c>
      <c r="X75" s="2" t="str">
        <v/>
      </c>
      <c r="Y75" s="2" t="str">
        <v/>
      </c>
      <c r="Z75" s="2" t="str">
        <v/>
      </c>
      <c r="AA75" s="2">
        <v>0.88807383397711526</v>
      </c>
      <c r="AB75" s="2" t="str">
        <v/>
      </c>
      <c r="AC75" s="2" t="str">
        <v/>
      </c>
      <c r="AD75" s="2" t="str">
        <v/>
      </c>
      <c r="AE75" s="2">
        <v>0.28080738339771155</v>
      </c>
      <c r="AF75" s="2" t="str">
        <v/>
      </c>
      <c r="AG75" s="2" t="str">
        <v/>
      </c>
    </row>
    <row r="76" spans="10:33" x14ac:dyDescent="0.2">
      <c r="J76" s="2">
        <v>0.97819409410065483</v>
      </c>
      <c r="K76" s="2" t="str">
        <v/>
      </c>
      <c r="L76" s="2" t="str">
        <v/>
      </c>
      <c r="M76" s="2" t="str">
        <v/>
      </c>
      <c r="N76" s="2">
        <v>0.1</v>
      </c>
      <c r="O76" s="2" t="str">
        <v/>
      </c>
      <c r="P76" s="2" t="str">
        <v/>
      </c>
      <c r="Q76" s="2" t="str">
        <v/>
      </c>
      <c r="R76" s="2">
        <v>0.97819409410065483</v>
      </c>
      <c r="S76" s="2" t="str">
        <v/>
      </c>
      <c r="T76" s="2" t="str">
        <v/>
      </c>
      <c r="U76" s="2" t="str">
        <v/>
      </c>
      <c r="V76" s="2">
        <v>0.1</v>
      </c>
      <c r="W76" s="2" t="str">
        <v/>
      </c>
      <c r="X76" s="2" t="str">
        <v/>
      </c>
      <c r="Y76" s="2" t="str">
        <v/>
      </c>
      <c r="Z76" s="2">
        <v>0.97819409410065483</v>
      </c>
      <c r="AA76" s="2" t="str">
        <v/>
      </c>
      <c r="AB76" s="2" t="str">
        <v/>
      </c>
      <c r="AC76" s="2" t="str">
        <v/>
      </c>
      <c r="AD76" s="2">
        <v>0.4</v>
      </c>
      <c r="AE76" s="2" t="str">
        <v/>
      </c>
      <c r="AF76" s="2" t="str">
        <v/>
      </c>
      <c r="AG76" s="2" t="str">
        <v/>
      </c>
    </row>
    <row r="77" spans="10:33" x14ac:dyDescent="0.2">
      <c r="J77" s="2" t="str">
        <v/>
      </c>
      <c r="K77" s="2" t="str">
        <v/>
      </c>
      <c r="L77" s="2" t="str">
        <v/>
      </c>
      <c r="M77" s="2">
        <v>0.83590866559871713</v>
      </c>
      <c r="N77" s="2" t="str">
        <v/>
      </c>
      <c r="O77" s="2" t="str">
        <v/>
      </c>
      <c r="P77" s="2" t="str">
        <v/>
      </c>
      <c r="Q77" s="2">
        <v>0.13</v>
      </c>
      <c r="R77" s="2" t="str">
        <v/>
      </c>
      <c r="S77" s="2" t="str">
        <v/>
      </c>
      <c r="T77" s="2" t="str">
        <v/>
      </c>
      <c r="U77" s="2">
        <v>0.83590866559871713</v>
      </c>
      <c r="V77" s="2" t="str">
        <v/>
      </c>
      <c r="W77" s="2" t="str">
        <v/>
      </c>
      <c r="X77" s="2" t="str">
        <v/>
      </c>
      <c r="Y77" s="2">
        <v>0.13</v>
      </c>
      <c r="Z77" s="2" t="str">
        <v/>
      </c>
      <c r="AA77" s="2" t="str">
        <v/>
      </c>
      <c r="AB77" s="2" t="str">
        <v/>
      </c>
      <c r="AC77" s="2">
        <v>0.9511086655987171</v>
      </c>
      <c r="AD77" s="2" t="str">
        <v/>
      </c>
      <c r="AE77" s="2" t="str">
        <v/>
      </c>
      <c r="AF77" s="2" t="str">
        <v/>
      </c>
      <c r="AG77" s="2">
        <v>0.98255088061803053</v>
      </c>
    </row>
    <row r="78" spans="10:33" x14ac:dyDescent="0.2">
      <c r="J78" s="2" t="str">
        <v/>
      </c>
      <c r="K78" s="2" t="str">
        <v/>
      </c>
      <c r="L78" s="2">
        <v>0.1</v>
      </c>
      <c r="M78" s="2" t="str">
        <v/>
      </c>
      <c r="N78" s="2" t="str">
        <v/>
      </c>
      <c r="O78" s="2" t="str">
        <v/>
      </c>
      <c r="P78" s="2">
        <v>9.0000000000000011E-2</v>
      </c>
      <c r="Q78" s="2" t="str">
        <v/>
      </c>
      <c r="R78" s="2" t="str">
        <v/>
      </c>
      <c r="S78" s="2" t="str">
        <v/>
      </c>
      <c r="T78" s="2">
        <v>0.1</v>
      </c>
      <c r="U78" s="2" t="str">
        <v/>
      </c>
      <c r="V78" s="2" t="str">
        <v/>
      </c>
      <c r="W78" s="2" t="str">
        <v/>
      </c>
      <c r="X78" s="2">
        <v>9.0000000000000011E-2</v>
      </c>
      <c r="Y78" s="2" t="str">
        <v/>
      </c>
      <c r="Z78" s="2" t="str">
        <v/>
      </c>
      <c r="AA78" s="2" t="str">
        <v/>
      </c>
      <c r="AB78" s="2">
        <v>0.1</v>
      </c>
      <c r="AC78" s="2" t="str">
        <v/>
      </c>
      <c r="AD78" s="2" t="str">
        <v/>
      </c>
      <c r="AE78" s="2" t="str">
        <v/>
      </c>
      <c r="AF78" s="2">
        <v>1.0385508806180306</v>
      </c>
      <c r="AG78" s="2" t="str">
        <v/>
      </c>
    </row>
    <row r="79" spans="10:33" x14ac:dyDescent="0.2">
      <c r="J79" s="2" t="str">
        <v/>
      </c>
      <c r="K79" s="2">
        <v>0.17</v>
      </c>
      <c r="L79" s="2" t="str">
        <v/>
      </c>
      <c r="M79" s="2" t="str">
        <v/>
      </c>
      <c r="N79" s="2" t="str">
        <v/>
      </c>
      <c r="O79" s="2">
        <v>0.96739999999999993</v>
      </c>
      <c r="P79" s="2" t="str">
        <v/>
      </c>
      <c r="Q79" s="2" t="str">
        <v/>
      </c>
      <c r="R79" s="2" t="str">
        <v/>
      </c>
      <c r="S79" s="2">
        <v>0.17</v>
      </c>
      <c r="T79" s="2" t="str">
        <v/>
      </c>
      <c r="U79" s="2" t="str">
        <v/>
      </c>
      <c r="V79" s="2" t="str">
        <v/>
      </c>
      <c r="W79" s="2">
        <v>0.96739999999999993</v>
      </c>
      <c r="X79" s="2" t="str">
        <v/>
      </c>
      <c r="Y79" s="2" t="str">
        <v/>
      </c>
      <c r="Z79" s="2" t="str">
        <v/>
      </c>
      <c r="AA79" s="2">
        <v>0.17</v>
      </c>
      <c r="AB79" s="2" t="str">
        <v/>
      </c>
      <c r="AC79" s="2" t="str">
        <v/>
      </c>
      <c r="AD79" s="2" t="str">
        <v/>
      </c>
      <c r="AE79" s="2">
        <v>0.96739999999999993</v>
      </c>
      <c r="AF79" s="2" t="str">
        <v/>
      </c>
      <c r="AG79" s="2" t="str">
        <v/>
      </c>
    </row>
    <row r="80" spans="10:33" x14ac:dyDescent="0.2">
      <c r="J80" s="2">
        <v>0.75938671070294328</v>
      </c>
      <c r="K80" s="2" t="str">
        <v/>
      </c>
      <c r="L80" s="2" t="str">
        <v/>
      </c>
      <c r="M80" s="2" t="str">
        <v/>
      </c>
      <c r="N80" s="2">
        <v>0.1</v>
      </c>
      <c r="O80" s="2" t="str">
        <v/>
      </c>
      <c r="P80" s="2" t="str">
        <v/>
      </c>
      <c r="Q80" s="2" t="str">
        <v/>
      </c>
      <c r="R80" s="2">
        <v>0.75938671070294328</v>
      </c>
      <c r="S80" s="2" t="str">
        <v/>
      </c>
      <c r="T80" s="2" t="str">
        <v/>
      </c>
      <c r="U80" s="2" t="str">
        <v/>
      </c>
      <c r="V80" s="2">
        <v>0.1</v>
      </c>
      <c r="W80" s="2" t="str">
        <v/>
      </c>
      <c r="X80" s="2" t="str">
        <v/>
      </c>
      <c r="Y80" s="2" t="str">
        <v/>
      </c>
      <c r="Z80" s="2">
        <v>0.75938671070294328</v>
      </c>
      <c r="AA80" s="2" t="str">
        <v/>
      </c>
      <c r="AB80" s="2" t="str">
        <v/>
      </c>
      <c r="AC80" s="2" t="str">
        <v/>
      </c>
      <c r="AD80" s="2">
        <v>0.98807383397711512</v>
      </c>
      <c r="AE80" s="2" t="str">
        <v/>
      </c>
      <c r="AF80" s="2" t="str">
        <v/>
      </c>
      <c r="AG80" s="2" t="str">
        <v/>
      </c>
    </row>
    <row r="81" spans="10:33" x14ac:dyDescent="0.2">
      <c r="J81" s="2" t="str">
        <v/>
      </c>
      <c r="K81" s="2" t="str">
        <v/>
      </c>
      <c r="L81" s="2" t="str">
        <v/>
      </c>
      <c r="M81" s="2">
        <v>0.18159999999999998</v>
      </c>
      <c r="N81" s="2" t="str">
        <v/>
      </c>
      <c r="O81" s="2" t="str">
        <v/>
      </c>
      <c r="P81" s="2" t="str">
        <v/>
      </c>
      <c r="Q81" s="2">
        <v>0.16999999999999998</v>
      </c>
      <c r="R81" s="2" t="str">
        <v/>
      </c>
      <c r="S81" s="2" t="str">
        <v/>
      </c>
      <c r="T81" s="2" t="str">
        <v/>
      </c>
      <c r="U81" s="2">
        <v>0.18159999999999998</v>
      </c>
      <c r="V81" s="2" t="str">
        <v/>
      </c>
      <c r="W81" s="2" t="str">
        <v/>
      </c>
      <c r="X81" s="2" t="str">
        <v/>
      </c>
      <c r="Y81" s="2">
        <v>0.16999999999999998</v>
      </c>
      <c r="Z81" s="2" t="str">
        <v/>
      </c>
      <c r="AA81" s="2" t="str">
        <v/>
      </c>
      <c r="AB81" s="2" t="str">
        <v/>
      </c>
      <c r="AC81" s="2">
        <v>0.27760000000000001</v>
      </c>
      <c r="AD81" s="2" t="str">
        <v/>
      </c>
      <c r="AE81" s="2" t="str">
        <v/>
      </c>
      <c r="AF81" s="2" t="str">
        <v/>
      </c>
      <c r="AG81" s="2">
        <v>0.28520000000000001</v>
      </c>
    </row>
    <row r="82" spans="10:33" x14ac:dyDescent="0.2">
      <c r="J82" s="2" t="str">
        <v/>
      </c>
      <c r="K82" s="2" t="str">
        <v/>
      </c>
      <c r="L82" s="2">
        <v>0.09</v>
      </c>
      <c r="M82" s="2" t="str">
        <v/>
      </c>
      <c r="N82" s="2" t="str">
        <v/>
      </c>
      <c r="O82" s="2" t="str">
        <v/>
      </c>
      <c r="P82" s="2">
        <v>0.7992664505794036</v>
      </c>
      <c r="Q82" s="2" t="str">
        <v/>
      </c>
      <c r="R82" s="2" t="str">
        <v/>
      </c>
      <c r="S82" s="2" t="str">
        <v/>
      </c>
      <c r="T82" s="2">
        <v>0.09</v>
      </c>
      <c r="U82" s="2" t="str">
        <v/>
      </c>
      <c r="V82" s="2" t="str">
        <v/>
      </c>
      <c r="W82" s="2" t="str">
        <v/>
      </c>
      <c r="X82" s="2">
        <v>0.7992664505794036</v>
      </c>
      <c r="Y82" s="2" t="str">
        <v/>
      </c>
      <c r="Z82" s="2" t="str">
        <v/>
      </c>
      <c r="AA82" s="2" t="str">
        <v/>
      </c>
      <c r="AB82" s="2">
        <v>0.09</v>
      </c>
      <c r="AC82" s="2" t="str">
        <v/>
      </c>
      <c r="AD82" s="2" t="str">
        <v/>
      </c>
      <c r="AE82" s="2" t="str">
        <v/>
      </c>
      <c r="AF82" s="2">
        <v>0.9816664505794036</v>
      </c>
      <c r="AG82" s="2" t="str">
        <v/>
      </c>
    </row>
    <row r="83" spans="10:33" x14ac:dyDescent="0.2">
      <c r="J83" s="2" t="str">
        <v/>
      </c>
      <c r="K83" s="2">
        <v>0.88807383397711526</v>
      </c>
      <c r="L83" s="2" t="str">
        <v/>
      </c>
      <c r="M83" s="2" t="str">
        <v/>
      </c>
      <c r="N83" s="2" t="str">
        <v/>
      </c>
      <c r="O83" s="2">
        <v>0.28080738339771155</v>
      </c>
      <c r="P83" s="2" t="str">
        <v/>
      </c>
      <c r="Q83" s="2" t="str">
        <v/>
      </c>
      <c r="R83" s="2" t="str">
        <v/>
      </c>
      <c r="S83" s="2">
        <v>0.88807383397711526</v>
      </c>
      <c r="T83" s="2" t="str">
        <v/>
      </c>
      <c r="U83" s="2" t="str">
        <v/>
      </c>
      <c r="V83" s="2" t="str">
        <v/>
      </c>
      <c r="W83" s="2">
        <v>0.28080738339771155</v>
      </c>
      <c r="X83" s="2" t="str">
        <v/>
      </c>
      <c r="Y83" s="2" t="str">
        <v/>
      </c>
      <c r="Z83" s="2" t="str">
        <v/>
      </c>
      <c r="AA83" s="2">
        <v>0.88807383397711526</v>
      </c>
      <c r="AB83" s="2" t="str">
        <v/>
      </c>
      <c r="AC83" s="2" t="str">
        <v/>
      </c>
      <c r="AD83" s="2" t="str">
        <v/>
      </c>
      <c r="AE83" s="2">
        <v>0.28080738339771155</v>
      </c>
      <c r="AF83" s="2" t="str">
        <v/>
      </c>
      <c r="AG83" s="2" t="str">
        <v/>
      </c>
    </row>
    <row r="84" spans="10:33" x14ac:dyDescent="0.2">
      <c r="J84" s="2">
        <v>0.97819409410065483</v>
      </c>
      <c r="K84" s="2" t="str">
        <v/>
      </c>
      <c r="L84" s="2" t="str">
        <v/>
      </c>
      <c r="M84" s="2" t="str">
        <v/>
      </c>
      <c r="N84" s="2">
        <v>0.1</v>
      </c>
      <c r="O84" s="2" t="str">
        <v/>
      </c>
      <c r="P84" s="2" t="str">
        <v/>
      </c>
      <c r="Q84" s="2" t="str">
        <v/>
      </c>
      <c r="R84" s="2">
        <v>0.97819409410065483</v>
      </c>
      <c r="S84" s="2" t="str">
        <v/>
      </c>
      <c r="T84" s="2" t="str">
        <v/>
      </c>
      <c r="U84" s="2" t="str">
        <v/>
      </c>
      <c r="V84" s="2">
        <v>0.1</v>
      </c>
      <c r="W84" s="2" t="str">
        <v/>
      </c>
      <c r="X84" s="2" t="str">
        <v/>
      </c>
      <c r="Y84" s="2" t="str">
        <v/>
      </c>
      <c r="Z84" s="2">
        <v>0.97819409410065483</v>
      </c>
      <c r="AA84" s="2" t="str">
        <v/>
      </c>
      <c r="AB84" s="2" t="str">
        <v/>
      </c>
      <c r="AC84" s="2" t="str">
        <v/>
      </c>
      <c r="AD84" s="2">
        <v>0.4</v>
      </c>
      <c r="AE84" s="2" t="str">
        <v/>
      </c>
      <c r="AF84" s="2" t="str">
        <v/>
      </c>
      <c r="AG84" s="2" t="str">
        <v/>
      </c>
    </row>
    <row r="85" spans="10:33" x14ac:dyDescent="0.2">
      <c r="J85" s="2" t="str">
        <v/>
      </c>
      <c r="K85" s="2" t="str">
        <v/>
      </c>
      <c r="L85" s="2" t="str">
        <v/>
      </c>
      <c r="M85" s="2">
        <v>0.83590866559871713</v>
      </c>
      <c r="N85" s="2" t="str">
        <v/>
      </c>
      <c r="O85" s="2" t="str">
        <v/>
      </c>
      <c r="P85" s="2" t="str">
        <v/>
      </c>
      <c r="Q85" s="2">
        <v>0.13</v>
      </c>
      <c r="R85" s="2" t="str">
        <v/>
      </c>
      <c r="S85" s="2" t="str">
        <v/>
      </c>
      <c r="T85" s="2" t="str">
        <v/>
      </c>
      <c r="U85" s="2">
        <v>0.83590866559871713</v>
      </c>
      <c r="V85" s="2" t="str">
        <v/>
      </c>
      <c r="W85" s="2" t="str">
        <v/>
      </c>
      <c r="X85" s="2" t="str">
        <v/>
      </c>
      <c r="Y85" s="2">
        <v>0.13</v>
      </c>
      <c r="Z85" s="2" t="str">
        <v/>
      </c>
      <c r="AA85" s="2" t="str">
        <v/>
      </c>
      <c r="AB85" s="2" t="str">
        <v/>
      </c>
      <c r="AC85" s="2">
        <v>0.9511086655987171</v>
      </c>
      <c r="AD85" s="2" t="str">
        <v/>
      </c>
      <c r="AE85" s="2" t="str">
        <v/>
      </c>
      <c r="AF85" s="2" t="str">
        <v/>
      </c>
      <c r="AG85" s="2">
        <v>0.98255088061803053</v>
      </c>
    </row>
    <row r="86" spans="10:33" x14ac:dyDescent="0.2">
      <c r="J86" s="2" t="str">
        <v/>
      </c>
      <c r="K86" s="2" t="str">
        <v/>
      </c>
      <c r="L86" s="2">
        <v>0.1</v>
      </c>
      <c r="M86" s="2" t="str">
        <v/>
      </c>
      <c r="N86" s="2" t="str">
        <v/>
      </c>
      <c r="O86" s="2" t="str">
        <v/>
      </c>
      <c r="P86" s="2">
        <v>9.0000000000000011E-2</v>
      </c>
      <c r="Q86" s="2" t="str">
        <v/>
      </c>
      <c r="R86" s="2" t="str">
        <v/>
      </c>
      <c r="S86" s="2" t="str">
        <v/>
      </c>
      <c r="T86" s="2">
        <v>0.1</v>
      </c>
      <c r="U86" s="2" t="str">
        <v/>
      </c>
      <c r="V86" s="2" t="str">
        <v/>
      </c>
      <c r="W86" s="2" t="str">
        <v/>
      </c>
      <c r="X86" s="2">
        <v>9.0000000000000011E-2</v>
      </c>
      <c r="Y86" s="2" t="str">
        <v/>
      </c>
      <c r="Z86" s="2" t="str">
        <v/>
      </c>
      <c r="AA86" s="2" t="str">
        <v/>
      </c>
      <c r="AB86" s="2">
        <v>0.1</v>
      </c>
      <c r="AC86" s="2" t="str">
        <v/>
      </c>
      <c r="AD86" s="2" t="str">
        <v/>
      </c>
      <c r="AE86" s="2" t="str">
        <v/>
      </c>
      <c r="AF86" s="2">
        <v>1.0385508806180306</v>
      </c>
      <c r="AG86" s="2" t="str">
        <v/>
      </c>
    </row>
    <row r="87" spans="10:33" x14ac:dyDescent="0.2">
      <c r="J87" s="2" t="str">
        <v/>
      </c>
      <c r="K87" s="2">
        <v>0.17</v>
      </c>
      <c r="L87" s="2" t="str">
        <v/>
      </c>
      <c r="M87" s="2" t="str">
        <v/>
      </c>
      <c r="N87" s="2" t="str">
        <v/>
      </c>
      <c r="O87" s="2">
        <v>0.96739999999999993</v>
      </c>
      <c r="P87" s="2" t="str">
        <v/>
      </c>
      <c r="Q87" s="2" t="str">
        <v/>
      </c>
      <c r="R87" s="2" t="str">
        <v/>
      </c>
      <c r="S87" s="2">
        <v>0.17</v>
      </c>
      <c r="T87" s="2" t="str">
        <v/>
      </c>
      <c r="U87" s="2" t="str">
        <v/>
      </c>
      <c r="V87" s="2" t="str">
        <v/>
      </c>
      <c r="W87" s="2">
        <v>0.96739999999999993</v>
      </c>
      <c r="X87" s="2" t="str">
        <v/>
      </c>
      <c r="Y87" s="2" t="str">
        <v/>
      </c>
      <c r="Z87" s="2" t="str">
        <v/>
      </c>
      <c r="AA87" s="2">
        <v>0.17</v>
      </c>
      <c r="AB87" s="2" t="str">
        <v/>
      </c>
      <c r="AC87" s="2" t="str">
        <v/>
      </c>
      <c r="AD87" s="2" t="str">
        <v/>
      </c>
      <c r="AE87" s="2">
        <v>0.96739999999999993</v>
      </c>
      <c r="AF87" s="2" t="str">
        <v/>
      </c>
      <c r="AG87" s="2" t="str">
        <v/>
      </c>
    </row>
    <row r="88" spans="10:33" x14ac:dyDescent="0.2">
      <c r="J88" s="2">
        <v>0.76073502691896255</v>
      </c>
      <c r="K88" s="2" t="str">
        <v/>
      </c>
      <c r="L88" s="2" t="str">
        <v/>
      </c>
      <c r="M88" s="2" t="str">
        <v/>
      </c>
      <c r="N88" s="2">
        <v>0.1</v>
      </c>
      <c r="O88" s="2" t="str">
        <v/>
      </c>
      <c r="P88" s="2" t="str">
        <v/>
      </c>
      <c r="Q88" s="2" t="str">
        <v/>
      </c>
      <c r="R88" s="2">
        <v>0.76073502691896255</v>
      </c>
      <c r="S88" s="2" t="str">
        <v/>
      </c>
      <c r="T88" s="2" t="str">
        <v/>
      </c>
      <c r="U88" s="2" t="str">
        <v/>
      </c>
      <c r="V88" s="2">
        <v>0.1</v>
      </c>
      <c r="W88" s="2" t="str">
        <v/>
      </c>
      <c r="X88" s="2" t="str">
        <v/>
      </c>
      <c r="Y88" s="2" t="str">
        <v/>
      </c>
      <c r="Z88" s="2">
        <v>0.76073502691896255</v>
      </c>
      <c r="AA88" s="2" t="str">
        <v/>
      </c>
      <c r="AB88" s="2" t="str">
        <v/>
      </c>
      <c r="AC88" s="2" t="str">
        <v/>
      </c>
      <c r="AD88" s="2">
        <v>0.99</v>
      </c>
      <c r="AE88" s="2" t="str">
        <v/>
      </c>
      <c r="AF88" s="2" t="str">
        <v/>
      </c>
      <c r="AG88" s="2" t="str">
        <v/>
      </c>
    </row>
    <row r="91" spans="10:33" ht="12" thickBot="1" x14ac:dyDescent="0.25">
      <c r="J91" s="58" t="s">
        <v>57</v>
      </c>
    </row>
    <row r="92" spans="10:33" x14ac:dyDescent="0.2">
      <c r="J92" s="316">
        <f>SUM(J65:M68)</f>
        <v>2.1378679280777702</v>
      </c>
      <c r="K92" s="317"/>
      <c r="L92" s="317"/>
      <c r="M92" s="318"/>
      <c r="N92" s="325">
        <f>SUM(N65:Q68)</f>
        <v>1.3500738339771152</v>
      </c>
      <c r="O92" s="326"/>
      <c r="P92" s="326"/>
      <c r="Q92" s="327"/>
      <c r="R92" s="309">
        <f>SUM(R65:U68)</f>
        <v>2.1378679280777702</v>
      </c>
      <c r="S92" s="309"/>
      <c r="T92" s="309"/>
      <c r="U92" s="310"/>
      <c r="V92" s="308">
        <f>SUM(V65:Y68)</f>
        <v>1.3500738339771152</v>
      </c>
      <c r="W92" s="309"/>
      <c r="X92" s="309"/>
      <c r="Y92" s="310"/>
      <c r="Z92" s="308">
        <f>SUM(Z65:AC68)</f>
        <v>2.2338679280777702</v>
      </c>
      <c r="AA92" s="309"/>
      <c r="AB92" s="309"/>
      <c r="AC92" s="310"/>
      <c r="AD92" s="308">
        <f>SUM(AD65:AG68)</f>
        <v>1.9476738339771154</v>
      </c>
      <c r="AE92" s="309"/>
      <c r="AF92" s="309"/>
      <c r="AG92" s="310"/>
    </row>
    <row r="93" spans="10:33" x14ac:dyDescent="0.2">
      <c r="J93" s="319"/>
      <c r="K93" s="320"/>
      <c r="L93" s="320"/>
      <c r="M93" s="321"/>
      <c r="N93" s="328"/>
      <c r="O93" s="329"/>
      <c r="P93" s="329"/>
      <c r="Q93" s="330"/>
      <c r="R93" s="303"/>
      <c r="S93" s="303"/>
      <c r="T93" s="303"/>
      <c r="U93" s="312"/>
      <c r="V93" s="311"/>
      <c r="W93" s="303"/>
      <c r="X93" s="303"/>
      <c r="Y93" s="312"/>
      <c r="Z93" s="311"/>
      <c r="AA93" s="303"/>
      <c r="AB93" s="303"/>
      <c r="AC93" s="312"/>
      <c r="AD93" s="311"/>
      <c r="AE93" s="303"/>
      <c r="AF93" s="303"/>
      <c r="AG93" s="312"/>
    </row>
    <row r="94" spans="10:33" x14ac:dyDescent="0.2">
      <c r="J94" s="319"/>
      <c r="K94" s="320"/>
      <c r="L94" s="320"/>
      <c r="M94" s="321"/>
      <c r="N94" s="328"/>
      <c r="O94" s="329"/>
      <c r="P94" s="329"/>
      <c r="Q94" s="330"/>
      <c r="R94" s="303"/>
      <c r="S94" s="303"/>
      <c r="T94" s="303"/>
      <c r="U94" s="312"/>
      <c r="V94" s="311"/>
      <c r="W94" s="303"/>
      <c r="X94" s="303"/>
      <c r="Y94" s="312"/>
      <c r="Z94" s="311"/>
      <c r="AA94" s="303"/>
      <c r="AB94" s="303"/>
      <c r="AC94" s="312"/>
      <c r="AD94" s="311"/>
      <c r="AE94" s="303"/>
      <c r="AF94" s="303"/>
      <c r="AG94" s="312"/>
    </row>
    <row r="95" spans="10:33" x14ac:dyDescent="0.2">
      <c r="J95" s="322"/>
      <c r="K95" s="323"/>
      <c r="L95" s="323"/>
      <c r="M95" s="324"/>
      <c r="N95" s="331"/>
      <c r="O95" s="332"/>
      <c r="P95" s="332"/>
      <c r="Q95" s="333"/>
      <c r="R95" s="314"/>
      <c r="S95" s="314"/>
      <c r="T95" s="314"/>
      <c r="U95" s="315"/>
      <c r="V95" s="313"/>
      <c r="W95" s="314"/>
      <c r="X95" s="314"/>
      <c r="Y95" s="315"/>
      <c r="Z95" s="313"/>
      <c r="AA95" s="314"/>
      <c r="AB95" s="314"/>
      <c r="AC95" s="315"/>
      <c r="AD95" s="313"/>
      <c r="AE95" s="314"/>
      <c r="AF95" s="314"/>
      <c r="AG95" s="315"/>
    </row>
    <row r="96" spans="10:33" x14ac:dyDescent="0.2">
      <c r="J96" s="334">
        <f>SUM(J69:M72)</f>
        <v>1.8652953763016604</v>
      </c>
      <c r="K96" s="335"/>
      <c r="L96" s="335"/>
      <c r="M96" s="336"/>
      <c r="N96" s="343">
        <f>SUM(N69:Q72)</f>
        <v>1.2874000000000001</v>
      </c>
      <c r="O96" s="344"/>
      <c r="P96" s="344"/>
      <c r="Q96" s="345"/>
      <c r="R96" s="309">
        <f>SUM(R69:U72)</f>
        <v>1.8652953763016604</v>
      </c>
      <c r="S96" s="309"/>
      <c r="T96" s="309"/>
      <c r="U96" s="310"/>
      <c r="V96" s="308">
        <f>SUM(V69:Y72)</f>
        <v>1.2874000000000001</v>
      </c>
      <c r="W96" s="309"/>
      <c r="X96" s="309"/>
      <c r="Y96" s="310"/>
      <c r="Z96" s="308">
        <f>SUM(Z69:AC72)</f>
        <v>1.9804953763016604</v>
      </c>
      <c r="AA96" s="309"/>
      <c r="AB96" s="309"/>
      <c r="AC96" s="310"/>
      <c r="AD96" s="308">
        <f>SUM(AD69:AG72)</f>
        <v>3.9765755952131761</v>
      </c>
      <c r="AE96" s="309"/>
      <c r="AF96" s="309"/>
      <c r="AG96" s="310"/>
    </row>
    <row r="97" spans="10:33" x14ac:dyDescent="0.2">
      <c r="J97" s="337"/>
      <c r="K97" s="338"/>
      <c r="L97" s="338"/>
      <c r="M97" s="339"/>
      <c r="N97" s="346"/>
      <c r="O97" s="347"/>
      <c r="P97" s="347"/>
      <c r="Q97" s="348"/>
      <c r="R97" s="303"/>
      <c r="S97" s="303"/>
      <c r="T97" s="303"/>
      <c r="U97" s="312"/>
      <c r="V97" s="311"/>
      <c r="W97" s="303"/>
      <c r="X97" s="303"/>
      <c r="Y97" s="312"/>
      <c r="Z97" s="311"/>
      <c r="AA97" s="303"/>
      <c r="AB97" s="303"/>
      <c r="AC97" s="312"/>
      <c r="AD97" s="311"/>
      <c r="AE97" s="303"/>
      <c r="AF97" s="303"/>
      <c r="AG97" s="312"/>
    </row>
    <row r="98" spans="10:33" x14ac:dyDescent="0.2">
      <c r="J98" s="337"/>
      <c r="K98" s="338"/>
      <c r="L98" s="338"/>
      <c r="M98" s="339"/>
      <c r="N98" s="346"/>
      <c r="O98" s="347"/>
      <c r="P98" s="347"/>
      <c r="Q98" s="348"/>
      <c r="R98" s="303"/>
      <c r="S98" s="303"/>
      <c r="T98" s="303"/>
      <c r="U98" s="312"/>
      <c r="V98" s="311"/>
      <c r="W98" s="303"/>
      <c r="X98" s="303"/>
      <c r="Y98" s="312"/>
      <c r="Z98" s="311"/>
      <c r="AA98" s="303"/>
      <c r="AB98" s="303"/>
      <c r="AC98" s="312"/>
      <c r="AD98" s="311"/>
      <c r="AE98" s="303"/>
      <c r="AF98" s="303"/>
      <c r="AG98" s="312"/>
    </row>
    <row r="99" spans="10:33" ht="12" thickBot="1" x14ac:dyDescent="0.25">
      <c r="J99" s="340"/>
      <c r="K99" s="341"/>
      <c r="L99" s="341"/>
      <c r="M99" s="342"/>
      <c r="N99" s="349"/>
      <c r="O99" s="350"/>
      <c r="P99" s="350"/>
      <c r="Q99" s="351"/>
      <c r="R99" s="314"/>
      <c r="S99" s="314"/>
      <c r="T99" s="314"/>
      <c r="U99" s="315"/>
      <c r="V99" s="313"/>
      <c r="W99" s="314"/>
      <c r="X99" s="314"/>
      <c r="Y99" s="315"/>
      <c r="Z99" s="313"/>
      <c r="AA99" s="314"/>
      <c r="AB99" s="314"/>
      <c r="AC99" s="315"/>
      <c r="AD99" s="313"/>
      <c r="AE99" s="314"/>
      <c r="AF99" s="314"/>
      <c r="AG99" s="315"/>
    </row>
    <row r="100" spans="10:33" x14ac:dyDescent="0.2">
      <c r="J100" s="311">
        <f>SUM(J73:M76)</f>
        <v>2.1378679280777702</v>
      </c>
      <c r="K100" s="303"/>
      <c r="L100" s="303"/>
      <c r="M100" s="312"/>
      <c r="N100" s="311">
        <f>SUM(N73:Q76)</f>
        <v>1.3500738339771152</v>
      </c>
      <c r="O100" s="303"/>
      <c r="P100" s="303"/>
      <c r="Q100" s="312"/>
      <c r="R100" s="308">
        <f>SUM(R73:U76)</f>
        <v>2.1378679280777702</v>
      </c>
      <c r="S100" s="309"/>
      <c r="T100" s="309"/>
      <c r="U100" s="310"/>
      <c r="V100" s="308">
        <f>SUM(V73:Y76)</f>
        <v>1.3500738339771152</v>
      </c>
      <c r="W100" s="309"/>
      <c r="X100" s="309"/>
      <c r="Y100" s="310"/>
      <c r="Z100" s="308">
        <f>SUM(Z73:AC76)</f>
        <v>2.2338679280777702</v>
      </c>
      <c r="AA100" s="309"/>
      <c r="AB100" s="309"/>
      <c r="AC100" s="310"/>
      <c r="AD100" s="308">
        <f>SUM(AD73:AG76)</f>
        <v>1.9476738339771154</v>
      </c>
      <c r="AE100" s="309"/>
      <c r="AF100" s="309"/>
      <c r="AG100" s="310"/>
    </row>
    <row r="101" spans="10:33" x14ac:dyDescent="0.2">
      <c r="J101" s="311"/>
      <c r="K101" s="303"/>
      <c r="L101" s="303"/>
      <c r="M101" s="312"/>
      <c r="N101" s="311"/>
      <c r="O101" s="303"/>
      <c r="P101" s="303"/>
      <c r="Q101" s="312"/>
      <c r="R101" s="311"/>
      <c r="S101" s="303"/>
      <c r="T101" s="303"/>
      <c r="U101" s="312"/>
      <c r="V101" s="311"/>
      <c r="W101" s="303"/>
      <c r="X101" s="303"/>
      <c r="Y101" s="312"/>
      <c r="Z101" s="311"/>
      <c r="AA101" s="303"/>
      <c r="AB101" s="303"/>
      <c r="AC101" s="312"/>
      <c r="AD101" s="311"/>
      <c r="AE101" s="303"/>
      <c r="AF101" s="303"/>
      <c r="AG101" s="312"/>
    </row>
    <row r="102" spans="10:33" x14ac:dyDescent="0.2">
      <c r="J102" s="311"/>
      <c r="K102" s="303"/>
      <c r="L102" s="303"/>
      <c r="M102" s="312"/>
      <c r="N102" s="311"/>
      <c r="O102" s="303"/>
      <c r="P102" s="303"/>
      <c r="Q102" s="312"/>
      <c r="R102" s="311"/>
      <c r="S102" s="303"/>
      <c r="T102" s="303"/>
      <c r="U102" s="312"/>
      <c r="V102" s="311"/>
      <c r="W102" s="303"/>
      <c r="X102" s="303"/>
      <c r="Y102" s="312"/>
      <c r="Z102" s="311"/>
      <c r="AA102" s="303"/>
      <c r="AB102" s="303"/>
      <c r="AC102" s="312"/>
      <c r="AD102" s="311"/>
      <c r="AE102" s="303"/>
      <c r="AF102" s="303"/>
      <c r="AG102" s="312"/>
    </row>
    <row r="103" spans="10:33" x14ac:dyDescent="0.2">
      <c r="J103" s="313"/>
      <c r="K103" s="314"/>
      <c r="L103" s="314"/>
      <c r="M103" s="315"/>
      <c r="N103" s="313"/>
      <c r="O103" s="314"/>
      <c r="P103" s="314"/>
      <c r="Q103" s="315"/>
      <c r="R103" s="313"/>
      <c r="S103" s="314"/>
      <c r="T103" s="314"/>
      <c r="U103" s="315"/>
      <c r="V103" s="313"/>
      <c r="W103" s="314"/>
      <c r="X103" s="314"/>
      <c r="Y103" s="315"/>
      <c r="Z103" s="313"/>
      <c r="AA103" s="314"/>
      <c r="AB103" s="314"/>
      <c r="AC103" s="315"/>
      <c r="AD103" s="313"/>
      <c r="AE103" s="314"/>
      <c r="AF103" s="314"/>
      <c r="AG103" s="315"/>
    </row>
    <row r="104" spans="10:33" x14ac:dyDescent="0.2">
      <c r="J104" s="308">
        <f>SUM(J77:M80)</f>
        <v>1.8652953763016604</v>
      </c>
      <c r="K104" s="309"/>
      <c r="L104" s="309"/>
      <c r="M104" s="310"/>
      <c r="N104" s="308">
        <f>SUM(N77:Q80)</f>
        <v>1.2874000000000001</v>
      </c>
      <c r="O104" s="309"/>
      <c r="P104" s="309"/>
      <c r="Q104" s="310"/>
      <c r="R104" s="308">
        <f>SUM(R77:U80)</f>
        <v>1.8652953763016604</v>
      </c>
      <c r="S104" s="309"/>
      <c r="T104" s="309"/>
      <c r="U104" s="310"/>
      <c r="V104" s="308">
        <f>SUM(V77:Y80)</f>
        <v>1.2874000000000001</v>
      </c>
      <c r="W104" s="309"/>
      <c r="X104" s="309"/>
      <c r="Y104" s="310"/>
      <c r="Z104" s="308">
        <f>SUM(Z77:AC80)</f>
        <v>1.9804953763016604</v>
      </c>
      <c r="AA104" s="309"/>
      <c r="AB104" s="309"/>
      <c r="AC104" s="310"/>
      <c r="AD104" s="308">
        <f>SUM(AD77:AG80)</f>
        <v>3.9765755952131761</v>
      </c>
      <c r="AE104" s="309"/>
      <c r="AF104" s="309"/>
      <c r="AG104" s="310"/>
    </row>
    <row r="105" spans="10:33" x14ac:dyDescent="0.2">
      <c r="J105" s="311"/>
      <c r="K105" s="303"/>
      <c r="L105" s="303"/>
      <c r="M105" s="312"/>
      <c r="N105" s="311"/>
      <c r="O105" s="303"/>
      <c r="P105" s="303"/>
      <c r="Q105" s="312"/>
      <c r="R105" s="311"/>
      <c r="S105" s="303"/>
      <c r="T105" s="303"/>
      <c r="U105" s="312"/>
      <c r="V105" s="311"/>
      <c r="W105" s="303"/>
      <c r="X105" s="303"/>
      <c r="Y105" s="312"/>
      <c r="Z105" s="311"/>
      <c r="AA105" s="303"/>
      <c r="AB105" s="303"/>
      <c r="AC105" s="312"/>
      <c r="AD105" s="311"/>
      <c r="AE105" s="303"/>
      <c r="AF105" s="303"/>
      <c r="AG105" s="312"/>
    </row>
    <row r="106" spans="10:33" x14ac:dyDescent="0.2">
      <c r="J106" s="311"/>
      <c r="K106" s="303"/>
      <c r="L106" s="303"/>
      <c r="M106" s="312"/>
      <c r="N106" s="311"/>
      <c r="O106" s="303"/>
      <c r="P106" s="303"/>
      <c r="Q106" s="312"/>
      <c r="R106" s="311"/>
      <c r="S106" s="303"/>
      <c r="T106" s="303"/>
      <c r="U106" s="312"/>
      <c r="V106" s="311"/>
      <c r="W106" s="303"/>
      <c r="X106" s="303"/>
      <c r="Y106" s="312"/>
      <c r="Z106" s="311"/>
      <c r="AA106" s="303"/>
      <c r="AB106" s="303"/>
      <c r="AC106" s="312"/>
      <c r="AD106" s="311"/>
      <c r="AE106" s="303"/>
      <c r="AF106" s="303"/>
      <c r="AG106" s="312"/>
    </row>
    <row r="107" spans="10:33" x14ac:dyDescent="0.2">
      <c r="J107" s="313"/>
      <c r="K107" s="314"/>
      <c r="L107" s="314"/>
      <c r="M107" s="315"/>
      <c r="N107" s="313"/>
      <c r="O107" s="314"/>
      <c r="P107" s="314"/>
      <c r="Q107" s="315"/>
      <c r="R107" s="313"/>
      <c r="S107" s="314"/>
      <c r="T107" s="314"/>
      <c r="U107" s="315"/>
      <c r="V107" s="313"/>
      <c r="W107" s="314"/>
      <c r="X107" s="314"/>
      <c r="Y107" s="315"/>
      <c r="Z107" s="313"/>
      <c r="AA107" s="314"/>
      <c r="AB107" s="314"/>
      <c r="AC107" s="315"/>
      <c r="AD107" s="313"/>
      <c r="AE107" s="314"/>
      <c r="AF107" s="314"/>
      <c r="AG107" s="315"/>
    </row>
    <row r="108" spans="10:33" x14ac:dyDescent="0.2">
      <c r="J108" s="308">
        <f>SUM(J81:M84)</f>
        <v>2.1378679280777702</v>
      </c>
      <c r="K108" s="309"/>
      <c r="L108" s="309"/>
      <c r="M108" s="310"/>
      <c r="N108" s="308">
        <f>SUM(N81:Q84)</f>
        <v>1.3500738339771152</v>
      </c>
      <c r="O108" s="309"/>
      <c r="P108" s="309"/>
      <c r="Q108" s="310"/>
      <c r="R108" s="308">
        <f>SUM(R81:U84)</f>
        <v>2.1378679280777702</v>
      </c>
      <c r="S108" s="309"/>
      <c r="T108" s="309"/>
      <c r="U108" s="310"/>
      <c r="V108" s="308">
        <f>SUM(V81:Y84)</f>
        <v>1.3500738339771152</v>
      </c>
      <c r="W108" s="309"/>
      <c r="X108" s="309"/>
      <c r="Y108" s="310"/>
      <c r="Z108" s="308">
        <f>SUM(Z81:AC84)</f>
        <v>2.2338679280777702</v>
      </c>
      <c r="AA108" s="309"/>
      <c r="AB108" s="309"/>
      <c r="AC108" s="310"/>
      <c r="AD108" s="308">
        <f>SUM(AD81:AG84)</f>
        <v>1.9476738339771154</v>
      </c>
      <c r="AE108" s="309"/>
      <c r="AF108" s="309"/>
      <c r="AG108" s="310"/>
    </row>
    <row r="109" spans="10:33" x14ac:dyDescent="0.2">
      <c r="J109" s="311"/>
      <c r="K109" s="303"/>
      <c r="L109" s="303"/>
      <c r="M109" s="312"/>
      <c r="N109" s="311"/>
      <c r="O109" s="303"/>
      <c r="P109" s="303"/>
      <c r="Q109" s="312"/>
      <c r="R109" s="311"/>
      <c r="S109" s="303"/>
      <c r="T109" s="303"/>
      <c r="U109" s="312"/>
      <c r="V109" s="311"/>
      <c r="W109" s="303"/>
      <c r="X109" s="303"/>
      <c r="Y109" s="312"/>
      <c r="Z109" s="311"/>
      <c r="AA109" s="303"/>
      <c r="AB109" s="303"/>
      <c r="AC109" s="312"/>
      <c r="AD109" s="311"/>
      <c r="AE109" s="303"/>
      <c r="AF109" s="303"/>
      <c r="AG109" s="312"/>
    </row>
    <row r="110" spans="10:33" x14ac:dyDescent="0.2">
      <c r="J110" s="311"/>
      <c r="K110" s="303"/>
      <c r="L110" s="303"/>
      <c r="M110" s="312"/>
      <c r="N110" s="311"/>
      <c r="O110" s="303"/>
      <c r="P110" s="303"/>
      <c r="Q110" s="312"/>
      <c r="R110" s="311"/>
      <c r="S110" s="303"/>
      <c r="T110" s="303"/>
      <c r="U110" s="312"/>
      <c r="V110" s="311"/>
      <c r="W110" s="303"/>
      <c r="X110" s="303"/>
      <c r="Y110" s="312"/>
      <c r="Z110" s="311"/>
      <c r="AA110" s="303"/>
      <c r="AB110" s="303"/>
      <c r="AC110" s="312"/>
      <c r="AD110" s="311"/>
      <c r="AE110" s="303"/>
      <c r="AF110" s="303"/>
      <c r="AG110" s="312"/>
    </row>
    <row r="111" spans="10:33" x14ac:dyDescent="0.2">
      <c r="J111" s="313"/>
      <c r="K111" s="314"/>
      <c r="L111" s="314"/>
      <c r="M111" s="315"/>
      <c r="N111" s="313"/>
      <c r="O111" s="314"/>
      <c r="P111" s="314"/>
      <c r="Q111" s="315"/>
      <c r="R111" s="313"/>
      <c r="S111" s="314"/>
      <c r="T111" s="314"/>
      <c r="U111" s="315"/>
      <c r="V111" s="313"/>
      <c r="W111" s="314"/>
      <c r="X111" s="314"/>
      <c r="Y111" s="315"/>
      <c r="Z111" s="313"/>
      <c r="AA111" s="314"/>
      <c r="AB111" s="314"/>
      <c r="AC111" s="315"/>
      <c r="AD111" s="313"/>
      <c r="AE111" s="314"/>
      <c r="AF111" s="314"/>
      <c r="AG111" s="315"/>
    </row>
    <row r="112" spans="10:33" x14ac:dyDescent="0.2">
      <c r="J112" s="308">
        <f>SUM(J85:M88)</f>
        <v>1.8666436925176797</v>
      </c>
      <c r="K112" s="309"/>
      <c r="L112" s="309"/>
      <c r="M112" s="310"/>
      <c r="N112" s="308">
        <f>SUM(N85:Q88)</f>
        <v>1.2874000000000001</v>
      </c>
      <c r="O112" s="309"/>
      <c r="P112" s="309"/>
      <c r="Q112" s="310"/>
      <c r="R112" s="308">
        <f>SUM(R85:U88)</f>
        <v>1.8666436925176797</v>
      </c>
      <c r="S112" s="309"/>
      <c r="T112" s="309"/>
      <c r="U112" s="310"/>
      <c r="V112" s="308">
        <f>SUM(V85:Y88)</f>
        <v>1.2874000000000001</v>
      </c>
      <c r="W112" s="309"/>
      <c r="X112" s="309"/>
      <c r="Y112" s="310"/>
      <c r="Z112" s="308">
        <f>SUM(Z85:AC88)</f>
        <v>1.9818436925176797</v>
      </c>
      <c r="AA112" s="309"/>
      <c r="AB112" s="309"/>
      <c r="AC112" s="310"/>
      <c r="AD112" s="308">
        <f>SUM(AD85:AG88)</f>
        <v>3.9785017612360614</v>
      </c>
      <c r="AE112" s="309"/>
      <c r="AF112" s="309"/>
      <c r="AG112" s="310"/>
    </row>
    <row r="113" spans="10:33" x14ac:dyDescent="0.2">
      <c r="J113" s="311"/>
      <c r="K113" s="303"/>
      <c r="L113" s="303"/>
      <c r="M113" s="312"/>
      <c r="N113" s="311"/>
      <c r="O113" s="303"/>
      <c r="P113" s="303"/>
      <c r="Q113" s="312"/>
      <c r="R113" s="311"/>
      <c r="S113" s="303"/>
      <c r="T113" s="303"/>
      <c r="U113" s="312"/>
      <c r="V113" s="311"/>
      <c r="W113" s="303"/>
      <c r="X113" s="303"/>
      <c r="Y113" s="312"/>
      <c r="Z113" s="311"/>
      <c r="AA113" s="303"/>
      <c r="AB113" s="303"/>
      <c r="AC113" s="312"/>
      <c r="AD113" s="311"/>
      <c r="AE113" s="303"/>
      <c r="AF113" s="303"/>
      <c r="AG113" s="312"/>
    </row>
    <row r="114" spans="10:33" x14ac:dyDescent="0.2">
      <c r="J114" s="311"/>
      <c r="K114" s="303"/>
      <c r="L114" s="303"/>
      <c r="M114" s="312"/>
      <c r="N114" s="311"/>
      <c r="O114" s="303"/>
      <c r="P114" s="303"/>
      <c r="Q114" s="312"/>
      <c r="R114" s="311"/>
      <c r="S114" s="303"/>
      <c r="T114" s="303"/>
      <c r="U114" s="312"/>
      <c r="V114" s="311"/>
      <c r="W114" s="303"/>
      <c r="X114" s="303"/>
      <c r="Y114" s="312"/>
      <c r="Z114" s="311"/>
      <c r="AA114" s="303"/>
      <c r="AB114" s="303"/>
      <c r="AC114" s="312"/>
      <c r="AD114" s="311"/>
      <c r="AE114" s="303"/>
      <c r="AF114" s="303"/>
      <c r="AG114" s="312"/>
    </row>
    <row r="115" spans="10:33" x14ac:dyDescent="0.2">
      <c r="J115" s="313"/>
      <c r="K115" s="314"/>
      <c r="L115" s="314"/>
      <c r="M115" s="315"/>
      <c r="N115" s="313"/>
      <c r="O115" s="314"/>
      <c r="P115" s="314"/>
      <c r="Q115" s="315"/>
      <c r="R115" s="313"/>
      <c r="S115" s="314"/>
      <c r="T115" s="314"/>
      <c r="U115" s="315"/>
      <c r="V115" s="313"/>
      <c r="W115" s="314"/>
      <c r="X115" s="314"/>
      <c r="Y115" s="315"/>
      <c r="Z115" s="313"/>
      <c r="AA115" s="314"/>
      <c r="AB115" s="314"/>
      <c r="AC115" s="315"/>
      <c r="AD115" s="313"/>
      <c r="AE115" s="314"/>
      <c r="AF115" s="314"/>
      <c r="AG115" s="315"/>
    </row>
    <row r="118" spans="10:33" ht="12" thickBot="1" x14ac:dyDescent="0.25">
      <c r="J118" s="58" t="s">
        <v>58</v>
      </c>
    </row>
    <row r="119" spans="10:33" ht="11" customHeight="1" x14ac:dyDescent="0.2">
      <c r="J119" s="299">
        <f>SUM(J92:Q99)</f>
        <v>6.6406371383565457</v>
      </c>
      <c r="K119" s="300"/>
      <c r="L119" s="300"/>
      <c r="M119" s="300"/>
      <c r="N119" s="300"/>
      <c r="O119" s="300"/>
      <c r="P119" s="300"/>
      <c r="Q119" s="301"/>
      <c r="R119" s="290">
        <f>SUM(R92:Y99)</f>
        <v>6.6406371383565457</v>
      </c>
      <c r="S119" s="291"/>
      <c r="T119" s="291"/>
      <c r="U119" s="291"/>
      <c r="V119" s="291"/>
      <c r="W119" s="291"/>
      <c r="X119" s="291"/>
      <c r="Y119" s="292"/>
      <c r="Z119" s="290">
        <f>SUM(Z92:AG99)</f>
        <v>10.138612733569722</v>
      </c>
      <c r="AA119" s="291"/>
      <c r="AB119" s="291"/>
      <c r="AC119" s="291"/>
      <c r="AD119" s="291"/>
      <c r="AE119" s="291"/>
      <c r="AF119" s="291"/>
      <c r="AG119" s="292"/>
    </row>
    <row r="120" spans="10:33" ht="11" customHeight="1" x14ac:dyDescent="0.2">
      <c r="J120" s="302"/>
      <c r="K120" s="303"/>
      <c r="L120" s="303"/>
      <c r="M120" s="303"/>
      <c r="N120" s="303"/>
      <c r="O120" s="303"/>
      <c r="P120" s="303"/>
      <c r="Q120" s="304"/>
      <c r="R120" s="293"/>
      <c r="S120" s="294"/>
      <c r="T120" s="294"/>
      <c r="U120" s="294"/>
      <c r="V120" s="294"/>
      <c r="W120" s="294"/>
      <c r="X120" s="294"/>
      <c r="Y120" s="295"/>
      <c r="Z120" s="293"/>
      <c r="AA120" s="294"/>
      <c r="AB120" s="294"/>
      <c r="AC120" s="294"/>
      <c r="AD120" s="294"/>
      <c r="AE120" s="294"/>
      <c r="AF120" s="294"/>
      <c r="AG120" s="295"/>
    </row>
    <row r="121" spans="10:33" ht="11" customHeight="1" x14ac:dyDescent="0.2">
      <c r="J121" s="302"/>
      <c r="K121" s="303"/>
      <c r="L121" s="303"/>
      <c r="M121" s="303"/>
      <c r="N121" s="303"/>
      <c r="O121" s="303"/>
      <c r="P121" s="303"/>
      <c r="Q121" s="304"/>
      <c r="R121" s="293"/>
      <c r="S121" s="294"/>
      <c r="T121" s="294"/>
      <c r="U121" s="294"/>
      <c r="V121" s="294"/>
      <c r="W121" s="294"/>
      <c r="X121" s="294"/>
      <c r="Y121" s="295"/>
      <c r="Z121" s="293"/>
      <c r="AA121" s="294"/>
      <c r="AB121" s="294"/>
      <c r="AC121" s="294"/>
      <c r="AD121" s="294"/>
      <c r="AE121" s="294"/>
      <c r="AF121" s="294"/>
      <c r="AG121" s="295"/>
    </row>
    <row r="122" spans="10:33" ht="11" customHeight="1" x14ac:dyDescent="0.2">
      <c r="J122" s="302"/>
      <c r="K122" s="303"/>
      <c r="L122" s="303"/>
      <c r="M122" s="303"/>
      <c r="N122" s="303"/>
      <c r="O122" s="303"/>
      <c r="P122" s="303"/>
      <c r="Q122" s="304"/>
      <c r="R122" s="293"/>
      <c r="S122" s="294"/>
      <c r="T122" s="294"/>
      <c r="U122" s="294"/>
      <c r="V122" s="294"/>
      <c r="W122" s="294"/>
      <c r="X122" s="294"/>
      <c r="Y122" s="295"/>
      <c r="Z122" s="293"/>
      <c r="AA122" s="294"/>
      <c r="AB122" s="294"/>
      <c r="AC122" s="294"/>
      <c r="AD122" s="294"/>
      <c r="AE122" s="294"/>
      <c r="AF122" s="294"/>
      <c r="AG122" s="295"/>
    </row>
    <row r="123" spans="10:33" ht="11" customHeight="1" x14ac:dyDescent="0.2">
      <c r="J123" s="302"/>
      <c r="K123" s="303"/>
      <c r="L123" s="303"/>
      <c r="M123" s="303"/>
      <c r="N123" s="303"/>
      <c r="O123" s="303"/>
      <c r="P123" s="303"/>
      <c r="Q123" s="304"/>
      <c r="R123" s="293"/>
      <c r="S123" s="294"/>
      <c r="T123" s="294"/>
      <c r="U123" s="294"/>
      <c r="V123" s="294"/>
      <c r="W123" s="294"/>
      <c r="X123" s="294"/>
      <c r="Y123" s="295"/>
      <c r="Z123" s="293"/>
      <c r="AA123" s="294"/>
      <c r="AB123" s="294"/>
      <c r="AC123" s="294"/>
      <c r="AD123" s="294"/>
      <c r="AE123" s="294"/>
      <c r="AF123" s="294"/>
      <c r="AG123" s="295"/>
    </row>
    <row r="124" spans="10:33" ht="11" customHeight="1" x14ac:dyDescent="0.2">
      <c r="J124" s="302"/>
      <c r="K124" s="303"/>
      <c r="L124" s="303"/>
      <c r="M124" s="303"/>
      <c r="N124" s="303"/>
      <c r="O124" s="303"/>
      <c r="P124" s="303"/>
      <c r="Q124" s="304"/>
      <c r="R124" s="293"/>
      <c r="S124" s="294"/>
      <c r="T124" s="294"/>
      <c r="U124" s="294"/>
      <c r="V124" s="294"/>
      <c r="W124" s="294"/>
      <c r="X124" s="294"/>
      <c r="Y124" s="295"/>
      <c r="Z124" s="293"/>
      <c r="AA124" s="294"/>
      <c r="AB124" s="294"/>
      <c r="AC124" s="294"/>
      <c r="AD124" s="294"/>
      <c r="AE124" s="294"/>
      <c r="AF124" s="294"/>
      <c r="AG124" s="295"/>
    </row>
    <row r="125" spans="10:33" ht="11" customHeight="1" x14ac:dyDescent="0.2">
      <c r="J125" s="302"/>
      <c r="K125" s="303"/>
      <c r="L125" s="303"/>
      <c r="M125" s="303"/>
      <c r="N125" s="303"/>
      <c r="O125" s="303"/>
      <c r="P125" s="303"/>
      <c r="Q125" s="304"/>
      <c r="R125" s="293"/>
      <c r="S125" s="294"/>
      <c r="T125" s="294"/>
      <c r="U125" s="294"/>
      <c r="V125" s="294"/>
      <c r="W125" s="294"/>
      <c r="X125" s="294"/>
      <c r="Y125" s="295"/>
      <c r="Z125" s="293"/>
      <c r="AA125" s="294"/>
      <c r="AB125" s="294"/>
      <c r="AC125" s="294"/>
      <c r="AD125" s="294"/>
      <c r="AE125" s="294"/>
      <c r="AF125" s="294"/>
      <c r="AG125" s="295"/>
    </row>
    <row r="126" spans="10:33" ht="11" customHeight="1" thickBot="1" x14ac:dyDescent="0.25">
      <c r="J126" s="305"/>
      <c r="K126" s="306"/>
      <c r="L126" s="306"/>
      <c r="M126" s="306"/>
      <c r="N126" s="306"/>
      <c r="O126" s="306"/>
      <c r="P126" s="306"/>
      <c r="Q126" s="307"/>
      <c r="R126" s="296"/>
      <c r="S126" s="297"/>
      <c r="T126" s="297"/>
      <c r="U126" s="297"/>
      <c r="V126" s="297"/>
      <c r="W126" s="297"/>
      <c r="X126" s="297"/>
      <c r="Y126" s="298"/>
      <c r="Z126" s="296"/>
      <c r="AA126" s="297"/>
      <c r="AB126" s="297"/>
      <c r="AC126" s="297"/>
      <c r="AD126" s="297"/>
      <c r="AE126" s="297"/>
      <c r="AF126" s="297"/>
      <c r="AG126" s="298"/>
    </row>
    <row r="127" spans="10:33" ht="11" customHeight="1" x14ac:dyDescent="0.2">
      <c r="J127" s="290">
        <f>SUM(J100:Q107)</f>
        <v>6.6406371383565457</v>
      </c>
      <c r="K127" s="291"/>
      <c r="L127" s="291"/>
      <c r="M127" s="291"/>
      <c r="N127" s="291"/>
      <c r="O127" s="291"/>
      <c r="P127" s="291"/>
      <c r="Q127" s="292"/>
      <c r="R127" s="290">
        <f>SUM(R100:Y107)</f>
        <v>6.6406371383565457</v>
      </c>
      <c r="S127" s="291"/>
      <c r="T127" s="291"/>
      <c r="U127" s="291"/>
      <c r="V127" s="291"/>
      <c r="W127" s="291"/>
      <c r="X127" s="291"/>
      <c r="Y127" s="292"/>
      <c r="Z127" s="290">
        <f>SUM(Z100:AG107)</f>
        <v>10.138612733569722</v>
      </c>
      <c r="AA127" s="291"/>
      <c r="AB127" s="291"/>
      <c r="AC127" s="291"/>
      <c r="AD127" s="291"/>
      <c r="AE127" s="291"/>
      <c r="AF127" s="291"/>
      <c r="AG127" s="292"/>
    </row>
    <row r="128" spans="10:33" ht="11" customHeight="1" x14ac:dyDescent="0.2">
      <c r="J128" s="293"/>
      <c r="K128" s="294"/>
      <c r="L128" s="294"/>
      <c r="M128" s="294"/>
      <c r="N128" s="294"/>
      <c r="O128" s="294"/>
      <c r="P128" s="294"/>
      <c r="Q128" s="295"/>
      <c r="R128" s="293"/>
      <c r="S128" s="294"/>
      <c r="T128" s="294"/>
      <c r="U128" s="294"/>
      <c r="V128" s="294"/>
      <c r="W128" s="294"/>
      <c r="X128" s="294"/>
      <c r="Y128" s="295"/>
      <c r="Z128" s="293"/>
      <c r="AA128" s="294"/>
      <c r="AB128" s="294"/>
      <c r="AC128" s="294"/>
      <c r="AD128" s="294"/>
      <c r="AE128" s="294"/>
      <c r="AF128" s="294"/>
      <c r="AG128" s="295"/>
    </row>
    <row r="129" spans="10:33" ht="11" customHeight="1" x14ac:dyDescent="0.2">
      <c r="J129" s="293"/>
      <c r="K129" s="294"/>
      <c r="L129" s="294"/>
      <c r="M129" s="294"/>
      <c r="N129" s="294"/>
      <c r="O129" s="294"/>
      <c r="P129" s="294"/>
      <c r="Q129" s="295"/>
      <c r="R129" s="293"/>
      <c r="S129" s="294"/>
      <c r="T129" s="294"/>
      <c r="U129" s="294"/>
      <c r="V129" s="294"/>
      <c r="W129" s="294"/>
      <c r="X129" s="294"/>
      <c r="Y129" s="295"/>
      <c r="Z129" s="293"/>
      <c r="AA129" s="294"/>
      <c r="AB129" s="294"/>
      <c r="AC129" s="294"/>
      <c r="AD129" s="294"/>
      <c r="AE129" s="294"/>
      <c r="AF129" s="294"/>
      <c r="AG129" s="295"/>
    </row>
    <row r="130" spans="10:33" ht="11" customHeight="1" x14ac:dyDescent="0.2">
      <c r="J130" s="293"/>
      <c r="K130" s="294"/>
      <c r="L130" s="294"/>
      <c r="M130" s="294"/>
      <c r="N130" s="294"/>
      <c r="O130" s="294"/>
      <c r="P130" s="294"/>
      <c r="Q130" s="295"/>
      <c r="R130" s="293"/>
      <c r="S130" s="294"/>
      <c r="T130" s="294"/>
      <c r="U130" s="294"/>
      <c r="V130" s="294"/>
      <c r="W130" s="294"/>
      <c r="X130" s="294"/>
      <c r="Y130" s="295"/>
      <c r="Z130" s="293"/>
      <c r="AA130" s="294"/>
      <c r="AB130" s="294"/>
      <c r="AC130" s="294"/>
      <c r="AD130" s="294"/>
      <c r="AE130" s="294"/>
      <c r="AF130" s="294"/>
      <c r="AG130" s="295"/>
    </row>
    <row r="131" spans="10:33" ht="11" customHeight="1" x14ac:dyDescent="0.2">
      <c r="J131" s="293"/>
      <c r="K131" s="294"/>
      <c r="L131" s="294"/>
      <c r="M131" s="294"/>
      <c r="N131" s="294"/>
      <c r="O131" s="294"/>
      <c r="P131" s="294"/>
      <c r="Q131" s="295"/>
      <c r="R131" s="293"/>
      <c r="S131" s="294"/>
      <c r="T131" s="294"/>
      <c r="U131" s="294"/>
      <c r="V131" s="294"/>
      <c r="W131" s="294"/>
      <c r="X131" s="294"/>
      <c r="Y131" s="295"/>
      <c r="Z131" s="293"/>
      <c r="AA131" s="294"/>
      <c r="AB131" s="294"/>
      <c r="AC131" s="294"/>
      <c r="AD131" s="294"/>
      <c r="AE131" s="294"/>
      <c r="AF131" s="294"/>
      <c r="AG131" s="295"/>
    </row>
    <row r="132" spans="10:33" ht="11" customHeight="1" x14ac:dyDescent="0.2">
      <c r="J132" s="293"/>
      <c r="K132" s="294"/>
      <c r="L132" s="294"/>
      <c r="M132" s="294"/>
      <c r="N132" s="294"/>
      <c r="O132" s="294"/>
      <c r="P132" s="294"/>
      <c r="Q132" s="295"/>
      <c r="R132" s="293"/>
      <c r="S132" s="294"/>
      <c r="T132" s="294"/>
      <c r="U132" s="294"/>
      <c r="V132" s="294"/>
      <c r="W132" s="294"/>
      <c r="X132" s="294"/>
      <c r="Y132" s="295"/>
      <c r="Z132" s="293"/>
      <c r="AA132" s="294"/>
      <c r="AB132" s="294"/>
      <c r="AC132" s="294"/>
      <c r="AD132" s="294"/>
      <c r="AE132" s="294"/>
      <c r="AF132" s="294"/>
      <c r="AG132" s="295"/>
    </row>
    <row r="133" spans="10:33" ht="11" customHeight="1" x14ac:dyDescent="0.2">
      <c r="J133" s="293"/>
      <c r="K133" s="294"/>
      <c r="L133" s="294"/>
      <c r="M133" s="294"/>
      <c r="N133" s="294"/>
      <c r="O133" s="294"/>
      <c r="P133" s="294"/>
      <c r="Q133" s="295"/>
      <c r="R133" s="293"/>
      <c r="S133" s="294"/>
      <c r="T133" s="294"/>
      <c r="U133" s="294"/>
      <c r="V133" s="294"/>
      <c r="W133" s="294"/>
      <c r="X133" s="294"/>
      <c r="Y133" s="295"/>
      <c r="Z133" s="293"/>
      <c r="AA133" s="294"/>
      <c r="AB133" s="294"/>
      <c r="AC133" s="294"/>
      <c r="AD133" s="294"/>
      <c r="AE133" s="294"/>
      <c r="AF133" s="294"/>
      <c r="AG133" s="295"/>
    </row>
    <row r="134" spans="10:33" ht="11" customHeight="1" thickBot="1" x14ac:dyDescent="0.25">
      <c r="J134" s="296"/>
      <c r="K134" s="297"/>
      <c r="L134" s="297"/>
      <c r="M134" s="297"/>
      <c r="N134" s="297"/>
      <c r="O134" s="297"/>
      <c r="P134" s="297"/>
      <c r="Q134" s="298"/>
      <c r="R134" s="296"/>
      <c r="S134" s="297"/>
      <c r="T134" s="297"/>
      <c r="U134" s="297"/>
      <c r="V134" s="297"/>
      <c r="W134" s="297"/>
      <c r="X134" s="297"/>
      <c r="Y134" s="298"/>
      <c r="Z134" s="296"/>
      <c r="AA134" s="297"/>
      <c r="AB134" s="297"/>
      <c r="AC134" s="297"/>
      <c r="AD134" s="297"/>
      <c r="AE134" s="297"/>
      <c r="AF134" s="297"/>
      <c r="AG134" s="298"/>
    </row>
    <row r="135" spans="10:33" ht="11" customHeight="1" x14ac:dyDescent="0.2">
      <c r="J135" s="290">
        <f>SUM(J108:Q115)</f>
        <v>6.6419854545725645</v>
      </c>
      <c r="K135" s="291"/>
      <c r="L135" s="291"/>
      <c r="M135" s="291"/>
      <c r="N135" s="291"/>
      <c r="O135" s="291"/>
      <c r="P135" s="291"/>
      <c r="Q135" s="292"/>
      <c r="R135" s="290">
        <f>SUM(R108:Y115)</f>
        <v>6.6419854545725645</v>
      </c>
      <c r="S135" s="291"/>
      <c r="T135" s="291"/>
      <c r="U135" s="291"/>
      <c r="V135" s="291"/>
      <c r="W135" s="291"/>
      <c r="X135" s="291"/>
      <c r="Y135" s="292"/>
      <c r="Z135" s="290">
        <f>SUM(Z108:AG115)</f>
        <v>10.141887215808627</v>
      </c>
      <c r="AA135" s="291"/>
      <c r="AB135" s="291"/>
      <c r="AC135" s="291"/>
      <c r="AD135" s="291"/>
      <c r="AE135" s="291"/>
      <c r="AF135" s="291"/>
      <c r="AG135" s="292"/>
    </row>
    <row r="136" spans="10:33" ht="11" customHeight="1" x14ac:dyDescent="0.2">
      <c r="J136" s="293"/>
      <c r="K136" s="294"/>
      <c r="L136" s="294"/>
      <c r="M136" s="294"/>
      <c r="N136" s="294"/>
      <c r="O136" s="294"/>
      <c r="P136" s="294"/>
      <c r="Q136" s="295"/>
      <c r="R136" s="293"/>
      <c r="S136" s="294"/>
      <c r="T136" s="294"/>
      <c r="U136" s="294"/>
      <c r="V136" s="294"/>
      <c r="W136" s="294"/>
      <c r="X136" s="294"/>
      <c r="Y136" s="295"/>
      <c r="Z136" s="293"/>
      <c r="AA136" s="294"/>
      <c r="AB136" s="294"/>
      <c r="AC136" s="294"/>
      <c r="AD136" s="294"/>
      <c r="AE136" s="294"/>
      <c r="AF136" s="294"/>
      <c r="AG136" s="295"/>
    </row>
    <row r="137" spans="10:33" ht="11" customHeight="1" x14ac:dyDescent="0.2">
      <c r="J137" s="293"/>
      <c r="K137" s="294"/>
      <c r="L137" s="294"/>
      <c r="M137" s="294"/>
      <c r="N137" s="294"/>
      <c r="O137" s="294"/>
      <c r="P137" s="294"/>
      <c r="Q137" s="295"/>
      <c r="R137" s="293"/>
      <c r="S137" s="294"/>
      <c r="T137" s="294"/>
      <c r="U137" s="294"/>
      <c r="V137" s="294"/>
      <c r="W137" s="294"/>
      <c r="X137" s="294"/>
      <c r="Y137" s="295"/>
      <c r="Z137" s="293"/>
      <c r="AA137" s="294"/>
      <c r="AB137" s="294"/>
      <c r="AC137" s="294"/>
      <c r="AD137" s="294"/>
      <c r="AE137" s="294"/>
      <c r="AF137" s="294"/>
      <c r="AG137" s="295"/>
    </row>
    <row r="138" spans="10:33" ht="11" customHeight="1" x14ac:dyDescent="0.2">
      <c r="J138" s="293"/>
      <c r="K138" s="294"/>
      <c r="L138" s="294"/>
      <c r="M138" s="294"/>
      <c r="N138" s="294"/>
      <c r="O138" s="294"/>
      <c r="P138" s="294"/>
      <c r="Q138" s="295"/>
      <c r="R138" s="293"/>
      <c r="S138" s="294"/>
      <c r="T138" s="294"/>
      <c r="U138" s="294"/>
      <c r="V138" s="294"/>
      <c r="W138" s="294"/>
      <c r="X138" s="294"/>
      <c r="Y138" s="295"/>
      <c r="Z138" s="293"/>
      <c r="AA138" s="294"/>
      <c r="AB138" s="294"/>
      <c r="AC138" s="294"/>
      <c r="AD138" s="294"/>
      <c r="AE138" s="294"/>
      <c r="AF138" s="294"/>
      <c r="AG138" s="295"/>
    </row>
    <row r="139" spans="10:33" ht="11" customHeight="1" x14ac:dyDescent="0.2">
      <c r="J139" s="293"/>
      <c r="K139" s="294"/>
      <c r="L139" s="294"/>
      <c r="M139" s="294"/>
      <c r="N139" s="294"/>
      <c r="O139" s="294"/>
      <c r="P139" s="294"/>
      <c r="Q139" s="295"/>
      <c r="R139" s="293"/>
      <c r="S139" s="294"/>
      <c r="T139" s="294"/>
      <c r="U139" s="294"/>
      <c r="V139" s="294"/>
      <c r="W139" s="294"/>
      <c r="X139" s="294"/>
      <c r="Y139" s="295"/>
      <c r="Z139" s="293"/>
      <c r="AA139" s="294"/>
      <c r="AB139" s="294"/>
      <c r="AC139" s="294"/>
      <c r="AD139" s="294"/>
      <c r="AE139" s="294"/>
      <c r="AF139" s="294"/>
      <c r="AG139" s="295"/>
    </row>
    <row r="140" spans="10:33" ht="11" customHeight="1" x14ac:dyDescent="0.2">
      <c r="J140" s="293"/>
      <c r="K140" s="294"/>
      <c r="L140" s="294"/>
      <c r="M140" s="294"/>
      <c r="N140" s="294"/>
      <c r="O140" s="294"/>
      <c r="P140" s="294"/>
      <c r="Q140" s="295"/>
      <c r="R140" s="293"/>
      <c r="S140" s="294"/>
      <c r="T140" s="294"/>
      <c r="U140" s="294"/>
      <c r="V140" s="294"/>
      <c r="W140" s="294"/>
      <c r="X140" s="294"/>
      <c r="Y140" s="295"/>
      <c r="Z140" s="293"/>
      <c r="AA140" s="294"/>
      <c r="AB140" s="294"/>
      <c r="AC140" s="294"/>
      <c r="AD140" s="294"/>
      <c r="AE140" s="294"/>
      <c r="AF140" s="294"/>
      <c r="AG140" s="295"/>
    </row>
    <row r="141" spans="10:33" ht="11" customHeight="1" x14ac:dyDescent="0.2">
      <c r="J141" s="293"/>
      <c r="K141" s="294"/>
      <c r="L141" s="294"/>
      <c r="M141" s="294"/>
      <c r="N141" s="294"/>
      <c r="O141" s="294"/>
      <c r="P141" s="294"/>
      <c r="Q141" s="295"/>
      <c r="R141" s="293"/>
      <c r="S141" s="294"/>
      <c r="T141" s="294"/>
      <c r="U141" s="294"/>
      <c r="V141" s="294"/>
      <c r="W141" s="294"/>
      <c r="X141" s="294"/>
      <c r="Y141" s="295"/>
      <c r="Z141" s="293"/>
      <c r="AA141" s="294"/>
      <c r="AB141" s="294"/>
      <c r="AC141" s="294"/>
      <c r="AD141" s="294"/>
      <c r="AE141" s="294"/>
      <c r="AF141" s="294"/>
      <c r="AG141" s="295"/>
    </row>
    <row r="142" spans="10:33" ht="11" customHeight="1" thickBot="1" x14ac:dyDescent="0.25">
      <c r="J142" s="296"/>
      <c r="K142" s="297"/>
      <c r="L142" s="297"/>
      <c r="M142" s="297"/>
      <c r="N142" s="297"/>
      <c r="O142" s="297"/>
      <c r="P142" s="297"/>
      <c r="Q142" s="298"/>
      <c r="R142" s="296"/>
      <c r="S142" s="297"/>
      <c r="T142" s="297"/>
      <c r="U142" s="297"/>
      <c r="V142" s="297"/>
      <c r="W142" s="297"/>
      <c r="X142" s="297"/>
      <c r="Y142" s="298"/>
      <c r="Z142" s="296"/>
      <c r="AA142" s="297"/>
      <c r="AB142" s="297"/>
      <c r="AC142" s="297"/>
      <c r="AD142" s="297"/>
      <c r="AE142" s="297"/>
      <c r="AF142" s="297"/>
      <c r="AG142" s="298"/>
    </row>
    <row r="143" spans="10:33" ht="11" customHeight="1" x14ac:dyDescent="0.2"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  <c r="AF143" s="155"/>
      <c r="AG143" s="155"/>
    </row>
    <row r="145" spans="10:33" ht="12" thickBot="1" x14ac:dyDescent="0.25">
      <c r="J145" s="58" t="s">
        <v>59</v>
      </c>
    </row>
    <row r="146" spans="10:33" ht="11" customHeight="1" x14ac:dyDescent="0.2">
      <c r="J146" s="273">
        <v>1</v>
      </c>
      <c r="K146" s="274">
        <v>1</v>
      </c>
      <c r="L146" s="274">
        <v>1</v>
      </c>
      <c r="M146" s="274">
        <v>1</v>
      </c>
      <c r="N146" s="274">
        <v>1</v>
      </c>
      <c r="O146" s="274">
        <v>1</v>
      </c>
      <c r="P146" s="274">
        <v>1</v>
      </c>
      <c r="Q146" s="275">
        <v>1</v>
      </c>
      <c r="R146" s="133">
        <v>0</v>
      </c>
      <c r="S146" s="134">
        <v>0</v>
      </c>
      <c r="T146" s="134">
        <v>0</v>
      </c>
      <c r="U146" s="134">
        <v>0</v>
      </c>
      <c r="V146" s="134">
        <v>0</v>
      </c>
      <c r="W146" s="134">
        <v>0</v>
      </c>
      <c r="X146" s="134">
        <v>0</v>
      </c>
      <c r="Y146" s="135">
        <v>0</v>
      </c>
      <c r="Z146" s="144">
        <v>1</v>
      </c>
      <c r="AA146" s="134">
        <v>1</v>
      </c>
      <c r="AB146" s="134">
        <v>1</v>
      </c>
      <c r="AC146" s="134">
        <v>1</v>
      </c>
      <c r="AD146" s="134">
        <v>1</v>
      </c>
      <c r="AE146" s="134">
        <v>1</v>
      </c>
      <c r="AF146" s="134">
        <v>1</v>
      </c>
      <c r="AG146" s="135">
        <v>1</v>
      </c>
    </row>
    <row r="147" spans="10:33" ht="11" customHeight="1" x14ac:dyDescent="0.2">
      <c r="J147" s="276">
        <v>1</v>
      </c>
      <c r="K147" s="277">
        <v>1</v>
      </c>
      <c r="L147" s="277">
        <v>1</v>
      </c>
      <c r="M147" s="277">
        <v>1</v>
      </c>
      <c r="N147" s="277">
        <v>1</v>
      </c>
      <c r="O147" s="277">
        <v>1</v>
      </c>
      <c r="P147" s="277">
        <v>1</v>
      </c>
      <c r="Q147" s="278">
        <v>1</v>
      </c>
      <c r="R147" s="136">
        <v>0</v>
      </c>
      <c r="S147" s="132">
        <v>0</v>
      </c>
      <c r="T147" s="132">
        <v>0</v>
      </c>
      <c r="U147" s="132">
        <v>0</v>
      </c>
      <c r="V147" s="132">
        <v>0</v>
      </c>
      <c r="W147" s="132">
        <v>0</v>
      </c>
      <c r="X147" s="132">
        <v>0</v>
      </c>
      <c r="Y147" s="137">
        <v>0</v>
      </c>
      <c r="Z147" s="145">
        <v>1</v>
      </c>
      <c r="AA147" s="132">
        <v>1</v>
      </c>
      <c r="AB147" s="132">
        <v>1</v>
      </c>
      <c r="AC147" s="132">
        <v>1</v>
      </c>
      <c r="AD147" s="132">
        <v>1</v>
      </c>
      <c r="AE147" s="132">
        <v>1</v>
      </c>
      <c r="AF147" s="132">
        <v>1</v>
      </c>
      <c r="AG147" s="137">
        <v>1</v>
      </c>
    </row>
    <row r="148" spans="10:33" ht="11" customHeight="1" x14ac:dyDescent="0.2">
      <c r="J148" s="276">
        <v>1</v>
      </c>
      <c r="K148" s="277">
        <v>1</v>
      </c>
      <c r="L148" s="277">
        <v>1</v>
      </c>
      <c r="M148" s="277">
        <v>1</v>
      </c>
      <c r="N148" s="277">
        <v>1</v>
      </c>
      <c r="O148" s="277">
        <v>1</v>
      </c>
      <c r="P148" s="277">
        <v>1</v>
      </c>
      <c r="Q148" s="278">
        <v>1</v>
      </c>
      <c r="R148" s="136">
        <v>0</v>
      </c>
      <c r="S148" s="132">
        <v>0</v>
      </c>
      <c r="T148" s="132">
        <v>0</v>
      </c>
      <c r="U148" s="132">
        <v>0</v>
      </c>
      <c r="V148" s="132">
        <v>0</v>
      </c>
      <c r="W148" s="132">
        <v>0</v>
      </c>
      <c r="X148" s="132">
        <v>0</v>
      </c>
      <c r="Y148" s="137">
        <v>0</v>
      </c>
      <c r="Z148" s="145">
        <v>1</v>
      </c>
      <c r="AA148" s="132">
        <v>1</v>
      </c>
      <c r="AB148" s="132">
        <v>1</v>
      </c>
      <c r="AC148" s="132">
        <v>1</v>
      </c>
      <c r="AD148" s="132">
        <v>1</v>
      </c>
      <c r="AE148" s="132">
        <v>1</v>
      </c>
      <c r="AF148" s="132">
        <v>1</v>
      </c>
      <c r="AG148" s="137">
        <v>1</v>
      </c>
    </row>
    <row r="149" spans="10:33" ht="11" customHeight="1" x14ac:dyDescent="0.2">
      <c r="J149" s="276">
        <v>1</v>
      </c>
      <c r="K149" s="277">
        <v>1</v>
      </c>
      <c r="L149" s="277">
        <v>1</v>
      </c>
      <c r="M149" s="277">
        <v>1</v>
      </c>
      <c r="N149" s="277">
        <v>1</v>
      </c>
      <c r="O149" s="277">
        <v>1</v>
      </c>
      <c r="P149" s="277">
        <v>1</v>
      </c>
      <c r="Q149" s="278">
        <v>1</v>
      </c>
      <c r="R149" s="136">
        <v>0</v>
      </c>
      <c r="S149" s="132">
        <v>0</v>
      </c>
      <c r="T149" s="132">
        <v>0</v>
      </c>
      <c r="U149" s="132">
        <v>0</v>
      </c>
      <c r="V149" s="132">
        <v>0</v>
      </c>
      <c r="W149" s="132">
        <v>0</v>
      </c>
      <c r="X149" s="132">
        <v>0</v>
      </c>
      <c r="Y149" s="137">
        <v>0</v>
      </c>
      <c r="Z149" s="145">
        <v>1</v>
      </c>
      <c r="AA149" s="132">
        <v>1</v>
      </c>
      <c r="AB149" s="132">
        <v>1</v>
      </c>
      <c r="AC149" s="132">
        <v>1</v>
      </c>
      <c r="AD149" s="132">
        <v>1</v>
      </c>
      <c r="AE149" s="132">
        <v>1</v>
      </c>
      <c r="AF149" s="132">
        <v>1</v>
      </c>
      <c r="AG149" s="137">
        <v>1</v>
      </c>
    </row>
    <row r="150" spans="10:33" ht="11" customHeight="1" x14ac:dyDescent="0.2">
      <c r="J150" s="276">
        <v>1</v>
      </c>
      <c r="K150" s="277">
        <v>1</v>
      </c>
      <c r="L150" s="277">
        <v>1</v>
      </c>
      <c r="M150" s="277">
        <v>1</v>
      </c>
      <c r="N150" s="277">
        <v>1</v>
      </c>
      <c r="O150" s="277">
        <v>1</v>
      </c>
      <c r="P150" s="277">
        <v>1</v>
      </c>
      <c r="Q150" s="278">
        <v>1</v>
      </c>
      <c r="R150" s="136">
        <v>0</v>
      </c>
      <c r="S150" s="132">
        <v>0</v>
      </c>
      <c r="T150" s="132">
        <v>0</v>
      </c>
      <c r="U150" s="132">
        <v>0</v>
      </c>
      <c r="V150" s="132">
        <v>0</v>
      </c>
      <c r="W150" s="132">
        <v>0</v>
      </c>
      <c r="X150" s="132">
        <v>0</v>
      </c>
      <c r="Y150" s="137">
        <v>0</v>
      </c>
      <c r="Z150" s="145">
        <v>1</v>
      </c>
      <c r="AA150" s="132">
        <v>1</v>
      </c>
      <c r="AB150" s="132">
        <v>1</v>
      </c>
      <c r="AC150" s="132">
        <v>1</v>
      </c>
      <c r="AD150" s="132">
        <v>1</v>
      </c>
      <c r="AE150" s="132">
        <v>1</v>
      </c>
      <c r="AF150" s="132">
        <v>1</v>
      </c>
      <c r="AG150" s="137">
        <v>1</v>
      </c>
    </row>
    <row r="151" spans="10:33" ht="11" customHeight="1" x14ac:dyDescent="0.2">
      <c r="J151" s="276">
        <v>1</v>
      </c>
      <c r="K151" s="277">
        <v>1</v>
      </c>
      <c r="L151" s="277">
        <v>1</v>
      </c>
      <c r="M151" s="277">
        <v>1</v>
      </c>
      <c r="N151" s="277">
        <v>1</v>
      </c>
      <c r="O151" s="277">
        <v>1</v>
      </c>
      <c r="P151" s="277">
        <v>1</v>
      </c>
      <c r="Q151" s="278">
        <v>1</v>
      </c>
      <c r="R151" s="136">
        <v>0</v>
      </c>
      <c r="S151" s="132">
        <v>0</v>
      </c>
      <c r="T151" s="132">
        <v>0</v>
      </c>
      <c r="U151" s="132">
        <v>0</v>
      </c>
      <c r="V151" s="132">
        <v>0</v>
      </c>
      <c r="W151" s="132">
        <v>0</v>
      </c>
      <c r="X151" s="132">
        <v>0</v>
      </c>
      <c r="Y151" s="137">
        <v>0</v>
      </c>
      <c r="Z151" s="145">
        <v>1</v>
      </c>
      <c r="AA151" s="132">
        <v>1</v>
      </c>
      <c r="AB151" s="132">
        <v>1</v>
      </c>
      <c r="AC151" s="132">
        <v>1</v>
      </c>
      <c r="AD151" s="132">
        <v>1</v>
      </c>
      <c r="AE151" s="132">
        <v>1</v>
      </c>
      <c r="AF151" s="132">
        <v>1</v>
      </c>
      <c r="AG151" s="137">
        <v>1</v>
      </c>
    </row>
    <row r="152" spans="10:33" ht="11" customHeight="1" x14ac:dyDescent="0.2">
      <c r="J152" s="276">
        <v>1</v>
      </c>
      <c r="K152" s="277">
        <v>1</v>
      </c>
      <c r="L152" s="277">
        <v>1</v>
      </c>
      <c r="M152" s="277">
        <v>1</v>
      </c>
      <c r="N152" s="277">
        <v>1</v>
      </c>
      <c r="O152" s="277">
        <v>1</v>
      </c>
      <c r="P152" s="277">
        <v>1</v>
      </c>
      <c r="Q152" s="278">
        <v>1</v>
      </c>
      <c r="R152" s="136">
        <v>0</v>
      </c>
      <c r="S152" s="132">
        <v>0</v>
      </c>
      <c r="T152" s="132">
        <v>0</v>
      </c>
      <c r="U152" s="132">
        <v>0</v>
      </c>
      <c r="V152" s="132">
        <v>0</v>
      </c>
      <c r="W152" s="132">
        <v>0</v>
      </c>
      <c r="X152" s="132">
        <v>0</v>
      </c>
      <c r="Y152" s="137">
        <v>0</v>
      </c>
      <c r="Z152" s="145">
        <v>1</v>
      </c>
      <c r="AA152" s="132">
        <v>1</v>
      </c>
      <c r="AB152" s="132">
        <v>1</v>
      </c>
      <c r="AC152" s="132">
        <v>1</v>
      </c>
      <c r="AD152" s="132">
        <v>1</v>
      </c>
      <c r="AE152" s="132">
        <v>1</v>
      </c>
      <c r="AF152" s="132">
        <v>1</v>
      </c>
      <c r="AG152" s="137">
        <v>1</v>
      </c>
    </row>
    <row r="153" spans="10:33" ht="11" customHeight="1" thickBot="1" x14ac:dyDescent="0.25">
      <c r="J153" s="279">
        <v>1</v>
      </c>
      <c r="K153" s="280">
        <v>1</v>
      </c>
      <c r="L153" s="280">
        <v>1</v>
      </c>
      <c r="M153" s="280">
        <v>1</v>
      </c>
      <c r="N153" s="280">
        <v>1</v>
      </c>
      <c r="O153" s="280">
        <v>1</v>
      </c>
      <c r="P153" s="280">
        <v>1</v>
      </c>
      <c r="Q153" s="281">
        <v>1</v>
      </c>
      <c r="R153" s="138">
        <v>0</v>
      </c>
      <c r="S153" s="139">
        <v>0</v>
      </c>
      <c r="T153" s="139">
        <v>0</v>
      </c>
      <c r="U153" s="139">
        <v>0</v>
      </c>
      <c r="V153" s="139">
        <v>0</v>
      </c>
      <c r="W153" s="139">
        <v>0</v>
      </c>
      <c r="X153" s="139">
        <v>0</v>
      </c>
      <c r="Y153" s="140">
        <v>0</v>
      </c>
      <c r="Z153" s="146">
        <v>1</v>
      </c>
      <c r="AA153" s="139">
        <v>1</v>
      </c>
      <c r="AB153" s="139">
        <v>1</v>
      </c>
      <c r="AC153" s="139">
        <v>1</v>
      </c>
      <c r="AD153" s="139">
        <v>1</v>
      </c>
      <c r="AE153" s="139">
        <v>1</v>
      </c>
      <c r="AF153" s="139">
        <v>1</v>
      </c>
      <c r="AG153" s="140">
        <v>1</v>
      </c>
    </row>
    <row r="154" spans="10:33" ht="11" customHeight="1" x14ac:dyDescent="0.2">
      <c r="J154" s="151">
        <v>0</v>
      </c>
      <c r="K154" s="152">
        <v>0</v>
      </c>
      <c r="L154" s="152">
        <v>0</v>
      </c>
      <c r="M154" s="152">
        <v>0</v>
      </c>
      <c r="N154" s="152">
        <v>0</v>
      </c>
      <c r="O154" s="152">
        <v>0</v>
      </c>
      <c r="P154" s="152">
        <v>0</v>
      </c>
      <c r="Q154" s="154">
        <v>0</v>
      </c>
      <c r="R154" s="153">
        <v>1</v>
      </c>
      <c r="S154" s="152">
        <v>1</v>
      </c>
      <c r="T154" s="152">
        <v>1</v>
      </c>
      <c r="U154" s="152">
        <v>1</v>
      </c>
      <c r="V154" s="152">
        <v>1</v>
      </c>
      <c r="W154" s="152">
        <v>1</v>
      </c>
      <c r="X154" s="152">
        <v>1</v>
      </c>
      <c r="Y154" s="154">
        <v>1</v>
      </c>
      <c r="Z154" s="153">
        <v>1</v>
      </c>
      <c r="AA154" s="152">
        <v>1</v>
      </c>
      <c r="AB154" s="152">
        <v>1</v>
      </c>
      <c r="AC154" s="152">
        <v>1</v>
      </c>
      <c r="AD154" s="152">
        <v>1</v>
      </c>
      <c r="AE154" s="152">
        <v>1</v>
      </c>
      <c r="AF154" s="152">
        <v>1</v>
      </c>
      <c r="AG154" s="154">
        <v>1</v>
      </c>
    </row>
    <row r="155" spans="10:33" ht="11" customHeight="1" x14ac:dyDescent="0.2">
      <c r="J155" s="136">
        <v>0</v>
      </c>
      <c r="K155" s="132">
        <v>0</v>
      </c>
      <c r="L155" s="132">
        <v>0</v>
      </c>
      <c r="M155" s="132">
        <v>0</v>
      </c>
      <c r="N155" s="132">
        <v>0</v>
      </c>
      <c r="O155" s="132">
        <v>0</v>
      </c>
      <c r="P155" s="132">
        <v>0</v>
      </c>
      <c r="Q155" s="137">
        <v>0</v>
      </c>
      <c r="R155" s="145">
        <v>1</v>
      </c>
      <c r="S155" s="132">
        <v>1</v>
      </c>
      <c r="T155" s="132">
        <v>1</v>
      </c>
      <c r="U155" s="132">
        <v>1</v>
      </c>
      <c r="V155" s="132">
        <v>1</v>
      </c>
      <c r="W155" s="132">
        <v>1</v>
      </c>
      <c r="X155" s="132">
        <v>1</v>
      </c>
      <c r="Y155" s="137">
        <v>1</v>
      </c>
      <c r="Z155" s="145">
        <v>1</v>
      </c>
      <c r="AA155" s="132">
        <v>1</v>
      </c>
      <c r="AB155" s="132">
        <v>1</v>
      </c>
      <c r="AC155" s="132">
        <v>1</v>
      </c>
      <c r="AD155" s="132">
        <v>1</v>
      </c>
      <c r="AE155" s="132">
        <v>1</v>
      </c>
      <c r="AF155" s="132">
        <v>1</v>
      </c>
      <c r="AG155" s="137">
        <v>1</v>
      </c>
    </row>
    <row r="156" spans="10:33" ht="11" customHeight="1" x14ac:dyDescent="0.2">
      <c r="J156" s="136">
        <v>0</v>
      </c>
      <c r="K156" s="132">
        <v>0</v>
      </c>
      <c r="L156" s="132">
        <v>0</v>
      </c>
      <c r="M156" s="132">
        <v>0</v>
      </c>
      <c r="N156" s="132">
        <v>0</v>
      </c>
      <c r="O156" s="132">
        <v>0</v>
      </c>
      <c r="P156" s="132">
        <v>0</v>
      </c>
      <c r="Q156" s="137">
        <v>0</v>
      </c>
      <c r="R156" s="145">
        <v>1</v>
      </c>
      <c r="S156" s="132">
        <v>1</v>
      </c>
      <c r="T156" s="132">
        <v>1</v>
      </c>
      <c r="U156" s="132">
        <v>1</v>
      </c>
      <c r="V156" s="132">
        <v>1</v>
      </c>
      <c r="W156" s="132">
        <v>1</v>
      </c>
      <c r="X156" s="132">
        <v>1</v>
      </c>
      <c r="Y156" s="137">
        <v>1</v>
      </c>
      <c r="Z156" s="145">
        <v>1</v>
      </c>
      <c r="AA156" s="132">
        <v>1</v>
      </c>
      <c r="AB156" s="132">
        <v>1</v>
      </c>
      <c r="AC156" s="132">
        <v>1</v>
      </c>
      <c r="AD156" s="132">
        <v>1</v>
      </c>
      <c r="AE156" s="132">
        <v>1</v>
      </c>
      <c r="AF156" s="132">
        <v>1</v>
      </c>
      <c r="AG156" s="137">
        <v>1</v>
      </c>
    </row>
    <row r="157" spans="10:33" ht="11" customHeight="1" x14ac:dyDescent="0.2">
      <c r="J157" s="136">
        <v>0</v>
      </c>
      <c r="K157" s="132">
        <v>0</v>
      </c>
      <c r="L157" s="132">
        <v>0</v>
      </c>
      <c r="M157" s="132">
        <v>0</v>
      </c>
      <c r="N157" s="132">
        <v>0</v>
      </c>
      <c r="O157" s="132">
        <v>0</v>
      </c>
      <c r="P157" s="132">
        <v>0</v>
      </c>
      <c r="Q157" s="137">
        <v>0</v>
      </c>
      <c r="R157" s="145">
        <v>1</v>
      </c>
      <c r="S157" s="132">
        <v>1</v>
      </c>
      <c r="T157" s="132">
        <v>1</v>
      </c>
      <c r="U157" s="132">
        <v>1</v>
      </c>
      <c r="V157" s="132">
        <v>1</v>
      </c>
      <c r="W157" s="132">
        <v>1</v>
      </c>
      <c r="X157" s="132">
        <v>1</v>
      </c>
      <c r="Y157" s="137">
        <v>1</v>
      </c>
      <c r="Z157" s="145">
        <v>1</v>
      </c>
      <c r="AA157" s="132">
        <v>1</v>
      </c>
      <c r="AB157" s="132">
        <v>1</v>
      </c>
      <c r="AC157" s="132">
        <v>1</v>
      </c>
      <c r="AD157" s="132">
        <v>1</v>
      </c>
      <c r="AE157" s="132">
        <v>1</v>
      </c>
      <c r="AF157" s="132">
        <v>1</v>
      </c>
      <c r="AG157" s="137">
        <v>1</v>
      </c>
    </row>
    <row r="158" spans="10:33" ht="11" customHeight="1" x14ac:dyDescent="0.2">
      <c r="J158" s="136">
        <v>0</v>
      </c>
      <c r="K158" s="132">
        <v>0</v>
      </c>
      <c r="L158" s="132">
        <v>0</v>
      </c>
      <c r="M158" s="132">
        <v>0</v>
      </c>
      <c r="N158" s="132">
        <v>0</v>
      </c>
      <c r="O158" s="132">
        <v>0</v>
      </c>
      <c r="P158" s="132">
        <v>0</v>
      </c>
      <c r="Q158" s="137">
        <v>0</v>
      </c>
      <c r="R158" s="145">
        <v>1</v>
      </c>
      <c r="S158" s="132">
        <v>1</v>
      </c>
      <c r="T158" s="132">
        <v>1</v>
      </c>
      <c r="U158" s="132">
        <v>1</v>
      </c>
      <c r="V158" s="132">
        <v>1</v>
      </c>
      <c r="W158" s="132">
        <v>1</v>
      </c>
      <c r="X158" s="132">
        <v>1</v>
      </c>
      <c r="Y158" s="137">
        <v>1</v>
      </c>
      <c r="Z158" s="145">
        <v>1</v>
      </c>
      <c r="AA158" s="132">
        <v>1</v>
      </c>
      <c r="AB158" s="132">
        <v>1</v>
      </c>
      <c r="AC158" s="132">
        <v>1</v>
      </c>
      <c r="AD158" s="132">
        <v>1</v>
      </c>
      <c r="AE158" s="132">
        <v>1</v>
      </c>
      <c r="AF158" s="132">
        <v>1</v>
      </c>
      <c r="AG158" s="137">
        <v>1</v>
      </c>
    </row>
    <row r="159" spans="10:33" ht="11" customHeight="1" x14ac:dyDescent="0.2">
      <c r="J159" s="136">
        <v>0</v>
      </c>
      <c r="K159" s="132">
        <v>0</v>
      </c>
      <c r="L159" s="132">
        <v>0</v>
      </c>
      <c r="M159" s="132">
        <v>0</v>
      </c>
      <c r="N159" s="132">
        <v>0</v>
      </c>
      <c r="O159" s="132">
        <v>0</v>
      </c>
      <c r="P159" s="132">
        <v>0</v>
      </c>
      <c r="Q159" s="137">
        <v>0</v>
      </c>
      <c r="R159" s="145">
        <v>1</v>
      </c>
      <c r="S159" s="132">
        <v>1</v>
      </c>
      <c r="T159" s="132">
        <v>1</v>
      </c>
      <c r="U159" s="132">
        <v>1</v>
      </c>
      <c r="V159" s="132">
        <v>1</v>
      </c>
      <c r="W159" s="132">
        <v>1</v>
      </c>
      <c r="X159" s="132">
        <v>1</v>
      </c>
      <c r="Y159" s="137">
        <v>1</v>
      </c>
      <c r="Z159" s="145">
        <v>1</v>
      </c>
      <c r="AA159" s="132">
        <v>1</v>
      </c>
      <c r="AB159" s="132">
        <v>1</v>
      </c>
      <c r="AC159" s="132">
        <v>1</v>
      </c>
      <c r="AD159" s="132">
        <v>1</v>
      </c>
      <c r="AE159" s="132">
        <v>1</v>
      </c>
      <c r="AF159" s="132">
        <v>1</v>
      </c>
      <c r="AG159" s="137">
        <v>1</v>
      </c>
    </row>
    <row r="160" spans="10:33" ht="11" customHeight="1" x14ac:dyDescent="0.2">
      <c r="J160" s="136">
        <v>0</v>
      </c>
      <c r="K160" s="132">
        <v>0</v>
      </c>
      <c r="L160" s="132">
        <v>0</v>
      </c>
      <c r="M160" s="132">
        <v>0</v>
      </c>
      <c r="N160" s="132">
        <v>0</v>
      </c>
      <c r="O160" s="132">
        <v>0</v>
      </c>
      <c r="P160" s="132">
        <v>0</v>
      </c>
      <c r="Q160" s="137">
        <v>0</v>
      </c>
      <c r="R160" s="145">
        <v>1</v>
      </c>
      <c r="S160" s="132">
        <v>1</v>
      </c>
      <c r="T160" s="132">
        <v>1</v>
      </c>
      <c r="U160" s="132">
        <v>1</v>
      </c>
      <c r="V160" s="132">
        <v>1</v>
      </c>
      <c r="W160" s="132">
        <v>1</v>
      </c>
      <c r="X160" s="132">
        <v>1</v>
      </c>
      <c r="Y160" s="137">
        <v>1</v>
      </c>
      <c r="Z160" s="145">
        <v>1</v>
      </c>
      <c r="AA160" s="132">
        <v>1</v>
      </c>
      <c r="AB160" s="132">
        <v>1</v>
      </c>
      <c r="AC160" s="132">
        <v>1</v>
      </c>
      <c r="AD160" s="132">
        <v>1</v>
      </c>
      <c r="AE160" s="132">
        <v>1</v>
      </c>
      <c r="AF160" s="132">
        <v>1</v>
      </c>
      <c r="AG160" s="137">
        <v>1</v>
      </c>
    </row>
    <row r="161" spans="10:33" ht="11" customHeight="1" thickBot="1" x14ac:dyDescent="0.25">
      <c r="J161" s="147">
        <v>0</v>
      </c>
      <c r="K161" s="148">
        <v>0</v>
      </c>
      <c r="L161" s="148">
        <v>0</v>
      </c>
      <c r="M161" s="148">
        <v>0</v>
      </c>
      <c r="N161" s="148">
        <v>0</v>
      </c>
      <c r="O161" s="148">
        <v>0</v>
      </c>
      <c r="P161" s="148">
        <v>0</v>
      </c>
      <c r="Q161" s="150">
        <v>0</v>
      </c>
      <c r="R161" s="149">
        <v>1</v>
      </c>
      <c r="S161" s="148">
        <v>1</v>
      </c>
      <c r="T161" s="148">
        <v>1</v>
      </c>
      <c r="U161" s="148">
        <v>1</v>
      </c>
      <c r="V161" s="148">
        <v>1</v>
      </c>
      <c r="W161" s="148">
        <v>1</v>
      </c>
      <c r="X161" s="148">
        <v>1</v>
      </c>
      <c r="Y161" s="150">
        <v>1</v>
      </c>
      <c r="Z161" s="149">
        <v>1</v>
      </c>
      <c r="AA161" s="148">
        <v>1</v>
      </c>
      <c r="AB161" s="148">
        <v>1</v>
      </c>
      <c r="AC161" s="148">
        <v>1</v>
      </c>
      <c r="AD161" s="148">
        <v>1</v>
      </c>
      <c r="AE161" s="148">
        <v>1</v>
      </c>
      <c r="AF161" s="148">
        <v>1</v>
      </c>
      <c r="AG161" s="150">
        <v>1</v>
      </c>
    </row>
    <row r="162" spans="10:33" ht="11" customHeight="1" x14ac:dyDescent="0.2">
      <c r="J162" s="133">
        <v>1</v>
      </c>
      <c r="K162" s="134">
        <v>1</v>
      </c>
      <c r="L162" s="134">
        <v>1</v>
      </c>
      <c r="M162" s="134">
        <v>1</v>
      </c>
      <c r="N162" s="134">
        <v>1</v>
      </c>
      <c r="O162" s="134">
        <v>1</v>
      </c>
      <c r="P162" s="134">
        <v>1</v>
      </c>
      <c r="Q162" s="141">
        <v>1</v>
      </c>
      <c r="R162" s="133">
        <v>1</v>
      </c>
      <c r="S162" s="134">
        <v>1</v>
      </c>
      <c r="T162" s="134">
        <v>1</v>
      </c>
      <c r="U162" s="134">
        <v>1</v>
      </c>
      <c r="V162" s="134">
        <v>1</v>
      </c>
      <c r="W162" s="134">
        <v>1</v>
      </c>
      <c r="X162" s="134">
        <v>1</v>
      </c>
      <c r="Y162" s="135">
        <v>1</v>
      </c>
      <c r="Z162" s="133">
        <v>0</v>
      </c>
      <c r="AA162" s="134">
        <v>0</v>
      </c>
      <c r="AB162" s="134">
        <v>0</v>
      </c>
      <c r="AC162" s="134">
        <v>0</v>
      </c>
      <c r="AD162" s="134">
        <v>0</v>
      </c>
      <c r="AE162" s="134">
        <v>0</v>
      </c>
      <c r="AF162" s="134">
        <v>0</v>
      </c>
      <c r="AG162" s="135">
        <v>0</v>
      </c>
    </row>
    <row r="163" spans="10:33" ht="11" customHeight="1" x14ac:dyDescent="0.2">
      <c r="J163" s="136">
        <v>1</v>
      </c>
      <c r="K163" s="132">
        <v>1</v>
      </c>
      <c r="L163" s="132">
        <v>1</v>
      </c>
      <c r="M163" s="132">
        <v>1</v>
      </c>
      <c r="N163" s="132">
        <v>1</v>
      </c>
      <c r="O163" s="132">
        <v>1</v>
      </c>
      <c r="P163" s="132">
        <v>1</v>
      </c>
      <c r="Q163" s="142">
        <v>1</v>
      </c>
      <c r="R163" s="136">
        <v>1</v>
      </c>
      <c r="S163" s="132">
        <v>1</v>
      </c>
      <c r="T163" s="132">
        <v>1</v>
      </c>
      <c r="U163" s="132">
        <v>1</v>
      </c>
      <c r="V163" s="132">
        <v>1</v>
      </c>
      <c r="W163" s="132">
        <v>1</v>
      </c>
      <c r="X163" s="132">
        <v>1</v>
      </c>
      <c r="Y163" s="137">
        <v>1</v>
      </c>
      <c r="Z163" s="136">
        <v>0</v>
      </c>
      <c r="AA163" s="132">
        <v>0</v>
      </c>
      <c r="AB163" s="132">
        <v>0</v>
      </c>
      <c r="AC163" s="132">
        <v>0</v>
      </c>
      <c r="AD163" s="132">
        <v>0</v>
      </c>
      <c r="AE163" s="132">
        <v>0</v>
      </c>
      <c r="AF163" s="132">
        <v>0</v>
      </c>
      <c r="AG163" s="137">
        <v>0</v>
      </c>
    </row>
    <row r="164" spans="10:33" ht="11" customHeight="1" x14ac:dyDescent="0.2">
      <c r="J164" s="136">
        <v>1</v>
      </c>
      <c r="K164" s="132">
        <v>1</v>
      </c>
      <c r="L164" s="132">
        <v>1</v>
      </c>
      <c r="M164" s="132">
        <v>1</v>
      </c>
      <c r="N164" s="132">
        <v>1</v>
      </c>
      <c r="O164" s="132">
        <v>1</v>
      </c>
      <c r="P164" s="132">
        <v>1</v>
      </c>
      <c r="Q164" s="142">
        <v>1</v>
      </c>
      <c r="R164" s="136">
        <v>1</v>
      </c>
      <c r="S164" s="132">
        <v>1</v>
      </c>
      <c r="T164" s="132">
        <v>1</v>
      </c>
      <c r="U164" s="132">
        <v>1</v>
      </c>
      <c r="V164" s="132">
        <v>1</v>
      </c>
      <c r="W164" s="132">
        <v>1</v>
      </c>
      <c r="X164" s="132">
        <v>1</v>
      </c>
      <c r="Y164" s="137">
        <v>1</v>
      </c>
      <c r="Z164" s="136">
        <v>0</v>
      </c>
      <c r="AA164" s="132">
        <v>0</v>
      </c>
      <c r="AB164" s="132">
        <v>0</v>
      </c>
      <c r="AC164" s="132">
        <v>0</v>
      </c>
      <c r="AD164" s="132">
        <v>0</v>
      </c>
      <c r="AE164" s="132">
        <v>0</v>
      </c>
      <c r="AF164" s="132">
        <v>0</v>
      </c>
      <c r="AG164" s="137">
        <v>0</v>
      </c>
    </row>
    <row r="165" spans="10:33" ht="11" customHeight="1" x14ac:dyDescent="0.2">
      <c r="J165" s="136">
        <v>1</v>
      </c>
      <c r="K165" s="132">
        <v>1</v>
      </c>
      <c r="L165" s="132">
        <v>1</v>
      </c>
      <c r="M165" s="132">
        <v>1</v>
      </c>
      <c r="N165" s="132">
        <v>1</v>
      </c>
      <c r="O165" s="132">
        <v>1</v>
      </c>
      <c r="P165" s="132">
        <v>1</v>
      </c>
      <c r="Q165" s="142">
        <v>1</v>
      </c>
      <c r="R165" s="136">
        <v>1</v>
      </c>
      <c r="S165" s="132">
        <v>1</v>
      </c>
      <c r="T165" s="132">
        <v>1</v>
      </c>
      <c r="U165" s="132">
        <v>1</v>
      </c>
      <c r="V165" s="132">
        <v>1</v>
      </c>
      <c r="W165" s="132">
        <v>1</v>
      </c>
      <c r="X165" s="132">
        <v>1</v>
      </c>
      <c r="Y165" s="137">
        <v>1</v>
      </c>
      <c r="Z165" s="136">
        <v>0</v>
      </c>
      <c r="AA165" s="132">
        <v>0</v>
      </c>
      <c r="AB165" s="132">
        <v>0</v>
      </c>
      <c r="AC165" s="132">
        <v>0</v>
      </c>
      <c r="AD165" s="132">
        <v>0</v>
      </c>
      <c r="AE165" s="132">
        <v>0</v>
      </c>
      <c r="AF165" s="132">
        <v>0</v>
      </c>
      <c r="AG165" s="137">
        <v>0</v>
      </c>
    </row>
    <row r="166" spans="10:33" ht="11" customHeight="1" x14ac:dyDescent="0.2">
      <c r="J166" s="136">
        <v>1</v>
      </c>
      <c r="K166" s="132">
        <v>1</v>
      </c>
      <c r="L166" s="132">
        <v>1</v>
      </c>
      <c r="M166" s="132">
        <v>1</v>
      </c>
      <c r="N166" s="132">
        <v>1</v>
      </c>
      <c r="O166" s="132">
        <v>1</v>
      </c>
      <c r="P166" s="132">
        <v>1</v>
      </c>
      <c r="Q166" s="142">
        <v>1</v>
      </c>
      <c r="R166" s="136">
        <v>1</v>
      </c>
      <c r="S166" s="132">
        <v>1</v>
      </c>
      <c r="T166" s="132">
        <v>1</v>
      </c>
      <c r="U166" s="132">
        <v>1</v>
      </c>
      <c r="V166" s="132">
        <v>1</v>
      </c>
      <c r="W166" s="132">
        <v>1</v>
      </c>
      <c r="X166" s="132">
        <v>1</v>
      </c>
      <c r="Y166" s="137">
        <v>1</v>
      </c>
      <c r="Z166" s="136">
        <v>0</v>
      </c>
      <c r="AA166" s="132">
        <v>0</v>
      </c>
      <c r="AB166" s="132">
        <v>0</v>
      </c>
      <c r="AC166" s="132">
        <v>0</v>
      </c>
      <c r="AD166" s="132">
        <v>0</v>
      </c>
      <c r="AE166" s="132">
        <v>0</v>
      </c>
      <c r="AF166" s="132">
        <v>0</v>
      </c>
      <c r="AG166" s="137">
        <v>0</v>
      </c>
    </row>
    <row r="167" spans="10:33" ht="11" customHeight="1" x14ac:dyDescent="0.2">
      <c r="J167" s="136">
        <v>1</v>
      </c>
      <c r="K167" s="132">
        <v>1</v>
      </c>
      <c r="L167" s="132">
        <v>1</v>
      </c>
      <c r="M167" s="132">
        <v>1</v>
      </c>
      <c r="N167" s="132">
        <v>1</v>
      </c>
      <c r="O167" s="132">
        <v>1</v>
      </c>
      <c r="P167" s="132">
        <v>1</v>
      </c>
      <c r="Q167" s="142">
        <v>1</v>
      </c>
      <c r="R167" s="136">
        <v>1</v>
      </c>
      <c r="S167" s="132">
        <v>1</v>
      </c>
      <c r="T167" s="132">
        <v>1</v>
      </c>
      <c r="U167" s="132">
        <v>1</v>
      </c>
      <c r="V167" s="132">
        <v>1</v>
      </c>
      <c r="W167" s="132">
        <v>1</v>
      </c>
      <c r="X167" s="132">
        <v>1</v>
      </c>
      <c r="Y167" s="137">
        <v>1</v>
      </c>
      <c r="Z167" s="136">
        <v>0</v>
      </c>
      <c r="AA167" s="132">
        <v>0</v>
      </c>
      <c r="AB167" s="132">
        <v>0</v>
      </c>
      <c r="AC167" s="132">
        <v>0</v>
      </c>
      <c r="AD167" s="132">
        <v>0</v>
      </c>
      <c r="AE167" s="132">
        <v>0</v>
      </c>
      <c r="AF167" s="132">
        <v>0</v>
      </c>
      <c r="AG167" s="137">
        <v>0</v>
      </c>
    </row>
    <row r="168" spans="10:33" ht="11" customHeight="1" x14ac:dyDescent="0.2">
      <c r="J168" s="136">
        <v>1</v>
      </c>
      <c r="K168" s="132">
        <v>1</v>
      </c>
      <c r="L168" s="132">
        <v>1</v>
      </c>
      <c r="M168" s="132">
        <v>1</v>
      </c>
      <c r="N168" s="132">
        <v>1</v>
      </c>
      <c r="O168" s="132">
        <v>1</v>
      </c>
      <c r="P168" s="132">
        <v>1</v>
      </c>
      <c r="Q168" s="142">
        <v>1</v>
      </c>
      <c r="R168" s="136">
        <v>1</v>
      </c>
      <c r="S168" s="132">
        <v>1</v>
      </c>
      <c r="T168" s="132">
        <v>1</v>
      </c>
      <c r="U168" s="132">
        <v>1</v>
      </c>
      <c r="V168" s="132">
        <v>1</v>
      </c>
      <c r="W168" s="132">
        <v>1</v>
      </c>
      <c r="X168" s="132">
        <v>1</v>
      </c>
      <c r="Y168" s="137">
        <v>1</v>
      </c>
      <c r="Z168" s="136">
        <v>0</v>
      </c>
      <c r="AA168" s="132">
        <v>0</v>
      </c>
      <c r="AB168" s="132">
        <v>0</v>
      </c>
      <c r="AC168" s="132">
        <v>0</v>
      </c>
      <c r="AD168" s="132">
        <v>0</v>
      </c>
      <c r="AE168" s="132">
        <v>0</v>
      </c>
      <c r="AF168" s="132">
        <v>0</v>
      </c>
      <c r="AG168" s="137">
        <v>0</v>
      </c>
    </row>
    <row r="169" spans="10:33" ht="11" customHeight="1" thickBot="1" x14ac:dyDescent="0.25">
      <c r="J169" s="138">
        <v>1</v>
      </c>
      <c r="K169" s="139">
        <v>1</v>
      </c>
      <c r="L169" s="139">
        <v>1</v>
      </c>
      <c r="M169" s="139">
        <v>1</v>
      </c>
      <c r="N169" s="139">
        <v>1</v>
      </c>
      <c r="O169" s="139">
        <v>1</v>
      </c>
      <c r="P169" s="139">
        <v>1</v>
      </c>
      <c r="Q169" s="143">
        <v>1</v>
      </c>
      <c r="R169" s="138">
        <v>1</v>
      </c>
      <c r="S169" s="139">
        <v>1</v>
      </c>
      <c r="T169" s="139">
        <v>1</v>
      </c>
      <c r="U169" s="139">
        <v>1</v>
      </c>
      <c r="V169" s="139">
        <v>1</v>
      </c>
      <c r="W169" s="139">
        <v>1</v>
      </c>
      <c r="X169" s="139">
        <v>1</v>
      </c>
      <c r="Y169" s="140">
        <v>1</v>
      </c>
      <c r="Z169" s="138">
        <v>0</v>
      </c>
      <c r="AA169" s="139">
        <v>0</v>
      </c>
      <c r="AB169" s="139">
        <v>0</v>
      </c>
      <c r="AC169" s="139">
        <v>0</v>
      </c>
      <c r="AD169" s="139">
        <v>0</v>
      </c>
      <c r="AE169" s="139">
        <v>0</v>
      </c>
      <c r="AF169" s="139">
        <v>0</v>
      </c>
      <c r="AG169" s="140">
        <v>0</v>
      </c>
    </row>
    <row r="170" spans="10:33" ht="11" customHeight="1" x14ac:dyDescent="0.2">
      <c r="J170" s="123"/>
      <c r="K170" s="123"/>
      <c r="L170" s="123"/>
      <c r="M170" s="123"/>
      <c r="N170" s="123"/>
      <c r="O170" s="123"/>
      <c r="P170" s="123"/>
      <c r="Q170" s="123"/>
      <c r="R170" s="124"/>
      <c r="S170" s="124"/>
      <c r="T170" s="124"/>
      <c r="U170" s="124"/>
      <c r="V170" s="124"/>
      <c r="W170" s="124"/>
      <c r="X170" s="124"/>
      <c r="Y170" s="124"/>
      <c r="Z170" s="123"/>
      <c r="AA170" s="123"/>
      <c r="AB170" s="123"/>
      <c r="AC170" s="123"/>
      <c r="AD170" s="123"/>
      <c r="AE170" s="123"/>
      <c r="AF170" s="123"/>
      <c r="AG170" s="123"/>
    </row>
    <row r="171" spans="10:33" ht="11" customHeight="1" x14ac:dyDescent="0.2"/>
    <row r="178" spans="6:33" x14ac:dyDescent="0.2">
      <c r="J178" s="1" t="s">
        <v>2</v>
      </c>
    </row>
    <row r="179" spans="6:33" x14ac:dyDescent="0.2">
      <c r="J179" s="2" cm="1">
        <f t="array" ref="J179:AG181">_xlfn.ANCHORARRAY(J32)</f>
        <v>0.7</v>
      </c>
      <c r="K179" s="2">
        <v>0</v>
      </c>
      <c r="L179" s="2">
        <v>0</v>
      </c>
      <c r="M179" s="2">
        <v>0.93</v>
      </c>
      <c r="N179" s="2">
        <v>0</v>
      </c>
      <c r="O179" s="2">
        <v>0</v>
      </c>
      <c r="P179" s="2">
        <v>0.9</v>
      </c>
      <c r="Q179" s="2">
        <v>0</v>
      </c>
      <c r="R179" s="2">
        <v>0.7</v>
      </c>
      <c r="S179" s="2">
        <v>0</v>
      </c>
      <c r="T179" s="2">
        <v>0</v>
      </c>
      <c r="U179" s="2">
        <v>0.93</v>
      </c>
      <c r="V179" s="2">
        <v>0</v>
      </c>
      <c r="W179" s="2">
        <v>0</v>
      </c>
      <c r="X179" s="2">
        <v>0.9</v>
      </c>
      <c r="Y179" s="2">
        <v>0</v>
      </c>
      <c r="Z179" s="2">
        <v>0.7</v>
      </c>
      <c r="AA179" s="2">
        <v>0</v>
      </c>
      <c r="AB179" s="2">
        <v>0</v>
      </c>
      <c r="AC179" s="2">
        <v>0.93</v>
      </c>
      <c r="AD179" s="2">
        <v>1</v>
      </c>
      <c r="AE179" s="2">
        <v>0</v>
      </c>
      <c r="AF179" s="2">
        <v>0.9</v>
      </c>
      <c r="AG179" s="2">
        <v>0.96</v>
      </c>
    </row>
    <row r="180" spans="6:33" x14ac:dyDescent="0.2">
      <c r="J180" s="2">
        <v>0.57735026918962584</v>
      </c>
      <c r="K180" s="2">
        <v>1</v>
      </c>
      <c r="L180" s="2">
        <v>0</v>
      </c>
      <c r="M180" s="2">
        <v>0</v>
      </c>
      <c r="N180" s="2">
        <v>1</v>
      </c>
      <c r="O180" s="2">
        <v>0.1</v>
      </c>
      <c r="P180" s="2">
        <v>0</v>
      </c>
      <c r="Q180" s="2">
        <v>1</v>
      </c>
      <c r="R180" s="2">
        <v>0.57735026918962584</v>
      </c>
      <c r="S180" s="2">
        <v>1</v>
      </c>
      <c r="T180" s="2">
        <v>0</v>
      </c>
      <c r="U180" s="2">
        <v>0</v>
      </c>
      <c r="V180" s="2">
        <v>1</v>
      </c>
      <c r="W180" s="2">
        <v>0.1</v>
      </c>
      <c r="X180" s="2">
        <v>0</v>
      </c>
      <c r="Y180" s="2">
        <v>1</v>
      </c>
      <c r="Z180" s="2">
        <v>0.57735026918962584</v>
      </c>
      <c r="AA180" s="2">
        <v>1</v>
      </c>
      <c r="AB180" s="2">
        <v>0</v>
      </c>
      <c r="AC180" s="2">
        <v>0.96</v>
      </c>
      <c r="AD180" s="2">
        <v>1</v>
      </c>
      <c r="AE180" s="2">
        <v>0.1</v>
      </c>
      <c r="AF180" s="2">
        <v>0.96</v>
      </c>
      <c r="AG180" s="2">
        <v>1</v>
      </c>
    </row>
    <row r="181" spans="6:33" x14ac:dyDescent="0.2">
      <c r="J181" s="2">
        <v>0.8</v>
      </c>
      <c r="K181" s="2">
        <v>0</v>
      </c>
      <c r="L181" s="2">
        <v>1</v>
      </c>
      <c r="M181" s="2">
        <v>0.1</v>
      </c>
      <c r="N181" s="2">
        <v>0</v>
      </c>
      <c r="O181" s="2">
        <v>0.96</v>
      </c>
      <c r="P181" s="2">
        <v>0</v>
      </c>
      <c r="Q181" s="2">
        <v>0.1</v>
      </c>
      <c r="R181" s="2">
        <v>0.8</v>
      </c>
      <c r="S181" s="2">
        <v>0</v>
      </c>
      <c r="T181" s="2">
        <v>1</v>
      </c>
      <c r="U181" s="2">
        <v>0.1</v>
      </c>
      <c r="V181" s="2">
        <v>0</v>
      </c>
      <c r="W181" s="2">
        <v>0.96</v>
      </c>
      <c r="X181" s="2">
        <v>0</v>
      </c>
      <c r="Y181" s="2">
        <v>0.1</v>
      </c>
      <c r="Z181" s="2">
        <v>0.8</v>
      </c>
      <c r="AA181" s="2">
        <v>0</v>
      </c>
      <c r="AB181" s="2">
        <v>1</v>
      </c>
      <c r="AC181" s="2">
        <v>0.1</v>
      </c>
      <c r="AD181" s="2">
        <v>0</v>
      </c>
      <c r="AE181" s="2">
        <v>0.96</v>
      </c>
      <c r="AF181" s="2">
        <v>0.96</v>
      </c>
      <c r="AG181" s="2">
        <v>0.1</v>
      </c>
    </row>
    <row r="184" spans="6:33" ht="12" thickBot="1" x14ac:dyDescent="0.25">
      <c r="F184" s="1" t="s">
        <v>1</v>
      </c>
      <c r="J184" s="58" t="s">
        <v>60</v>
      </c>
    </row>
    <row r="185" spans="6:33" x14ac:dyDescent="0.2">
      <c r="F185" s="2" cm="1">
        <f t="array" ref="F185:H208">F38:H61</f>
        <v>0.12</v>
      </c>
      <c r="G185" s="2">
        <v>0.1</v>
      </c>
      <c r="H185" s="2">
        <v>0.7</v>
      </c>
      <c r="J185" s="159" cm="1">
        <f t="array" ref="J185:AG208">IF(J146:AG169=1,_xlfn.ANCHORARRAY( J38),"")</f>
        <v>0.7017350269189625</v>
      </c>
      <c r="K185" s="256">
        <v>0.1</v>
      </c>
      <c r="L185" s="256">
        <v>0.7</v>
      </c>
      <c r="M185" s="256">
        <v>0.18159999999999998</v>
      </c>
      <c r="N185" s="256">
        <v>0.1</v>
      </c>
      <c r="O185" s="256">
        <v>0.68199999999999994</v>
      </c>
      <c r="P185" s="256">
        <v>0.108</v>
      </c>
      <c r="Q185" s="257">
        <v>0.16999999999999998</v>
      </c>
      <c r="R185" s="159" t="str">
        <v/>
      </c>
      <c r="S185" s="256" t="str">
        <v/>
      </c>
      <c r="T185" s="256" t="str">
        <v/>
      </c>
      <c r="U185" s="256" t="str">
        <v/>
      </c>
      <c r="V185" s="256" t="str">
        <v/>
      </c>
      <c r="W185" s="256" t="str">
        <v/>
      </c>
      <c r="X185" s="256" t="str">
        <v/>
      </c>
      <c r="Y185" s="160" t="str">
        <v/>
      </c>
      <c r="Z185" s="258">
        <v>0.7017350269189625</v>
      </c>
      <c r="AA185" s="256">
        <v>0.1</v>
      </c>
      <c r="AB185" s="256">
        <v>0.7</v>
      </c>
      <c r="AC185" s="256">
        <v>0.27760000000000001</v>
      </c>
      <c r="AD185" s="256">
        <v>0.22</v>
      </c>
      <c r="AE185" s="256">
        <v>0.68199999999999994</v>
      </c>
      <c r="AF185" s="256">
        <v>0.87599999999999989</v>
      </c>
      <c r="AG185" s="160">
        <v>0.28520000000000001</v>
      </c>
    </row>
    <row r="186" spans="6:33" x14ac:dyDescent="0.2">
      <c r="F186" s="2">
        <v>0.88807383397711515</v>
      </c>
      <c r="G186" s="2">
        <v>0.1</v>
      </c>
      <c r="H186" s="2">
        <v>0.09</v>
      </c>
      <c r="J186" s="259">
        <v>0.75138671070294316</v>
      </c>
      <c r="K186" s="2">
        <v>0.1</v>
      </c>
      <c r="L186" s="2">
        <v>0.09</v>
      </c>
      <c r="M186" s="2">
        <v>0.83490866559871713</v>
      </c>
      <c r="N186" s="2">
        <v>0.1</v>
      </c>
      <c r="O186" s="2">
        <v>9.6399999999999986E-2</v>
      </c>
      <c r="P186" s="2">
        <v>0.7992664505794036</v>
      </c>
      <c r="Q186" s="260">
        <v>0.109</v>
      </c>
      <c r="R186" s="259" t="str">
        <v/>
      </c>
      <c r="S186" s="2" t="str">
        <v/>
      </c>
      <c r="T186" s="2" t="str">
        <v/>
      </c>
      <c r="U186" s="2" t="str">
        <v/>
      </c>
      <c r="V186" s="2" t="str">
        <v/>
      </c>
      <c r="W186" s="2" t="str">
        <v/>
      </c>
      <c r="X186" s="2" t="str">
        <v/>
      </c>
      <c r="Y186" s="261" t="str">
        <v/>
      </c>
      <c r="Z186" s="18">
        <v>0.75138671070294316</v>
      </c>
      <c r="AA186" s="2">
        <v>0.1</v>
      </c>
      <c r="AB186" s="2">
        <v>0.09</v>
      </c>
      <c r="AC186" s="2">
        <v>0.9309086655987171</v>
      </c>
      <c r="AD186" s="2">
        <v>0.98807383397711512</v>
      </c>
      <c r="AE186" s="2">
        <v>9.6399999999999986E-2</v>
      </c>
      <c r="AF186" s="2">
        <v>0.9816664505794036</v>
      </c>
      <c r="AG186" s="261">
        <v>0.96155088061803051</v>
      </c>
    </row>
    <row r="187" spans="6:33" x14ac:dyDescent="0.2">
      <c r="F187" s="2">
        <v>0.1</v>
      </c>
      <c r="G187" s="2">
        <v>0.88807383397711526</v>
      </c>
      <c r="H187" s="2">
        <v>0.2</v>
      </c>
      <c r="J187" s="259">
        <v>0.74272966710695054</v>
      </c>
      <c r="K187" s="2">
        <v>0.88807383397711526</v>
      </c>
      <c r="L187" s="2">
        <v>0.2</v>
      </c>
      <c r="M187" s="2">
        <v>0.11300000000000002</v>
      </c>
      <c r="N187" s="2">
        <v>0.88807383397711526</v>
      </c>
      <c r="O187" s="2">
        <v>0.28080738339771155</v>
      </c>
      <c r="P187" s="2">
        <v>9.0000000000000011E-2</v>
      </c>
      <c r="Q187" s="260">
        <v>0.90807383397711527</v>
      </c>
      <c r="R187" s="259" t="str">
        <v/>
      </c>
      <c r="S187" s="2" t="str">
        <v/>
      </c>
      <c r="T187" s="2" t="str">
        <v/>
      </c>
      <c r="U187" s="2" t="str">
        <v/>
      </c>
      <c r="V187" s="2" t="str">
        <v/>
      </c>
      <c r="W187" s="2" t="str">
        <v/>
      </c>
      <c r="X187" s="2" t="str">
        <v/>
      </c>
      <c r="Y187" s="261" t="str">
        <v/>
      </c>
      <c r="Z187" s="18">
        <v>0.74272966710695054</v>
      </c>
      <c r="AA187" s="2">
        <v>0.88807383397711526</v>
      </c>
      <c r="AB187" s="2">
        <v>0.2</v>
      </c>
      <c r="AC187" s="2">
        <v>0.96555088061803063</v>
      </c>
      <c r="AD187" s="2">
        <v>0.98807383397711523</v>
      </c>
      <c r="AE187" s="2">
        <v>0.28080738339771155</v>
      </c>
      <c r="AF187" s="2">
        <v>1.1345508806180307</v>
      </c>
      <c r="AG187" s="261">
        <v>1.0040738339771151</v>
      </c>
    </row>
    <row r="188" spans="6:33" x14ac:dyDescent="0.2">
      <c r="F188" s="2">
        <v>0.3</v>
      </c>
      <c r="G188" s="2">
        <v>0.1</v>
      </c>
      <c r="H188" s="2">
        <v>0.88807383397711526</v>
      </c>
      <c r="J188" s="259">
        <v>0.97819409410065483</v>
      </c>
      <c r="K188" s="2">
        <v>0.1</v>
      </c>
      <c r="L188" s="2">
        <v>0.88807383397711526</v>
      </c>
      <c r="M188" s="2">
        <v>0.36780738339771157</v>
      </c>
      <c r="N188" s="2">
        <v>0.1</v>
      </c>
      <c r="O188" s="2">
        <v>0.86255088061803065</v>
      </c>
      <c r="P188" s="2">
        <v>0.27</v>
      </c>
      <c r="Q188" s="260">
        <v>0.18880738339771153</v>
      </c>
      <c r="R188" s="259" t="str">
        <v/>
      </c>
      <c r="S188" s="2" t="str">
        <v/>
      </c>
      <c r="T188" s="2" t="str">
        <v/>
      </c>
      <c r="U188" s="2" t="str">
        <v/>
      </c>
      <c r="V188" s="2" t="str">
        <v/>
      </c>
      <c r="W188" s="2" t="str">
        <v/>
      </c>
      <c r="X188" s="2" t="str">
        <v/>
      </c>
      <c r="Y188" s="261" t="str">
        <v/>
      </c>
      <c r="Z188" s="18">
        <v>0.97819409410065483</v>
      </c>
      <c r="AA188" s="2">
        <v>0.1</v>
      </c>
      <c r="AB188" s="2">
        <v>0.88807383397711526</v>
      </c>
      <c r="AC188" s="2">
        <v>0.46380738339771155</v>
      </c>
      <c r="AD188" s="2">
        <v>0.4</v>
      </c>
      <c r="AE188" s="2">
        <v>0.86255088061803065</v>
      </c>
      <c r="AF188" s="2">
        <v>1.2185508806180305</v>
      </c>
      <c r="AG188" s="261">
        <v>0.47680738339771156</v>
      </c>
    </row>
    <row r="189" spans="6:33" x14ac:dyDescent="0.2">
      <c r="F189" s="2">
        <v>0.88807383397711515</v>
      </c>
      <c r="G189" s="2">
        <v>0.12</v>
      </c>
      <c r="H189" s="2">
        <v>0.1</v>
      </c>
      <c r="J189" s="259">
        <v>0.77093371608673578</v>
      </c>
      <c r="K189" s="2">
        <v>0.12</v>
      </c>
      <c r="L189" s="2">
        <v>0.1</v>
      </c>
      <c r="M189" s="2">
        <v>0.83590866559871713</v>
      </c>
      <c r="N189" s="2">
        <v>0.12</v>
      </c>
      <c r="O189" s="2">
        <v>0.108</v>
      </c>
      <c r="P189" s="2">
        <v>0.7992664505794036</v>
      </c>
      <c r="Q189" s="260">
        <v>0.13</v>
      </c>
      <c r="R189" s="259" t="str">
        <v/>
      </c>
      <c r="S189" s="2" t="str">
        <v/>
      </c>
      <c r="T189" s="2" t="str">
        <v/>
      </c>
      <c r="U189" s="2" t="str">
        <v/>
      </c>
      <c r="V189" s="2" t="str">
        <v/>
      </c>
      <c r="W189" s="2" t="str">
        <v/>
      </c>
      <c r="X189" s="2" t="str">
        <v/>
      </c>
      <c r="Y189" s="261" t="str">
        <v/>
      </c>
      <c r="Z189" s="18">
        <v>0.77093371608673578</v>
      </c>
      <c r="AA189" s="2">
        <v>0.12</v>
      </c>
      <c r="AB189" s="2">
        <v>0.1</v>
      </c>
      <c r="AC189" s="2">
        <v>0.9511086655987171</v>
      </c>
      <c r="AD189" s="2">
        <v>1.0080738339771151</v>
      </c>
      <c r="AE189" s="2">
        <v>0.108</v>
      </c>
      <c r="AF189" s="2">
        <v>1.0104664505794037</v>
      </c>
      <c r="AG189" s="261">
        <v>0.98255088061803053</v>
      </c>
    </row>
    <row r="190" spans="6:33" x14ac:dyDescent="0.2">
      <c r="F190" s="2">
        <v>0.1</v>
      </c>
      <c r="G190" s="2">
        <v>0.88807383397711526</v>
      </c>
      <c r="H190" s="2">
        <v>0.1</v>
      </c>
      <c r="J190" s="259">
        <v>0.66272966710695047</v>
      </c>
      <c r="K190" s="2">
        <v>0.88807383397711526</v>
      </c>
      <c r="L190" s="2">
        <v>0.1</v>
      </c>
      <c r="M190" s="2">
        <v>0.10300000000000001</v>
      </c>
      <c r="N190" s="2">
        <v>0.88807383397711526</v>
      </c>
      <c r="O190" s="2">
        <v>0.18480738339771152</v>
      </c>
      <c r="P190" s="2">
        <v>9.0000000000000011E-2</v>
      </c>
      <c r="Q190" s="260">
        <v>0.89807383397711527</v>
      </c>
      <c r="R190" s="259" t="str">
        <v/>
      </c>
      <c r="S190" s="2" t="str">
        <v/>
      </c>
      <c r="T190" s="2" t="str">
        <v/>
      </c>
      <c r="U190" s="2" t="str">
        <v/>
      </c>
      <c r="V190" s="2" t="str">
        <v/>
      </c>
      <c r="W190" s="2" t="str">
        <v/>
      </c>
      <c r="X190" s="2" t="str">
        <v/>
      </c>
      <c r="Y190" s="261" t="str">
        <v/>
      </c>
      <c r="Z190" s="18">
        <v>0.66272966710695047</v>
      </c>
      <c r="AA190" s="2">
        <v>0.88807383397711526</v>
      </c>
      <c r="AB190" s="2">
        <v>0.1</v>
      </c>
      <c r="AC190" s="2">
        <v>0.95555088061803062</v>
      </c>
      <c r="AD190" s="2">
        <v>0.98807383397711523</v>
      </c>
      <c r="AE190" s="2">
        <v>0.18480738339771152</v>
      </c>
      <c r="AF190" s="2">
        <v>1.0385508806180306</v>
      </c>
      <c r="AG190" s="261">
        <v>0.99407383397711524</v>
      </c>
    </row>
    <row r="191" spans="6:33" x14ac:dyDescent="0.2">
      <c r="F191" s="2">
        <v>0.1</v>
      </c>
      <c r="G191" s="2">
        <v>0.17</v>
      </c>
      <c r="H191" s="2">
        <v>0.99</v>
      </c>
      <c r="J191" s="259">
        <v>0.96014954576223643</v>
      </c>
      <c r="K191" s="2">
        <v>0.17</v>
      </c>
      <c r="L191" s="2">
        <v>0.99</v>
      </c>
      <c r="M191" s="2">
        <v>0.192</v>
      </c>
      <c r="N191" s="2">
        <v>0.17</v>
      </c>
      <c r="O191" s="2">
        <v>0.96739999999999993</v>
      </c>
      <c r="P191" s="2">
        <v>9.0000000000000011E-2</v>
      </c>
      <c r="Q191" s="260">
        <v>0.26900000000000002</v>
      </c>
      <c r="R191" s="259" t="str">
        <v/>
      </c>
      <c r="S191" s="2" t="str">
        <v/>
      </c>
      <c r="T191" s="2" t="str">
        <v/>
      </c>
      <c r="U191" s="2" t="str">
        <v/>
      </c>
      <c r="V191" s="2" t="str">
        <v/>
      </c>
      <c r="W191" s="2" t="str">
        <v/>
      </c>
      <c r="X191" s="2" t="str">
        <v/>
      </c>
      <c r="Y191" s="261" t="str">
        <v/>
      </c>
      <c r="Z191" s="18">
        <v>0.96014954576223643</v>
      </c>
      <c r="AA191" s="2">
        <v>0.17</v>
      </c>
      <c r="AB191" s="2">
        <v>0.99</v>
      </c>
      <c r="AC191" s="2">
        <v>0.35520000000000007</v>
      </c>
      <c r="AD191" s="2">
        <v>0.27</v>
      </c>
      <c r="AE191" s="2">
        <v>0.96739999999999993</v>
      </c>
      <c r="AF191" s="2">
        <v>1.2036</v>
      </c>
      <c r="AG191" s="261">
        <v>0.36499999999999999</v>
      </c>
    </row>
    <row r="192" spans="6:33" ht="12" thickBot="1" x14ac:dyDescent="0.25">
      <c r="F192" s="2">
        <v>0.88807383397711515</v>
      </c>
      <c r="G192" s="2">
        <v>0.1</v>
      </c>
      <c r="H192" s="2">
        <v>0.1</v>
      </c>
      <c r="J192" s="161">
        <v>0.75938671070294328</v>
      </c>
      <c r="K192" s="262">
        <v>0.1</v>
      </c>
      <c r="L192" s="262">
        <v>0.1</v>
      </c>
      <c r="M192" s="262">
        <v>0.83590866559871713</v>
      </c>
      <c r="N192" s="262">
        <v>0.1</v>
      </c>
      <c r="O192" s="262">
        <v>0.10600000000000001</v>
      </c>
      <c r="P192" s="262">
        <v>0.7992664505794036</v>
      </c>
      <c r="Q192" s="263">
        <v>0.11000000000000001</v>
      </c>
      <c r="R192" s="161" t="str">
        <v/>
      </c>
      <c r="S192" s="262" t="str">
        <v/>
      </c>
      <c r="T192" s="262" t="str">
        <v/>
      </c>
      <c r="U192" s="262" t="str">
        <v/>
      </c>
      <c r="V192" s="262" t="str">
        <v/>
      </c>
      <c r="W192" s="262" t="str">
        <v/>
      </c>
      <c r="X192" s="262" t="str">
        <v/>
      </c>
      <c r="Y192" s="162" t="str">
        <v/>
      </c>
      <c r="Z192" s="264">
        <v>0.75938671070294328</v>
      </c>
      <c r="AA192" s="262">
        <v>0.1</v>
      </c>
      <c r="AB192" s="262">
        <v>0.1</v>
      </c>
      <c r="AC192" s="262">
        <v>0.9319086655987171</v>
      </c>
      <c r="AD192" s="262">
        <v>0.98807383397711512</v>
      </c>
      <c r="AE192" s="262">
        <v>0.10600000000000001</v>
      </c>
      <c r="AF192" s="262">
        <v>0.99126645057940355</v>
      </c>
      <c r="AG192" s="162">
        <v>0.96255088061803051</v>
      </c>
    </row>
    <row r="193" spans="6:33" x14ac:dyDescent="0.2">
      <c r="F193" s="2">
        <v>0.12</v>
      </c>
      <c r="G193" s="2">
        <v>0.1</v>
      </c>
      <c r="H193" s="2">
        <v>0.7</v>
      </c>
      <c r="J193" s="265" t="str">
        <v/>
      </c>
      <c r="K193" s="9" t="str">
        <v/>
      </c>
      <c r="L193" s="9" t="str">
        <v/>
      </c>
      <c r="M193" s="9" t="str">
        <v/>
      </c>
      <c r="N193" s="9" t="str">
        <v/>
      </c>
      <c r="O193" s="9" t="str">
        <v/>
      </c>
      <c r="P193" s="9" t="str">
        <v/>
      </c>
      <c r="Q193" s="157" t="str">
        <v/>
      </c>
      <c r="R193" s="265">
        <v>0.7017350269189625</v>
      </c>
      <c r="S193" s="9">
        <v>0.1</v>
      </c>
      <c r="T193" s="9">
        <v>0.7</v>
      </c>
      <c r="U193" s="9">
        <v>0.18159999999999998</v>
      </c>
      <c r="V193" s="9">
        <v>0.1</v>
      </c>
      <c r="W193" s="9">
        <v>0.68199999999999994</v>
      </c>
      <c r="X193" s="9">
        <v>0.108</v>
      </c>
      <c r="Y193" s="266">
        <v>0.16999999999999998</v>
      </c>
      <c r="Z193" s="267">
        <v>0.7017350269189625</v>
      </c>
      <c r="AA193" s="9">
        <v>0.1</v>
      </c>
      <c r="AB193" s="9">
        <v>0.7</v>
      </c>
      <c r="AC193" s="9">
        <v>0.27760000000000001</v>
      </c>
      <c r="AD193" s="9">
        <v>0.22</v>
      </c>
      <c r="AE193" s="9">
        <v>0.68199999999999994</v>
      </c>
      <c r="AF193" s="9">
        <v>0.87599999999999989</v>
      </c>
      <c r="AG193" s="266">
        <v>0.28520000000000001</v>
      </c>
    </row>
    <row r="194" spans="6:33" x14ac:dyDescent="0.2">
      <c r="F194" s="2">
        <v>0.88807383397711515</v>
      </c>
      <c r="G194" s="2">
        <v>0.1</v>
      </c>
      <c r="H194" s="2">
        <v>0.09</v>
      </c>
      <c r="J194" s="259" t="str">
        <v/>
      </c>
      <c r="K194" s="2" t="str">
        <v/>
      </c>
      <c r="L194" s="2" t="str">
        <v/>
      </c>
      <c r="M194" s="2" t="str">
        <v/>
      </c>
      <c r="N194" s="2" t="str">
        <v/>
      </c>
      <c r="O194" s="2" t="str">
        <v/>
      </c>
      <c r="P194" s="2" t="str">
        <v/>
      </c>
      <c r="Q194" s="260" t="str">
        <v/>
      </c>
      <c r="R194" s="259">
        <v>0.75138671070294316</v>
      </c>
      <c r="S194" s="2">
        <v>0.1</v>
      </c>
      <c r="T194" s="2">
        <v>0.09</v>
      </c>
      <c r="U194" s="2">
        <v>0.83490866559871713</v>
      </c>
      <c r="V194" s="2">
        <v>0.1</v>
      </c>
      <c r="W194" s="2">
        <v>9.6399999999999986E-2</v>
      </c>
      <c r="X194" s="2">
        <v>0.7992664505794036</v>
      </c>
      <c r="Y194" s="261">
        <v>0.109</v>
      </c>
      <c r="Z194" s="18">
        <v>0.75138671070294316</v>
      </c>
      <c r="AA194" s="2">
        <v>0.1</v>
      </c>
      <c r="AB194" s="2">
        <v>0.09</v>
      </c>
      <c r="AC194" s="2">
        <v>0.9309086655987171</v>
      </c>
      <c r="AD194" s="2">
        <v>0.98807383397711512</v>
      </c>
      <c r="AE194" s="2">
        <v>9.6399999999999986E-2</v>
      </c>
      <c r="AF194" s="2">
        <v>0.9816664505794036</v>
      </c>
      <c r="AG194" s="261">
        <v>0.96155088061803051</v>
      </c>
    </row>
    <row r="195" spans="6:33" x14ac:dyDescent="0.2">
      <c r="F195" s="2">
        <v>0.1</v>
      </c>
      <c r="G195" s="2">
        <v>0.88807383397711526</v>
      </c>
      <c r="H195" s="2">
        <v>0.2</v>
      </c>
      <c r="J195" s="259" t="str">
        <v/>
      </c>
      <c r="K195" s="2" t="str">
        <v/>
      </c>
      <c r="L195" s="2" t="str">
        <v/>
      </c>
      <c r="M195" s="2" t="str">
        <v/>
      </c>
      <c r="N195" s="2" t="str">
        <v/>
      </c>
      <c r="O195" s="2" t="str">
        <v/>
      </c>
      <c r="P195" s="2" t="str">
        <v/>
      </c>
      <c r="Q195" s="260" t="str">
        <v/>
      </c>
      <c r="R195" s="259">
        <v>0.74272966710695054</v>
      </c>
      <c r="S195" s="2">
        <v>0.88807383397711526</v>
      </c>
      <c r="T195" s="2">
        <v>0.2</v>
      </c>
      <c r="U195" s="2">
        <v>0.11300000000000002</v>
      </c>
      <c r="V195" s="2">
        <v>0.88807383397711526</v>
      </c>
      <c r="W195" s="2">
        <v>0.28080738339771155</v>
      </c>
      <c r="X195" s="2">
        <v>9.0000000000000011E-2</v>
      </c>
      <c r="Y195" s="261">
        <v>0.90807383397711527</v>
      </c>
      <c r="Z195" s="18">
        <v>0.74272966710695054</v>
      </c>
      <c r="AA195" s="2">
        <v>0.88807383397711526</v>
      </c>
      <c r="AB195" s="2">
        <v>0.2</v>
      </c>
      <c r="AC195" s="2">
        <v>0.96555088061803063</v>
      </c>
      <c r="AD195" s="2">
        <v>0.98807383397711523</v>
      </c>
      <c r="AE195" s="2">
        <v>0.28080738339771155</v>
      </c>
      <c r="AF195" s="2">
        <v>1.1345508806180307</v>
      </c>
      <c r="AG195" s="261">
        <v>1.0040738339771151</v>
      </c>
    </row>
    <row r="196" spans="6:33" x14ac:dyDescent="0.2">
      <c r="F196" s="2">
        <v>0.3</v>
      </c>
      <c r="G196" s="2">
        <v>0.1</v>
      </c>
      <c r="H196" s="2">
        <v>0.88807383397711526</v>
      </c>
      <c r="J196" s="259" t="str">
        <v/>
      </c>
      <c r="K196" s="2" t="str">
        <v/>
      </c>
      <c r="L196" s="2" t="str">
        <v/>
      </c>
      <c r="M196" s="2" t="str">
        <v/>
      </c>
      <c r="N196" s="2" t="str">
        <v/>
      </c>
      <c r="O196" s="2" t="str">
        <v/>
      </c>
      <c r="P196" s="2" t="str">
        <v/>
      </c>
      <c r="Q196" s="260" t="str">
        <v/>
      </c>
      <c r="R196" s="259">
        <v>0.97819409410065483</v>
      </c>
      <c r="S196" s="2">
        <v>0.1</v>
      </c>
      <c r="T196" s="2">
        <v>0.88807383397711526</v>
      </c>
      <c r="U196" s="2">
        <v>0.36780738339771157</v>
      </c>
      <c r="V196" s="2">
        <v>0.1</v>
      </c>
      <c r="W196" s="2">
        <v>0.86255088061803065</v>
      </c>
      <c r="X196" s="2">
        <v>0.27</v>
      </c>
      <c r="Y196" s="261">
        <v>0.18880738339771153</v>
      </c>
      <c r="Z196" s="18">
        <v>0.97819409410065483</v>
      </c>
      <c r="AA196" s="2">
        <v>0.1</v>
      </c>
      <c r="AB196" s="2">
        <v>0.88807383397711526</v>
      </c>
      <c r="AC196" s="2">
        <v>0.46380738339771155</v>
      </c>
      <c r="AD196" s="2">
        <v>0.4</v>
      </c>
      <c r="AE196" s="2">
        <v>0.86255088061803065</v>
      </c>
      <c r="AF196" s="2">
        <v>1.2185508806180305</v>
      </c>
      <c r="AG196" s="261">
        <v>0.47680738339771156</v>
      </c>
    </row>
    <row r="197" spans="6:33" x14ac:dyDescent="0.2">
      <c r="F197" s="2">
        <v>0.88807383397711515</v>
      </c>
      <c r="G197" s="2">
        <v>0.12</v>
      </c>
      <c r="H197" s="2">
        <v>0.1</v>
      </c>
      <c r="J197" s="259" t="str">
        <v/>
      </c>
      <c r="K197" s="2" t="str">
        <v/>
      </c>
      <c r="L197" s="2" t="str">
        <v/>
      </c>
      <c r="M197" s="2" t="str">
        <v/>
      </c>
      <c r="N197" s="2" t="str">
        <v/>
      </c>
      <c r="O197" s="2" t="str">
        <v/>
      </c>
      <c r="P197" s="2" t="str">
        <v/>
      </c>
      <c r="Q197" s="260" t="str">
        <v/>
      </c>
      <c r="R197" s="259">
        <v>0.77093371608673578</v>
      </c>
      <c r="S197" s="2">
        <v>0.12</v>
      </c>
      <c r="T197" s="2">
        <v>0.1</v>
      </c>
      <c r="U197" s="2">
        <v>0.83590866559871713</v>
      </c>
      <c r="V197" s="2">
        <v>0.12</v>
      </c>
      <c r="W197" s="2">
        <v>0.108</v>
      </c>
      <c r="X197" s="2">
        <v>0.7992664505794036</v>
      </c>
      <c r="Y197" s="261">
        <v>0.13</v>
      </c>
      <c r="Z197" s="18">
        <v>0.77093371608673578</v>
      </c>
      <c r="AA197" s="2">
        <v>0.12</v>
      </c>
      <c r="AB197" s="2">
        <v>0.1</v>
      </c>
      <c r="AC197" s="2">
        <v>0.9511086655987171</v>
      </c>
      <c r="AD197" s="2">
        <v>1.0080738339771151</v>
      </c>
      <c r="AE197" s="2">
        <v>0.108</v>
      </c>
      <c r="AF197" s="2">
        <v>1.0104664505794037</v>
      </c>
      <c r="AG197" s="261">
        <v>0.98255088061803053</v>
      </c>
    </row>
    <row r="198" spans="6:33" x14ac:dyDescent="0.2">
      <c r="F198" s="2">
        <v>0.1</v>
      </c>
      <c r="G198" s="2">
        <v>0.88807383397711526</v>
      </c>
      <c r="H198" s="2">
        <v>0.1</v>
      </c>
      <c r="J198" s="259" t="str">
        <v/>
      </c>
      <c r="K198" s="2" t="str">
        <v/>
      </c>
      <c r="L198" s="2" t="str">
        <v/>
      </c>
      <c r="M198" s="2" t="str">
        <v/>
      </c>
      <c r="N198" s="2" t="str">
        <v/>
      </c>
      <c r="O198" s="2" t="str">
        <v/>
      </c>
      <c r="P198" s="2" t="str">
        <v/>
      </c>
      <c r="Q198" s="260" t="str">
        <v/>
      </c>
      <c r="R198" s="259">
        <v>0.66272966710695047</v>
      </c>
      <c r="S198" s="2">
        <v>0.88807383397711526</v>
      </c>
      <c r="T198" s="2">
        <v>0.1</v>
      </c>
      <c r="U198" s="2">
        <v>0.10300000000000001</v>
      </c>
      <c r="V198" s="2">
        <v>0.88807383397711526</v>
      </c>
      <c r="W198" s="2">
        <v>0.18480738339771152</v>
      </c>
      <c r="X198" s="2">
        <v>9.0000000000000011E-2</v>
      </c>
      <c r="Y198" s="261">
        <v>0.89807383397711527</v>
      </c>
      <c r="Z198" s="18">
        <v>0.66272966710695047</v>
      </c>
      <c r="AA198" s="2">
        <v>0.88807383397711526</v>
      </c>
      <c r="AB198" s="2">
        <v>0.1</v>
      </c>
      <c r="AC198" s="2">
        <v>0.95555088061803062</v>
      </c>
      <c r="AD198" s="2">
        <v>0.98807383397711523</v>
      </c>
      <c r="AE198" s="2">
        <v>0.18480738339771152</v>
      </c>
      <c r="AF198" s="2">
        <v>1.0385508806180306</v>
      </c>
      <c r="AG198" s="261">
        <v>0.99407383397711524</v>
      </c>
    </row>
    <row r="199" spans="6:33" x14ac:dyDescent="0.2">
      <c r="F199" s="2">
        <v>0.1</v>
      </c>
      <c r="G199" s="2">
        <v>0.17</v>
      </c>
      <c r="H199" s="2">
        <v>0.99</v>
      </c>
      <c r="J199" s="259" t="str">
        <v/>
      </c>
      <c r="K199" s="2" t="str">
        <v/>
      </c>
      <c r="L199" s="2" t="str">
        <v/>
      </c>
      <c r="M199" s="2" t="str">
        <v/>
      </c>
      <c r="N199" s="2" t="str">
        <v/>
      </c>
      <c r="O199" s="2" t="str">
        <v/>
      </c>
      <c r="P199" s="2" t="str">
        <v/>
      </c>
      <c r="Q199" s="260" t="str">
        <v/>
      </c>
      <c r="R199" s="259">
        <v>0.96014954576223643</v>
      </c>
      <c r="S199" s="2">
        <v>0.17</v>
      </c>
      <c r="T199" s="2">
        <v>0.99</v>
      </c>
      <c r="U199" s="2">
        <v>0.192</v>
      </c>
      <c r="V199" s="2">
        <v>0.17</v>
      </c>
      <c r="W199" s="2">
        <v>0.96739999999999993</v>
      </c>
      <c r="X199" s="2">
        <v>9.0000000000000011E-2</v>
      </c>
      <c r="Y199" s="261">
        <v>0.26900000000000002</v>
      </c>
      <c r="Z199" s="18">
        <v>0.96014954576223643</v>
      </c>
      <c r="AA199" s="2">
        <v>0.17</v>
      </c>
      <c r="AB199" s="2">
        <v>0.99</v>
      </c>
      <c r="AC199" s="2">
        <v>0.35520000000000007</v>
      </c>
      <c r="AD199" s="2">
        <v>0.27</v>
      </c>
      <c r="AE199" s="2">
        <v>0.96739999999999993</v>
      </c>
      <c r="AF199" s="2">
        <v>1.2036</v>
      </c>
      <c r="AG199" s="261">
        <v>0.36499999999999999</v>
      </c>
    </row>
    <row r="200" spans="6:33" ht="12" thickBot="1" x14ac:dyDescent="0.25">
      <c r="F200" s="2">
        <v>0.88807383397711515</v>
      </c>
      <c r="G200" s="2">
        <v>0.1</v>
      </c>
      <c r="H200" s="2">
        <v>0.1</v>
      </c>
      <c r="J200" s="268" t="str">
        <v/>
      </c>
      <c r="K200" s="269" t="str">
        <v/>
      </c>
      <c r="L200" s="269" t="str">
        <v/>
      </c>
      <c r="M200" s="269" t="str">
        <v/>
      </c>
      <c r="N200" s="269" t="str">
        <v/>
      </c>
      <c r="O200" s="269" t="str">
        <v/>
      </c>
      <c r="P200" s="269" t="str">
        <v/>
      </c>
      <c r="Q200" s="270" t="str">
        <v/>
      </c>
      <c r="R200" s="268">
        <v>0.75938671070294328</v>
      </c>
      <c r="S200" s="269">
        <v>0.1</v>
      </c>
      <c r="T200" s="269">
        <v>0.1</v>
      </c>
      <c r="U200" s="269">
        <v>0.83590866559871713</v>
      </c>
      <c r="V200" s="269">
        <v>0.1</v>
      </c>
      <c r="W200" s="269">
        <v>0.10600000000000001</v>
      </c>
      <c r="X200" s="269">
        <v>0.7992664505794036</v>
      </c>
      <c r="Y200" s="271">
        <v>0.11000000000000001</v>
      </c>
      <c r="Z200" s="272">
        <v>0.75938671070294328</v>
      </c>
      <c r="AA200" s="269">
        <v>0.1</v>
      </c>
      <c r="AB200" s="269">
        <v>0.1</v>
      </c>
      <c r="AC200" s="269">
        <v>0.9319086655987171</v>
      </c>
      <c r="AD200" s="269">
        <v>0.98807383397711512</v>
      </c>
      <c r="AE200" s="269">
        <v>0.10600000000000001</v>
      </c>
      <c r="AF200" s="269">
        <v>0.99126645057940355</v>
      </c>
      <c r="AG200" s="271">
        <v>0.96255088061803051</v>
      </c>
    </row>
    <row r="201" spans="6:33" x14ac:dyDescent="0.2">
      <c r="F201" s="2">
        <v>0.12</v>
      </c>
      <c r="G201" s="2">
        <v>0.1</v>
      </c>
      <c r="H201" s="2">
        <v>0.7</v>
      </c>
      <c r="J201" s="159">
        <v>0.7017350269189625</v>
      </c>
      <c r="K201" s="256">
        <v>0.1</v>
      </c>
      <c r="L201" s="256">
        <v>0.7</v>
      </c>
      <c r="M201" s="256">
        <v>0.18159999999999998</v>
      </c>
      <c r="N201" s="256">
        <v>0.1</v>
      </c>
      <c r="O201" s="256">
        <v>0.68199999999999994</v>
      </c>
      <c r="P201" s="256">
        <v>0.108</v>
      </c>
      <c r="Q201" s="257">
        <v>0.16999999999999998</v>
      </c>
      <c r="R201" s="159">
        <v>0.7017350269189625</v>
      </c>
      <c r="S201" s="256">
        <v>0.1</v>
      </c>
      <c r="T201" s="256">
        <v>0.7</v>
      </c>
      <c r="U201" s="256">
        <v>0.18159999999999998</v>
      </c>
      <c r="V201" s="256">
        <v>0.1</v>
      </c>
      <c r="W201" s="256">
        <v>0.68199999999999994</v>
      </c>
      <c r="X201" s="256">
        <v>0.108</v>
      </c>
      <c r="Y201" s="160">
        <v>0.16999999999999998</v>
      </c>
      <c r="Z201" s="258" t="str">
        <v/>
      </c>
      <c r="AA201" s="256" t="str">
        <v/>
      </c>
      <c r="AB201" s="256" t="str">
        <v/>
      </c>
      <c r="AC201" s="256" t="str">
        <v/>
      </c>
      <c r="AD201" s="256" t="str">
        <v/>
      </c>
      <c r="AE201" s="256" t="str">
        <v/>
      </c>
      <c r="AF201" s="256" t="str">
        <v/>
      </c>
      <c r="AG201" s="160" t="str">
        <v/>
      </c>
    </row>
    <row r="202" spans="6:33" x14ac:dyDescent="0.2">
      <c r="F202" s="2">
        <v>0.88807383397711515</v>
      </c>
      <c r="G202" s="2">
        <v>0.1</v>
      </c>
      <c r="H202" s="2">
        <v>0.09</v>
      </c>
      <c r="J202" s="259">
        <v>0.75138671070294316</v>
      </c>
      <c r="K202" s="2">
        <v>0.1</v>
      </c>
      <c r="L202" s="2">
        <v>0.09</v>
      </c>
      <c r="M202" s="2">
        <v>0.83490866559871713</v>
      </c>
      <c r="N202" s="2">
        <v>0.1</v>
      </c>
      <c r="O202" s="2">
        <v>9.6399999999999986E-2</v>
      </c>
      <c r="P202" s="2">
        <v>0.7992664505794036</v>
      </c>
      <c r="Q202" s="260">
        <v>0.109</v>
      </c>
      <c r="R202" s="259">
        <v>0.75138671070294316</v>
      </c>
      <c r="S202" s="2">
        <v>0.1</v>
      </c>
      <c r="T202" s="2">
        <v>0.09</v>
      </c>
      <c r="U202" s="2">
        <v>0.83490866559871713</v>
      </c>
      <c r="V202" s="2">
        <v>0.1</v>
      </c>
      <c r="W202" s="2">
        <v>9.6399999999999986E-2</v>
      </c>
      <c r="X202" s="2">
        <v>0.7992664505794036</v>
      </c>
      <c r="Y202" s="261">
        <v>0.109</v>
      </c>
      <c r="Z202" s="18" t="str">
        <v/>
      </c>
      <c r="AA202" s="2" t="str">
        <v/>
      </c>
      <c r="AB202" s="2" t="str">
        <v/>
      </c>
      <c r="AC202" s="2" t="str">
        <v/>
      </c>
      <c r="AD202" s="2" t="str">
        <v/>
      </c>
      <c r="AE202" s="2" t="str">
        <v/>
      </c>
      <c r="AF202" s="2" t="str">
        <v/>
      </c>
      <c r="AG202" s="261" t="str">
        <v/>
      </c>
    </row>
    <row r="203" spans="6:33" x14ac:dyDescent="0.2">
      <c r="F203" s="2">
        <v>0.1</v>
      </c>
      <c r="G203" s="2">
        <v>0.88807383397711526</v>
      </c>
      <c r="H203" s="2">
        <v>0.2</v>
      </c>
      <c r="J203" s="259">
        <v>0.74272966710695054</v>
      </c>
      <c r="K203" s="2">
        <v>0.88807383397711526</v>
      </c>
      <c r="L203" s="2">
        <v>0.2</v>
      </c>
      <c r="M203" s="2">
        <v>0.11300000000000002</v>
      </c>
      <c r="N203" s="2">
        <v>0.88807383397711526</v>
      </c>
      <c r="O203" s="2">
        <v>0.28080738339771155</v>
      </c>
      <c r="P203" s="2">
        <v>9.0000000000000011E-2</v>
      </c>
      <c r="Q203" s="260">
        <v>0.90807383397711527</v>
      </c>
      <c r="R203" s="259">
        <v>0.74272966710695054</v>
      </c>
      <c r="S203" s="2">
        <v>0.88807383397711526</v>
      </c>
      <c r="T203" s="2">
        <v>0.2</v>
      </c>
      <c r="U203" s="2">
        <v>0.11300000000000002</v>
      </c>
      <c r="V203" s="2">
        <v>0.88807383397711526</v>
      </c>
      <c r="W203" s="2">
        <v>0.28080738339771155</v>
      </c>
      <c r="X203" s="2">
        <v>9.0000000000000011E-2</v>
      </c>
      <c r="Y203" s="261">
        <v>0.90807383397711527</v>
      </c>
      <c r="Z203" s="18" t="str">
        <v/>
      </c>
      <c r="AA203" s="2" t="str">
        <v/>
      </c>
      <c r="AB203" s="2" t="str">
        <v/>
      </c>
      <c r="AC203" s="2" t="str">
        <v/>
      </c>
      <c r="AD203" s="2" t="str">
        <v/>
      </c>
      <c r="AE203" s="2" t="str">
        <v/>
      </c>
      <c r="AF203" s="2" t="str">
        <v/>
      </c>
      <c r="AG203" s="261" t="str">
        <v/>
      </c>
    </row>
    <row r="204" spans="6:33" x14ac:dyDescent="0.2">
      <c r="F204" s="2">
        <v>0.3</v>
      </c>
      <c r="G204" s="2">
        <v>0.1</v>
      </c>
      <c r="H204" s="2">
        <v>0.88807383397711526</v>
      </c>
      <c r="J204" s="259">
        <v>0.97819409410065483</v>
      </c>
      <c r="K204" s="2">
        <v>0.1</v>
      </c>
      <c r="L204" s="2">
        <v>0.88807383397711526</v>
      </c>
      <c r="M204" s="2">
        <v>0.36780738339771157</v>
      </c>
      <c r="N204" s="2">
        <v>0.1</v>
      </c>
      <c r="O204" s="2">
        <v>0.86255088061803065</v>
      </c>
      <c r="P204" s="2">
        <v>0.27</v>
      </c>
      <c r="Q204" s="260">
        <v>0.18880738339771153</v>
      </c>
      <c r="R204" s="259">
        <v>0.97819409410065483</v>
      </c>
      <c r="S204" s="2">
        <v>0.1</v>
      </c>
      <c r="T204" s="2">
        <v>0.88807383397711526</v>
      </c>
      <c r="U204" s="2">
        <v>0.36780738339771157</v>
      </c>
      <c r="V204" s="2">
        <v>0.1</v>
      </c>
      <c r="W204" s="2">
        <v>0.86255088061803065</v>
      </c>
      <c r="X204" s="2">
        <v>0.27</v>
      </c>
      <c r="Y204" s="261">
        <v>0.18880738339771153</v>
      </c>
      <c r="Z204" s="18" t="str">
        <v/>
      </c>
      <c r="AA204" s="2" t="str">
        <v/>
      </c>
      <c r="AB204" s="2" t="str">
        <v/>
      </c>
      <c r="AC204" s="2" t="str">
        <v/>
      </c>
      <c r="AD204" s="2" t="str">
        <v/>
      </c>
      <c r="AE204" s="2" t="str">
        <v/>
      </c>
      <c r="AF204" s="2" t="str">
        <v/>
      </c>
      <c r="AG204" s="261" t="str">
        <v/>
      </c>
    </row>
    <row r="205" spans="6:33" x14ac:dyDescent="0.2">
      <c r="F205" s="2">
        <v>0.88807383397711515</v>
      </c>
      <c r="G205" s="2">
        <v>0.12</v>
      </c>
      <c r="H205" s="2">
        <v>0.1</v>
      </c>
      <c r="J205" s="259">
        <v>0.77093371608673578</v>
      </c>
      <c r="K205" s="2">
        <v>0.12</v>
      </c>
      <c r="L205" s="2">
        <v>0.1</v>
      </c>
      <c r="M205" s="2">
        <v>0.83590866559871713</v>
      </c>
      <c r="N205" s="2">
        <v>0.12</v>
      </c>
      <c r="O205" s="2">
        <v>0.108</v>
      </c>
      <c r="P205" s="2">
        <v>0.7992664505794036</v>
      </c>
      <c r="Q205" s="260">
        <v>0.13</v>
      </c>
      <c r="R205" s="259">
        <v>0.77093371608673578</v>
      </c>
      <c r="S205" s="2">
        <v>0.12</v>
      </c>
      <c r="T205" s="2">
        <v>0.1</v>
      </c>
      <c r="U205" s="2">
        <v>0.83590866559871713</v>
      </c>
      <c r="V205" s="2">
        <v>0.12</v>
      </c>
      <c r="W205" s="2">
        <v>0.108</v>
      </c>
      <c r="X205" s="2">
        <v>0.7992664505794036</v>
      </c>
      <c r="Y205" s="261">
        <v>0.13</v>
      </c>
      <c r="Z205" s="18" t="str">
        <v/>
      </c>
      <c r="AA205" s="2" t="str">
        <v/>
      </c>
      <c r="AB205" s="2" t="str">
        <v/>
      </c>
      <c r="AC205" s="2" t="str">
        <v/>
      </c>
      <c r="AD205" s="2" t="str">
        <v/>
      </c>
      <c r="AE205" s="2" t="str">
        <v/>
      </c>
      <c r="AF205" s="2" t="str">
        <v/>
      </c>
      <c r="AG205" s="261" t="str">
        <v/>
      </c>
    </row>
    <row r="206" spans="6:33" x14ac:dyDescent="0.2">
      <c r="F206" s="2">
        <v>0.1</v>
      </c>
      <c r="G206" s="2">
        <v>0.88807383397711526</v>
      </c>
      <c r="H206" s="2">
        <v>0.1</v>
      </c>
      <c r="J206" s="259">
        <v>0.66272966710695047</v>
      </c>
      <c r="K206" s="2">
        <v>0.88807383397711526</v>
      </c>
      <c r="L206" s="2">
        <v>0.1</v>
      </c>
      <c r="M206" s="2">
        <v>0.10300000000000001</v>
      </c>
      <c r="N206" s="2">
        <v>0.88807383397711526</v>
      </c>
      <c r="O206" s="2">
        <v>0.18480738339771152</v>
      </c>
      <c r="P206" s="2">
        <v>9.0000000000000011E-2</v>
      </c>
      <c r="Q206" s="260">
        <v>0.89807383397711527</v>
      </c>
      <c r="R206" s="259">
        <v>0.66272966710695047</v>
      </c>
      <c r="S206" s="2">
        <v>0.88807383397711526</v>
      </c>
      <c r="T206" s="2">
        <v>0.1</v>
      </c>
      <c r="U206" s="2">
        <v>0.10300000000000001</v>
      </c>
      <c r="V206" s="2">
        <v>0.88807383397711526</v>
      </c>
      <c r="W206" s="2">
        <v>0.18480738339771152</v>
      </c>
      <c r="X206" s="2">
        <v>9.0000000000000011E-2</v>
      </c>
      <c r="Y206" s="261">
        <v>0.89807383397711527</v>
      </c>
      <c r="Z206" s="18" t="str">
        <v/>
      </c>
      <c r="AA206" s="2" t="str">
        <v/>
      </c>
      <c r="AB206" s="2" t="str">
        <v/>
      </c>
      <c r="AC206" s="2" t="str">
        <v/>
      </c>
      <c r="AD206" s="2" t="str">
        <v/>
      </c>
      <c r="AE206" s="2" t="str">
        <v/>
      </c>
      <c r="AF206" s="2" t="str">
        <v/>
      </c>
      <c r="AG206" s="261" t="str">
        <v/>
      </c>
    </row>
    <row r="207" spans="6:33" x14ac:dyDescent="0.2">
      <c r="F207" s="2">
        <v>0.1</v>
      </c>
      <c r="G207" s="2">
        <v>0.17</v>
      </c>
      <c r="H207" s="2">
        <v>0.99</v>
      </c>
      <c r="J207" s="259">
        <v>0.96014954576223643</v>
      </c>
      <c r="K207" s="2">
        <v>0.17</v>
      </c>
      <c r="L207" s="2">
        <v>0.99</v>
      </c>
      <c r="M207" s="2">
        <v>0.192</v>
      </c>
      <c r="N207" s="2">
        <v>0.17</v>
      </c>
      <c r="O207" s="2">
        <v>0.96739999999999993</v>
      </c>
      <c r="P207" s="2">
        <v>9.0000000000000011E-2</v>
      </c>
      <c r="Q207" s="260">
        <v>0.26900000000000002</v>
      </c>
      <c r="R207" s="259">
        <v>0.96014954576223643</v>
      </c>
      <c r="S207" s="2">
        <v>0.17</v>
      </c>
      <c r="T207" s="2">
        <v>0.99</v>
      </c>
      <c r="U207" s="2">
        <v>0.192</v>
      </c>
      <c r="V207" s="2">
        <v>0.17</v>
      </c>
      <c r="W207" s="2">
        <v>0.96739999999999993</v>
      </c>
      <c r="X207" s="2">
        <v>9.0000000000000011E-2</v>
      </c>
      <c r="Y207" s="261">
        <v>0.26900000000000002</v>
      </c>
      <c r="Z207" s="18" t="str">
        <v/>
      </c>
      <c r="AA207" s="2" t="str">
        <v/>
      </c>
      <c r="AB207" s="2" t="str">
        <v/>
      </c>
      <c r="AC207" s="2" t="str">
        <v/>
      </c>
      <c r="AD207" s="2" t="str">
        <v/>
      </c>
      <c r="AE207" s="2" t="str">
        <v/>
      </c>
      <c r="AF207" s="2" t="str">
        <v/>
      </c>
      <c r="AG207" s="261" t="str">
        <v/>
      </c>
    </row>
    <row r="208" spans="6:33" ht="12" thickBot="1" x14ac:dyDescent="0.25">
      <c r="F208" s="2">
        <v>0.89</v>
      </c>
      <c r="G208" s="2">
        <v>0.1</v>
      </c>
      <c r="H208" s="2">
        <v>0.1</v>
      </c>
      <c r="J208" s="161">
        <v>0.76073502691896255</v>
      </c>
      <c r="K208" s="262">
        <v>0.1</v>
      </c>
      <c r="L208" s="262">
        <v>0.1</v>
      </c>
      <c r="M208" s="262">
        <v>0.83770000000000011</v>
      </c>
      <c r="N208" s="262">
        <v>0.1</v>
      </c>
      <c r="O208" s="262">
        <v>0.10600000000000001</v>
      </c>
      <c r="P208" s="262">
        <v>0.80100000000000005</v>
      </c>
      <c r="Q208" s="263">
        <v>0.11000000000000001</v>
      </c>
      <c r="R208" s="161">
        <v>0.76073502691896255</v>
      </c>
      <c r="S208" s="262">
        <v>0.1</v>
      </c>
      <c r="T208" s="262">
        <v>0.1</v>
      </c>
      <c r="U208" s="262">
        <v>0.83770000000000011</v>
      </c>
      <c r="V208" s="262">
        <v>0.1</v>
      </c>
      <c r="W208" s="262">
        <v>0.10600000000000001</v>
      </c>
      <c r="X208" s="262">
        <v>0.80100000000000005</v>
      </c>
      <c r="Y208" s="162">
        <v>0.11000000000000001</v>
      </c>
      <c r="Z208" s="264" t="str">
        <v/>
      </c>
      <c r="AA208" s="262" t="str">
        <v/>
      </c>
      <c r="AB208" s="262" t="str">
        <v/>
      </c>
      <c r="AC208" s="262" t="str">
        <v/>
      </c>
      <c r="AD208" s="262" t="str">
        <v/>
      </c>
      <c r="AE208" s="262" t="str">
        <v/>
      </c>
      <c r="AF208" s="262" t="str">
        <v/>
      </c>
      <c r="AG208" s="162" t="str">
        <v/>
      </c>
    </row>
  </sheetData>
  <mergeCells count="45">
    <mergeCell ref="Z96:AC99"/>
    <mergeCell ref="AD96:AG99"/>
    <mergeCell ref="AD100:AG103"/>
    <mergeCell ref="J92:M95"/>
    <mergeCell ref="N92:Q95"/>
    <mergeCell ref="J96:M99"/>
    <mergeCell ref="N96:Q99"/>
    <mergeCell ref="R92:U95"/>
    <mergeCell ref="V92:Y95"/>
    <mergeCell ref="J100:M103"/>
    <mergeCell ref="N100:Q103"/>
    <mergeCell ref="R100:U103"/>
    <mergeCell ref="V100:Y103"/>
    <mergeCell ref="Z100:AC103"/>
    <mergeCell ref="R96:U99"/>
    <mergeCell ref="V96:Y99"/>
    <mergeCell ref="Z92:AC95"/>
    <mergeCell ref="AD92:AG95"/>
    <mergeCell ref="AD108:AG111"/>
    <mergeCell ref="J104:M107"/>
    <mergeCell ref="N104:Q107"/>
    <mergeCell ref="R104:U107"/>
    <mergeCell ref="V104:Y107"/>
    <mergeCell ref="Z104:AC107"/>
    <mergeCell ref="AD104:AG107"/>
    <mergeCell ref="J108:M111"/>
    <mergeCell ref="N108:Q111"/>
    <mergeCell ref="R108:U111"/>
    <mergeCell ref="V108:Y111"/>
    <mergeCell ref="Z108:AC111"/>
    <mergeCell ref="J119:Q126"/>
    <mergeCell ref="R119:Y126"/>
    <mergeCell ref="Z119:AG126"/>
    <mergeCell ref="J112:M115"/>
    <mergeCell ref="N112:Q115"/>
    <mergeCell ref="R112:U115"/>
    <mergeCell ref="V112:Y115"/>
    <mergeCell ref="Z112:AC115"/>
    <mergeCell ref="AD112:AG115"/>
    <mergeCell ref="J135:Q142"/>
    <mergeCell ref="R135:Y142"/>
    <mergeCell ref="Z135:AG142"/>
    <mergeCell ref="J127:Q134"/>
    <mergeCell ref="R127:Y134"/>
    <mergeCell ref="Z127:AG134"/>
  </mergeCells>
  <conditionalFormatting sqref="F11:H34">
    <cfRule type="colorScale" priority="3">
      <colorScale>
        <cfvo type="min"/>
        <cfvo type="max"/>
        <color theme="0"/>
        <color rgb="FF92D050"/>
      </colorScale>
    </cfRule>
  </conditionalFormatting>
  <conditionalFormatting sqref="F38:H63">
    <cfRule type="colorScale" priority="4">
      <colorScale>
        <cfvo type="min"/>
        <cfvo type="max"/>
        <color theme="0"/>
        <color rgb="FF00B0F0"/>
      </colorScale>
    </cfRule>
  </conditionalFormatting>
  <conditionalFormatting sqref="J32:AG34">
    <cfRule type="colorScale" priority="2">
      <colorScale>
        <cfvo type="min"/>
        <cfvo type="max"/>
        <color theme="0"/>
        <color rgb="FF92D050"/>
      </colorScale>
    </cfRule>
  </conditionalFormatting>
  <conditionalFormatting sqref="J38:AG6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scale="3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EC8D-6015-EE43-9BA2-C4E35D4C2A9D}">
  <sheetPr>
    <pageSetUpPr fitToPage="1"/>
  </sheetPr>
  <dimension ref="A2:AZ70"/>
  <sheetViews>
    <sheetView showGridLines="0" topLeftCell="A27" zoomScale="125" zoomScaleNormal="110" workbookViewId="0">
      <selection activeCell="P12" sqref="P12"/>
    </sheetView>
  </sheetViews>
  <sheetFormatPr baseColWidth="10" defaultColWidth="10.83203125" defaultRowHeight="11" x14ac:dyDescent="0.15"/>
  <cols>
    <col min="1" max="49" width="4.83203125" style="214" customWidth="1"/>
    <col min="50" max="58" width="5.1640625" style="214" customWidth="1"/>
    <col min="59" max="74" width="4.83203125" style="214" customWidth="1"/>
    <col min="75" max="16384" width="10.83203125" style="214"/>
  </cols>
  <sheetData>
    <row r="2" spans="1:43" s="239" customFormat="1" ht="25" x14ac:dyDescent="0.2">
      <c r="D2" s="238" t="s">
        <v>71</v>
      </c>
      <c r="H2" s="240" t="s">
        <v>92</v>
      </c>
      <c r="J2" s="254"/>
    </row>
    <row r="3" spans="1:43" s="122" customFormat="1" x14ac:dyDescent="0.15">
      <c r="B3" s="172"/>
      <c r="C3" s="172"/>
      <c r="D3" s="172"/>
    </row>
    <row r="4" spans="1:43" s="122" customFormat="1" x14ac:dyDescent="0.15">
      <c r="B4" s="172"/>
      <c r="C4" s="172"/>
      <c r="D4" s="172"/>
      <c r="E4" s="173"/>
      <c r="F4" s="174"/>
      <c r="G4" s="125"/>
      <c r="H4" s="126"/>
      <c r="I4" s="172"/>
    </row>
    <row r="5" spans="1:43" s="122" customFormat="1" x14ac:dyDescent="0.15">
      <c r="B5" s="172"/>
      <c r="C5" s="172"/>
      <c r="D5" s="172"/>
      <c r="E5" s="175"/>
      <c r="F5" s="176"/>
      <c r="G5" s="127" t="s">
        <v>41</v>
      </c>
      <c r="H5" s="128">
        <v>4</v>
      </c>
      <c r="J5" s="241" t="s">
        <v>8</v>
      </c>
      <c r="K5" s="242" t="b">
        <v>0</v>
      </c>
    </row>
    <row r="6" spans="1:43" s="122" customFormat="1" x14ac:dyDescent="0.15">
      <c r="B6" s="172"/>
      <c r="C6" s="172"/>
      <c r="D6" s="172"/>
      <c r="E6" s="175"/>
      <c r="F6" s="176"/>
      <c r="G6" s="127" t="s">
        <v>42</v>
      </c>
      <c r="H6" s="128">
        <v>8</v>
      </c>
    </row>
    <row r="7" spans="1:43" s="122" customFormat="1" x14ac:dyDescent="0.15">
      <c r="B7" s="172"/>
      <c r="C7" s="172"/>
      <c r="D7" s="172"/>
      <c r="E7" s="175"/>
      <c r="F7" s="176"/>
      <c r="G7" s="127" t="s">
        <v>64</v>
      </c>
      <c r="H7" s="128">
        <v>24</v>
      </c>
    </row>
    <row r="8" spans="1:43" s="122" customFormat="1" x14ac:dyDescent="0.15">
      <c r="B8" s="172"/>
      <c r="C8" s="172"/>
      <c r="D8" s="172"/>
      <c r="E8" s="175"/>
      <c r="F8" s="176"/>
      <c r="G8" s="127" t="s">
        <v>65</v>
      </c>
      <c r="H8" s="128">
        <v>3</v>
      </c>
    </row>
    <row r="9" spans="1:43" s="122" customFormat="1" x14ac:dyDescent="0.15">
      <c r="B9" s="172"/>
      <c r="C9" s="172"/>
      <c r="D9" s="172"/>
      <c r="E9" s="177"/>
      <c r="F9" s="178"/>
      <c r="G9" s="129" t="s">
        <v>43</v>
      </c>
      <c r="H9" s="130">
        <v>3</v>
      </c>
    </row>
    <row r="10" spans="1:43" s="122" customFormat="1" x14ac:dyDescent="0.15">
      <c r="B10" s="172"/>
      <c r="C10" s="172"/>
      <c r="D10" s="172"/>
    </row>
    <row r="11" spans="1:43" s="179" customFormat="1" x14ac:dyDescent="0.15">
      <c r="B11" s="180"/>
      <c r="C11" s="180"/>
      <c r="D11" s="180"/>
      <c r="F11" s="179" t="s">
        <v>0</v>
      </c>
    </row>
    <row r="12" spans="1:43" s="122" customFormat="1" x14ac:dyDescent="0.15">
      <c r="A12" s="181"/>
      <c r="B12" s="182"/>
      <c r="C12" s="182"/>
      <c r="D12" s="182"/>
      <c r="F12" s="122">
        <v>0</v>
      </c>
      <c r="G12" s="122">
        <v>1</v>
      </c>
      <c r="H12" s="122">
        <v>2</v>
      </c>
      <c r="N12" s="1" t="s">
        <v>74</v>
      </c>
      <c r="P12" s="122" t="s">
        <v>12</v>
      </c>
    </row>
    <row r="13" spans="1:43" s="122" customFormat="1" x14ac:dyDescent="0.2">
      <c r="A13" s="181"/>
      <c r="B13" s="183">
        <v>0.7</v>
      </c>
      <c r="C13" s="183">
        <v>0.57735026918962584</v>
      </c>
      <c r="D13" s="183">
        <v>0.8</v>
      </c>
      <c r="E13" s="122">
        <v>0</v>
      </c>
      <c r="F13" s="184" cm="1">
        <f t="array" aca="1" ref="F13:H36" ca="1">IF(K5, _xlfn.RANDARRAY(24,3), B13:D36)</f>
        <v>0.7</v>
      </c>
      <c r="G13" s="184">
        <f ca="1"/>
        <v>0.57735026918962584</v>
      </c>
      <c r="H13" s="184">
        <f ca="1"/>
        <v>0.8</v>
      </c>
      <c r="N13" s="1" t="s">
        <v>75</v>
      </c>
      <c r="O13" s="122" cm="1">
        <f t="array" aca="1" ref="O13:R13" ca="1">INDEX($E$13:$H$36, (E13)*stride+1, F12)</f>
        <v>0</v>
      </c>
      <c r="P13" s="184">
        <f ca="1"/>
        <v>0.7</v>
      </c>
      <c r="Q13" s="184">
        <f ca="1"/>
        <v>0.57735026918962584</v>
      </c>
      <c r="R13" s="184">
        <f ca="1"/>
        <v>0.8</v>
      </c>
      <c r="T13" s="183">
        <v>0</v>
      </c>
      <c r="U13" s="183">
        <v>0</v>
      </c>
      <c r="V13" s="183">
        <v>0</v>
      </c>
      <c r="W13" s="183">
        <v>0</v>
      </c>
      <c r="X13" s="183">
        <v>0</v>
      </c>
      <c r="Y13" s="183">
        <v>0</v>
      </c>
      <c r="Z13" s="183">
        <v>0</v>
      </c>
      <c r="AA13" s="183">
        <v>0</v>
      </c>
      <c r="AB13" s="183" cm="1">
        <f t="array" ref="AB13:AI20">T13:AA20+1</f>
        <v>1</v>
      </c>
      <c r="AC13" s="183">
        <v>1</v>
      </c>
      <c r="AD13" s="183">
        <v>1</v>
      </c>
      <c r="AE13" s="183">
        <v>1</v>
      </c>
      <c r="AF13" s="183">
        <v>1</v>
      </c>
      <c r="AG13" s="183">
        <v>1</v>
      </c>
      <c r="AH13" s="183">
        <v>1</v>
      </c>
      <c r="AI13" s="183">
        <v>1</v>
      </c>
      <c r="AJ13" s="183" cm="1">
        <f t="array" ref="AJ13:AQ20">T13:AA20+2</f>
        <v>2</v>
      </c>
      <c r="AK13" s="183">
        <v>2</v>
      </c>
      <c r="AL13" s="183">
        <v>2</v>
      </c>
      <c r="AM13" s="183">
        <v>2</v>
      </c>
      <c r="AN13" s="183">
        <v>2</v>
      </c>
      <c r="AO13" s="183">
        <v>2</v>
      </c>
      <c r="AP13" s="183">
        <v>2</v>
      </c>
      <c r="AQ13" s="183">
        <v>2</v>
      </c>
    </row>
    <row r="14" spans="1:43" s="122" customFormat="1" x14ac:dyDescent="0.2">
      <c r="A14" s="181"/>
      <c r="B14" s="183">
        <v>0</v>
      </c>
      <c r="C14" s="183">
        <v>1</v>
      </c>
      <c r="D14" s="183">
        <v>0</v>
      </c>
      <c r="E14" s="122">
        <v>1</v>
      </c>
      <c r="F14" s="185">
        <f ca="1"/>
        <v>0</v>
      </c>
      <c r="G14" s="185">
        <f ca="1"/>
        <v>1</v>
      </c>
      <c r="H14" s="185">
        <f ca="1"/>
        <v>0</v>
      </c>
      <c r="M14" s="1"/>
      <c r="N14" s="1"/>
      <c r="O14" s="122" cm="1">
        <f t="array" aca="1" ref="O14:R14" ca="1">INDEX($E$13:$H$36, (E14)*stride+1, F13)</f>
        <v>4</v>
      </c>
      <c r="P14" s="184">
        <f ca="1"/>
        <v>0</v>
      </c>
      <c r="Q14" s="184">
        <f ca="1"/>
        <v>1</v>
      </c>
      <c r="R14" s="184">
        <f ca="1"/>
        <v>0</v>
      </c>
      <c r="T14" s="183">
        <v>0</v>
      </c>
      <c r="U14" s="183">
        <v>0</v>
      </c>
      <c r="V14" s="183">
        <v>0</v>
      </c>
      <c r="W14" s="183">
        <v>0</v>
      </c>
      <c r="X14" s="183">
        <v>0</v>
      </c>
      <c r="Y14" s="183">
        <v>0</v>
      </c>
      <c r="Z14" s="183">
        <v>0</v>
      </c>
      <c r="AA14" s="183">
        <v>0</v>
      </c>
      <c r="AB14" s="183">
        <v>1</v>
      </c>
      <c r="AC14" s="183">
        <v>1</v>
      </c>
      <c r="AD14" s="183">
        <v>1</v>
      </c>
      <c r="AE14" s="183">
        <v>1</v>
      </c>
      <c r="AF14" s="183">
        <v>1</v>
      </c>
      <c r="AG14" s="183">
        <v>1</v>
      </c>
      <c r="AH14" s="183">
        <v>1</v>
      </c>
      <c r="AI14" s="183">
        <v>1</v>
      </c>
      <c r="AJ14" s="183">
        <v>2</v>
      </c>
      <c r="AK14" s="183">
        <v>2</v>
      </c>
      <c r="AL14" s="183">
        <v>2</v>
      </c>
      <c r="AM14" s="183">
        <v>2</v>
      </c>
      <c r="AN14" s="183">
        <v>2</v>
      </c>
      <c r="AO14" s="183">
        <v>2</v>
      </c>
      <c r="AP14" s="183">
        <v>2</v>
      </c>
      <c r="AQ14" s="183">
        <v>2</v>
      </c>
    </row>
    <row r="15" spans="1:43" s="122" customFormat="1" x14ac:dyDescent="0.2">
      <c r="A15" s="181"/>
      <c r="B15" s="183">
        <v>0</v>
      </c>
      <c r="C15" s="183">
        <v>0</v>
      </c>
      <c r="D15" s="183">
        <v>1</v>
      </c>
      <c r="E15" s="122">
        <v>2</v>
      </c>
      <c r="F15" s="186">
        <f ca="1"/>
        <v>0</v>
      </c>
      <c r="G15" s="186">
        <f ca="1"/>
        <v>0</v>
      </c>
      <c r="H15" s="186">
        <f ca="1"/>
        <v>1</v>
      </c>
      <c r="L15" s="1"/>
      <c r="M15" s="1"/>
      <c r="N15" s="1"/>
      <c r="O15" s="122" cm="1">
        <f t="array" aca="1" ref="O15:R15" ca="1">INDEX($E$13:$H$36, (E15)*stride+1, F14)</f>
        <v>8</v>
      </c>
      <c r="P15" s="184">
        <f ca="1"/>
        <v>0.7</v>
      </c>
      <c r="Q15" s="184">
        <f ca="1"/>
        <v>0.57735026918962584</v>
      </c>
      <c r="R15" s="184">
        <f ca="1"/>
        <v>0.8</v>
      </c>
      <c r="T15" s="183">
        <v>0</v>
      </c>
      <c r="U15" s="183">
        <v>0</v>
      </c>
      <c r="V15" s="183">
        <v>0</v>
      </c>
      <c r="W15" s="183">
        <v>0</v>
      </c>
      <c r="X15" s="183">
        <v>0</v>
      </c>
      <c r="Y15" s="183">
        <v>0</v>
      </c>
      <c r="Z15" s="183">
        <v>0</v>
      </c>
      <c r="AA15" s="183">
        <v>0</v>
      </c>
      <c r="AB15" s="183">
        <v>1</v>
      </c>
      <c r="AC15" s="183">
        <v>1</v>
      </c>
      <c r="AD15" s="183">
        <v>1</v>
      </c>
      <c r="AE15" s="183">
        <v>1</v>
      </c>
      <c r="AF15" s="183">
        <v>1</v>
      </c>
      <c r="AG15" s="183">
        <v>1</v>
      </c>
      <c r="AH15" s="183">
        <v>1</v>
      </c>
      <c r="AI15" s="183">
        <v>1</v>
      </c>
      <c r="AJ15" s="183">
        <v>2</v>
      </c>
      <c r="AK15" s="183">
        <v>2</v>
      </c>
      <c r="AL15" s="183">
        <v>2</v>
      </c>
      <c r="AM15" s="183">
        <v>2</v>
      </c>
      <c r="AN15" s="183">
        <v>2</v>
      </c>
      <c r="AO15" s="183">
        <v>2</v>
      </c>
      <c r="AP15" s="183">
        <v>2</v>
      </c>
      <c r="AQ15" s="183">
        <v>2</v>
      </c>
    </row>
    <row r="16" spans="1:43" s="122" customFormat="1" x14ac:dyDescent="0.2">
      <c r="A16" s="181"/>
      <c r="B16" s="183">
        <v>0.93</v>
      </c>
      <c r="C16" s="183">
        <v>0</v>
      </c>
      <c r="D16" s="183">
        <v>0.1</v>
      </c>
      <c r="E16" s="122">
        <v>3</v>
      </c>
      <c r="F16" s="187">
        <f ca="1"/>
        <v>0.93</v>
      </c>
      <c r="G16" s="187">
        <f ca="1"/>
        <v>0</v>
      </c>
      <c r="H16" s="187">
        <f ca="1"/>
        <v>0.1</v>
      </c>
      <c r="L16" s="1"/>
      <c r="M16" s="1"/>
      <c r="N16" s="1"/>
      <c r="O16" s="122" cm="1">
        <f t="array" aca="1" ref="O16:R16" ca="1">INDEX($E$13:$H$36, (E16)*stride+1, F15)</f>
        <v>12</v>
      </c>
      <c r="P16" s="184">
        <f ca="1"/>
        <v>0</v>
      </c>
      <c r="Q16" s="184">
        <f ca="1"/>
        <v>1</v>
      </c>
      <c r="R16" s="184">
        <f ca="1"/>
        <v>0</v>
      </c>
      <c r="T16" s="183">
        <v>0</v>
      </c>
      <c r="U16" s="183">
        <v>0</v>
      </c>
      <c r="V16" s="183">
        <v>0</v>
      </c>
      <c r="W16" s="183">
        <v>0</v>
      </c>
      <c r="X16" s="183">
        <v>0</v>
      </c>
      <c r="Y16" s="183">
        <v>0</v>
      </c>
      <c r="Z16" s="183">
        <v>0</v>
      </c>
      <c r="AA16" s="183">
        <v>0</v>
      </c>
      <c r="AB16" s="183">
        <v>1</v>
      </c>
      <c r="AC16" s="183">
        <v>1</v>
      </c>
      <c r="AD16" s="183">
        <v>1</v>
      </c>
      <c r="AE16" s="183">
        <v>1</v>
      </c>
      <c r="AF16" s="183">
        <v>1</v>
      </c>
      <c r="AG16" s="183">
        <v>1</v>
      </c>
      <c r="AH16" s="183">
        <v>1</v>
      </c>
      <c r="AI16" s="183">
        <v>1</v>
      </c>
      <c r="AJ16" s="183">
        <v>2</v>
      </c>
      <c r="AK16" s="183">
        <v>2</v>
      </c>
      <c r="AL16" s="183">
        <v>2</v>
      </c>
      <c r="AM16" s="183">
        <v>2</v>
      </c>
      <c r="AN16" s="183">
        <v>2</v>
      </c>
      <c r="AO16" s="183">
        <v>2</v>
      </c>
      <c r="AP16" s="183">
        <v>2</v>
      </c>
      <c r="AQ16" s="183">
        <v>2</v>
      </c>
    </row>
    <row r="17" spans="1:43" s="122" customFormat="1" x14ac:dyDescent="0.2">
      <c r="A17" s="181"/>
      <c r="B17" s="183">
        <v>0</v>
      </c>
      <c r="C17" s="183">
        <v>1</v>
      </c>
      <c r="D17" s="183">
        <v>0</v>
      </c>
      <c r="E17" s="122">
        <v>4</v>
      </c>
      <c r="F17" s="184">
        <f ca="1"/>
        <v>0</v>
      </c>
      <c r="G17" s="184">
        <f ca="1"/>
        <v>1</v>
      </c>
      <c r="H17" s="184">
        <f ca="1"/>
        <v>0</v>
      </c>
      <c r="L17" s="1"/>
      <c r="M17" s="1"/>
      <c r="N17" s="1"/>
      <c r="O17" s="122" cm="1">
        <f t="array" aca="1" ref="O17:R17" ca="1">INDEX($E$13:$H$36, (E17)*stride+1, F16)</f>
        <v>16</v>
      </c>
      <c r="P17" s="184">
        <f ca="1"/>
        <v>0.7</v>
      </c>
      <c r="Q17" s="184">
        <f ca="1"/>
        <v>0.57735026918962584</v>
      </c>
      <c r="R17" s="184">
        <f ca="1"/>
        <v>0.8</v>
      </c>
      <c r="T17" s="183">
        <v>0</v>
      </c>
      <c r="U17" s="183">
        <v>0</v>
      </c>
      <c r="V17" s="183">
        <v>0</v>
      </c>
      <c r="W17" s="183">
        <v>0</v>
      </c>
      <c r="X17" s="183">
        <v>0</v>
      </c>
      <c r="Y17" s="183">
        <v>0</v>
      </c>
      <c r="Z17" s="183">
        <v>0</v>
      </c>
      <c r="AA17" s="183">
        <v>0</v>
      </c>
      <c r="AB17" s="183">
        <v>1</v>
      </c>
      <c r="AC17" s="183">
        <v>1</v>
      </c>
      <c r="AD17" s="183">
        <v>1</v>
      </c>
      <c r="AE17" s="183">
        <v>1</v>
      </c>
      <c r="AF17" s="183">
        <v>1</v>
      </c>
      <c r="AG17" s="183">
        <v>1</v>
      </c>
      <c r="AH17" s="183">
        <v>1</v>
      </c>
      <c r="AI17" s="183">
        <v>1</v>
      </c>
      <c r="AJ17" s="183">
        <v>2</v>
      </c>
      <c r="AK17" s="183">
        <v>2</v>
      </c>
      <c r="AL17" s="183">
        <v>2</v>
      </c>
      <c r="AM17" s="183">
        <v>2</v>
      </c>
      <c r="AN17" s="183">
        <v>2</v>
      </c>
      <c r="AO17" s="183">
        <v>2</v>
      </c>
      <c r="AP17" s="183">
        <v>2</v>
      </c>
      <c r="AQ17" s="183">
        <v>2</v>
      </c>
    </row>
    <row r="18" spans="1:43" s="122" customFormat="1" x14ac:dyDescent="0.2">
      <c r="A18" s="181"/>
      <c r="B18" s="183">
        <v>0</v>
      </c>
      <c r="C18" s="183">
        <v>0.1</v>
      </c>
      <c r="D18" s="183">
        <v>0.96</v>
      </c>
      <c r="E18" s="122">
        <v>5</v>
      </c>
      <c r="F18" s="185">
        <f ca="1"/>
        <v>0</v>
      </c>
      <c r="G18" s="185">
        <f ca="1"/>
        <v>0.1</v>
      </c>
      <c r="H18" s="185">
        <f ca="1"/>
        <v>0.96</v>
      </c>
      <c r="L18" s="1"/>
      <c r="M18" s="1"/>
      <c r="N18" s="1"/>
      <c r="O18" s="122" cm="1">
        <f t="array" aca="1" ref="O18:R18" ca="1">INDEX($E$13:$H$36, (E18)*stride+1, F17)</f>
        <v>20</v>
      </c>
      <c r="P18" s="184">
        <f ca="1"/>
        <v>1</v>
      </c>
      <c r="Q18" s="184">
        <f ca="1"/>
        <v>1</v>
      </c>
      <c r="R18" s="184">
        <f ca="1"/>
        <v>0</v>
      </c>
      <c r="T18" s="183">
        <v>0</v>
      </c>
      <c r="U18" s="183">
        <v>0</v>
      </c>
      <c r="V18" s="183">
        <v>0</v>
      </c>
      <c r="W18" s="183">
        <v>0</v>
      </c>
      <c r="X18" s="183">
        <v>0</v>
      </c>
      <c r="Y18" s="183">
        <v>0</v>
      </c>
      <c r="Z18" s="183">
        <v>0</v>
      </c>
      <c r="AA18" s="183">
        <v>0</v>
      </c>
      <c r="AB18" s="183">
        <v>1</v>
      </c>
      <c r="AC18" s="183">
        <v>1</v>
      </c>
      <c r="AD18" s="183">
        <v>1</v>
      </c>
      <c r="AE18" s="183">
        <v>1</v>
      </c>
      <c r="AF18" s="183">
        <v>1</v>
      </c>
      <c r="AG18" s="183">
        <v>1</v>
      </c>
      <c r="AH18" s="183">
        <v>1</v>
      </c>
      <c r="AI18" s="183">
        <v>1</v>
      </c>
      <c r="AJ18" s="183">
        <v>2</v>
      </c>
      <c r="AK18" s="183">
        <v>2</v>
      </c>
      <c r="AL18" s="183">
        <v>2</v>
      </c>
      <c r="AM18" s="183">
        <v>2</v>
      </c>
      <c r="AN18" s="183">
        <v>2</v>
      </c>
      <c r="AO18" s="183">
        <v>2</v>
      </c>
      <c r="AP18" s="183">
        <v>2</v>
      </c>
      <c r="AQ18" s="183">
        <v>2</v>
      </c>
    </row>
    <row r="19" spans="1:43" s="122" customFormat="1" x14ac:dyDescent="0.2">
      <c r="A19" s="181"/>
      <c r="B19" s="183">
        <v>0.9</v>
      </c>
      <c r="C19" s="183">
        <v>0</v>
      </c>
      <c r="D19" s="183">
        <v>0</v>
      </c>
      <c r="E19" s="122">
        <v>6</v>
      </c>
      <c r="F19" s="186">
        <f ca="1"/>
        <v>0.9</v>
      </c>
      <c r="G19" s="186">
        <f ca="1"/>
        <v>0</v>
      </c>
      <c r="H19" s="186">
        <f ca="1"/>
        <v>0</v>
      </c>
      <c r="L19" s="1"/>
      <c r="M19" s="1"/>
      <c r="N19" s="1"/>
      <c r="T19" s="183">
        <v>0</v>
      </c>
      <c r="U19" s="183">
        <v>0</v>
      </c>
      <c r="V19" s="183">
        <v>0</v>
      </c>
      <c r="W19" s="183">
        <v>0</v>
      </c>
      <c r="X19" s="183">
        <v>0</v>
      </c>
      <c r="Y19" s="183">
        <v>0</v>
      </c>
      <c r="Z19" s="183">
        <v>0</v>
      </c>
      <c r="AA19" s="183">
        <v>0</v>
      </c>
      <c r="AB19" s="183">
        <v>1</v>
      </c>
      <c r="AC19" s="183">
        <v>1</v>
      </c>
      <c r="AD19" s="183">
        <v>1</v>
      </c>
      <c r="AE19" s="183">
        <v>1</v>
      </c>
      <c r="AF19" s="183">
        <v>1</v>
      </c>
      <c r="AG19" s="183">
        <v>1</v>
      </c>
      <c r="AH19" s="183">
        <v>1</v>
      </c>
      <c r="AI19" s="183">
        <v>1</v>
      </c>
      <c r="AJ19" s="183">
        <v>2</v>
      </c>
      <c r="AK19" s="183">
        <v>2</v>
      </c>
      <c r="AL19" s="183">
        <v>2</v>
      </c>
      <c r="AM19" s="183">
        <v>2</v>
      </c>
      <c r="AN19" s="183">
        <v>2</v>
      </c>
      <c r="AO19" s="183">
        <v>2</v>
      </c>
      <c r="AP19" s="183">
        <v>2</v>
      </c>
      <c r="AQ19" s="183">
        <v>2</v>
      </c>
    </row>
    <row r="20" spans="1:43" s="122" customFormat="1" x14ac:dyDescent="0.2">
      <c r="A20" s="181"/>
      <c r="B20" s="183">
        <v>0</v>
      </c>
      <c r="C20" s="183">
        <v>1</v>
      </c>
      <c r="D20" s="183">
        <v>0.1</v>
      </c>
      <c r="E20" s="122">
        <v>7</v>
      </c>
      <c r="F20" s="187">
        <f ca="1"/>
        <v>0</v>
      </c>
      <c r="G20" s="187">
        <f ca="1"/>
        <v>1</v>
      </c>
      <c r="H20" s="187">
        <f ca="1"/>
        <v>0.1</v>
      </c>
      <c r="L20" s="1"/>
      <c r="M20" s="1"/>
      <c r="N20" s="1"/>
      <c r="P20" s="122" t="s">
        <v>13</v>
      </c>
      <c r="T20" s="183">
        <v>0</v>
      </c>
      <c r="U20" s="183">
        <v>0</v>
      </c>
      <c r="V20" s="183">
        <v>0</v>
      </c>
      <c r="W20" s="183">
        <v>0</v>
      </c>
      <c r="X20" s="183">
        <v>0</v>
      </c>
      <c r="Y20" s="183">
        <v>0</v>
      </c>
      <c r="Z20" s="183">
        <v>0</v>
      </c>
      <c r="AA20" s="183">
        <v>0</v>
      </c>
      <c r="AB20" s="183">
        <v>1</v>
      </c>
      <c r="AC20" s="183">
        <v>1</v>
      </c>
      <c r="AD20" s="183">
        <v>1</v>
      </c>
      <c r="AE20" s="183">
        <v>1</v>
      </c>
      <c r="AF20" s="183">
        <v>1</v>
      </c>
      <c r="AG20" s="183">
        <v>1</v>
      </c>
      <c r="AH20" s="183">
        <v>1</v>
      </c>
      <c r="AI20" s="183">
        <v>1</v>
      </c>
      <c r="AJ20" s="183">
        <v>2</v>
      </c>
      <c r="AK20" s="183">
        <v>2</v>
      </c>
      <c r="AL20" s="183">
        <v>2</v>
      </c>
      <c r="AM20" s="183">
        <v>2</v>
      </c>
      <c r="AN20" s="183">
        <v>2</v>
      </c>
      <c r="AO20" s="183">
        <v>2</v>
      </c>
      <c r="AP20" s="183">
        <v>2</v>
      </c>
      <c r="AQ20" s="183">
        <v>2</v>
      </c>
    </row>
    <row r="21" spans="1:43" s="122" customFormat="1" x14ac:dyDescent="0.2">
      <c r="A21" s="181"/>
      <c r="B21" s="183">
        <v>0.7</v>
      </c>
      <c r="C21" s="183">
        <v>0.57735026918962584</v>
      </c>
      <c r="D21" s="183">
        <v>0.8</v>
      </c>
      <c r="E21" s="122">
        <v>8</v>
      </c>
      <c r="F21" s="184">
        <f ca="1"/>
        <v>0.7</v>
      </c>
      <c r="G21" s="184">
        <f ca="1"/>
        <v>0.57735026918962584</v>
      </c>
      <c r="H21" s="184">
        <f ca="1"/>
        <v>0.8</v>
      </c>
      <c r="L21" s="1"/>
      <c r="M21" s="1"/>
      <c r="N21" s="1"/>
      <c r="O21" s="122" cm="1">
        <f t="array" aca="1" ref="O21:R21" ca="1">INDEX($E$13:$H$36, (E13)*stride+2, F12)</f>
        <v>1</v>
      </c>
      <c r="P21" s="185">
        <f ca="1"/>
        <v>0</v>
      </c>
      <c r="Q21" s="185">
        <f ca="1"/>
        <v>1</v>
      </c>
      <c r="R21" s="185">
        <f ca="1"/>
        <v>0</v>
      </c>
    </row>
    <row r="22" spans="1:43" s="122" customFormat="1" x14ac:dyDescent="0.2">
      <c r="A22" s="181"/>
      <c r="B22" s="183">
        <v>0</v>
      </c>
      <c r="C22" s="183">
        <v>1</v>
      </c>
      <c r="D22" s="183">
        <v>0</v>
      </c>
      <c r="E22" s="122">
        <v>9</v>
      </c>
      <c r="F22" s="185">
        <f ca="1"/>
        <v>0</v>
      </c>
      <c r="G22" s="185">
        <f ca="1"/>
        <v>1</v>
      </c>
      <c r="H22" s="185">
        <f ca="1"/>
        <v>0</v>
      </c>
      <c r="L22" s="1"/>
      <c r="M22" s="1"/>
      <c r="N22" s="1"/>
      <c r="O22" s="122" cm="1">
        <f t="array" aca="1" ref="O22:R22" ca="1">INDEX($E$13:$H$36, (E14)*stride+2, F13)</f>
        <v>5</v>
      </c>
      <c r="P22" s="185">
        <f ca="1"/>
        <v>0</v>
      </c>
      <c r="Q22" s="185">
        <f ca="1"/>
        <v>0.1</v>
      </c>
      <c r="R22" s="185">
        <f ca="1"/>
        <v>0.96</v>
      </c>
    </row>
    <row r="23" spans="1:43" s="122" customFormat="1" x14ac:dyDescent="0.2">
      <c r="A23" s="181"/>
      <c r="B23" s="183">
        <v>0</v>
      </c>
      <c r="C23" s="183">
        <v>0</v>
      </c>
      <c r="D23" s="183">
        <v>1</v>
      </c>
      <c r="E23" s="122">
        <v>10</v>
      </c>
      <c r="F23" s="186">
        <f ca="1"/>
        <v>0</v>
      </c>
      <c r="G23" s="186">
        <f ca="1"/>
        <v>0</v>
      </c>
      <c r="H23" s="186">
        <f ca="1"/>
        <v>1</v>
      </c>
      <c r="L23" s="1"/>
      <c r="M23" s="1"/>
      <c r="N23" s="1"/>
      <c r="O23" s="122" cm="1">
        <f t="array" aca="1" ref="O23:R23" ca="1">INDEX($E$13:$H$36, (E15)*stride+2, F14)</f>
        <v>9</v>
      </c>
      <c r="P23" s="185">
        <f ca="1"/>
        <v>0</v>
      </c>
      <c r="Q23" s="185">
        <f ca="1"/>
        <v>1</v>
      </c>
      <c r="R23" s="185">
        <f ca="1"/>
        <v>0</v>
      </c>
    </row>
    <row r="24" spans="1:43" s="122" customFormat="1" x14ac:dyDescent="0.2">
      <c r="A24" s="181"/>
      <c r="B24" s="183">
        <v>0.93</v>
      </c>
      <c r="C24" s="183">
        <v>0</v>
      </c>
      <c r="D24" s="183">
        <v>0.1</v>
      </c>
      <c r="E24" s="122">
        <v>11</v>
      </c>
      <c r="F24" s="187">
        <f ca="1"/>
        <v>0.93</v>
      </c>
      <c r="G24" s="187">
        <f ca="1"/>
        <v>0</v>
      </c>
      <c r="H24" s="187">
        <f ca="1"/>
        <v>0.1</v>
      </c>
      <c r="L24" s="1"/>
      <c r="M24" s="1"/>
      <c r="N24" s="1"/>
      <c r="O24" s="122" cm="1">
        <f t="array" aca="1" ref="O24:R24" ca="1">INDEX($E$13:$H$36, (E16)*stride+2, F15)</f>
        <v>13</v>
      </c>
      <c r="P24" s="185">
        <f ca="1"/>
        <v>0</v>
      </c>
      <c r="Q24" s="185">
        <f ca="1"/>
        <v>0.1</v>
      </c>
      <c r="R24" s="185">
        <f ca="1"/>
        <v>0.96</v>
      </c>
    </row>
    <row r="25" spans="1:43" s="122" customFormat="1" x14ac:dyDescent="0.2">
      <c r="A25" s="181"/>
      <c r="B25" s="183">
        <v>0</v>
      </c>
      <c r="C25" s="183">
        <v>1</v>
      </c>
      <c r="D25" s="183">
        <v>0</v>
      </c>
      <c r="E25" s="122">
        <v>12</v>
      </c>
      <c r="F25" s="184">
        <f ca="1"/>
        <v>0</v>
      </c>
      <c r="G25" s="184">
        <f ca="1"/>
        <v>1</v>
      </c>
      <c r="H25" s="184">
        <f ca="1"/>
        <v>0</v>
      </c>
      <c r="L25" s="1"/>
      <c r="M25" s="1"/>
      <c r="N25" s="1"/>
      <c r="O25" s="122" cm="1">
        <f t="array" aca="1" ref="O25:R25" ca="1">INDEX($E$13:$H$36, (E17)*stride+2, F16)</f>
        <v>17</v>
      </c>
      <c r="P25" s="185">
        <f ca="1"/>
        <v>0</v>
      </c>
      <c r="Q25" s="185">
        <f ca="1"/>
        <v>1</v>
      </c>
      <c r="R25" s="185">
        <f ca="1"/>
        <v>0</v>
      </c>
    </row>
    <row r="26" spans="1:43" s="122" customFormat="1" x14ac:dyDescent="0.2">
      <c r="A26" s="181"/>
      <c r="B26" s="183">
        <v>0</v>
      </c>
      <c r="C26" s="183">
        <v>0.1</v>
      </c>
      <c r="D26" s="183">
        <v>0.96</v>
      </c>
      <c r="E26" s="122">
        <v>13</v>
      </c>
      <c r="F26" s="185">
        <f ca="1"/>
        <v>0</v>
      </c>
      <c r="G26" s="185">
        <f ca="1"/>
        <v>0.1</v>
      </c>
      <c r="H26" s="185">
        <f ca="1"/>
        <v>0.96</v>
      </c>
      <c r="L26" s="1"/>
      <c r="M26" s="1"/>
      <c r="N26" s="1"/>
      <c r="O26" s="122" cm="1">
        <f t="array" aca="1" ref="O26:R26" ca="1">INDEX($E$13:$H$36, (E18)*stride+2, F17)</f>
        <v>21</v>
      </c>
      <c r="P26" s="185">
        <f ca="1"/>
        <v>0</v>
      </c>
      <c r="Q26" s="185">
        <f ca="1"/>
        <v>0.1</v>
      </c>
      <c r="R26" s="185">
        <f ca="1"/>
        <v>0.96</v>
      </c>
    </row>
    <row r="27" spans="1:43" s="122" customFormat="1" x14ac:dyDescent="0.2">
      <c r="A27" s="181"/>
      <c r="B27" s="183">
        <v>0.9</v>
      </c>
      <c r="C27" s="183">
        <v>0</v>
      </c>
      <c r="D27" s="183">
        <v>0</v>
      </c>
      <c r="E27" s="122">
        <v>14</v>
      </c>
      <c r="F27" s="186">
        <f ca="1"/>
        <v>0.9</v>
      </c>
      <c r="G27" s="186">
        <f ca="1"/>
        <v>0</v>
      </c>
      <c r="H27" s="186">
        <f ca="1"/>
        <v>0</v>
      </c>
      <c r="L27" s="1"/>
      <c r="M27" s="1"/>
      <c r="N27" s="1"/>
    </row>
    <row r="28" spans="1:43" s="122" customFormat="1" x14ac:dyDescent="0.2">
      <c r="A28" s="181"/>
      <c r="B28" s="183">
        <v>0</v>
      </c>
      <c r="C28" s="183">
        <v>1</v>
      </c>
      <c r="D28" s="183">
        <v>0.1</v>
      </c>
      <c r="E28" s="122">
        <v>15</v>
      </c>
      <c r="F28" s="187">
        <f ca="1"/>
        <v>0</v>
      </c>
      <c r="G28" s="187">
        <f ca="1"/>
        <v>1</v>
      </c>
      <c r="H28" s="187">
        <f ca="1"/>
        <v>0.1</v>
      </c>
      <c r="L28" s="1"/>
      <c r="M28" s="1"/>
      <c r="N28" s="1"/>
      <c r="P28" s="188" t="s">
        <v>14</v>
      </c>
    </row>
    <row r="29" spans="1:43" s="122" customFormat="1" x14ac:dyDescent="0.2">
      <c r="A29" s="181"/>
      <c r="B29" s="183">
        <v>0.7</v>
      </c>
      <c r="C29" s="183">
        <v>0.57735026918962584</v>
      </c>
      <c r="D29" s="183">
        <v>0.8</v>
      </c>
      <c r="E29" s="122">
        <v>16</v>
      </c>
      <c r="F29" s="184">
        <f ca="1"/>
        <v>0.7</v>
      </c>
      <c r="G29" s="184">
        <f ca="1"/>
        <v>0.57735026918962584</v>
      </c>
      <c r="H29" s="184">
        <f ca="1"/>
        <v>0.8</v>
      </c>
      <c r="L29" s="1"/>
      <c r="M29" s="1"/>
      <c r="N29" s="1"/>
      <c r="O29" s="122" cm="1">
        <f t="array" aca="1" ref="O29:R29" ca="1">INDEX($E$13:$H$36, (E13)*stride+3, F12)</f>
        <v>2</v>
      </c>
      <c r="P29" s="186">
        <f ca="1"/>
        <v>0</v>
      </c>
      <c r="Q29" s="186">
        <f ca="1"/>
        <v>0</v>
      </c>
      <c r="R29" s="186">
        <f ca="1"/>
        <v>1</v>
      </c>
    </row>
    <row r="30" spans="1:43" s="122" customFormat="1" x14ac:dyDescent="0.2">
      <c r="A30" s="181"/>
      <c r="B30" s="183">
        <v>0</v>
      </c>
      <c r="C30" s="183">
        <v>1</v>
      </c>
      <c r="D30" s="183">
        <v>0</v>
      </c>
      <c r="E30" s="122">
        <v>17</v>
      </c>
      <c r="F30" s="185">
        <f ca="1"/>
        <v>0</v>
      </c>
      <c r="G30" s="185">
        <f ca="1"/>
        <v>1</v>
      </c>
      <c r="H30" s="185">
        <f ca="1"/>
        <v>0</v>
      </c>
      <c r="L30" s="1"/>
      <c r="M30" s="1"/>
      <c r="N30" s="1"/>
      <c r="O30" s="122" cm="1">
        <f t="array" aca="1" ref="O30:R30" ca="1">INDEX($E$13:$H$36, (E14)*stride+3, F13)</f>
        <v>6</v>
      </c>
      <c r="P30" s="186">
        <f ca="1"/>
        <v>0.9</v>
      </c>
      <c r="Q30" s="186">
        <f ca="1"/>
        <v>0</v>
      </c>
      <c r="R30" s="186">
        <f ca="1"/>
        <v>0</v>
      </c>
      <c r="AG30" s="122" t="s">
        <v>11</v>
      </c>
    </row>
    <row r="31" spans="1:43" s="122" customFormat="1" x14ac:dyDescent="0.2">
      <c r="A31" s="181"/>
      <c r="B31" s="183">
        <v>0</v>
      </c>
      <c r="C31" s="183">
        <v>0</v>
      </c>
      <c r="D31" s="183">
        <v>1</v>
      </c>
      <c r="E31" s="122">
        <v>18</v>
      </c>
      <c r="F31" s="186">
        <f ca="1"/>
        <v>0</v>
      </c>
      <c r="G31" s="186">
        <f ca="1"/>
        <v>0</v>
      </c>
      <c r="H31" s="186">
        <f ca="1"/>
        <v>1</v>
      </c>
      <c r="L31" s="1"/>
      <c r="M31" s="1"/>
      <c r="N31" s="1"/>
      <c r="O31" s="122" cm="1">
        <f t="array" aca="1" ref="O31:R31" ca="1">INDEX($E$13:$H$36, (E15)*stride+3, F14)</f>
        <v>10</v>
      </c>
      <c r="P31" s="186">
        <f ca="1"/>
        <v>0</v>
      </c>
      <c r="Q31" s="186">
        <f ca="1"/>
        <v>0</v>
      </c>
      <c r="R31" s="186">
        <f ca="1"/>
        <v>1</v>
      </c>
      <c r="AG31" s="184" cm="1">
        <f t="array" aca="1" ref="AG31:AL42" ca="1">TRANSPOSE(_xlfn.ANCHORARRAY(T37))</f>
        <v>0.7</v>
      </c>
      <c r="AH31" s="184">
        <f ca="1"/>
        <v>0</v>
      </c>
      <c r="AI31" s="184">
        <f ca="1"/>
        <v>0.7</v>
      </c>
      <c r="AJ31" s="184">
        <f ca="1"/>
        <v>0</v>
      </c>
      <c r="AK31" s="184">
        <f ca="1"/>
        <v>0.7</v>
      </c>
      <c r="AL31" s="184">
        <f ca="1"/>
        <v>1</v>
      </c>
    </row>
    <row r="32" spans="1:43" s="122" customFormat="1" x14ac:dyDescent="0.2">
      <c r="A32" s="181"/>
      <c r="B32" s="183">
        <v>0.93</v>
      </c>
      <c r="C32" s="183">
        <v>0.96</v>
      </c>
      <c r="D32" s="183">
        <v>0.1</v>
      </c>
      <c r="E32" s="122">
        <v>19</v>
      </c>
      <c r="F32" s="187">
        <f ca="1"/>
        <v>0.93</v>
      </c>
      <c r="G32" s="187">
        <f ca="1"/>
        <v>0.96</v>
      </c>
      <c r="H32" s="187">
        <f ca="1"/>
        <v>0.1</v>
      </c>
      <c r="L32" s="1"/>
      <c r="M32" s="1"/>
      <c r="N32" s="1"/>
      <c r="O32" s="122" cm="1">
        <f t="array" aca="1" ref="O32:R32" ca="1">INDEX($E$13:$H$36, (E16)*stride+3, F15)</f>
        <v>14</v>
      </c>
      <c r="P32" s="186">
        <f ca="1"/>
        <v>0.9</v>
      </c>
      <c r="Q32" s="186">
        <f ca="1"/>
        <v>0</v>
      </c>
      <c r="R32" s="186">
        <f ca="1"/>
        <v>0</v>
      </c>
      <c r="AG32" s="184">
        <f ca="1"/>
        <v>0.57735026918962584</v>
      </c>
      <c r="AH32" s="184">
        <f ca="1"/>
        <v>1</v>
      </c>
      <c r="AI32" s="184">
        <f ca="1"/>
        <v>0.57735026918962584</v>
      </c>
      <c r="AJ32" s="184">
        <f ca="1"/>
        <v>1</v>
      </c>
      <c r="AK32" s="184">
        <f ca="1"/>
        <v>0.57735026918962584</v>
      </c>
      <c r="AL32" s="184">
        <f ca="1"/>
        <v>1</v>
      </c>
    </row>
    <row r="33" spans="1:38" s="122" customFormat="1" x14ac:dyDescent="0.2">
      <c r="A33" s="181"/>
      <c r="B33" s="183">
        <v>1</v>
      </c>
      <c r="C33" s="183">
        <v>1</v>
      </c>
      <c r="D33" s="183">
        <v>0</v>
      </c>
      <c r="E33" s="122">
        <v>20</v>
      </c>
      <c r="F33" s="184">
        <f ca="1"/>
        <v>1</v>
      </c>
      <c r="G33" s="184">
        <f ca="1"/>
        <v>1</v>
      </c>
      <c r="H33" s="184">
        <f ca="1"/>
        <v>0</v>
      </c>
      <c r="L33" s="1"/>
      <c r="M33" s="1"/>
      <c r="N33" s="1"/>
      <c r="O33" s="122" cm="1">
        <f t="array" aca="1" ref="O33:R33" ca="1">INDEX($E$13:$H$36, (E17)*stride+3, F16)</f>
        <v>18</v>
      </c>
      <c r="P33" s="186">
        <f ca="1"/>
        <v>0</v>
      </c>
      <c r="Q33" s="186">
        <f ca="1"/>
        <v>0</v>
      </c>
      <c r="R33" s="186">
        <f ca="1"/>
        <v>1</v>
      </c>
      <c r="AG33" s="184">
        <f ca="1"/>
        <v>0.8</v>
      </c>
      <c r="AH33" s="184">
        <f ca="1"/>
        <v>0</v>
      </c>
      <c r="AI33" s="184">
        <f ca="1"/>
        <v>0.8</v>
      </c>
      <c r="AJ33" s="184">
        <f ca="1"/>
        <v>0</v>
      </c>
      <c r="AK33" s="184">
        <f ca="1"/>
        <v>0.8</v>
      </c>
      <c r="AL33" s="184">
        <f ca="1"/>
        <v>0</v>
      </c>
    </row>
    <row r="34" spans="1:38" s="122" customFormat="1" x14ac:dyDescent="0.2">
      <c r="A34" s="181"/>
      <c r="B34" s="183">
        <v>0</v>
      </c>
      <c r="C34" s="183">
        <v>0.1</v>
      </c>
      <c r="D34" s="183">
        <v>0.96</v>
      </c>
      <c r="E34" s="122">
        <v>21</v>
      </c>
      <c r="F34" s="185">
        <f ca="1"/>
        <v>0</v>
      </c>
      <c r="G34" s="185">
        <f ca="1"/>
        <v>0.1</v>
      </c>
      <c r="H34" s="185">
        <f ca="1"/>
        <v>0.96</v>
      </c>
      <c r="L34" s="1"/>
      <c r="M34" s="1"/>
      <c r="N34" s="1"/>
      <c r="O34" s="122" cm="1">
        <f t="array" aca="1" ref="O34:R34" ca="1">INDEX($E$13:$H$36, (E18)*stride+3, F17)</f>
        <v>22</v>
      </c>
      <c r="P34" s="186">
        <f ca="1"/>
        <v>0.9</v>
      </c>
      <c r="Q34" s="186">
        <f ca="1"/>
        <v>0.96</v>
      </c>
      <c r="R34" s="186">
        <f ca="1"/>
        <v>0.96</v>
      </c>
      <c r="AG34" s="185">
        <f ca="1"/>
        <v>0</v>
      </c>
      <c r="AH34" s="185">
        <f ca="1"/>
        <v>0</v>
      </c>
      <c r="AI34" s="185">
        <f ca="1"/>
        <v>0</v>
      </c>
      <c r="AJ34" s="185">
        <f ca="1"/>
        <v>0</v>
      </c>
      <c r="AK34" s="185">
        <f ca="1"/>
        <v>0</v>
      </c>
      <c r="AL34" s="185">
        <f ca="1"/>
        <v>0</v>
      </c>
    </row>
    <row r="35" spans="1:38" s="122" customFormat="1" x14ac:dyDescent="0.2">
      <c r="A35" s="181"/>
      <c r="B35" s="183">
        <v>0.9</v>
      </c>
      <c r="C35" s="183">
        <v>0.96</v>
      </c>
      <c r="D35" s="183">
        <v>0.96</v>
      </c>
      <c r="E35" s="122">
        <v>22</v>
      </c>
      <c r="F35" s="186">
        <f ca="1"/>
        <v>0.9</v>
      </c>
      <c r="G35" s="186">
        <f ca="1"/>
        <v>0.96</v>
      </c>
      <c r="H35" s="186">
        <f ca="1"/>
        <v>0.96</v>
      </c>
      <c r="L35" s="1"/>
      <c r="M35" s="1"/>
      <c r="N35" s="1"/>
      <c r="AG35" s="185">
        <f ca="1"/>
        <v>1</v>
      </c>
      <c r="AH35" s="185">
        <f ca="1"/>
        <v>0.1</v>
      </c>
      <c r="AI35" s="185">
        <f ca="1"/>
        <v>1</v>
      </c>
      <c r="AJ35" s="185">
        <f ca="1"/>
        <v>0.1</v>
      </c>
      <c r="AK35" s="185">
        <f ca="1"/>
        <v>1</v>
      </c>
      <c r="AL35" s="185">
        <f ca="1"/>
        <v>0.1</v>
      </c>
    </row>
    <row r="36" spans="1:38" s="122" customFormat="1" x14ac:dyDescent="0.2">
      <c r="A36" s="181"/>
      <c r="B36" s="183">
        <v>0.96</v>
      </c>
      <c r="C36" s="183">
        <v>1</v>
      </c>
      <c r="D36" s="183">
        <v>0.1</v>
      </c>
      <c r="E36" s="122">
        <v>23</v>
      </c>
      <c r="F36" s="187">
        <f ca="1"/>
        <v>0.96</v>
      </c>
      <c r="G36" s="187">
        <f ca="1"/>
        <v>1</v>
      </c>
      <c r="H36" s="187">
        <f ca="1"/>
        <v>0.1</v>
      </c>
      <c r="L36" s="1"/>
      <c r="M36" s="1"/>
      <c r="N36" s="1"/>
      <c r="P36" s="188" t="s">
        <v>15</v>
      </c>
      <c r="T36" s="122" t="s">
        <v>4</v>
      </c>
      <c r="AG36" s="185">
        <f ca="1"/>
        <v>0</v>
      </c>
      <c r="AH36" s="185">
        <f ca="1"/>
        <v>0.96</v>
      </c>
      <c r="AI36" s="185">
        <f ca="1"/>
        <v>0</v>
      </c>
      <c r="AJ36" s="185">
        <f ca="1"/>
        <v>0.96</v>
      </c>
      <c r="AK36" s="185">
        <f ca="1"/>
        <v>0</v>
      </c>
      <c r="AL36" s="185">
        <f ca="1"/>
        <v>0.96</v>
      </c>
    </row>
    <row r="37" spans="1:38" s="122" customFormat="1" x14ac:dyDescent="0.15">
      <c r="A37" s="181"/>
      <c r="B37" s="182"/>
      <c r="C37" s="182"/>
      <c r="D37" s="182"/>
      <c r="L37" s="1"/>
      <c r="M37" s="1"/>
      <c r="N37" s="1"/>
      <c r="O37" s="122" cm="1">
        <f t="array" aca="1" ref="O37:R37" ca="1">INDEX($E$13:$H$36, (E13)*stride+4, F12)</f>
        <v>3</v>
      </c>
      <c r="P37" s="187">
        <f ca="1"/>
        <v>0.93</v>
      </c>
      <c r="Q37" s="187">
        <f ca="1"/>
        <v>0</v>
      </c>
      <c r="R37" s="187">
        <f ca="1"/>
        <v>0.1</v>
      </c>
      <c r="T37" s="184" cm="1">
        <f t="array" aca="1" ref="T37:AE42" ca="1">_xlfn.HSTACK(P13:R18,P21:R26,P29:R34,P37:R42)</f>
        <v>0.7</v>
      </c>
      <c r="U37" s="184">
        <f ca="1"/>
        <v>0.57735026918962584</v>
      </c>
      <c r="V37" s="184">
        <f ca="1"/>
        <v>0.8</v>
      </c>
      <c r="W37" s="185">
        <f ca="1"/>
        <v>0</v>
      </c>
      <c r="X37" s="185">
        <f ca="1"/>
        <v>1</v>
      </c>
      <c r="Y37" s="185">
        <f ca="1"/>
        <v>0</v>
      </c>
      <c r="Z37" s="186">
        <f ca="1"/>
        <v>0</v>
      </c>
      <c r="AA37" s="186">
        <f ca="1"/>
        <v>0</v>
      </c>
      <c r="AB37" s="186">
        <f ca="1"/>
        <v>1</v>
      </c>
      <c r="AC37" s="187">
        <f ca="1"/>
        <v>0.93</v>
      </c>
      <c r="AD37" s="187">
        <f ca="1"/>
        <v>0</v>
      </c>
      <c r="AE37" s="187">
        <f ca="1"/>
        <v>0.1</v>
      </c>
      <c r="AG37" s="186">
        <f ca="1"/>
        <v>0</v>
      </c>
      <c r="AH37" s="186">
        <f ca="1"/>
        <v>0.9</v>
      </c>
      <c r="AI37" s="186">
        <f ca="1"/>
        <v>0</v>
      </c>
      <c r="AJ37" s="186">
        <f ca="1"/>
        <v>0.9</v>
      </c>
      <c r="AK37" s="186">
        <f ca="1"/>
        <v>0</v>
      </c>
      <c r="AL37" s="186">
        <f ca="1"/>
        <v>0.9</v>
      </c>
    </row>
    <row r="38" spans="1:38" s="122" customFormat="1" x14ac:dyDescent="0.15">
      <c r="B38" s="172"/>
      <c r="C38" s="172"/>
      <c r="D38" s="172"/>
      <c r="O38" s="122" cm="1">
        <f t="array" aca="1" ref="O38:R38" ca="1">INDEX($E$13:$H$36, (E14)*stride+4, F13)</f>
        <v>7</v>
      </c>
      <c r="P38" s="187">
        <f ca="1"/>
        <v>0</v>
      </c>
      <c r="Q38" s="187">
        <f ca="1"/>
        <v>1</v>
      </c>
      <c r="R38" s="187">
        <f ca="1"/>
        <v>0.1</v>
      </c>
      <c r="T38" s="184">
        <f ca="1"/>
        <v>0</v>
      </c>
      <c r="U38" s="184">
        <f ca="1"/>
        <v>1</v>
      </c>
      <c r="V38" s="184">
        <f ca="1"/>
        <v>0</v>
      </c>
      <c r="W38" s="185">
        <f ca="1"/>
        <v>0</v>
      </c>
      <c r="X38" s="185">
        <f ca="1"/>
        <v>0.1</v>
      </c>
      <c r="Y38" s="185">
        <f ca="1"/>
        <v>0.96</v>
      </c>
      <c r="Z38" s="186">
        <f ca="1"/>
        <v>0.9</v>
      </c>
      <c r="AA38" s="186">
        <f ca="1"/>
        <v>0</v>
      </c>
      <c r="AB38" s="186">
        <f ca="1"/>
        <v>0</v>
      </c>
      <c r="AC38" s="187">
        <f ca="1"/>
        <v>0</v>
      </c>
      <c r="AD38" s="187">
        <f ca="1"/>
        <v>1</v>
      </c>
      <c r="AE38" s="187">
        <f ca="1"/>
        <v>0.1</v>
      </c>
      <c r="AG38" s="186">
        <f ca="1"/>
        <v>0</v>
      </c>
      <c r="AH38" s="186">
        <f ca="1"/>
        <v>0</v>
      </c>
      <c r="AI38" s="186">
        <f ca="1"/>
        <v>0</v>
      </c>
      <c r="AJ38" s="186">
        <f ca="1"/>
        <v>0</v>
      </c>
      <c r="AK38" s="186">
        <f ca="1"/>
        <v>0</v>
      </c>
      <c r="AL38" s="186">
        <f ca="1"/>
        <v>0.96</v>
      </c>
    </row>
    <row r="39" spans="1:38" s="122" customFormat="1" x14ac:dyDescent="0.15">
      <c r="A39" s="172"/>
      <c r="B39" s="172"/>
      <c r="C39" s="172"/>
      <c r="D39" s="172"/>
      <c r="O39" s="122" cm="1">
        <f t="array" aca="1" ref="O39:R39" ca="1">INDEX($E$13:$H$36, (E15)*stride+4, F14)</f>
        <v>11</v>
      </c>
      <c r="P39" s="187">
        <f ca="1"/>
        <v>0.93</v>
      </c>
      <c r="Q39" s="187">
        <f ca="1"/>
        <v>0</v>
      </c>
      <c r="R39" s="187">
        <f ca="1"/>
        <v>0.1</v>
      </c>
      <c r="T39" s="184">
        <f ca="1"/>
        <v>0.7</v>
      </c>
      <c r="U39" s="184">
        <f ca="1"/>
        <v>0.57735026918962584</v>
      </c>
      <c r="V39" s="184">
        <f ca="1"/>
        <v>0.8</v>
      </c>
      <c r="W39" s="185">
        <f ca="1"/>
        <v>0</v>
      </c>
      <c r="X39" s="185">
        <f ca="1"/>
        <v>1</v>
      </c>
      <c r="Y39" s="185">
        <f ca="1"/>
        <v>0</v>
      </c>
      <c r="Z39" s="186">
        <f ca="1"/>
        <v>0</v>
      </c>
      <c r="AA39" s="186">
        <f ca="1"/>
        <v>0</v>
      </c>
      <c r="AB39" s="186">
        <f ca="1"/>
        <v>1</v>
      </c>
      <c r="AC39" s="187">
        <f ca="1"/>
        <v>0.93</v>
      </c>
      <c r="AD39" s="187">
        <f ca="1"/>
        <v>0</v>
      </c>
      <c r="AE39" s="187">
        <f ca="1"/>
        <v>0.1</v>
      </c>
      <c r="AG39" s="186">
        <f ca="1"/>
        <v>1</v>
      </c>
      <c r="AH39" s="186">
        <f ca="1"/>
        <v>0</v>
      </c>
      <c r="AI39" s="186">
        <f ca="1"/>
        <v>1</v>
      </c>
      <c r="AJ39" s="186">
        <f ca="1"/>
        <v>0</v>
      </c>
      <c r="AK39" s="186">
        <f ca="1"/>
        <v>1</v>
      </c>
      <c r="AL39" s="186">
        <f ca="1"/>
        <v>0.96</v>
      </c>
    </row>
    <row r="40" spans="1:38" s="122" customFormat="1" x14ac:dyDescent="0.15">
      <c r="A40" s="172"/>
      <c r="B40" s="172"/>
      <c r="C40" s="172"/>
      <c r="D40" s="172"/>
      <c r="O40" s="122" cm="1">
        <f t="array" aca="1" ref="O40:R40" ca="1">INDEX($E$13:$H$36, (E16)*stride+4, F15)</f>
        <v>15</v>
      </c>
      <c r="P40" s="187">
        <f ca="1"/>
        <v>0</v>
      </c>
      <c r="Q40" s="187">
        <f ca="1"/>
        <v>1</v>
      </c>
      <c r="R40" s="187">
        <f ca="1"/>
        <v>0.1</v>
      </c>
      <c r="T40" s="184">
        <f ca="1"/>
        <v>0</v>
      </c>
      <c r="U40" s="184">
        <f ca="1"/>
        <v>1</v>
      </c>
      <c r="V40" s="184">
        <f ca="1"/>
        <v>0</v>
      </c>
      <c r="W40" s="185">
        <f ca="1"/>
        <v>0</v>
      </c>
      <c r="X40" s="185">
        <f ca="1"/>
        <v>0.1</v>
      </c>
      <c r="Y40" s="185">
        <f ca="1"/>
        <v>0.96</v>
      </c>
      <c r="Z40" s="186">
        <f ca="1"/>
        <v>0.9</v>
      </c>
      <c r="AA40" s="186">
        <f ca="1"/>
        <v>0</v>
      </c>
      <c r="AB40" s="186">
        <f ca="1"/>
        <v>0</v>
      </c>
      <c r="AC40" s="187">
        <f ca="1"/>
        <v>0</v>
      </c>
      <c r="AD40" s="187">
        <f ca="1"/>
        <v>1</v>
      </c>
      <c r="AE40" s="187">
        <f ca="1"/>
        <v>0.1</v>
      </c>
      <c r="AG40" s="187">
        <f ca="1"/>
        <v>0.93</v>
      </c>
      <c r="AH40" s="187">
        <f ca="1"/>
        <v>0</v>
      </c>
      <c r="AI40" s="187">
        <f ca="1"/>
        <v>0.93</v>
      </c>
      <c r="AJ40" s="187">
        <f ca="1"/>
        <v>0</v>
      </c>
      <c r="AK40" s="187">
        <f ca="1"/>
        <v>0.93</v>
      </c>
      <c r="AL40" s="187">
        <f ca="1"/>
        <v>0.96</v>
      </c>
    </row>
    <row r="41" spans="1:38" s="122" customFormat="1" x14ac:dyDescent="0.15">
      <c r="A41" s="172"/>
      <c r="B41" s="172"/>
      <c r="C41" s="172"/>
      <c r="D41" s="172"/>
      <c r="O41" s="122" cm="1">
        <f t="array" aca="1" ref="O41:R41" ca="1">INDEX($E$13:$H$36, (E17)*stride+4, F16)</f>
        <v>19</v>
      </c>
      <c r="P41" s="187">
        <f ca="1"/>
        <v>0.93</v>
      </c>
      <c r="Q41" s="187">
        <f ca="1"/>
        <v>0.96</v>
      </c>
      <c r="R41" s="187">
        <f ca="1"/>
        <v>0.1</v>
      </c>
      <c r="T41" s="184">
        <f ca="1"/>
        <v>0.7</v>
      </c>
      <c r="U41" s="184">
        <f ca="1"/>
        <v>0.57735026918962584</v>
      </c>
      <c r="V41" s="184">
        <f ca="1"/>
        <v>0.8</v>
      </c>
      <c r="W41" s="185">
        <f ca="1"/>
        <v>0</v>
      </c>
      <c r="X41" s="185">
        <f ca="1"/>
        <v>1</v>
      </c>
      <c r="Y41" s="185">
        <f ca="1"/>
        <v>0</v>
      </c>
      <c r="Z41" s="186">
        <f ca="1"/>
        <v>0</v>
      </c>
      <c r="AA41" s="186">
        <f ca="1"/>
        <v>0</v>
      </c>
      <c r="AB41" s="186">
        <f ca="1"/>
        <v>1</v>
      </c>
      <c r="AC41" s="187">
        <f ca="1"/>
        <v>0.93</v>
      </c>
      <c r="AD41" s="187">
        <f ca="1"/>
        <v>0.96</v>
      </c>
      <c r="AE41" s="187">
        <f ca="1"/>
        <v>0.1</v>
      </c>
      <c r="AG41" s="187">
        <f ca="1"/>
        <v>0</v>
      </c>
      <c r="AH41" s="187">
        <f ca="1"/>
        <v>1</v>
      </c>
      <c r="AI41" s="187">
        <f ca="1"/>
        <v>0</v>
      </c>
      <c r="AJ41" s="187">
        <f ca="1"/>
        <v>1</v>
      </c>
      <c r="AK41" s="187">
        <f ca="1"/>
        <v>0.96</v>
      </c>
      <c r="AL41" s="187">
        <f ca="1"/>
        <v>1</v>
      </c>
    </row>
    <row r="42" spans="1:38" s="122" customFormat="1" x14ac:dyDescent="0.15">
      <c r="A42" s="172"/>
      <c r="B42" s="172"/>
      <c r="C42" s="172"/>
      <c r="D42" s="172"/>
      <c r="O42" s="122" cm="1">
        <f t="array" aca="1" ref="O42:R42" ca="1">INDEX($E$13:$H$36, (E18)*stride+4, F17)</f>
        <v>23</v>
      </c>
      <c r="P42" s="187">
        <f ca="1"/>
        <v>0.96</v>
      </c>
      <c r="Q42" s="187">
        <f ca="1"/>
        <v>1</v>
      </c>
      <c r="R42" s="187">
        <f ca="1"/>
        <v>0.1</v>
      </c>
      <c r="T42" s="184">
        <f ca="1"/>
        <v>1</v>
      </c>
      <c r="U42" s="184">
        <f ca="1"/>
        <v>1</v>
      </c>
      <c r="V42" s="184">
        <f ca="1"/>
        <v>0</v>
      </c>
      <c r="W42" s="185">
        <f ca="1"/>
        <v>0</v>
      </c>
      <c r="X42" s="185">
        <f ca="1"/>
        <v>0.1</v>
      </c>
      <c r="Y42" s="185">
        <f ca="1"/>
        <v>0.96</v>
      </c>
      <c r="Z42" s="186">
        <f ca="1"/>
        <v>0.9</v>
      </c>
      <c r="AA42" s="186">
        <f ca="1"/>
        <v>0.96</v>
      </c>
      <c r="AB42" s="186">
        <f ca="1"/>
        <v>0.96</v>
      </c>
      <c r="AC42" s="187">
        <f ca="1"/>
        <v>0.96</v>
      </c>
      <c r="AD42" s="187">
        <f ca="1"/>
        <v>1</v>
      </c>
      <c r="AE42" s="187">
        <f ca="1"/>
        <v>0.1</v>
      </c>
      <c r="AG42" s="187">
        <f ca="1"/>
        <v>0.1</v>
      </c>
      <c r="AH42" s="187">
        <f ca="1"/>
        <v>0.1</v>
      </c>
      <c r="AI42" s="187">
        <f ca="1"/>
        <v>0.1</v>
      </c>
      <c r="AJ42" s="187">
        <f ca="1"/>
        <v>0.1</v>
      </c>
      <c r="AK42" s="187">
        <f ca="1"/>
        <v>0.1</v>
      </c>
      <c r="AL42" s="187">
        <f ca="1"/>
        <v>0.1</v>
      </c>
    </row>
    <row r="43" spans="1:38" s="122" customFormat="1" x14ac:dyDescent="0.15">
      <c r="A43" s="172"/>
      <c r="B43" s="172"/>
      <c r="C43" s="172"/>
      <c r="D43" s="172"/>
    </row>
    <row r="44" spans="1:38" s="179" customFormat="1" x14ac:dyDescent="0.15">
      <c r="A44" s="180"/>
      <c r="B44" s="180"/>
      <c r="C44" s="180"/>
      <c r="D44" s="180"/>
      <c r="F44" s="179" t="s">
        <v>1</v>
      </c>
    </row>
    <row r="45" spans="1:38" s="122" customFormat="1" ht="12" thickBot="1" x14ac:dyDescent="0.2">
      <c r="A45" s="182"/>
      <c r="B45" s="182"/>
      <c r="C45" s="182"/>
      <c r="D45" s="182"/>
      <c r="F45" s="122">
        <v>0</v>
      </c>
      <c r="G45" s="122">
        <v>1</v>
      </c>
      <c r="H45" s="122">
        <v>2</v>
      </c>
      <c r="J45" s="122" t="s">
        <v>16</v>
      </c>
      <c r="N45" s="58" t="s">
        <v>76</v>
      </c>
    </row>
    <row r="46" spans="1:38" s="122" customFormat="1" ht="12" thickBot="1" x14ac:dyDescent="0.2">
      <c r="A46" s="182"/>
      <c r="B46" s="183">
        <v>0.12</v>
      </c>
      <c r="C46" s="183">
        <v>0.1</v>
      </c>
      <c r="D46" s="183">
        <v>0.7</v>
      </c>
      <c r="E46" s="122">
        <v>0</v>
      </c>
      <c r="F46" s="216" cm="1">
        <f t="array" aca="1" ref="F46:H69" ca="1">IF(K5, _xlfn.RANDARRAY(24,3), B46:D69)</f>
        <v>0.12</v>
      </c>
      <c r="G46" s="217">
        <f ca="1"/>
        <v>0.1</v>
      </c>
      <c r="H46" s="218">
        <f ca="1"/>
        <v>0.7</v>
      </c>
      <c r="J46" s="122">
        <v>0</v>
      </c>
      <c r="K46" s="122">
        <v>1</v>
      </c>
      <c r="L46" s="122">
        <v>2</v>
      </c>
      <c r="N46" s="58" t="s">
        <v>77</v>
      </c>
      <c r="P46" s="122" t="s">
        <v>17</v>
      </c>
      <c r="T46" s="122" t="s">
        <v>21</v>
      </c>
      <c r="AG46" s="122" t="s">
        <v>55</v>
      </c>
    </row>
    <row r="47" spans="1:38" s="122" customFormat="1" x14ac:dyDescent="0.15">
      <c r="A47" s="182"/>
      <c r="B47" s="183">
        <v>0.88807383397711515</v>
      </c>
      <c r="C47" s="183">
        <v>0.1</v>
      </c>
      <c r="D47" s="183">
        <v>0.09</v>
      </c>
      <c r="E47" s="122">
        <v>1</v>
      </c>
      <c r="F47" s="219">
        <f ca="1"/>
        <v>0.88807383397711515</v>
      </c>
      <c r="G47" s="185">
        <f ca="1"/>
        <v>0.1</v>
      </c>
      <c r="H47" s="220">
        <f ca="1"/>
        <v>0.09</v>
      </c>
      <c r="I47" s="122" cm="1">
        <f t="array" aca="1" ref="I47:L54" ca="1">E46:H53</f>
        <v>0</v>
      </c>
      <c r="J47" s="184">
        <f ca="1"/>
        <v>0.12</v>
      </c>
      <c r="K47" s="184">
        <f ca="1"/>
        <v>0.1</v>
      </c>
      <c r="L47" s="184">
        <f ca="1"/>
        <v>0.7</v>
      </c>
      <c r="O47" s="122" cm="1">
        <f t="array" aca="1" ref="O47:R47" ca="1">INDEX(_xlfn.ANCHORARRAY($I$47), (I47)*stride+4, J46)</f>
        <v>3</v>
      </c>
      <c r="P47" s="187">
        <f ca="1"/>
        <v>0.3</v>
      </c>
      <c r="Q47" s="187">
        <f ca="1"/>
        <v>0.1</v>
      </c>
      <c r="R47" s="187">
        <f ca="1"/>
        <v>0.88807383397711526</v>
      </c>
      <c r="T47" s="187" cm="1">
        <f t="array" aca="1" ref="T47:AE48" ca="1">_xlfn.HSTACK(P47:R48, P51:R52, P55:R56, P59:R60)</f>
        <v>0.3</v>
      </c>
      <c r="U47" s="187">
        <f ca="1"/>
        <v>0.1</v>
      </c>
      <c r="V47" s="187">
        <f ca="1"/>
        <v>0.88807383397711526</v>
      </c>
      <c r="W47" s="186">
        <f ca="1"/>
        <v>0.1</v>
      </c>
      <c r="X47" s="186">
        <f ca="1"/>
        <v>0.88807383397711526</v>
      </c>
      <c r="Y47" s="186">
        <f ca="1"/>
        <v>0.2</v>
      </c>
      <c r="Z47" s="185">
        <f ca="1"/>
        <v>0.88807383397711515</v>
      </c>
      <c r="AA47" s="185">
        <f ca="1"/>
        <v>0.1</v>
      </c>
      <c r="AB47" s="185">
        <f ca="1"/>
        <v>0.09</v>
      </c>
      <c r="AC47" s="184">
        <f ca="1"/>
        <v>0.12</v>
      </c>
      <c r="AD47" s="184">
        <f ca="1"/>
        <v>0.1</v>
      </c>
      <c r="AE47" s="184">
        <f ca="1"/>
        <v>0.7</v>
      </c>
      <c r="AG47" s="230" cm="1">
        <f t="array" aca="1" ref="AG47:AL48" ca="1">MMULT(_xlfn.ANCHORARRAY(T47),_xlfn.ANCHORARRAY( AG31))</f>
        <v>2.1378679280777702</v>
      </c>
      <c r="AH47" s="234">
        <f ca="1"/>
        <v>1.3500738339771152</v>
      </c>
      <c r="AI47" s="230">
        <f ca="1"/>
        <v>2.1378679280777702</v>
      </c>
      <c r="AJ47" s="231">
        <f ca="1"/>
        <v>1.3500738339771152</v>
      </c>
      <c r="AK47" s="236">
        <f ca="1"/>
        <v>2.2338679280777702</v>
      </c>
      <c r="AL47" s="231">
        <f ca="1"/>
        <v>1.9476738339771154</v>
      </c>
    </row>
    <row r="48" spans="1:38" s="122" customFormat="1" ht="12" thickBot="1" x14ac:dyDescent="0.2">
      <c r="A48" s="182"/>
      <c r="B48" s="183">
        <v>0.1</v>
      </c>
      <c r="C48" s="183">
        <v>0.88807383397711526</v>
      </c>
      <c r="D48" s="183">
        <v>0.2</v>
      </c>
      <c r="E48" s="122">
        <v>2</v>
      </c>
      <c r="F48" s="221">
        <f ca="1"/>
        <v>0.1</v>
      </c>
      <c r="G48" s="186">
        <f ca="1"/>
        <v>0.88807383397711526</v>
      </c>
      <c r="H48" s="222">
        <f ca="1"/>
        <v>0.2</v>
      </c>
      <c r="I48" s="122">
        <f ca="1"/>
        <v>1</v>
      </c>
      <c r="J48" s="185">
        <f ca="1"/>
        <v>0.88807383397711515</v>
      </c>
      <c r="K48" s="185">
        <f ca="1"/>
        <v>0.1</v>
      </c>
      <c r="L48" s="185">
        <f ca="1"/>
        <v>0.09</v>
      </c>
      <c r="O48" s="122" cm="1">
        <f t="array" aca="1" ref="O48:R48" ca="1">INDEX(_xlfn.ANCHORARRAY($I$47), (I48)*stride+4, J47)</f>
        <v>7</v>
      </c>
      <c r="P48" s="187">
        <f ca="1"/>
        <v>0.88807383397711515</v>
      </c>
      <c r="Q48" s="187">
        <f ca="1"/>
        <v>0.1</v>
      </c>
      <c r="R48" s="187">
        <f ca="1"/>
        <v>0.1</v>
      </c>
      <c r="T48" s="187">
        <f ca="1"/>
        <v>0.88807383397711515</v>
      </c>
      <c r="U48" s="187">
        <f ca="1"/>
        <v>0.1</v>
      </c>
      <c r="V48" s="187">
        <f ca="1"/>
        <v>0.1</v>
      </c>
      <c r="W48" s="186">
        <f ca="1"/>
        <v>0.1</v>
      </c>
      <c r="X48" s="186">
        <f ca="1"/>
        <v>0.17</v>
      </c>
      <c r="Y48" s="186">
        <f ca="1"/>
        <v>0.99</v>
      </c>
      <c r="Z48" s="185">
        <f ca="1"/>
        <v>0.1</v>
      </c>
      <c r="AA48" s="185">
        <f ca="1"/>
        <v>0.88807383397711526</v>
      </c>
      <c r="AB48" s="185">
        <f ca="1"/>
        <v>0.1</v>
      </c>
      <c r="AC48" s="184">
        <f ca="1"/>
        <v>0.88807383397711515</v>
      </c>
      <c r="AD48" s="184">
        <f ca="1"/>
        <v>0.12</v>
      </c>
      <c r="AE48" s="184">
        <f ca="1"/>
        <v>0.1</v>
      </c>
      <c r="AG48" s="232">
        <f ca="1"/>
        <v>1.8652953763016604</v>
      </c>
      <c r="AH48" s="235">
        <f ca="1"/>
        <v>1.2874000000000001</v>
      </c>
      <c r="AI48" s="232">
        <f ca="1"/>
        <v>1.8652953763016604</v>
      </c>
      <c r="AJ48" s="233">
        <f ca="1"/>
        <v>1.2874000000000001</v>
      </c>
      <c r="AK48" s="237">
        <f ca="1"/>
        <v>1.9804953763016604</v>
      </c>
      <c r="AL48" s="233">
        <f ca="1"/>
        <v>3.9765755952131756</v>
      </c>
    </row>
    <row r="49" spans="1:48" s="122" customFormat="1" x14ac:dyDescent="0.15">
      <c r="A49" s="182"/>
      <c r="B49" s="183">
        <v>0.3</v>
      </c>
      <c r="C49" s="183">
        <v>0.1</v>
      </c>
      <c r="D49" s="183">
        <v>0.88807383397711526</v>
      </c>
      <c r="E49" s="122">
        <v>3</v>
      </c>
      <c r="F49" s="223">
        <f ca="1"/>
        <v>0.3</v>
      </c>
      <c r="G49" s="187">
        <f ca="1"/>
        <v>0.1</v>
      </c>
      <c r="H49" s="224">
        <f ca="1"/>
        <v>0.88807383397711526</v>
      </c>
      <c r="I49" s="122">
        <f ca="1"/>
        <v>2</v>
      </c>
      <c r="J49" s="186">
        <f ca="1"/>
        <v>0.1</v>
      </c>
      <c r="K49" s="186">
        <f ca="1"/>
        <v>0.88807383397711526</v>
      </c>
      <c r="L49" s="186">
        <f ca="1"/>
        <v>0.2</v>
      </c>
    </row>
    <row r="50" spans="1:48" s="122" customFormat="1" ht="11" customHeight="1" thickBot="1" x14ac:dyDescent="0.2">
      <c r="A50" s="182"/>
      <c r="B50" s="183">
        <v>0.88807383397711515</v>
      </c>
      <c r="C50" s="183">
        <v>0.12</v>
      </c>
      <c r="D50" s="183">
        <v>0.1</v>
      </c>
      <c r="E50" s="122">
        <v>4</v>
      </c>
      <c r="F50" s="225">
        <f ca="1"/>
        <v>0.88807383397711515</v>
      </c>
      <c r="G50" s="184">
        <f ca="1"/>
        <v>0.12</v>
      </c>
      <c r="H50" s="226">
        <f ca="1"/>
        <v>0.1</v>
      </c>
      <c r="I50" s="122">
        <f ca="1"/>
        <v>3</v>
      </c>
      <c r="J50" s="187">
        <f ca="1"/>
        <v>0.3</v>
      </c>
      <c r="K50" s="187">
        <f ca="1"/>
        <v>0.1</v>
      </c>
      <c r="L50" s="187">
        <f ca="1"/>
        <v>0.88807383397711526</v>
      </c>
      <c r="P50" s="122" t="s">
        <v>20</v>
      </c>
    </row>
    <row r="51" spans="1:48" s="122" customFormat="1" ht="11" customHeight="1" x14ac:dyDescent="0.15">
      <c r="A51" s="182"/>
      <c r="B51" s="183">
        <v>0.1</v>
      </c>
      <c r="C51" s="183">
        <v>0.88807383397711526</v>
      </c>
      <c r="D51" s="183">
        <v>0.1</v>
      </c>
      <c r="E51" s="122">
        <v>5</v>
      </c>
      <c r="F51" s="219">
        <f ca="1"/>
        <v>0.1</v>
      </c>
      <c r="G51" s="185">
        <f ca="1"/>
        <v>0.88807383397711526</v>
      </c>
      <c r="H51" s="220">
        <f ca="1"/>
        <v>0.1</v>
      </c>
      <c r="I51" s="122">
        <f ca="1"/>
        <v>4</v>
      </c>
      <c r="J51" s="184">
        <f ca="1"/>
        <v>0.88807383397711515</v>
      </c>
      <c r="K51" s="184">
        <f ca="1"/>
        <v>0.12</v>
      </c>
      <c r="L51" s="184">
        <f ca="1"/>
        <v>0.1</v>
      </c>
      <c r="O51" s="122" cm="1">
        <f t="array" aca="1" ref="O51:R51" ca="1">INDEX(_xlfn.ANCHORARRAY($I$47), (I47)*stride+3, J46)</f>
        <v>2</v>
      </c>
      <c r="P51" s="186">
        <f ca="1"/>
        <v>0.1</v>
      </c>
      <c r="Q51" s="186">
        <f ca="1"/>
        <v>0.88807383397711526</v>
      </c>
      <c r="R51" s="186">
        <f ca="1"/>
        <v>0.2</v>
      </c>
      <c r="AF51" s="189" cm="1">
        <f t="array" aca="1" ref="AF51:AG52" ca="1">AG47:AH48</f>
        <v>2.1378679280777702</v>
      </c>
      <c r="AG51" s="190">
        <f ca="1"/>
        <v>1.3500738339771152</v>
      </c>
      <c r="AI51" s="163" cm="1">
        <f t="array" aca="1" ref="AI51:AJ52" ca="1">AI47:AJ48</f>
        <v>2.1378679280777702</v>
      </c>
      <c r="AJ51" s="165">
        <f ca="1"/>
        <v>1.3500738339771152</v>
      </c>
      <c r="AL51" s="191" cm="1">
        <f t="array" aca="1" ref="AL51:AM52" ca="1">AK47:AL48</f>
        <v>2.2338679280777702</v>
      </c>
      <c r="AM51" s="192">
        <f ca="1"/>
        <v>1.9476738339771154</v>
      </c>
    </row>
    <row r="52" spans="1:48" s="122" customFormat="1" ht="11" customHeight="1" thickBot="1" x14ac:dyDescent="0.2">
      <c r="A52" s="182"/>
      <c r="B52" s="183">
        <v>0.1</v>
      </c>
      <c r="C52" s="183">
        <v>0.17</v>
      </c>
      <c r="D52" s="183">
        <v>0.99</v>
      </c>
      <c r="E52" s="122">
        <v>6</v>
      </c>
      <c r="F52" s="221">
        <f ca="1"/>
        <v>0.1</v>
      </c>
      <c r="G52" s="186">
        <f ca="1"/>
        <v>0.17</v>
      </c>
      <c r="H52" s="222">
        <f ca="1"/>
        <v>0.99</v>
      </c>
      <c r="I52" s="122">
        <f ca="1"/>
        <v>5</v>
      </c>
      <c r="J52" s="185">
        <f ca="1"/>
        <v>0.1</v>
      </c>
      <c r="K52" s="185">
        <f ca="1"/>
        <v>0.88807383397711526</v>
      </c>
      <c r="L52" s="185">
        <f ca="1"/>
        <v>0.1</v>
      </c>
      <c r="O52" s="122" cm="1">
        <f t="array" aca="1" ref="O52:R52" ca="1">INDEX(_xlfn.ANCHORARRAY($I$47), (I48)*stride+3, J47)</f>
        <v>6</v>
      </c>
      <c r="P52" s="186">
        <f ca="1"/>
        <v>0.1</v>
      </c>
      <c r="Q52" s="186">
        <f ca="1"/>
        <v>0.17</v>
      </c>
      <c r="R52" s="186">
        <f ca="1"/>
        <v>0.99</v>
      </c>
      <c r="AF52" s="193">
        <f ca="1"/>
        <v>1.8652953763016604</v>
      </c>
      <c r="AG52" s="194">
        <f ca="1"/>
        <v>1.2874000000000001</v>
      </c>
      <c r="AI52" s="169">
        <f ca="1"/>
        <v>1.8652953763016604</v>
      </c>
      <c r="AJ52" s="171">
        <f ca="1"/>
        <v>1.2874000000000001</v>
      </c>
      <c r="AL52" s="195">
        <f ca="1"/>
        <v>1.9804953763016604</v>
      </c>
      <c r="AM52" s="196">
        <f ca="1"/>
        <v>3.9765755952131756</v>
      </c>
      <c r="AQ52" s="183"/>
      <c r="AS52" s="183"/>
    </row>
    <row r="53" spans="1:48" s="122" customFormat="1" ht="11" customHeight="1" x14ac:dyDescent="0.15">
      <c r="A53" s="182"/>
      <c r="B53" s="183">
        <v>0.88807383397711515</v>
      </c>
      <c r="C53" s="183">
        <v>0.1</v>
      </c>
      <c r="D53" s="183">
        <v>0.1</v>
      </c>
      <c r="E53" s="122">
        <v>7</v>
      </c>
      <c r="F53" s="223">
        <f ca="1"/>
        <v>0.88807383397711515</v>
      </c>
      <c r="G53" s="187">
        <f ca="1"/>
        <v>0.1</v>
      </c>
      <c r="H53" s="224">
        <f ca="1"/>
        <v>0.1</v>
      </c>
      <c r="I53" s="122">
        <f ca="1"/>
        <v>6</v>
      </c>
      <c r="J53" s="186">
        <f ca="1"/>
        <v>0.1</v>
      </c>
      <c r="K53" s="186">
        <f ca="1"/>
        <v>0.17</v>
      </c>
      <c r="L53" s="186">
        <f ca="1"/>
        <v>0.99</v>
      </c>
      <c r="AG53" s="122" t="s">
        <v>3</v>
      </c>
      <c r="AJ53" s="122" t="s">
        <v>5</v>
      </c>
      <c r="AM53" s="158" t="s">
        <v>6</v>
      </c>
    </row>
    <row r="54" spans="1:48" s="122" customFormat="1" ht="11" customHeight="1" thickBot="1" x14ac:dyDescent="0.2">
      <c r="A54" s="182"/>
      <c r="B54" s="183">
        <v>0.12</v>
      </c>
      <c r="C54" s="183">
        <v>0.1</v>
      </c>
      <c r="D54" s="183">
        <v>0.7</v>
      </c>
      <c r="E54" s="122">
        <v>8</v>
      </c>
      <c r="F54" s="227">
        <f ca="1"/>
        <v>0.12</v>
      </c>
      <c r="G54" s="228">
        <f ca="1"/>
        <v>0.1</v>
      </c>
      <c r="H54" s="229">
        <f ca="1"/>
        <v>0.7</v>
      </c>
      <c r="I54" s="122">
        <f ca="1"/>
        <v>7</v>
      </c>
      <c r="J54" s="187">
        <f ca="1"/>
        <v>0.88807383397711515</v>
      </c>
      <c r="K54" s="187">
        <f ca="1"/>
        <v>0.1</v>
      </c>
      <c r="L54" s="187">
        <f ca="1"/>
        <v>0.1</v>
      </c>
      <c r="P54" s="122" t="s">
        <v>19</v>
      </c>
      <c r="AT54" s="183"/>
    </row>
    <row r="55" spans="1:48" s="122" customFormat="1" ht="11" customHeight="1" x14ac:dyDescent="0.15">
      <c r="A55" s="182"/>
      <c r="B55" s="183">
        <v>0.88807383397711515</v>
      </c>
      <c r="C55" s="183">
        <v>0.1</v>
      </c>
      <c r="D55" s="183">
        <v>0.09</v>
      </c>
      <c r="E55" s="122">
        <v>9</v>
      </c>
      <c r="F55" s="215">
        <f ca="1"/>
        <v>0.88807383397711515</v>
      </c>
      <c r="G55" s="215">
        <f ca="1"/>
        <v>0.1</v>
      </c>
      <c r="H55" s="215">
        <f ca="1"/>
        <v>0.09</v>
      </c>
      <c r="J55" s="121"/>
      <c r="K55" s="121"/>
      <c r="L55" s="121"/>
      <c r="O55" s="122" cm="1">
        <f t="array" aca="1" ref="O55:R55" ca="1">INDEX(_xlfn.ANCHORARRAY($I$47), (I47)*stride+2, J46)</f>
        <v>1</v>
      </c>
      <c r="P55" s="185">
        <f ca="1"/>
        <v>0.88807383397711515</v>
      </c>
      <c r="Q55" s="185">
        <f ca="1"/>
        <v>0.1</v>
      </c>
      <c r="R55" s="185">
        <f ca="1"/>
        <v>0.09</v>
      </c>
      <c r="AT55" s="183"/>
    </row>
    <row r="56" spans="1:48" s="122" customFormat="1" x14ac:dyDescent="0.15">
      <c r="A56" s="182"/>
      <c r="B56" s="183">
        <v>0.1</v>
      </c>
      <c r="C56" s="183">
        <v>0.88807383397711526</v>
      </c>
      <c r="D56" s="183">
        <v>0.2</v>
      </c>
      <c r="E56" s="122">
        <v>10</v>
      </c>
      <c r="F56" s="186">
        <f ca="1"/>
        <v>0.1</v>
      </c>
      <c r="G56" s="186">
        <f ca="1"/>
        <v>0.88807383397711526</v>
      </c>
      <c r="H56" s="186">
        <f ca="1"/>
        <v>0.2</v>
      </c>
      <c r="O56" s="122" cm="1">
        <f t="array" aca="1" ref="O56:R56" ca="1">INDEX(_xlfn.ANCHORARRAY($I$47), (I48)*stride+2, J47)</f>
        <v>5</v>
      </c>
      <c r="P56" s="185">
        <f ca="1"/>
        <v>0.1</v>
      </c>
      <c r="Q56" s="185">
        <f ca="1"/>
        <v>0.88807383397711526</v>
      </c>
      <c r="R56" s="185">
        <f ca="1"/>
        <v>0.1</v>
      </c>
      <c r="AF56" s="1" t="s">
        <v>66</v>
      </c>
      <c r="AG56" s="197">
        <f ca="1">SUM(_xlfn.ANCHORARRAY(AF51))</f>
        <v>6.6406371383565457</v>
      </c>
      <c r="AI56" s="1" t="s">
        <v>67</v>
      </c>
      <c r="AJ56" s="198">
        <f ca="1">SUM(_xlfn.ANCHORARRAY(AI51))</f>
        <v>6.6406371383565457</v>
      </c>
      <c r="AL56" s="55" t="s">
        <v>68</v>
      </c>
      <c r="AM56" s="199">
        <f ca="1">SUM(_xlfn.ANCHORARRAY(AL51))</f>
        <v>10.138612733569722</v>
      </c>
      <c r="AT56" s="183"/>
    </row>
    <row r="57" spans="1:48" s="122" customFormat="1" x14ac:dyDescent="0.15">
      <c r="A57" s="182"/>
      <c r="B57" s="183">
        <v>0.3</v>
      </c>
      <c r="C57" s="183">
        <v>0.1</v>
      </c>
      <c r="D57" s="183">
        <v>0.88807383397711526</v>
      </c>
      <c r="E57" s="122">
        <v>11</v>
      </c>
      <c r="F57" s="187">
        <f ca="1"/>
        <v>0.3</v>
      </c>
      <c r="G57" s="187">
        <f ca="1"/>
        <v>0.1</v>
      </c>
      <c r="H57" s="187">
        <f ca="1"/>
        <v>0.88807383397711526</v>
      </c>
    </row>
    <row r="58" spans="1:48" s="122" customFormat="1" x14ac:dyDescent="0.15">
      <c r="A58" s="182"/>
      <c r="B58" s="183">
        <v>0.88807383397711515</v>
      </c>
      <c r="C58" s="183">
        <v>0.12</v>
      </c>
      <c r="D58" s="183">
        <v>0.1</v>
      </c>
      <c r="E58" s="122">
        <v>12</v>
      </c>
      <c r="F58" s="184">
        <f ca="1"/>
        <v>0.88807383397711515</v>
      </c>
      <c r="G58" s="184">
        <f ca="1"/>
        <v>0.12</v>
      </c>
      <c r="H58" s="184">
        <f ca="1"/>
        <v>0.1</v>
      </c>
      <c r="P58" s="122" t="s">
        <v>18</v>
      </c>
    </row>
    <row r="59" spans="1:48" s="122" customFormat="1" ht="12" thickBot="1" x14ac:dyDescent="0.2">
      <c r="A59" s="182"/>
      <c r="B59" s="183">
        <v>0.1</v>
      </c>
      <c r="C59" s="183">
        <v>0.88807383397711526</v>
      </c>
      <c r="D59" s="183">
        <v>0.1</v>
      </c>
      <c r="E59" s="122">
        <v>13</v>
      </c>
      <c r="F59" s="185">
        <f ca="1"/>
        <v>0.1</v>
      </c>
      <c r="G59" s="185">
        <f ca="1"/>
        <v>0.88807383397711526</v>
      </c>
      <c r="H59" s="185">
        <f ca="1"/>
        <v>0.1</v>
      </c>
      <c r="O59" s="188" cm="1">
        <f t="array" aca="1" ref="O59:R59" ca="1">INDEX(_xlfn.ANCHORARRAY($I$47), (I47)*stride+1, J46)</f>
        <v>0</v>
      </c>
      <c r="P59" s="184">
        <f ca="1"/>
        <v>0.12</v>
      </c>
      <c r="Q59" s="184">
        <f ca="1"/>
        <v>0.1</v>
      </c>
      <c r="R59" s="184">
        <f ca="1"/>
        <v>0.7</v>
      </c>
      <c r="Y59" s="122" t="s">
        <v>78</v>
      </c>
    </row>
    <row r="60" spans="1:48" s="122" customFormat="1" x14ac:dyDescent="0.15">
      <c r="A60" s="182"/>
      <c r="B60" s="183">
        <v>0.1</v>
      </c>
      <c r="C60" s="183">
        <v>0.17</v>
      </c>
      <c r="D60" s="183">
        <v>0.99</v>
      </c>
      <c r="E60" s="122">
        <v>14</v>
      </c>
      <c r="F60" s="186">
        <f ca="1"/>
        <v>0.1</v>
      </c>
      <c r="G60" s="186">
        <f ca="1"/>
        <v>0.17</v>
      </c>
      <c r="H60" s="186">
        <f ca="1"/>
        <v>0.99</v>
      </c>
      <c r="O60" s="188" cm="1">
        <f t="array" aca="1" ref="O60:R60" ca="1">INDEX(_xlfn.ANCHORARRAY($I$47), (I48)*stride+1, J47)</f>
        <v>4</v>
      </c>
      <c r="P60" s="184">
        <f ca="1"/>
        <v>0.88807383397711515</v>
      </c>
      <c r="Q60" s="184">
        <f ca="1"/>
        <v>0.12</v>
      </c>
      <c r="R60" s="184">
        <f ca="1"/>
        <v>0.1</v>
      </c>
      <c r="Y60" s="189">
        <v>1</v>
      </c>
      <c r="Z60" s="200">
        <v>1</v>
      </c>
      <c r="AA60" s="200">
        <v>1</v>
      </c>
      <c r="AB60" s="200">
        <v>1</v>
      </c>
      <c r="AC60" s="200">
        <v>1</v>
      </c>
      <c r="AD60" s="200">
        <v>1</v>
      </c>
      <c r="AE60" s="200">
        <v>1</v>
      </c>
      <c r="AF60" s="201">
        <v>1</v>
      </c>
      <c r="AG60" s="163">
        <v>0</v>
      </c>
      <c r="AH60" s="164">
        <v>0</v>
      </c>
      <c r="AI60" s="164">
        <v>0</v>
      </c>
      <c r="AJ60" s="164">
        <v>0</v>
      </c>
      <c r="AK60" s="164">
        <v>0</v>
      </c>
      <c r="AL60" s="164">
        <v>0</v>
      </c>
      <c r="AM60" s="164">
        <v>0</v>
      </c>
      <c r="AN60" s="165">
        <v>0</v>
      </c>
      <c r="AO60" s="202">
        <v>1</v>
      </c>
      <c r="AP60" s="203">
        <v>1</v>
      </c>
      <c r="AQ60" s="203">
        <v>1</v>
      </c>
      <c r="AR60" s="203">
        <v>1</v>
      </c>
      <c r="AS60" s="203">
        <v>1</v>
      </c>
      <c r="AT60" s="203">
        <v>1</v>
      </c>
      <c r="AU60" s="203">
        <v>1</v>
      </c>
      <c r="AV60" s="192">
        <v>1</v>
      </c>
    </row>
    <row r="61" spans="1:48" s="122" customFormat="1" x14ac:dyDescent="0.15">
      <c r="A61" s="182"/>
      <c r="B61" s="183">
        <v>0.88807383397711515</v>
      </c>
      <c r="C61" s="183">
        <v>0.1</v>
      </c>
      <c r="D61" s="183">
        <v>0.1</v>
      </c>
      <c r="E61" s="122">
        <v>15</v>
      </c>
      <c r="F61" s="187">
        <f ca="1"/>
        <v>0.88807383397711515</v>
      </c>
      <c r="G61" s="187">
        <f ca="1"/>
        <v>0.1</v>
      </c>
      <c r="H61" s="187">
        <f ca="1"/>
        <v>0.1</v>
      </c>
      <c r="Y61" s="204">
        <v>1</v>
      </c>
      <c r="Z61" s="205">
        <v>1</v>
      </c>
      <c r="AA61" s="205">
        <v>1</v>
      </c>
      <c r="AB61" s="205">
        <v>1</v>
      </c>
      <c r="AC61" s="205">
        <v>1</v>
      </c>
      <c r="AD61" s="205">
        <v>1</v>
      </c>
      <c r="AE61" s="205">
        <v>1</v>
      </c>
      <c r="AF61" s="206">
        <v>1</v>
      </c>
      <c r="AG61" s="166">
        <v>0</v>
      </c>
      <c r="AH61" s="167">
        <v>0</v>
      </c>
      <c r="AI61" s="167">
        <v>0</v>
      </c>
      <c r="AJ61" s="167">
        <v>0</v>
      </c>
      <c r="AK61" s="167">
        <v>0</v>
      </c>
      <c r="AL61" s="167">
        <v>0</v>
      </c>
      <c r="AM61" s="167">
        <v>0</v>
      </c>
      <c r="AN61" s="168">
        <v>0</v>
      </c>
      <c r="AO61" s="207">
        <v>1</v>
      </c>
      <c r="AP61" s="208">
        <v>1</v>
      </c>
      <c r="AQ61" s="208">
        <v>1</v>
      </c>
      <c r="AR61" s="208">
        <v>1</v>
      </c>
      <c r="AS61" s="208">
        <v>1</v>
      </c>
      <c r="AT61" s="208">
        <v>1</v>
      </c>
      <c r="AU61" s="208">
        <v>1</v>
      </c>
      <c r="AV61" s="209">
        <v>1</v>
      </c>
    </row>
    <row r="62" spans="1:48" s="122" customFormat="1" x14ac:dyDescent="0.15">
      <c r="A62" s="182"/>
      <c r="B62" s="183">
        <v>0.12</v>
      </c>
      <c r="C62" s="183">
        <v>0.1</v>
      </c>
      <c r="D62" s="183">
        <v>0.7</v>
      </c>
      <c r="E62" s="122">
        <v>16</v>
      </c>
      <c r="F62" s="184">
        <f ca="1"/>
        <v>0.12</v>
      </c>
      <c r="G62" s="184">
        <f ca="1"/>
        <v>0.1</v>
      </c>
      <c r="H62" s="184">
        <f ca="1"/>
        <v>0.7</v>
      </c>
      <c r="Y62" s="204">
        <v>1</v>
      </c>
      <c r="Z62" s="205">
        <v>1</v>
      </c>
      <c r="AA62" s="205">
        <v>1</v>
      </c>
      <c r="AB62" s="205">
        <v>1</v>
      </c>
      <c r="AC62" s="205">
        <v>1</v>
      </c>
      <c r="AD62" s="205">
        <v>1</v>
      </c>
      <c r="AE62" s="205">
        <v>1</v>
      </c>
      <c r="AF62" s="206">
        <v>1</v>
      </c>
      <c r="AG62" s="166">
        <v>0</v>
      </c>
      <c r="AH62" s="167">
        <v>0</v>
      </c>
      <c r="AI62" s="167">
        <v>0</v>
      </c>
      <c r="AJ62" s="167">
        <v>0</v>
      </c>
      <c r="AK62" s="167">
        <v>0</v>
      </c>
      <c r="AL62" s="167">
        <v>0</v>
      </c>
      <c r="AM62" s="167">
        <v>0</v>
      </c>
      <c r="AN62" s="168">
        <v>0</v>
      </c>
      <c r="AO62" s="207">
        <v>1</v>
      </c>
      <c r="AP62" s="208">
        <v>1</v>
      </c>
      <c r="AQ62" s="208">
        <v>1</v>
      </c>
      <c r="AR62" s="208">
        <v>1</v>
      </c>
      <c r="AS62" s="208">
        <v>1</v>
      </c>
      <c r="AT62" s="208">
        <v>1</v>
      </c>
      <c r="AU62" s="208">
        <v>1</v>
      </c>
      <c r="AV62" s="209">
        <v>1</v>
      </c>
    </row>
    <row r="63" spans="1:48" s="122" customFormat="1" x14ac:dyDescent="0.15">
      <c r="A63" s="182"/>
      <c r="B63" s="183">
        <v>0.88807383397711515</v>
      </c>
      <c r="C63" s="183">
        <v>0.1</v>
      </c>
      <c r="D63" s="183">
        <v>0.09</v>
      </c>
      <c r="E63" s="122">
        <v>17</v>
      </c>
      <c r="F63" s="185">
        <f ca="1"/>
        <v>0.88807383397711515</v>
      </c>
      <c r="G63" s="185">
        <f ca="1"/>
        <v>0.1</v>
      </c>
      <c r="H63" s="185">
        <f ca="1"/>
        <v>0.09</v>
      </c>
      <c r="Y63" s="204">
        <v>1</v>
      </c>
      <c r="Z63" s="205">
        <v>1</v>
      </c>
      <c r="AA63" s="205">
        <v>1</v>
      </c>
      <c r="AB63" s="205">
        <v>1</v>
      </c>
      <c r="AC63" s="205">
        <v>1</v>
      </c>
      <c r="AD63" s="205">
        <v>1</v>
      </c>
      <c r="AE63" s="205">
        <v>1</v>
      </c>
      <c r="AF63" s="206">
        <v>1</v>
      </c>
      <c r="AG63" s="166">
        <v>0</v>
      </c>
      <c r="AH63" s="167">
        <v>0</v>
      </c>
      <c r="AI63" s="167">
        <v>0</v>
      </c>
      <c r="AJ63" s="167">
        <v>0</v>
      </c>
      <c r="AK63" s="167">
        <v>0</v>
      </c>
      <c r="AL63" s="167">
        <v>0</v>
      </c>
      <c r="AM63" s="167">
        <v>0</v>
      </c>
      <c r="AN63" s="168">
        <v>0</v>
      </c>
      <c r="AO63" s="207">
        <v>1</v>
      </c>
      <c r="AP63" s="208">
        <v>1</v>
      </c>
      <c r="AQ63" s="208">
        <v>1</v>
      </c>
      <c r="AR63" s="208">
        <v>1</v>
      </c>
      <c r="AS63" s="208">
        <v>1</v>
      </c>
      <c r="AT63" s="208">
        <v>1</v>
      </c>
      <c r="AU63" s="208">
        <v>1</v>
      </c>
      <c r="AV63" s="209">
        <v>1</v>
      </c>
    </row>
    <row r="64" spans="1:48" s="122" customFormat="1" x14ac:dyDescent="0.15">
      <c r="A64" s="182"/>
      <c r="B64" s="183">
        <v>0.1</v>
      </c>
      <c r="C64" s="183">
        <v>0.88807383397711526</v>
      </c>
      <c r="D64" s="183">
        <v>0.2</v>
      </c>
      <c r="E64" s="122">
        <v>18</v>
      </c>
      <c r="F64" s="186">
        <f ca="1"/>
        <v>0.1</v>
      </c>
      <c r="G64" s="186">
        <f ca="1"/>
        <v>0.88807383397711526</v>
      </c>
      <c r="H64" s="186">
        <f ca="1"/>
        <v>0.2</v>
      </c>
      <c r="Y64" s="204">
        <v>1</v>
      </c>
      <c r="Z64" s="205">
        <v>1</v>
      </c>
      <c r="AA64" s="205">
        <v>1</v>
      </c>
      <c r="AB64" s="205">
        <v>1</v>
      </c>
      <c r="AC64" s="205">
        <v>1</v>
      </c>
      <c r="AD64" s="205">
        <v>1</v>
      </c>
      <c r="AE64" s="205">
        <v>1</v>
      </c>
      <c r="AF64" s="206">
        <v>1</v>
      </c>
      <c r="AG64" s="166">
        <v>0</v>
      </c>
      <c r="AH64" s="167">
        <v>0</v>
      </c>
      <c r="AI64" s="167">
        <v>0</v>
      </c>
      <c r="AJ64" s="167">
        <v>0</v>
      </c>
      <c r="AK64" s="167">
        <v>0</v>
      </c>
      <c r="AL64" s="167">
        <v>0</v>
      </c>
      <c r="AM64" s="167">
        <v>0</v>
      </c>
      <c r="AN64" s="168">
        <v>0</v>
      </c>
      <c r="AO64" s="207">
        <v>1</v>
      </c>
      <c r="AP64" s="208">
        <v>1</v>
      </c>
      <c r="AQ64" s="208">
        <v>1</v>
      </c>
      <c r="AR64" s="208">
        <v>1</v>
      </c>
      <c r="AS64" s="208">
        <v>1</v>
      </c>
      <c r="AT64" s="208">
        <v>1</v>
      </c>
      <c r="AU64" s="208">
        <v>1</v>
      </c>
      <c r="AV64" s="209">
        <v>1</v>
      </c>
    </row>
    <row r="65" spans="1:52" s="122" customFormat="1" x14ac:dyDescent="0.15">
      <c r="A65" s="182"/>
      <c r="B65" s="183">
        <v>0.3</v>
      </c>
      <c r="C65" s="183">
        <v>0.1</v>
      </c>
      <c r="D65" s="183">
        <v>0.88807383397711526</v>
      </c>
      <c r="E65" s="122">
        <v>19</v>
      </c>
      <c r="F65" s="187">
        <f ca="1"/>
        <v>0.3</v>
      </c>
      <c r="G65" s="187">
        <f ca="1"/>
        <v>0.1</v>
      </c>
      <c r="H65" s="187">
        <f ca="1"/>
        <v>0.88807383397711526</v>
      </c>
      <c r="Y65" s="204">
        <v>1</v>
      </c>
      <c r="Z65" s="205">
        <v>1</v>
      </c>
      <c r="AA65" s="205">
        <v>1</v>
      </c>
      <c r="AB65" s="205">
        <v>1</v>
      </c>
      <c r="AC65" s="205">
        <v>1</v>
      </c>
      <c r="AD65" s="205">
        <v>1</v>
      </c>
      <c r="AE65" s="205">
        <v>1</v>
      </c>
      <c r="AF65" s="206">
        <v>1</v>
      </c>
      <c r="AG65" s="166">
        <v>0</v>
      </c>
      <c r="AH65" s="167">
        <v>0</v>
      </c>
      <c r="AI65" s="167">
        <v>0</v>
      </c>
      <c r="AJ65" s="167">
        <v>0</v>
      </c>
      <c r="AK65" s="167">
        <v>0</v>
      </c>
      <c r="AL65" s="167">
        <v>0</v>
      </c>
      <c r="AM65" s="167">
        <v>0</v>
      </c>
      <c r="AN65" s="168">
        <v>0</v>
      </c>
      <c r="AO65" s="207">
        <v>1</v>
      </c>
      <c r="AP65" s="208">
        <v>1</v>
      </c>
      <c r="AQ65" s="208">
        <v>1</v>
      </c>
      <c r="AR65" s="208">
        <v>1</v>
      </c>
      <c r="AS65" s="208">
        <v>1</v>
      </c>
      <c r="AT65" s="208">
        <v>1</v>
      </c>
      <c r="AU65" s="208">
        <v>1</v>
      </c>
      <c r="AV65" s="209">
        <v>1</v>
      </c>
    </row>
    <row r="66" spans="1:52" s="122" customFormat="1" x14ac:dyDescent="0.15">
      <c r="A66" s="182"/>
      <c r="B66" s="183">
        <v>0.88807383397711515</v>
      </c>
      <c r="C66" s="183">
        <v>0.12</v>
      </c>
      <c r="D66" s="183">
        <v>0.1</v>
      </c>
      <c r="E66" s="122">
        <v>20</v>
      </c>
      <c r="F66" s="184">
        <f ca="1"/>
        <v>0.88807383397711515</v>
      </c>
      <c r="G66" s="184">
        <f ca="1"/>
        <v>0.12</v>
      </c>
      <c r="H66" s="184">
        <f ca="1"/>
        <v>0.1</v>
      </c>
      <c r="Y66" s="204">
        <v>1</v>
      </c>
      <c r="Z66" s="205">
        <v>1</v>
      </c>
      <c r="AA66" s="205">
        <v>1</v>
      </c>
      <c r="AB66" s="205">
        <v>1</v>
      </c>
      <c r="AC66" s="205">
        <v>1</v>
      </c>
      <c r="AD66" s="205">
        <v>1</v>
      </c>
      <c r="AE66" s="205">
        <v>1</v>
      </c>
      <c r="AF66" s="206">
        <v>1</v>
      </c>
      <c r="AG66" s="166">
        <v>0</v>
      </c>
      <c r="AH66" s="167">
        <v>0</v>
      </c>
      <c r="AI66" s="167">
        <v>0</v>
      </c>
      <c r="AJ66" s="167">
        <v>0</v>
      </c>
      <c r="AK66" s="167">
        <v>0</v>
      </c>
      <c r="AL66" s="167">
        <v>0</v>
      </c>
      <c r="AM66" s="167">
        <v>0</v>
      </c>
      <c r="AN66" s="168">
        <v>0</v>
      </c>
      <c r="AO66" s="207">
        <v>1</v>
      </c>
      <c r="AP66" s="208">
        <v>1</v>
      </c>
      <c r="AQ66" s="208">
        <v>1</v>
      </c>
      <c r="AR66" s="208">
        <v>1</v>
      </c>
      <c r="AS66" s="208">
        <v>1</v>
      </c>
      <c r="AT66" s="208">
        <v>1</v>
      </c>
      <c r="AU66" s="208">
        <v>1</v>
      </c>
      <c r="AV66" s="209">
        <v>1</v>
      </c>
    </row>
    <row r="67" spans="1:52" s="122" customFormat="1" ht="12" thickBot="1" x14ac:dyDescent="0.2">
      <c r="A67" s="182"/>
      <c r="B67" s="183">
        <v>0.1</v>
      </c>
      <c r="C67" s="183">
        <v>0.88807383397711526</v>
      </c>
      <c r="D67" s="183">
        <v>0.1</v>
      </c>
      <c r="E67" s="122">
        <v>21</v>
      </c>
      <c r="F67" s="185">
        <f ca="1"/>
        <v>0.1</v>
      </c>
      <c r="G67" s="185">
        <f ca="1"/>
        <v>0.88807383397711526</v>
      </c>
      <c r="H67" s="185">
        <f ca="1"/>
        <v>0.1</v>
      </c>
      <c r="Y67" s="193">
        <v>1</v>
      </c>
      <c r="Z67" s="210">
        <v>1</v>
      </c>
      <c r="AA67" s="210">
        <v>1</v>
      </c>
      <c r="AB67" s="210">
        <v>1</v>
      </c>
      <c r="AC67" s="210">
        <v>1</v>
      </c>
      <c r="AD67" s="210">
        <v>1</v>
      </c>
      <c r="AE67" s="210">
        <v>1</v>
      </c>
      <c r="AF67" s="211">
        <v>1</v>
      </c>
      <c r="AG67" s="169">
        <v>0</v>
      </c>
      <c r="AH67" s="170">
        <v>0</v>
      </c>
      <c r="AI67" s="170">
        <v>0</v>
      </c>
      <c r="AJ67" s="170">
        <v>0</v>
      </c>
      <c r="AK67" s="170">
        <v>0</v>
      </c>
      <c r="AL67" s="170">
        <v>0</v>
      </c>
      <c r="AM67" s="170">
        <v>0</v>
      </c>
      <c r="AN67" s="171">
        <v>0</v>
      </c>
      <c r="AO67" s="212">
        <v>1</v>
      </c>
      <c r="AP67" s="213">
        <v>1</v>
      </c>
      <c r="AQ67" s="213">
        <v>1</v>
      </c>
      <c r="AR67" s="213">
        <v>1</v>
      </c>
      <c r="AS67" s="213">
        <v>1</v>
      </c>
      <c r="AT67" s="213">
        <v>1</v>
      </c>
      <c r="AU67" s="213">
        <v>1</v>
      </c>
      <c r="AV67" s="196">
        <v>1</v>
      </c>
    </row>
    <row r="68" spans="1:52" s="122" customFormat="1" x14ac:dyDescent="0.15">
      <c r="A68" s="182"/>
      <c r="B68" s="183">
        <v>0.1</v>
      </c>
      <c r="C68" s="183">
        <v>0.17</v>
      </c>
      <c r="D68" s="183">
        <v>0.99</v>
      </c>
      <c r="E68" s="122">
        <v>22</v>
      </c>
      <c r="F68" s="186">
        <f ca="1"/>
        <v>0.1</v>
      </c>
      <c r="G68" s="186">
        <f ca="1"/>
        <v>0.17</v>
      </c>
      <c r="H68" s="186">
        <f ca="1"/>
        <v>0.99</v>
      </c>
      <c r="AZ68" s="188"/>
    </row>
    <row r="69" spans="1:52" s="122" customFormat="1" x14ac:dyDescent="0.15">
      <c r="A69" s="182"/>
      <c r="B69" s="183">
        <v>0.89</v>
      </c>
      <c r="C69" s="183">
        <v>0.1</v>
      </c>
      <c r="D69" s="183">
        <v>0.1</v>
      </c>
      <c r="E69" s="122">
        <v>23</v>
      </c>
      <c r="F69" s="187">
        <f ca="1"/>
        <v>0.89</v>
      </c>
      <c r="G69" s="187">
        <f ca="1"/>
        <v>0.1</v>
      </c>
      <c r="H69" s="187">
        <f ca="1"/>
        <v>0.1</v>
      </c>
    </row>
    <row r="70" spans="1:52" s="122" customFormat="1" x14ac:dyDescent="0.2"/>
  </sheetData>
  <conditionalFormatting sqref="AZ60:BD67">
    <cfRule type="colorScale" priority="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scale="4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0CDE-8574-1C42-A6F0-17CDEEB9DA9D}">
  <sheetPr>
    <pageSetUpPr fitToPage="1"/>
  </sheetPr>
  <dimension ref="A2:BC217"/>
  <sheetViews>
    <sheetView showGridLines="0" topLeftCell="H83" zoomScale="118" zoomScaleNormal="176" workbookViewId="0">
      <selection activeCell="AB133" sqref="AB133"/>
    </sheetView>
  </sheetViews>
  <sheetFormatPr baseColWidth="10" defaultColWidth="10.83203125" defaultRowHeight="11" x14ac:dyDescent="0.15"/>
  <cols>
    <col min="1" max="4" width="4.83203125" style="105" customWidth="1"/>
    <col min="5" max="55" width="5" style="105" customWidth="1"/>
    <col min="56" max="56" width="5.1640625" style="105" customWidth="1"/>
    <col min="57" max="72" width="4.83203125" style="105" customWidth="1"/>
    <col min="73" max="16384" width="10.83203125" style="105"/>
  </cols>
  <sheetData>
    <row r="2" spans="1:41" s="239" customFormat="1" ht="25" x14ac:dyDescent="0.2">
      <c r="D2" s="238" t="s">
        <v>71</v>
      </c>
      <c r="H2" s="240" t="s">
        <v>73</v>
      </c>
    </row>
    <row r="3" spans="1:41" s="3" customFormat="1" x14ac:dyDescent="0.15">
      <c r="B3" s="56"/>
      <c r="C3" s="56"/>
      <c r="D3" s="56"/>
    </row>
    <row r="4" spans="1:41" s="3" customFormat="1" x14ac:dyDescent="0.15">
      <c r="B4" s="56"/>
      <c r="C4" s="56"/>
      <c r="D4" s="56"/>
      <c r="E4" s="56"/>
      <c r="F4" s="110"/>
      <c r="G4" s="111" t="s">
        <v>56</v>
      </c>
      <c r="H4" s="112">
        <v>0.6</v>
      </c>
      <c r="I4" s="56"/>
    </row>
    <row r="5" spans="1:41" s="3" customFormat="1" x14ac:dyDescent="0.15">
      <c r="B5" s="56"/>
      <c r="C5" s="56"/>
      <c r="D5" s="56"/>
      <c r="F5" s="113"/>
      <c r="G5" s="114" t="s">
        <v>41</v>
      </c>
      <c r="H5" s="115">
        <v>4</v>
      </c>
    </row>
    <row r="6" spans="1:41" s="3" customFormat="1" x14ac:dyDescent="0.15">
      <c r="B6" s="56"/>
      <c r="C6" s="56"/>
      <c r="D6" s="56"/>
      <c r="F6" s="113"/>
      <c r="G6" s="114" t="s">
        <v>42</v>
      </c>
      <c r="H6" s="115">
        <v>8</v>
      </c>
    </row>
    <row r="7" spans="1:41" s="3" customFormat="1" x14ac:dyDescent="0.15">
      <c r="B7" s="56"/>
      <c r="C7" s="56"/>
      <c r="D7" s="56"/>
      <c r="F7" s="113"/>
      <c r="G7" s="114" t="s">
        <v>64</v>
      </c>
      <c r="H7" s="115">
        <v>24</v>
      </c>
    </row>
    <row r="8" spans="1:41" s="3" customFormat="1" x14ac:dyDescent="0.15">
      <c r="B8" s="56"/>
      <c r="C8" s="56"/>
      <c r="D8" s="56"/>
      <c r="F8" s="113"/>
      <c r="G8" s="114" t="s">
        <v>69</v>
      </c>
      <c r="H8" s="115">
        <v>3</v>
      </c>
    </row>
    <row r="9" spans="1:41" s="3" customFormat="1" x14ac:dyDescent="0.15">
      <c r="B9" s="56"/>
      <c r="C9" s="56"/>
      <c r="D9" s="56"/>
      <c r="F9" s="116"/>
      <c r="G9" s="117" t="s">
        <v>43</v>
      </c>
      <c r="H9" s="118">
        <v>3</v>
      </c>
    </row>
    <row r="10" spans="1:41" s="3" customFormat="1" x14ac:dyDescent="0.15">
      <c r="B10" s="56"/>
      <c r="C10" s="56"/>
      <c r="D10" s="56"/>
      <c r="H10" s="13"/>
    </row>
    <row r="11" spans="1:41" s="107" customFormat="1" x14ac:dyDescent="0.15">
      <c r="B11" s="108"/>
      <c r="C11" s="108"/>
      <c r="D11" s="108" t="s">
        <v>44</v>
      </c>
    </row>
    <row r="12" spans="1:41" s="3" customFormat="1" x14ac:dyDescent="0.15">
      <c r="B12" s="56"/>
      <c r="C12" s="56"/>
      <c r="D12" s="56"/>
      <c r="E12" s="3" t="s">
        <v>0</v>
      </c>
    </row>
    <row r="13" spans="1:41" s="3" customFormat="1" x14ac:dyDescent="0.15">
      <c r="A13" s="119"/>
      <c r="B13" s="120"/>
      <c r="C13" s="120"/>
      <c r="D13" s="120"/>
      <c r="F13" s="3">
        <v>0</v>
      </c>
      <c r="G13" s="3">
        <v>1</v>
      </c>
      <c r="H13" s="3">
        <v>2</v>
      </c>
      <c r="N13" s="13" t="s">
        <v>12</v>
      </c>
    </row>
    <row r="14" spans="1:41" s="3" customFormat="1" x14ac:dyDescent="0.2">
      <c r="A14" s="119"/>
      <c r="B14" s="35">
        <v>0.7</v>
      </c>
      <c r="C14" s="35">
        <v>0.57735026918962584</v>
      </c>
      <c r="D14" s="35">
        <v>0.8</v>
      </c>
      <c r="E14" s="3">
        <v>0</v>
      </c>
      <c r="F14" s="84" cm="1">
        <f t="array" aca="1" ref="F14:H37" ca="1">IF(AB133, _xlfn.RANDARRAY(24,3), B14:D37)</f>
        <v>0.65186420370830267</v>
      </c>
      <c r="G14" s="84">
        <f ca="1"/>
        <v>0.37272002870309717</v>
      </c>
      <c r="H14" s="84">
        <f ca="1"/>
        <v>0.10594083203858506</v>
      </c>
      <c r="M14" s="3" cm="1">
        <f t="array" aca="1" ref="M14:P14" ca="1">INDEX($E$14:$H$37, (E14)*stride+1, F13)</f>
        <v>0</v>
      </c>
      <c r="N14" s="84">
        <f ca="1"/>
        <v>0.65186420370830267</v>
      </c>
      <c r="O14" s="84">
        <f ca="1"/>
        <v>0.37272002870309717</v>
      </c>
      <c r="P14" s="84">
        <f ca="1"/>
        <v>0.10594083203858506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 cm="1">
        <f t="array" ref="Z14:AG21">R14:Y21+1</f>
        <v>1</v>
      </c>
      <c r="AA14" s="35">
        <v>1</v>
      </c>
      <c r="AB14" s="35">
        <v>1</v>
      </c>
      <c r="AC14" s="35">
        <v>1</v>
      </c>
      <c r="AD14" s="35">
        <v>1</v>
      </c>
      <c r="AE14" s="35">
        <v>1</v>
      </c>
      <c r="AF14" s="35">
        <v>1</v>
      </c>
      <c r="AG14" s="35">
        <v>1</v>
      </c>
      <c r="AH14" s="35" cm="1">
        <f t="array" ref="AH14:AO21">R14:Y21+2</f>
        <v>2</v>
      </c>
      <c r="AI14" s="35">
        <v>2</v>
      </c>
      <c r="AJ14" s="35">
        <v>2</v>
      </c>
      <c r="AK14" s="35">
        <v>2</v>
      </c>
      <c r="AL14" s="35">
        <v>2</v>
      </c>
      <c r="AM14" s="35">
        <v>2</v>
      </c>
      <c r="AN14" s="35">
        <v>2</v>
      </c>
      <c r="AO14" s="35">
        <v>2</v>
      </c>
    </row>
    <row r="15" spans="1:41" s="3" customFormat="1" x14ac:dyDescent="0.2">
      <c r="A15" s="119"/>
      <c r="B15" s="35">
        <v>0</v>
      </c>
      <c r="C15" s="35">
        <v>1</v>
      </c>
      <c r="D15" s="35">
        <v>0</v>
      </c>
      <c r="E15" s="3">
        <v>1</v>
      </c>
      <c r="F15" s="85">
        <f ca="1"/>
        <v>0.77646229791945376</v>
      </c>
      <c r="G15" s="85">
        <f ca="1"/>
        <v>0.15280149560909351</v>
      </c>
      <c r="H15" s="85">
        <f ca="1"/>
        <v>0.25991904224803419</v>
      </c>
      <c r="M15" s="3" cm="1">
        <f t="array" aca="1" ref="M15:P15" ca="1">INDEX($E$14:$H$37, (E15)*stride+1, F14)</f>
        <v>4</v>
      </c>
      <c r="N15" s="84">
        <f ca="1"/>
        <v>0.10985091253031531</v>
      </c>
      <c r="O15" s="84">
        <f ca="1"/>
        <v>0.89451753652313704</v>
      </c>
      <c r="P15" s="84">
        <f ca="1"/>
        <v>0.56719471830489621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1</v>
      </c>
      <c r="AA15" s="35">
        <v>1</v>
      </c>
      <c r="AB15" s="35">
        <v>1</v>
      </c>
      <c r="AC15" s="35">
        <v>1</v>
      </c>
      <c r="AD15" s="35">
        <v>1</v>
      </c>
      <c r="AE15" s="35">
        <v>1</v>
      </c>
      <c r="AF15" s="35">
        <v>1</v>
      </c>
      <c r="AG15" s="35">
        <v>1</v>
      </c>
      <c r="AH15" s="35">
        <v>2</v>
      </c>
      <c r="AI15" s="35">
        <v>2</v>
      </c>
      <c r="AJ15" s="35">
        <v>2</v>
      </c>
      <c r="AK15" s="35">
        <v>2</v>
      </c>
      <c r="AL15" s="35">
        <v>2</v>
      </c>
      <c r="AM15" s="35">
        <v>2</v>
      </c>
      <c r="AN15" s="35">
        <v>2</v>
      </c>
      <c r="AO15" s="35">
        <v>2</v>
      </c>
    </row>
    <row r="16" spans="1:41" s="3" customFormat="1" x14ac:dyDescent="0.2">
      <c r="A16" s="119"/>
      <c r="B16" s="35">
        <v>0</v>
      </c>
      <c r="C16" s="35">
        <v>0</v>
      </c>
      <c r="D16" s="35">
        <v>1</v>
      </c>
      <c r="E16" s="3">
        <v>2</v>
      </c>
      <c r="F16" s="86">
        <f ca="1"/>
        <v>0.90206397003973415</v>
      </c>
      <c r="G16" s="86">
        <f ca="1"/>
        <v>0.6674729172850955</v>
      </c>
      <c r="H16" s="86">
        <f ca="1"/>
        <v>0.11484582149442391</v>
      </c>
      <c r="M16" s="3" cm="1">
        <f t="array" aca="1" ref="M16:P16" ca="1">INDEX($E$14:$H$37, (E16)*stride+1, F15)</f>
        <v>8</v>
      </c>
      <c r="N16" s="84">
        <f ca="1"/>
        <v>0.17088368370430485</v>
      </c>
      <c r="O16" s="84">
        <f ca="1"/>
        <v>0.65626424885383128</v>
      </c>
      <c r="P16" s="84">
        <f ca="1"/>
        <v>0.75738736973692045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1</v>
      </c>
      <c r="AA16" s="35">
        <v>1</v>
      </c>
      <c r="AB16" s="35">
        <v>1</v>
      </c>
      <c r="AC16" s="35">
        <v>1</v>
      </c>
      <c r="AD16" s="35">
        <v>1</v>
      </c>
      <c r="AE16" s="35">
        <v>1</v>
      </c>
      <c r="AF16" s="35">
        <v>1</v>
      </c>
      <c r="AG16" s="35">
        <v>1</v>
      </c>
      <c r="AH16" s="35">
        <v>2</v>
      </c>
      <c r="AI16" s="35">
        <v>2</v>
      </c>
      <c r="AJ16" s="35">
        <v>2</v>
      </c>
      <c r="AK16" s="35">
        <v>2</v>
      </c>
      <c r="AL16" s="35">
        <v>2</v>
      </c>
      <c r="AM16" s="35">
        <v>2</v>
      </c>
      <c r="AN16" s="35">
        <v>2</v>
      </c>
      <c r="AO16" s="35">
        <v>2</v>
      </c>
    </row>
    <row r="17" spans="1:41" s="3" customFormat="1" x14ac:dyDescent="0.2">
      <c r="A17" s="119"/>
      <c r="B17" s="35">
        <v>0.93</v>
      </c>
      <c r="C17" s="35">
        <v>0</v>
      </c>
      <c r="D17" s="35">
        <v>0.1</v>
      </c>
      <c r="E17" s="3">
        <v>3</v>
      </c>
      <c r="F17" s="87">
        <f ca="1"/>
        <v>0.78496309455328706</v>
      </c>
      <c r="G17" s="87">
        <f ca="1"/>
        <v>0.14848567920529421</v>
      </c>
      <c r="H17" s="87">
        <f ca="1"/>
        <v>0.74845962711771463</v>
      </c>
      <c r="M17" s="3" cm="1">
        <f t="array" aca="1" ref="M17:P17" ca="1">INDEX($E$14:$H$37, (E17)*stride+1, F16)</f>
        <v>12</v>
      </c>
      <c r="N17" s="84">
        <f ca="1"/>
        <v>0.77925809691386694</v>
      </c>
      <c r="O17" s="84">
        <f ca="1"/>
        <v>0.9127493241197584</v>
      </c>
      <c r="P17" s="84">
        <f ca="1"/>
        <v>0.74774512070034316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1</v>
      </c>
      <c r="AA17" s="35">
        <v>1</v>
      </c>
      <c r="AB17" s="35">
        <v>1</v>
      </c>
      <c r="AC17" s="35">
        <v>1</v>
      </c>
      <c r="AD17" s="35">
        <v>1</v>
      </c>
      <c r="AE17" s="35">
        <v>1</v>
      </c>
      <c r="AF17" s="35">
        <v>1</v>
      </c>
      <c r="AG17" s="35">
        <v>1</v>
      </c>
      <c r="AH17" s="35">
        <v>2</v>
      </c>
      <c r="AI17" s="35">
        <v>2</v>
      </c>
      <c r="AJ17" s="35">
        <v>2</v>
      </c>
      <c r="AK17" s="35">
        <v>2</v>
      </c>
      <c r="AL17" s="35">
        <v>2</v>
      </c>
      <c r="AM17" s="35">
        <v>2</v>
      </c>
      <c r="AN17" s="35">
        <v>2</v>
      </c>
      <c r="AO17" s="35">
        <v>2</v>
      </c>
    </row>
    <row r="18" spans="1:41" s="3" customFormat="1" x14ac:dyDescent="0.2">
      <c r="A18" s="119"/>
      <c r="B18" s="35">
        <v>0</v>
      </c>
      <c r="C18" s="35">
        <v>1</v>
      </c>
      <c r="D18" s="35">
        <v>0</v>
      </c>
      <c r="E18" s="3">
        <v>4</v>
      </c>
      <c r="F18" s="84">
        <f ca="1"/>
        <v>0.10985091253031531</v>
      </c>
      <c r="G18" s="84">
        <f ca="1"/>
        <v>0.89451753652313704</v>
      </c>
      <c r="H18" s="84">
        <f ca="1"/>
        <v>0.56719471830489621</v>
      </c>
      <c r="M18" s="3" cm="1">
        <f t="array" aca="1" ref="M18:P18" ca="1">INDEX($E$14:$H$37, (E18)*stride+1, F17)</f>
        <v>16</v>
      </c>
      <c r="N18" s="84">
        <f ca="1"/>
        <v>0.70638025177317854</v>
      </c>
      <c r="O18" s="84">
        <f ca="1"/>
        <v>0.29292467023032831</v>
      </c>
      <c r="P18" s="84">
        <f ca="1"/>
        <v>5.8874002742544729E-2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1</v>
      </c>
      <c r="AA18" s="35">
        <v>1</v>
      </c>
      <c r="AB18" s="35">
        <v>1</v>
      </c>
      <c r="AC18" s="35">
        <v>1</v>
      </c>
      <c r="AD18" s="35">
        <v>1</v>
      </c>
      <c r="AE18" s="35">
        <v>1</v>
      </c>
      <c r="AF18" s="35">
        <v>1</v>
      </c>
      <c r="AG18" s="35">
        <v>1</v>
      </c>
      <c r="AH18" s="35">
        <v>2</v>
      </c>
      <c r="AI18" s="35">
        <v>2</v>
      </c>
      <c r="AJ18" s="35">
        <v>2</v>
      </c>
      <c r="AK18" s="35">
        <v>2</v>
      </c>
      <c r="AL18" s="35">
        <v>2</v>
      </c>
      <c r="AM18" s="35">
        <v>2</v>
      </c>
      <c r="AN18" s="35">
        <v>2</v>
      </c>
      <c r="AO18" s="35">
        <v>2</v>
      </c>
    </row>
    <row r="19" spans="1:41" s="3" customFormat="1" x14ac:dyDescent="0.2">
      <c r="A19" s="119"/>
      <c r="B19" s="35">
        <v>0</v>
      </c>
      <c r="C19" s="35">
        <v>0.1</v>
      </c>
      <c r="D19" s="35">
        <v>0.96</v>
      </c>
      <c r="E19" s="3">
        <v>5</v>
      </c>
      <c r="F19" s="85">
        <f ca="1"/>
        <v>0.82922863258693869</v>
      </c>
      <c r="G19" s="85">
        <f ca="1"/>
        <v>0.83425443687654366</v>
      </c>
      <c r="H19" s="85">
        <f ca="1"/>
        <v>0.71358972996525649</v>
      </c>
      <c r="M19" s="3" cm="1">
        <f t="array" aca="1" ref="M19:P19" ca="1">INDEX($E$14:$H$37, (E19)*stride+1, F18)</f>
        <v>20</v>
      </c>
      <c r="N19" s="84">
        <f ca="1"/>
        <v>0.41905277768344251</v>
      </c>
      <c r="O19" s="84">
        <f ca="1"/>
        <v>0.36699015429080162</v>
      </c>
      <c r="P19" s="84">
        <f ca="1"/>
        <v>0.16102585315447837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1</v>
      </c>
      <c r="AA19" s="35">
        <v>1</v>
      </c>
      <c r="AB19" s="35">
        <v>1</v>
      </c>
      <c r="AC19" s="35">
        <v>1</v>
      </c>
      <c r="AD19" s="35">
        <v>1</v>
      </c>
      <c r="AE19" s="35">
        <v>1</v>
      </c>
      <c r="AF19" s="35">
        <v>1</v>
      </c>
      <c r="AG19" s="35">
        <v>1</v>
      </c>
      <c r="AH19" s="35">
        <v>2</v>
      </c>
      <c r="AI19" s="35">
        <v>2</v>
      </c>
      <c r="AJ19" s="35">
        <v>2</v>
      </c>
      <c r="AK19" s="35">
        <v>2</v>
      </c>
      <c r="AL19" s="35">
        <v>2</v>
      </c>
      <c r="AM19" s="35">
        <v>2</v>
      </c>
      <c r="AN19" s="35">
        <v>2</v>
      </c>
      <c r="AO19" s="35">
        <v>2</v>
      </c>
    </row>
    <row r="20" spans="1:41" s="3" customFormat="1" x14ac:dyDescent="0.2">
      <c r="A20" s="119"/>
      <c r="B20" s="35">
        <v>0.9</v>
      </c>
      <c r="C20" s="35">
        <v>0</v>
      </c>
      <c r="D20" s="35">
        <v>0</v>
      </c>
      <c r="E20" s="3">
        <v>6</v>
      </c>
      <c r="F20" s="86">
        <f ca="1"/>
        <v>0.16579733843698818</v>
      </c>
      <c r="G20" s="86">
        <f ca="1"/>
        <v>0.24399402651914759</v>
      </c>
      <c r="H20" s="86">
        <f ca="1"/>
        <v>0.40783350726532808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1</v>
      </c>
      <c r="AA20" s="35">
        <v>1</v>
      </c>
      <c r="AB20" s="35">
        <v>1</v>
      </c>
      <c r="AC20" s="35">
        <v>1</v>
      </c>
      <c r="AD20" s="35">
        <v>1</v>
      </c>
      <c r="AE20" s="35">
        <v>1</v>
      </c>
      <c r="AF20" s="35">
        <v>1</v>
      </c>
      <c r="AG20" s="35">
        <v>1</v>
      </c>
      <c r="AH20" s="35">
        <v>2</v>
      </c>
      <c r="AI20" s="35">
        <v>2</v>
      </c>
      <c r="AJ20" s="35">
        <v>2</v>
      </c>
      <c r="AK20" s="35">
        <v>2</v>
      </c>
      <c r="AL20" s="35">
        <v>2</v>
      </c>
      <c r="AM20" s="35">
        <v>2</v>
      </c>
      <c r="AN20" s="35">
        <v>2</v>
      </c>
      <c r="AO20" s="35">
        <v>2</v>
      </c>
    </row>
    <row r="21" spans="1:41" s="3" customFormat="1" x14ac:dyDescent="0.2">
      <c r="A21" s="119"/>
      <c r="B21" s="35">
        <v>0</v>
      </c>
      <c r="C21" s="35">
        <v>1</v>
      </c>
      <c r="D21" s="35">
        <v>0.1</v>
      </c>
      <c r="E21" s="3">
        <v>7</v>
      </c>
      <c r="F21" s="87">
        <f ca="1"/>
        <v>0.34993142439615976</v>
      </c>
      <c r="G21" s="87">
        <f ca="1"/>
        <v>0.65972018948188671</v>
      </c>
      <c r="H21" s="87">
        <f ca="1"/>
        <v>0.5794427896808112</v>
      </c>
      <c r="N21" s="13" t="s">
        <v>13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1</v>
      </c>
      <c r="AA21" s="35">
        <v>1</v>
      </c>
      <c r="AB21" s="35">
        <v>1</v>
      </c>
      <c r="AC21" s="35">
        <v>1</v>
      </c>
      <c r="AD21" s="35">
        <v>1</v>
      </c>
      <c r="AE21" s="35">
        <v>1</v>
      </c>
      <c r="AF21" s="35">
        <v>1</v>
      </c>
      <c r="AG21" s="35">
        <v>1</v>
      </c>
      <c r="AH21" s="35">
        <v>2</v>
      </c>
      <c r="AI21" s="35">
        <v>2</v>
      </c>
      <c r="AJ21" s="35">
        <v>2</v>
      </c>
      <c r="AK21" s="35">
        <v>2</v>
      </c>
      <c r="AL21" s="35">
        <v>2</v>
      </c>
      <c r="AM21" s="35">
        <v>2</v>
      </c>
      <c r="AN21" s="35">
        <v>2</v>
      </c>
      <c r="AO21" s="35">
        <v>2</v>
      </c>
    </row>
    <row r="22" spans="1:41" s="3" customFormat="1" x14ac:dyDescent="0.2">
      <c r="A22" s="119"/>
      <c r="B22" s="35">
        <v>0.7</v>
      </c>
      <c r="C22" s="35">
        <v>0.57735026918962584</v>
      </c>
      <c r="D22" s="35">
        <v>0.8</v>
      </c>
      <c r="E22" s="3">
        <v>8</v>
      </c>
      <c r="F22" s="84">
        <f ca="1"/>
        <v>0.17088368370430485</v>
      </c>
      <c r="G22" s="84">
        <f ca="1"/>
        <v>0.65626424885383128</v>
      </c>
      <c r="H22" s="84">
        <f ca="1"/>
        <v>0.75738736973692045</v>
      </c>
      <c r="M22" s="3" cm="1">
        <f t="array" aca="1" ref="M22:P22" ca="1">INDEX($E$14:$H$37, (E14)*stride+2, F13)</f>
        <v>1</v>
      </c>
      <c r="N22" s="85">
        <f ca="1"/>
        <v>0.77646229791945376</v>
      </c>
      <c r="O22" s="85">
        <f ca="1"/>
        <v>0.15280149560909351</v>
      </c>
      <c r="P22" s="85">
        <f ca="1"/>
        <v>0.25991904224803419</v>
      </c>
    </row>
    <row r="23" spans="1:41" s="3" customFormat="1" x14ac:dyDescent="0.2">
      <c r="A23" s="119"/>
      <c r="B23" s="35">
        <v>0</v>
      </c>
      <c r="C23" s="35">
        <v>1</v>
      </c>
      <c r="D23" s="35">
        <v>0</v>
      </c>
      <c r="E23" s="3">
        <v>9</v>
      </c>
      <c r="F23" s="85">
        <f ca="1"/>
        <v>0.38049469286652626</v>
      </c>
      <c r="G23" s="85">
        <f ca="1"/>
        <v>0.39486824968306311</v>
      </c>
      <c r="H23" s="85">
        <f ca="1"/>
        <v>0.38945352546269163</v>
      </c>
      <c r="M23" s="3" cm="1">
        <f t="array" aca="1" ref="M23:P23" ca="1">INDEX($E$14:$H$37, (E15)*stride+2, F14)</f>
        <v>5</v>
      </c>
      <c r="N23" s="85">
        <f ca="1"/>
        <v>0.82922863258693869</v>
      </c>
      <c r="O23" s="85">
        <f ca="1"/>
        <v>0.83425443687654366</v>
      </c>
      <c r="P23" s="85">
        <f ca="1"/>
        <v>0.71358972996525649</v>
      </c>
    </row>
    <row r="24" spans="1:41" s="3" customFormat="1" x14ac:dyDescent="0.2">
      <c r="A24" s="119"/>
      <c r="B24" s="35">
        <v>0</v>
      </c>
      <c r="C24" s="35">
        <v>0</v>
      </c>
      <c r="D24" s="35">
        <v>1</v>
      </c>
      <c r="E24" s="3">
        <v>10</v>
      </c>
      <c r="F24" s="86">
        <f ca="1"/>
        <v>0.25199553209604519</v>
      </c>
      <c r="G24" s="86">
        <f ca="1"/>
        <v>0.9385740969458316</v>
      </c>
      <c r="H24" s="86">
        <f ca="1"/>
        <v>0.55229930985437381</v>
      </c>
      <c r="M24" s="3" cm="1">
        <f t="array" aca="1" ref="M24:P24" ca="1">INDEX($E$14:$H$37, (E16)*stride+2, F15)</f>
        <v>9</v>
      </c>
      <c r="N24" s="85">
        <f ca="1"/>
        <v>0.38049469286652626</v>
      </c>
      <c r="O24" s="85">
        <f ca="1"/>
        <v>0.39486824968306311</v>
      </c>
      <c r="P24" s="85">
        <f ca="1"/>
        <v>0.38945352546269163</v>
      </c>
    </row>
    <row r="25" spans="1:41" s="3" customFormat="1" x14ac:dyDescent="0.2">
      <c r="A25" s="119"/>
      <c r="B25" s="35">
        <v>0.93</v>
      </c>
      <c r="C25" s="35">
        <v>0</v>
      </c>
      <c r="D25" s="35">
        <v>0.1</v>
      </c>
      <c r="E25" s="3">
        <v>11</v>
      </c>
      <c r="F25" s="87">
        <f ca="1"/>
        <v>0.55973981504198655</v>
      </c>
      <c r="G25" s="87">
        <f ca="1"/>
        <v>0.88071705038503789</v>
      </c>
      <c r="H25" s="87">
        <f ca="1"/>
        <v>0.69539475635530179</v>
      </c>
      <c r="M25" s="3" cm="1">
        <f t="array" aca="1" ref="M25:P25" ca="1">INDEX($E$14:$H$37, (E17)*stride+2, F16)</f>
        <v>13</v>
      </c>
      <c r="N25" s="85">
        <f ca="1"/>
        <v>0.84030986639023841</v>
      </c>
      <c r="O25" s="85">
        <f ca="1"/>
        <v>0.14070768758469243</v>
      </c>
      <c r="P25" s="85">
        <f ca="1"/>
        <v>0.47051956827165764</v>
      </c>
    </row>
    <row r="26" spans="1:41" s="3" customFormat="1" x14ac:dyDescent="0.2">
      <c r="A26" s="119"/>
      <c r="B26" s="35">
        <v>0</v>
      </c>
      <c r="C26" s="35">
        <v>1</v>
      </c>
      <c r="D26" s="35">
        <v>0</v>
      </c>
      <c r="E26" s="3">
        <v>12</v>
      </c>
      <c r="F26" s="84">
        <f ca="1"/>
        <v>0.77925809691386694</v>
      </c>
      <c r="G26" s="84">
        <f ca="1"/>
        <v>0.9127493241197584</v>
      </c>
      <c r="H26" s="84">
        <f ca="1"/>
        <v>0.74774512070034316</v>
      </c>
      <c r="M26" s="3" cm="1">
        <f t="array" aca="1" ref="M26:P26" ca="1">INDEX($E$14:$H$37, (E18)*stride+2, F17)</f>
        <v>17</v>
      </c>
      <c r="N26" s="85">
        <f ca="1"/>
        <v>0.62746625216872376</v>
      </c>
      <c r="O26" s="85">
        <f ca="1"/>
        <v>8.644726635882316E-2</v>
      </c>
      <c r="P26" s="85">
        <f ca="1"/>
        <v>0.53936078307342816</v>
      </c>
    </row>
    <row r="27" spans="1:41" s="3" customFormat="1" x14ac:dyDescent="0.2">
      <c r="A27" s="119"/>
      <c r="B27" s="35">
        <v>0</v>
      </c>
      <c r="C27" s="35">
        <v>0.1</v>
      </c>
      <c r="D27" s="35">
        <v>0.96</v>
      </c>
      <c r="E27" s="3">
        <v>13</v>
      </c>
      <c r="F27" s="85">
        <f ca="1"/>
        <v>0.84030986639023841</v>
      </c>
      <c r="G27" s="85">
        <f ca="1"/>
        <v>0.14070768758469243</v>
      </c>
      <c r="H27" s="85">
        <f ca="1"/>
        <v>0.47051956827165764</v>
      </c>
      <c r="M27" s="3" cm="1">
        <f t="array" aca="1" ref="M27:P27" ca="1">INDEX($E$14:$H$37, (E19)*stride+2, F18)</f>
        <v>21</v>
      </c>
      <c r="N27" s="85">
        <f ca="1"/>
        <v>0.10554690617301299</v>
      </c>
      <c r="O27" s="85">
        <f ca="1"/>
        <v>0.15878013273246316</v>
      </c>
      <c r="P27" s="85">
        <f ca="1"/>
        <v>0.61972648787369211</v>
      </c>
    </row>
    <row r="28" spans="1:41" s="3" customFormat="1" x14ac:dyDescent="0.2">
      <c r="A28" s="119"/>
      <c r="B28" s="35">
        <v>0.9</v>
      </c>
      <c r="C28" s="35">
        <v>0</v>
      </c>
      <c r="D28" s="35">
        <v>0</v>
      </c>
      <c r="E28" s="3">
        <v>14</v>
      </c>
      <c r="F28" s="86">
        <f ca="1"/>
        <v>0.34684582002354136</v>
      </c>
      <c r="G28" s="86">
        <f ca="1"/>
        <v>0.2853131090195169</v>
      </c>
      <c r="H28" s="86">
        <f ca="1"/>
        <v>0.21504306809976503</v>
      </c>
    </row>
    <row r="29" spans="1:41" s="3" customFormat="1" x14ac:dyDescent="0.2">
      <c r="A29" s="119"/>
      <c r="B29" s="35">
        <v>0</v>
      </c>
      <c r="C29" s="35">
        <v>1</v>
      </c>
      <c r="D29" s="35">
        <v>0.1</v>
      </c>
      <c r="E29" s="3">
        <v>15</v>
      </c>
      <c r="F29" s="87">
        <f ca="1"/>
        <v>0.53121781036911275</v>
      </c>
      <c r="G29" s="87">
        <f ca="1"/>
        <v>0.35322598078894263</v>
      </c>
      <c r="H29" s="87">
        <f ca="1"/>
        <v>2.3068032769625768E-2</v>
      </c>
      <c r="N29" s="104" t="s">
        <v>14</v>
      </c>
    </row>
    <row r="30" spans="1:41" s="3" customFormat="1" x14ac:dyDescent="0.2">
      <c r="A30" s="119"/>
      <c r="B30" s="35">
        <v>0.7</v>
      </c>
      <c r="C30" s="35">
        <v>0.57735026918962584</v>
      </c>
      <c r="D30" s="35">
        <v>0.8</v>
      </c>
      <c r="E30" s="3">
        <v>16</v>
      </c>
      <c r="F30" s="84">
        <f ca="1"/>
        <v>0.70638025177317854</v>
      </c>
      <c r="G30" s="84">
        <f ca="1"/>
        <v>0.29292467023032831</v>
      </c>
      <c r="H30" s="84">
        <f ca="1"/>
        <v>5.8874002742544729E-2</v>
      </c>
      <c r="M30" s="3" cm="1">
        <f t="array" aca="1" ref="M30:P30" ca="1">INDEX($E$14:$H$37, (E14)*stride+3, F13)</f>
        <v>2</v>
      </c>
      <c r="N30" s="86">
        <f ca="1"/>
        <v>0.90206397003973415</v>
      </c>
      <c r="O30" s="86">
        <f ca="1"/>
        <v>0.6674729172850955</v>
      </c>
      <c r="P30" s="86">
        <f ca="1"/>
        <v>0.11484582149442391</v>
      </c>
    </row>
    <row r="31" spans="1:41" s="3" customFormat="1" x14ac:dyDescent="0.2">
      <c r="A31" s="119"/>
      <c r="B31" s="35">
        <v>0</v>
      </c>
      <c r="C31" s="35">
        <v>1</v>
      </c>
      <c r="D31" s="35">
        <v>0</v>
      </c>
      <c r="E31" s="3">
        <v>17</v>
      </c>
      <c r="F31" s="85">
        <f ca="1"/>
        <v>0.62746625216872376</v>
      </c>
      <c r="G31" s="85">
        <f ca="1"/>
        <v>8.644726635882316E-2</v>
      </c>
      <c r="H31" s="85">
        <f ca="1"/>
        <v>0.53936078307342816</v>
      </c>
      <c r="M31" s="3" cm="1">
        <f t="array" aca="1" ref="M31:P31" ca="1">INDEX($E$14:$H$37, (E15)*stride+3, F14)</f>
        <v>6</v>
      </c>
      <c r="N31" s="86">
        <f ca="1"/>
        <v>0.16579733843698818</v>
      </c>
      <c r="O31" s="86">
        <f ca="1"/>
        <v>0.24399402651914759</v>
      </c>
      <c r="P31" s="86">
        <f ca="1"/>
        <v>0.40783350726532808</v>
      </c>
      <c r="AE31" s="13" t="s">
        <v>11</v>
      </c>
    </row>
    <row r="32" spans="1:41" s="3" customFormat="1" x14ac:dyDescent="0.2">
      <c r="A32" s="119"/>
      <c r="B32" s="35">
        <v>0</v>
      </c>
      <c r="C32" s="35">
        <v>0</v>
      </c>
      <c r="D32" s="35">
        <v>1</v>
      </c>
      <c r="E32" s="3">
        <v>18</v>
      </c>
      <c r="F32" s="86">
        <f ca="1"/>
        <v>0.46191254785565006</v>
      </c>
      <c r="G32" s="86">
        <f ca="1"/>
        <v>0.85353167033996558</v>
      </c>
      <c r="H32" s="86">
        <f ca="1"/>
        <v>0.41838142911751297</v>
      </c>
      <c r="M32" s="3" cm="1">
        <f t="array" aca="1" ref="M32:P32" ca="1">INDEX($E$14:$H$37, (E16)*stride+3, F15)</f>
        <v>10</v>
      </c>
      <c r="N32" s="86">
        <f ca="1"/>
        <v>0.25199553209604519</v>
      </c>
      <c r="O32" s="86">
        <f ca="1"/>
        <v>0.9385740969458316</v>
      </c>
      <c r="P32" s="86">
        <f ca="1"/>
        <v>0.55229930985437381</v>
      </c>
      <c r="AE32" s="84" cm="1">
        <f t="array" aca="1" ref="AE32:AJ43" ca="1">TRANSPOSE(_xlfn.ANCHORARRAY(R38))</f>
        <v>0.65186420370830267</v>
      </c>
      <c r="AF32" s="84">
        <f ca="1"/>
        <v>0.10985091253031531</v>
      </c>
      <c r="AG32" s="84">
        <f ca="1"/>
        <v>0.17088368370430485</v>
      </c>
      <c r="AH32" s="84">
        <f ca="1"/>
        <v>0.77925809691386694</v>
      </c>
      <c r="AI32" s="84">
        <f ca="1"/>
        <v>0.70638025177317854</v>
      </c>
      <c r="AJ32" s="84">
        <f ca="1"/>
        <v>0.41905277768344251</v>
      </c>
    </row>
    <row r="33" spans="1:36" s="3" customFormat="1" x14ac:dyDescent="0.2">
      <c r="A33" s="119"/>
      <c r="B33" s="35">
        <v>0.93</v>
      </c>
      <c r="C33" s="35">
        <v>0.96</v>
      </c>
      <c r="D33" s="35">
        <v>0.1</v>
      </c>
      <c r="E33" s="3">
        <v>19</v>
      </c>
      <c r="F33" s="87">
        <f ca="1"/>
        <v>0.62781434206930831</v>
      </c>
      <c r="G33" s="87">
        <f ca="1"/>
        <v>0.491644099519297</v>
      </c>
      <c r="H33" s="87">
        <f ca="1"/>
        <v>0.39256965908425512</v>
      </c>
      <c r="M33" s="3" cm="1">
        <f t="array" aca="1" ref="M33:P33" ca="1">INDEX($E$14:$H$37, (E17)*stride+3, F16)</f>
        <v>14</v>
      </c>
      <c r="N33" s="86">
        <f ca="1"/>
        <v>0.34684582002354136</v>
      </c>
      <c r="O33" s="86">
        <f ca="1"/>
        <v>0.2853131090195169</v>
      </c>
      <c r="P33" s="86">
        <f ca="1"/>
        <v>0.21504306809976503</v>
      </c>
      <c r="AE33" s="84">
        <f ca="1"/>
        <v>0.37272002870309717</v>
      </c>
      <c r="AF33" s="84">
        <f ca="1"/>
        <v>0.89451753652313704</v>
      </c>
      <c r="AG33" s="84">
        <f ca="1"/>
        <v>0.65626424885383128</v>
      </c>
      <c r="AH33" s="84">
        <f ca="1"/>
        <v>0.9127493241197584</v>
      </c>
      <c r="AI33" s="84">
        <f ca="1"/>
        <v>0.29292467023032831</v>
      </c>
      <c r="AJ33" s="84">
        <f ca="1"/>
        <v>0.36699015429080162</v>
      </c>
    </row>
    <row r="34" spans="1:36" s="3" customFormat="1" x14ac:dyDescent="0.2">
      <c r="A34" s="119"/>
      <c r="B34" s="35">
        <v>1</v>
      </c>
      <c r="C34" s="35">
        <v>1</v>
      </c>
      <c r="D34" s="35">
        <v>0</v>
      </c>
      <c r="E34" s="3">
        <v>20</v>
      </c>
      <c r="F34" s="84">
        <f ca="1"/>
        <v>0.41905277768344251</v>
      </c>
      <c r="G34" s="84">
        <f ca="1"/>
        <v>0.36699015429080162</v>
      </c>
      <c r="H34" s="84">
        <f ca="1"/>
        <v>0.16102585315447837</v>
      </c>
      <c r="M34" s="3" cm="1">
        <f t="array" aca="1" ref="M34:P34" ca="1">INDEX($E$14:$H$37, (E18)*stride+3, F17)</f>
        <v>18</v>
      </c>
      <c r="N34" s="86">
        <f ca="1"/>
        <v>0.46191254785565006</v>
      </c>
      <c r="O34" s="86">
        <f ca="1"/>
        <v>0.85353167033996558</v>
      </c>
      <c r="P34" s="86">
        <f ca="1"/>
        <v>0.41838142911751297</v>
      </c>
      <c r="AE34" s="84">
        <f ca="1"/>
        <v>0.10594083203858506</v>
      </c>
      <c r="AF34" s="84">
        <f ca="1"/>
        <v>0.56719471830489621</v>
      </c>
      <c r="AG34" s="84">
        <f ca="1"/>
        <v>0.75738736973692045</v>
      </c>
      <c r="AH34" s="84">
        <f ca="1"/>
        <v>0.74774512070034316</v>
      </c>
      <c r="AI34" s="84">
        <f ca="1"/>
        <v>5.8874002742544729E-2</v>
      </c>
      <c r="AJ34" s="84">
        <f ca="1"/>
        <v>0.16102585315447837</v>
      </c>
    </row>
    <row r="35" spans="1:36" s="3" customFormat="1" x14ac:dyDescent="0.2">
      <c r="A35" s="119"/>
      <c r="B35" s="35">
        <v>0</v>
      </c>
      <c r="C35" s="35">
        <v>0.1</v>
      </c>
      <c r="D35" s="35">
        <v>0.96</v>
      </c>
      <c r="E35" s="3">
        <v>21</v>
      </c>
      <c r="F35" s="85">
        <f ca="1"/>
        <v>0.10554690617301299</v>
      </c>
      <c r="G35" s="85">
        <f ca="1"/>
        <v>0.15878013273246316</v>
      </c>
      <c r="H35" s="85">
        <f ca="1"/>
        <v>0.61972648787369211</v>
      </c>
      <c r="M35" s="3" cm="1">
        <f t="array" aca="1" ref="M35:P35" ca="1">INDEX($E$14:$H$37, (E19)*stride+3, F18)</f>
        <v>22</v>
      </c>
      <c r="N35" s="86">
        <f ca="1"/>
        <v>0.43708381278645647</v>
      </c>
      <c r="O35" s="86">
        <f ca="1"/>
        <v>0.262168581518188</v>
      </c>
      <c r="P35" s="86">
        <f ca="1"/>
        <v>0.64223513304796342</v>
      </c>
      <c r="AE35" s="85">
        <f ca="1"/>
        <v>0.77646229791945376</v>
      </c>
      <c r="AF35" s="85">
        <f ca="1"/>
        <v>0.82922863258693869</v>
      </c>
      <c r="AG35" s="85">
        <f ca="1"/>
        <v>0.38049469286652626</v>
      </c>
      <c r="AH35" s="85">
        <f ca="1"/>
        <v>0.84030986639023841</v>
      </c>
      <c r="AI35" s="85">
        <f ca="1"/>
        <v>0.62746625216872376</v>
      </c>
      <c r="AJ35" s="85">
        <f ca="1"/>
        <v>0.10554690617301299</v>
      </c>
    </row>
    <row r="36" spans="1:36" s="3" customFormat="1" x14ac:dyDescent="0.2">
      <c r="A36" s="119"/>
      <c r="B36" s="35">
        <v>0.9</v>
      </c>
      <c r="C36" s="35">
        <v>0.96</v>
      </c>
      <c r="D36" s="35">
        <v>0.96</v>
      </c>
      <c r="E36" s="3">
        <v>22</v>
      </c>
      <c r="F36" s="86">
        <f ca="1"/>
        <v>0.43708381278645647</v>
      </c>
      <c r="G36" s="86">
        <f ca="1"/>
        <v>0.262168581518188</v>
      </c>
      <c r="H36" s="86">
        <f ca="1"/>
        <v>0.64223513304796342</v>
      </c>
      <c r="AE36" s="85">
        <f ca="1"/>
        <v>0.15280149560909351</v>
      </c>
      <c r="AF36" s="85">
        <f ca="1"/>
        <v>0.83425443687654366</v>
      </c>
      <c r="AG36" s="85">
        <f ca="1"/>
        <v>0.39486824968306311</v>
      </c>
      <c r="AH36" s="85">
        <f ca="1"/>
        <v>0.14070768758469243</v>
      </c>
      <c r="AI36" s="85">
        <f ca="1"/>
        <v>8.644726635882316E-2</v>
      </c>
      <c r="AJ36" s="85">
        <f ca="1"/>
        <v>0.15878013273246316</v>
      </c>
    </row>
    <row r="37" spans="1:36" s="3" customFormat="1" x14ac:dyDescent="0.2">
      <c r="A37" s="119"/>
      <c r="B37" s="35">
        <v>0.96</v>
      </c>
      <c r="C37" s="35">
        <v>1</v>
      </c>
      <c r="D37" s="35">
        <v>0.1</v>
      </c>
      <c r="E37" s="3">
        <v>23</v>
      </c>
      <c r="F37" s="87">
        <f ca="1"/>
        <v>0.54149496035474809</v>
      </c>
      <c r="G37" s="87">
        <f ca="1"/>
        <v>0.52848988059633828</v>
      </c>
      <c r="H37" s="87">
        <f ca="1"/>
        <v>0.92818455274386191</v>
      </c>
      <c r="N37" s="104" t="s">
        <v>15</v>
      </c>
      <c r="R37" s="13" t="s">
        <v>4</v>
      </c>
      <c r="AE37" s="85">
        <f ca="1"/>
        <v>0.25991904224803419</v>
      </c>
      <c r="AF37" s="85">
        <f ca="1"/>
        <v>0.71358972996525649</v>
      </c>
      <c r="AG37" s="85">
        <f ca="1"/>
        <v>0.38945352546269163</v>
      </c>
      <c r="AH37" s="85">
        <f ca="1"/>
        <v>0.47051956827165764</v>
      </c>
      <c r="AI37" s="85">
        <f ca="1"/>
        <v>0.53936078307342816</v>
      </c>
      <c r="AJ37" s="85">
        <f ca="1"/>
        <v>0.61972648787369211</v>
      </c>
    </row>
    <row r="38" spans="1:36" s="3" customFormat="1" x14ac:dyDescent="0.15">
      <c r="A38" s="119"/>
      <c r="B38" s="120"/>
      <c r="C38" s="120"/>
      <c r="D38" s="120"/>
      <c r="M38" s="3" cm="1">
        <f t="array" aca="1" ref="M38:P38" ca="1">INDEX($E$14:$H$37, (E14)*stride+4, F13)</f>
        <v>3</v>
      </c>
      <c r="N38" s="87">
        <f ca="1"/>
        <v>0.78496309455328706</v>
      </c>
      <c r="O38" s="87">
        <f ca="1"/>
        <v>0.14848567920529421</v>
      </c>
      <c r="P38" s="87">
        <f ca="1"/>
        <v>0.74845962711771463</v>
      </c>
      <c r="R38" s="84" cm="1">
        <f t="array" aca="1" ref="R38:AC43" ca="1">_xlfn.HSTACK(N14:P19,N22:P27,N30:P35,N38:P43)</f>
        <v>0.65186420370830267</v>
      </c>
      <c r="S38" s="84">
        <f ca="1"/>
        <v>0.37272002870309717</v>
      </c>
      <c r="T38" s="84">
        <f ca="1"/>
        <v>0.10594083203858506</v>
      </c>
      <c r="U38" s="85">
        <f ca="1"/>
        <v>0.77646229791945376</v>
      </c>
      <c r="V38" s="85">
        <f ca="1"/>
        <v>0.15280149560909351</v>
      </c>
      <c r="W38" s="85">
        <f ca="1"/>
        <v>0.25991904224803419</v>
      </c>
      <c r="X38" s="86">
        <f ca="1"/>
        <v>0.90206397003973415</v>
      </c>
      <c r="Y38" s="86">
        <f ca="1"/>
        <v>0.6674729172850955</v>
      </c>
      <c r="Z38" s="86">
        <f ca="1"/>
        <v>0.11484582149442391</v>
      </c>
      <c r="AA38" s="87">
        <f ca="1"/>
        <v>0.78496309455328706</v>
      </c>
      <c r="AB38" s="87">
        <f ca="1"/>
        <v>0.14848567920529421</v>
      </c>
      <c r="AC38" s="87">
        <f ca="1"/>
        <v>0.74845962711771463</v>
      </c>
      <c r="AE38" s="86">
        <f ca="1"/>
        <v>0.90206397003973415</v>
      </c>
      <c r="AF38" s="86">
        <f ca="1"/>
        <v>0.16579733843698818</v>
      </c>
      <c r="AG38" s="86">
        <f ca="1"/>
        <v>0.25199553209604519</v>
      </c>
      <c r="AH38" s="86">
        <f ca="1"/>
        <v>0.34684582002354136</v>
      </c>
      <c r="AI38" s="86">
        <f ca="1"/>
        <v>0.46191254785565006</v>
      </c>
      <c r="AJ38" s="86">
        <f ca="1"/>
        <v>0.43708381278645647</v>
      </c>
    </row>
    <row r="39" spans="1:36" s="3" customFormat="1" x14ac:dyDescent="0.15">
      <c r="B39" s="56"/>
      <c r="C39" s="56"/>
      <c r="D39" s="56"/>
      <c r="M39" s="3" cm="1">
        <f t="array" aca="1" ref="M39:P39" ca="1">INDEX($E$14:$H$37, (E15)*stride+4, F14)</f>
        <v>7</v>
      </c>
      <c r="N39" s="87">
        <f ca="1"/>
        <v>0.34993142439615976</v>
      </c>
      <c r="O39" s="87">
        <f ca="1"/>
        <v>0.65972018948188671</v>
      </c>
      <c r="P39" s="87">
        <f ca="1"/>
        <v>0.5794427896808112</v>
      </c>
      <c r="R39" s="84">
        <f ca="1"/>
        <v>0.10985091253031531</v>
      </c>
      <c r="S39" s="84">
        <f ca="1"/>
        <v>0.89451753652313704</v>
      </c>
      <c r="T39" s="84">
        <f ca="1"/>
        <v>0.56719471830489621</v>
      </c>
      <c r="U39" s="85">
        <f ca="1"/>
        <v>0.82922863258693869</v>
      </c>
      <c r="V39" s="85">
        <f ca="1"/>
        <v>0.83425443687654366</v>
      </c>
      <c r="W39" s="85">
        <f ca="1"/>
        <v>0.71358972996525649</v>
      </c>
      <c r="X39" s="86">
        <f ca="1"/>
        <v>0.16579733843698818</v>
      </c>
      <c r="Y39" s="86">
        <f ca="1"/>
        <v>0.24399402651914759</v>
      </c>
      <c r="Z39" s="86">
        <f ca="1"/>
        <v>0.40783350726532808</v>
      </c>
      <c r="AA39" s="87">
        <f ca="1"/>
        <v>0.34993142439615976</v>
      </c>
      <c r="AB39" s="87">
        <f ca="1"/>
        <v>0.65972018948188671</v>
      </c>
      <c r="AC39" s="87">
        <f ca="1"/>
        <v>0.5794427896808112</v>
      </c>
      <c r="AE39" s="86">
        <f ca="1"/>
        <v>0.6674729172850955</v>
      </c>
      <c r="AF39" s="86">
        <f ca="1"/>
        <v>0.24399402651914759</v>
      </c>
      <c r="AG39" s="86">
        <f ca="1"/>
        <v>0.9385740969458316</v>
      </c>
      <c r="AH39" s="86">
        <f ca="1"/>
        <v>0.2853131090195169</v>
      </c>
      <c r="AI39" s="86">
        <f ca="1"/>
        <v>0.85353167033996558</v>
      </c>
      <c r="AJ39" s="86">
        <f ca="1"/>
        <v>0.262168581518188</v>
      </c>
    </row>
    <row r="40" spans="1:36" s="3" customFormat="1" x14ac:dyDescent="0.15">
      <c r="A40" s="56"/>
      <c r="B40" s="56"/>
      <c r="C40" s="56"/>
      <c r="D40" s="56"/>
      <c r="M40" s="3" cm="1">
        <f t="array" aca="1" ref="M40:P40" ca="1">INDEX($E$14:$H$37, (E16)*stride+4, F15)</f>
        <v>11</v>
      </c>
      <c r="N40" s="87">
        <f ca="1"/>
        <v>0.55973981504198655</v>
      </c>
      <c r="O40" s="87">
        <f ca="1"/>
        <v>0.88071705038503789</v>
      </c>
      <c r="P40" s="87">
        <f ca="1"/>
        <v>0.69539475635530179</v>
      </c>
      <c r="R40" s="84">
        <f ca="1"/>
        <v>0.17088368370430485</v>
      </c>
      <c r="S40" s="84">
        <f ca="1"/>
        <v>0.65626424885383128</v>
      </c>
      <c r="T40" s="84">
        <f ca="1"/>
        <v>0.75738736973692045</v>
      </c>
      <c r="U40" s="85">
        <f ca="1"/>
        <v>0.38049469286652626</v>
      </c>
      <c r="V40" s="85">
        <f ca="1"/>
        <v>0.39486824968306311</v>
      </c>
      <c r="W40" s="85">
        <f ca="1"/>
        <v>0.38945352546269163</v>
      </c>
      <c r="X40" s="86">
        <f ca="1"/>
        <v>0.25199553209604519</v>
      </c>
      <c r="Y40" s="86">
        <f ca="1"/>
        <v>0.9385740969458316</v>
      </c>
      <c r="Z40" s="86">
        <f ca="1"/>
        <v>0.55229930985437381</v>
      </c>
      <c r="AA40" s="87">
        <f ca="1"/>
        <v>0.55973981504198655</v>
      </c>
      <c r="AB40" s="87">
        <f ca="1"/>
        <v>0.88071705038503789</v>
      </c>
      <c r="AC40" s="87">
        <f ca="1"/>
        <v>0.69539475635530179</v>
      </c>
      <c r="AE40" s="86">
        <f ca="1"/>
        <v>0.11484582149442391</v>
      </c>
      <c r="AF40" s="86">
        <f ca="1"/>
        <v>0.40783350726532808</v>
      </c>
      <c r="AG40" s="86">
        <f ca="1"/>
        <v>0.55229930985437381</v>
      </c>
      <c r="AH40" s="86">
        <f ca="1"/>
        <v>0.21504306809976503</v>
      </c>
      <c r="AI40" s="86">
        <f ca="1"/>
        <v>0.41838142911751297</v>
      </c>
      <c r="AJ40" s="86">
        <f ca="1"/>
        <v>0.64223513304796342</v>
      </c>
    </row>
    <row r="41" spans="1:36" s="3" customFormat="1" x14ac:dyDescent="0.15">
      <c r="A41" s="56"/>
      <c r="B41" s="56"/>
      <c r="C41" s="56"/>
      <c r="D41" s="56"/>
      <c r="M41" s="3" cm="1">
        <f t="array" aca="1" ref="M41:P41" ca="1">INDEX($E$14:$H$37, (E17)*stride+4, F16)</f>
        <v>15</v>
      </c>
      <c r="N41" s="87">
        <f ca="1"/>
        <v>0.53121781036911275</v>
      </c>
      <c r="O41" s="87">
        <f ca="1"/>
        <v>0.35322598078894263</v>
      </c>
      <c r="P41" s="87">
        <f ca="1"/>
        <v>2.3068032769625768E-2</v>
      </c>
      <c r="R41" s="84">
        <f ca="1"/>
        <v>0.77925809691386694</v>
      </c>
      <c r="S41" s="84">
        <f ca="1"/>
        <v>0.9127493241197584</v>
      </c>
      <c r="T41" s="84">
        <f ca="1"/>
        <v>0.74774512070034316</v>
      </c>
      <c r="U41" s="85">
        <f ca="1"/>
        <v>0.84030986639023841</v>
      </c>
      <c r="V41" s="85">
        <f ca="1"/>
        <v>0.14070768758469243</v>
      </c>
      <c r="W41" s="85">
        <f ca="1"/>
        <v>0.47051956827165764</v>
      </c>
      <c r="X41" s="86">
        <f ca="1"/>
        <v>0.34684582002354136</v>
      </c>
      <c r="Y41" s="86">
        <f ca="1"/>
        <v>0.2853131090195169</v>
      </c>
      <c r="Z41" s="86">
        <f ca="1"/>
        <v>0.21504306809976503</v>
      </c>
      <c r="AA41" s="87">
        <f ca="1"/>
        <v>0.53121781036911275</v>
      </c>
      <c r="AB41" s="87">
        <f ca="1"/>
        <v>0.35322598078894263</v>
      </c>
      <c r="AC41" s="87">
        <f ca="1"/>
        <v>2.3068032769625768E-2</v>
      </c>
      <c r="AE41" s="87">
        <f ca="1"/>
        <v>0.78496309455328706</v>
      </c>
      <c r="AF41" s="87">
        <f ca="1"/>
        <v>0.34993142439615976</v>
      </c>
      <c r="AG41" s="87">
        <f ca="1"/>
        <v>0.55973981504198655</v>
      </c>
      <c r="AH41" s="87">
        <f ca="1"/>
        <v>0.53121781036911275</v>
      </c>
      <c r="AI41" s="87">
        <f ca="1"/>
        <v>0.62781434206930831</v>
      </c>
      <c r="AJ41" s="87">
        <f ca="1"/>
        <v>0.54149496035474809</v>
      </c>
    </row>
    <row r="42" spans="1:36" s="3" customFormat="1" x14ac:dyDescent="0.15">
      <c r="A42" s="56"/>
      <c r="B42" s="56"/>
      <c r="C42" s="56"/>
      <c r="D42" s="56"/>
      <c r="M42" s="3" cm="1">
        <f t="array" aca="1" ref="M42:P42" ca="1">INDEX($E$14:$H$37, (E18)*stride+4, F17)</f>
        <v>19</v>
      </c>
      <c r="N42" s="87">
        <f ca="1"/>
        <v>0.62781434206930831</v>
      </c>
      <c r="O42" s="87">
        <f ca="1"/>
        <v>0.491644099519297</v>
      </c>
      <c r="P42" s="87">
        <f ca="1"/>
        <v>0.39256965908425512</v>
      </c>
      <c r="R42" s="84">
        <f ca="1"/>
        <v>0.70638025177317854</v>
      </c>
      <c r="S42" s="84">
        <f ca="1"/>
        <v>0.29292467023032831</v>
      </c>
      <c r="T42" s="84">
        <f ca="1"/>
        <v>5.8874002742544729E-2</v>
      </c>
      <c r="U42" s="85">
        <f ca="1"/>
        <v>0.62746625216872376</v>
      </c>
      <c r="V42" s="85">
        <f ca="1"/>
        <v>8.644726635882316E-2</v>
      </c>
      <c r="W42" s="85">
        <f ca="1"/>
        <v>0.53936078307342816</v>
      </c>
      <c r="X42" s="86">
        <f ca="1"/>
        <v>0.46191254785565006</v>
      </c>
      <c r="Y42" s="86">
        <f ca="1"/>
        <v>0.85353167033996558</v>
      </c>
      <c r="Z42" s="86">
        <f ca="1"/>
        <v>0.41838142911751297</v>
      </c>
      <c r="AA42" s="87">
        <f ca="1"/>
        <v>0.62781434206930831</v>
      </c>
      <c r="AB42" s="87">
        <f ca="1"/>
        <v>0.491644099519297</v>
      </c>
      <c r="AC42" s="87">
        <f ca="1"/>
        <v>0.39256965908425512</v>
      </c>
      <c r="AE42" s="87">
        <f ca="1"/>
        <v>0.14848567920529421</v>
      </c>
      <c r="AF42" s="87">
        <f ca="1"/>
        <v>0.65972018948188671</v>
      </c>
      <c r="AG42" s="87">
        <f ca="1"/>
        <v>0.88071705038503789</v>
      </c>
      <c r="AH42" s="87">
        <f ca="1"/>
        <v>0.35322598078894263</v>
      </c>
      <c r="AI42" s="87">
        <f ca="1"/>
        <v>0.491644099519297</v>
      </c>
      <c r="AJ42" s="87">
        <f ca="1"/>
        <v>0.52848988059633828</v>
      </c>
    </row>
    <row r="43" spans="1:36" s="3" customFormat="1" x14ac:dyDescent="0.15">
      <c r="A43" s="56"/>
      <c r="B43" s="56"/>
      <c r="C43" s="56"/>
      <c r="D43" s="56"/>
      <c r="M43" s="3" cm="1">
        <f t="array" aca="1" ref="M43:P43" ca="1">INDEX($E$14:$H$37, (E19)*stride+4, F18)</f>
        <v>23</v>
      </c>
      <c r="N43" s="87">
        <f ca="1"/>
        <v>0.54149496035474809</v>
      </c>
      <c r="O43" s="87">
        <f ca="1"/>
        <v>0.52848988059633828</v>
      </c>
      <c r="P43" s="87">
        <f ca="1"/>
        <v>0.92818455274386191</v>
      </c>
      <c r="R43" s="84">
        <f ca="1"/>
        <v>0.41905277768344251</v>
      </c>
      <c r="S43" s="84">
        <f ca="1"/>
        <v>0.36699015429080162</v>
      </c>
      <c r="T43" s="84">
        <f ca="1"/>
        <v>0.16102585315447837</v>
      </c>
      <c r="U43" s="85">
        <f ca="1"/>
        <v>0.10554690617301299</v>
      </c>
      <c r="V43" s="85">
        <f ca="1"/>
        <v>0.15878013273246316</v>
      </c>
      <c r="W43" s="85">
        <f ca="1"/>
        <v>0.61972648787369211</v>
      </c>
      <c r="X43" s="86">
        <f ca="1"/>
        <v>0.43708381278645647</v>
      </c>
      <c r="Y43" s="86">
        <f ca="1"/>
        <v>0.262168581518188</v>
      </c>
      <c r="Z43" s="86">
        <f ca="1"/>
        <v>0.64223513304796342</v>
      </c>
      <c r="AA43" s="87">
        <f ca="1"/>
        <v>0.54149496035474809</v>
      </c>
      <c r="AB43" s="87">
        <f ca="1"/>
        <v>0.52848988059633828</v>
      </c>
      <c r="AC43" s="87">
        <f ca="1"/>
        <v>0.92818455274386191</v>
      </c>
      <c r="AE43" s="87">
        <f ca="1"/>
        <v>0.74845962711771463</v>
      </c>
      <c r="AF43" s="87">
        <f ca="1"/>
        <v>0.5794427896808112</v>
      </c>
      <c r="AG43" s="87">
        <f ca="1"/>
        <v>0.69539475635530179</v>
      </c>
      <c r="AH43" s="87">
        <f ca="1"/>
        <v>2.3068032769625768E-2</v>
      </c>
      <c r="AI43" s="87">
        <f ca="1"/>
        <v>0.39256965908425512</v>
      </c>
      <c r="AJ43" s="87">
        <f ca="1"/>
        <v>0.92818455274386191</v>
      </c>
    </row>
    <row r="44" spans="1:36" s="3" customFormat="1" x14ac:dyDescent="0.15">
      <c r="A44" s="56"/>
      <c r="B44" s="56"/>
      <c r="C44" s="56"/>
      <c r="D44" s="56"/>
    </row>
    <row r="45" spans="1:36" s="107" customFormat="1" x14ac:dyDescent="0.15">
      <c r="A45" s="108"/>
      <c r="B45" s="108"/>
      <c r="C45" s="108"/>
      <c r="D45" s="108" t="s">
        <v>47</v>
      </c>
    </row>
    <row r="46" spans="1:36" s="3" customFormat="1" x14ac:dyDescent="0.15">
      <c r="A46" s="56"/>
      <c r="B46" s="56"/>
      <c r="C46" s="56"/>
      <c r="D46" s="56"/>
      <c r="E46" s="3" t="s">
        <v>1</v>
      </c>
    </row>
    <row r="47" spans="1:36" s="3" customFormat="1" x14ac:dyDescent="0.15">
      <c r="A47" s="120"/>
      <c r="B47" s="120"/>
      <c r="C47" s="120"/>
      <c r="D47" s="120"/>
      <c r="F47" s="3">
        <v>0</v>
      </c>
      <c r="G47" s="3">
        <v>1</v>
      </c>
      <c r="H47" s="3">
        <v>2</v>
      </c>
      <c r="J47" s="3" t="s">
        <v>16</v>
      </c>
    </row>
    <row r="48" spans="1:36" s="3" customFormat="1" x14ac:dyDescent="0.15">
      <c r="A48" s="120"/>
      <c r="B48" s="35">
        <v>0.12</v>
      </c>
      <c r="C48" s="35">
        <v>0.1</v>
      </c>
      <c r="D48" s="35">
        <v>0.7</v>
      </c>
      <c r="E48" s="3">
        <v>0</v>
      </c>
      <c r="F48" s="84" cm="1">
        <f t="array" aca="1" ref="F48:H71" ca="1">IF(AB133, _xlfn.RANDARRAY(24,3), B48:D71)</f>
        <v>0.78392245338919331</v>
      </c>
      <c r="G48" s="84">
        <f ca="1"/>
        <v>0.75618183537269479</v>
      </c>
      <c r="H48" s="84">
        <f ca="1"/>
        <v>0.25750825575302883</v>
      </c>
      <c r="J48" s="3">
        <v>0</v>
      </c>
      <c r="K48" s="3">
        <v>1</v>
      </c>
      <c r="L48" s="3">
        <v>2</v>
      </c>
      <c r="N48" s="13" t="s">
        <v>17</v>
      </c>
      <c r="R48" s="13" t="s">
        <v>21</v>
      </c>
      <c r="AE48" s="13" t="s">
        <v>55</v>
      </c>
    </row>
    <row r="49" spans="1:54" s="3" customFormat="1" x14ac:dyDescent="0.15">
      <c r="A49" s="120"/>
      <c r="B49" s="35">
        <v>0.88807383397711515</v>
      </c>
      <c r="C49" s="35">
        <v>0.1</v>
      </c>
      <c r="D49" s="35">
        <v>0.09</v>
      </c>
      <c r="E49" s="3">
        <v>1</v>
      </c>
      <c r="F49" s="85">
        <f ca="1"/>
        <v>0.48167192287911686</v>
      </c>
      <c r="G49" s="85">
        <f ca="1"/>
        <v>0.66219494319940941</v>
      </c>
      <c r="H49" s="85">
        <f ca="1"/>
        <v>0.16879709326970493</v>
      </c>
      <c r="I49" s="3" cm="1">
        <f t="array" aca="1" ref="I49:L56" ca="1">E48:H55</f>
        <v>0</v>
      </c>
      <c r="J49" s="84">
        <f ca="1"/>
        <v>0.78392245338919331</v>
      </c>
      <c r="K49" s="84">
        <f ca="1"/>
        <v>0.75618183537269479</v>
      </c>
      <c r="L49" s="84">
        <f ca="1"/>
        <v>0.25750825575302883</v>
      </c>
      <c r="M49" s="3" cm="1">
        <f t="array" aca="1" ref="M49:P49" ca="1">INDEX(_xlfn.ANCHORARRAY($I$49), (I49)*stride+4, J48)</f>
        <v>3</v>
      </c>
      <c r="N49" s="87">
        <f ca="1"/>
        <v>0.1314148465695042</v>
      </c>
      <c r="O49" s="87">
        <f ca="1"/>
        <v>7.0644615396467714E-2</v>
      </c>
      <c r="P49" s="87">
        <f ca="1"/>
        <v>0.88748440852741362</v>
      </c>
      <c r="R49" s="87" cm="1">
        <f t="array" aca="1" ref="R49:AC50" ca="1">_xlfn.HSTACK(N49:P50, N53:P54, N57:P58, N61:P62)</f>
        <v>0.1314148465695042</v>
      </c>
      <c r="S49" s="87">
        <f ca="1"/>
        <v>7.0644615396467714E-2</v>
      </c>
      <c r="T49" s="87">
        <f ca="1"/>
        <v>0.88748440852741362</v>
      </c>
      <c r="U49" s="86">
        <f ca="1"/>
        <v>0.81071192515564849</v>
      </c>
      <c r="V49" s="86">
        <f ca="1"/>
        <v>0.658858900273672</v>
      </c>
      <c r="W49" s="86">
        <f ca="1"/>
        <v>9.7956328159402473E-2</v>
      </c>
      <c r="X49" s="85">
        <f ca="1"/>
        <v>0.48167192287911686</v>
      </c>
      <c r="Y49" s="85">
        <f ca="1"/>
        <v>0.66219494319940941</v>
      </c>
      <c r="Z49" s="85">
        <f ca="1"/>
        <v>0.16879709326970493</v>
      </c>
      <c r="AA49" s="84">
        <f ca="1"/>
        <v>0.78392245338919331</v>
      </c>
      <c r="AB49" s="84">
        <f ca="1"/>
        <v>0.75618183537269479</v>
      </c>
      <c r="AC49" s="84">
        <f ca="1"/>
        <v>0.25750825575302883</v>
      </c>
      <c r="AE49" s="88" cm="1">
        <f t="array" aca="1" ref="AE49:AJ50" ca="1">MMULT(_xlfn.ANCHORARRAY(R49),_xlfn.ANCHORARRAY( AE32))</f>
        <v>2.7778873385760385</v>
      </c>
      <c r="AF49" s="88">
        <f ca="1"/>
        <v>3.1054989593849927</v>
      </c>
      <c r="AG49" s="88">
        <f ca="1"/>
        <v>3.4677406003144098</v>
      </c>
      <c r="AH49" s="88">
        <f ca="1"/>
        <v>2.7323194398621076</v>
      </c>
      <c r="AI49" s="88">
        <f ca="1"/>
        <v>2.6075931437557207</v>
      </c>
      <c r="AJ49" s="88">
        <f ca="1"/>
        <v>2.03047636324664</v>
      </c>
    </row>
    <row r="50" spans="1:54" s="3" customFormat="1" x14ac:dyDescent="0.15">
      <c r="A50" s="120"/>
      <c r="B50" s="35">
        <v>0.1</v>
      </c>
      <c r="C50" s="35">
        <v>0.88807383397711526</v>
      </c>
      <c r="D50" s="35">
        <v>0.2</v>
      </c>
      <c r="E50" s="3">
        <v>2</v>
      </c>
      <c r="F50" s="86">
        <f ca="1"/>
        <v>0.81071192515564849</v>
      </c>
      <c r="G50" s="86">
        <f ca="1"/>
        <v>0.658858900273672</v>
      </c>
      <c r="H50" s="86">
        <f ca="1"/>
        <v>9.7956328159402473E-2</v>
      </c>
      <c r="I50" s="3">
        <f ca="1"/>
        <v>1</v>
      </c>
      <c r="J50" s="85">
        <f ca="1"/>
        <v>0.48167192287911686</v>
      </c>
      <c r="K50" s="85">
        <f ca="1"/>
        <v>0.66219494319940941</v>
      </c>
      <c r="L50" s="85">
        <f ca="1"/>
        <v>0.16879709326970493</v>
      </c>
      <c r="M50" s="3" cm="1">
        <f t="array" aca="1" ref="M50:P50" ca="1">INDEX(_xlfn.ANCHORARRAY($I$49), (I50)*stride+4, J49)</f>
        <v>7</v>
      </c>
      <c r="N50" s="87">
        <f ca="1"/>
        <v>0.8598123239957578</v>
      </c>
      <c r="O50" s="87">
        <f ca="1"/>
        <v>0.69208179750755838</v>
      </c>
      <c r="P50" s="87">
        <f ca="1"/>
        <v>0.24102489711141128</v>
      </c>
      <c r="R50" s="87">
        <f ca="1"/>
        <v>0.8598123239957578</v>
      </c>
      <c r="S50" s="87">
        <f ca="1"/>
        <v>0.69208179750755838</v>
      </c>
      <c r="T50" s="87">
        <f ca="1"/>
        <v>0.24102489711141128</v>
      </c>
      <c r="U50" s="86">
        <f ca="1"/>
        <v>0.15871454238580673</v>
      </c>
      <c r="V50" s="86">
        <f ca="1"/>
        <v>0.86893196616790913</v>
      </c>
      <c r="W50" s="86">
        <f ca="1"/>
        <v>0.53516680240065395</v>
      </c>
      <c r="X50" s="85">
        <f ca="1"/>
        <v>7.251766388444425E-2</v>
      </c>
      <c r="Y50" s="85">
        <f ca="1"/>
        <v>0.39842413173954605</v>
      </c>
      <c r="Z50" s="85">
        <f ca="1"/>
        <v>0.35481411652588535</v>
      </c>
      <c r="AA50" s="84">
        <f ca="1"/>
        <v>0.60167347276327043</v>
      </c>
      <c r="AB50" s="84">
        <f ca="1"/>
        <v>0.51812495313630569</v>
      </c>
      <c r="AC50" s="84">
        <f ca="1"/>
        <v>0.87677906031112007</v>
      </c>
      <c r="AE50" s="88">
        <f ca="1"/>
        <v>2.8166391497404653</v>
      </c>
      <c r="AF50" s="88">
        <f ca="1"/>
        <v>3.4029957283228631</v>
      </c>
      <c r="AG50" s="88">
        <f ca="1"/>
        <v>3.386589863077627</v>
      </c>
      <c r="AH50" s="88">
        <f ca="1"/>
        <v>2.7273681754964825</v>
      </c>
      <c r="AI50" s="88">
        <f ca="1"/>
        <v>2.7863064154480388</v>
      </c>
      <c r="AJ50" s="88">
        <f ca="1"/>
        <v>2.9169475983778783</v>
      </c>
    </row>
    <row r="51" spans="1:54" s="3" customFormat="1" x14ac:dyDescent="0.15">
      <c r="A51" s="120"/>
      <c r="B51" s="35">
        <v>0.3</v>
      </c>
      <c r="C51" s="35">
        <v>0.1</v>
      </c>
      <c r="D51" s="35">
        <v>0.88807383397711526</v>
      </c>
      <c r="E51" s="3">
        <v>3</v>
      </c>
      <c r="F51" s="87">
        <f ca="1"/>
        <v>0.1314148465695042</v>
      </c>
      <c r="G51" s="87">
        <f ca="1"/>
        <v>7.0644615396467714E-2</v>
      </c>
      <c r="H51" s="87">
        <f ca="1"/>
        <v>0.88748440852741362</v>
      </c>
      <c r="I51" s="3">
        <f ca="1"/>
        <v>2</v>
      </c>
      <c r="J51" s="86">
        <f ca="1"/>
        <v>0.81071192515564849</v>
      </c>
      <c r="K51" s="86">
        <f ca="1"/>
        <v>0.658858900273672</v>
      </c>
      <c r="L51" s="86">
        <f ca="1"/>
        <v>9.7956328159402473E-2</v>
      </c>
    </row>
    <row r="52" spans="1:54" s="3" customFormat="1" ht="11" customHeight="1" x14ac:dyDescent="0.15">
      <c r="A52" s="120"/>
      <c r="B52" s="35">
        <v>0.88807383397711515</v>
      </c>
      <c r="C52" s="35">
        <v>0.12</v>
      </c>
      <c r="D52" s="35">
        <v>0.1</v>
      </c>
      <c r="E52" s="3">
        <v>4</v>
      </c>
      <c r="F52" s="84">
        <f ca="1"/>
        <v>0.60167347276327043</v>
      </c>
      <c r="G52" s="84">
        <f ca="1"/>
        <v>0.51812495313630569</v>
      </c>
      <c r="H52" s="84">
        <f ca="1"/>
        <v>0.87677906031112007</v>
      </c>
      <c r="I52" s="3">
        <f ca="1"/>
        <v>3</v>
      </c>
      <c r="J52" s="87">
        <f ca="1"/>
        <v>0.1314148465695042</v>
      </c>
      <c r="K52" s="87">
        <f ca="1"/>
        <v>7.0644615396467714E-2</v>
      </c>
      <c r="L52" s="87">
        <f ca="1"/>
        <v>0.88748440852741362</v>
      </c>
      <c r="N52" s="13" t="s">
        <v>20</v>
      </c>
      <c r="AE52" s="13" t="s">
        <v>52</v>
      </c>
    </row>
    <row r="53" spans="1:54" s="3" customFormat="1" ht="11" customHeight="1" x14ac:dyDescent="0.15">
      <c r="A53" s="120"/>
      <c r="B53" s="35">
        <v>0.1</v>
      </c>
      <c r="C53" s="35">
        <v>0.88807383397711526</v>
      </c>
      <c r="D53" s="35">
        <v>0.1</v>
      </c>
      <c r="E53" s="3">
        <v>5</v>
      </c>
      <c r="F53" s="85">
        <f ca="1"/>
        <v>7.251766388444425E-2</v>
      </c>
      <c r="G53" s="85">
        <f ca="1"/>
        <v>0.39842413173954605</v>
      </c>
      <c r="H53" s="85">
        <f ca="1"/>
        <v>0.35481411652588535</v>
      </c>
      <c r="I53" s="3">
        <f ca="1"/>
        <v>4</v>
      </c>
      <c r="J53" s="84">
        <f ca="1"/>
        <v>0.60167347276327043</v>
      </c>
      <c r="K53" s="84">
        <f ca="1"/>
        <v>0.51812495313630569</v>
      </c>
      <c r="L53" s="84">
        <f ca="1"/>
        <v>0.87677906031112007</v>
      </c>
      <c r="M53" s="3" cm="1">
        <f t="array" aca="1" ref="M53:P53" ca="1">INDEX(_xlfn.ANCHORARRAY($I$49), (I49)*stride+3, J48)</f>
        <v>2</v>
      </c>
      <c r="N53" s="86">
        <f ca="1"/>
        <v>0.81071192515564849</v>
      </c>
      <c r="O53" s="86">
        <f ca="1"/>
        <v>0.658858900273672</v>
      </c>
      <c r="P53" s="86">
        <f ca="1"/>
        <v>9.7956328159402473E-2</v>
      </c>
      <c r="AE53" s="88" cm="1">
        <f t="array" aca="1" ref="AE53:AJ54" ca="1">_xlfn.ANCHORARRAY(AE49)/(SQRT(3)*stride)</f>
        <v>0.40095350067633223</v>
      </c>
      <c r="AF53" s="88">
        <f ca="1"/>
        <v>0.44824016504225705</v>
      </c>
      <c r="AG53" s="88">
        <f ca="1"/>
        <v>0.5005252422678298</v>
      </c>
      <c r="AH53" s="88">
        <f ca="1"/>
        <v>0.39437634102910885</v>
      </c>
      <c r="AI53" s="88">
        <f ca="1"/>
        <v>0.37637365087109698</v>
      </c>
      <c r="AJ53" s="88">
        <f ca="1"/>
        <v>0.29307401872590499</v>
      </c>
    </row>
    <row r="54" spans="1:54" s="3" customFormat="1" ht="11" customHeight="1" x14ac:dyDescent="0.15">
      <c r="A54" s="120"/>
      <c r="B54" s="35">
        <v>0.1</v>
      </c>
      <c r="C54" s="35">
        <v>0.17</v>
      </c>
      <c r="D54" s="35">
        <v>0.99</v>
      </c>
      <c r="E54" s="3">
        <v>6</v>
      </c>
      <c r="F54" s="86">
        <f ca="1"/>
        <v>0.15871454238580673</v>
      </c>
      <c r="G54" s="86">
        <f ca="1"/>
        <v>0.86893196616790913</v>
      </c>
      <c r="H54" s="86">
        <f ca="1"/>
        <v>0.53516680240065395</v>
      </c>
      <c r="I54" s="3">
        <f ca="1"/>
        <v>5</v>
      </c>
      <c r="J54" s="85">
        <f ca="1"/>
        <v>7.251766388444425E-2</v>
      </c>
      <c r="K54" s="85">
        <f ca="1"/>
        <v>0.39842413173954605</v>
      </c>
      <c r="L54" s="85">
        <f ca="1"/>
        <v>0.35481411652588535</v>
      </c>
      <c r="M54" s="3" cm="1">
        <f t="array" aca="1" ref="M54:P54" ca="1">INDEX(_xlfn.ANCHORARRAY($I$49), (I50)*stride+3, J49)</f>
        <v>6</v>
      </c>
      <c r="N54" s="86">
        <f ca="1"/>
        <v>0.15871454238580673</v>
      </c>
      <c r="O54" s="86">
        <f ca="1"/>
        <v>0.86893196616790913</v>
      </c>
      <c r="P54" s="86">
        <f ca="1"/>
        <v>0.53516680240065395</v>
      </c>
      <c r="AE54" s="88">
        <f ca="1"/>
        <v>0.4065468428281741</v>
      </c>
      <c r="AF54" s="88">
        <f ca="1"/>
        <v>0.4911801249495879</v>
      </c>
      <c r="AG54" s="88">
        <f ca="1"/>
        <v>0.48881214227068148</v>
      </c>
      <c r="AH54" s="88">
        <f ca="1"/>
        <v>0.39366168757552816</v>
      </c>
      <c r="AI54" s="88">
        <f ca="1"/>
        <v>0.40216868975092662</v>
      </c>
      <c r="AJ54" s="88">
        <f ca="1"/>
        <v>0.42102512028387512</v>
      </c>
      <c r="AO54" s="35"/>
      <c r="AQ54" s="35"/>
    </row>
    <row r="55" spans="1:54" s="3" customFormat="1" ht="11" customHeight="1" x14ac:dyDescent="0.15">
      <c r="A55" s="120"/>
      <c r="B55" s="35">
        <v>0.88807383397711515</v>
      </c>
      <c r="C55" s="35">
        <v>0.1</v>
      </c>
      <c r="D55" s="35">
        <v>0.1</v>
      </c>
      <c r="E55" s="3">
        <v>7</v>
      </c>
      <c r="F55" s="87">
        <f ca="1"/>
        <v>0.8598123239957578</v>
      </c>
      <c r="G55" s="87">
        <f ca="1"/>
        <v>0.69208179750755838</v>
      </c>
      <c r="H55" s="87">
        <f ca="1"/>
        <v>0.24102489711141128</v>
      </c>
      <c r="I55" s="3">
        <f ca="1"/>
        <v>6</v>
      </c>
      <c r="J55" s="86">
        <f ca="1"/>
        <v>0.15871454238580673</v>
      </c>
      <c r="K55" s="86">
        <f ca="1"/>
        <v>0.86893196616790913</v>
      </c>
      <c r="L55" s="86">
        <f ca="1"/>
        <v>0.53516680240065395</v>
      </c>
      <c r="AL55" s="3" t="s">
        <v>24</v>
      </c>
      <c r="AM55" s="3" t="s">
        <v>7</v>
      </c>
      <c r="AO55" s="13" t="s">
        <v>22</v>
      </c>
      <c r="AP55" s="13" t="s">
        <v>23</v>
      </c>
      <c r="AQ55" s="3" t="s">
        <v>26</v>
      </c>
      <c r="AR55" s="13"/>
    </row>
    <row r="56" spans="1:54" s="3" customFormat="1" ht="11" customHeight="1" thickBot="1" x14ac:dyDescent="0.2">
      <c r="A56" s="120"/>
      <c r="B56" s="35">
        <v>0.12</v>
      </c>
      <c r="C56" s="35">
        <v>0.1</v>
      </c>
      <c r="D56" s="35">
        <v>0.7</v>
      </c>
      <c r="E56" s="3">
        <v>8</v>
      </c>
      <c r="F56" s="84">
        <f ca="1"/>
        <v>0.12416840663643103</v>
      </c>
      <c r="G56" s="84">
        <f ca="1"/>
        <v>0.48900958608266487</v>
      </c>
      <c r="H56" s="84">
        <f ca="1"/>
        <v>0.79756995513105711</v>
      </c>
      <c r="I56" s="3">
        <f ca="1"/>
        <v>7</v>
      </c>
      <c r="J56" s="87">
        <f ca="1"/>
        <v>0.8598123239957578</v>
      </c>
      <c r="K56" s="87">
        <f ca="1"/>
        <v>0.69208179750755838</v>
      </c>
      <c r="L56" s="87">
        <f ca="1"/>
        <v>0.24102489711141128</v>
      </c>
      <c r="N56" s="13" t="s">
        <v>19</v>
      </c>
      <c r="AE56" s="13" t="s">
        <v>53</v>
      </c>
      <c r="AL56" s="3">
        <v>0</v>
      </c>
      <c r="AM56" s="11">
        <f ca="1">SUM(AE57:AF58)</f>
        <v>0.33931100692932792</v>
      </c>
      <c r="AN56" s="3" cm="1">
        <f t="array" aca="1" ref="AN56:AO58" ca="1">_xlfn._xlws.SORT(AL56:AM58,2,-1)</f>
        <v>1</v>
      </c>
      <c r="AO56" s="8">
        <f ca="1"/>
        <v>0.34211294617808929</v>
      </c>
      <c r="AP56" s="8">
        <f ca="1">AO56</f>
        <v>0.34211294617808929</v>
      </c>
      <c r="AQ56" s="52" t="b" cm="1">
        <f t="array" aca="1" ref="AQ56:AQ58" ca="1">IF(ISNUMBER(AR56:AR58),TRUE, FALSE)</f>
        <v>1</v>
      </c>
      <c r="AR56" s="35">
        <f ca="1">IF(AND(AO54&gt;=$H$4, AP56&gt;=$H$4), "", AN56)</f>
        <v>1</v>
      </c>
    </row>
    <row r="57" spans="1:54" s="3" customFormat="1" ht="11" customHeight="1" x14ac:dyDescent="0.15">
      <c r="A57" s="120"/>
      <c r="B57" s="35">
        <v>0.88807383397711515</v>
      </c>
      <c r="C57" s="35">
        <v>0.1</v>
      </c>
      <c r="D57" s="35">
        <v>0.09</v>
      </c>
      <c r="E57" s="3">
        <v>9</v>
      </c>
      <c r="F57" s="85">
        <f ca="1"/>
        <v>0.78651407699146758</v>
      </c>
      <c r="G57" s="85">
        <f ca="1"/>
        <v>0.3132172056964313</v>
      </c>
      <c r="H57" s="85">
        <f ca="1"/>
        <v>5.6450281366073884E-2</v>
      </c>
      <c r="J57" s="17"/>
      <c r="K57" s="17"/>
      <c r="L57" s="17"/>
      <c r="M57" s="3" cm="1">
        <f t="array" aca="1" ref="M57:P57" ca="1">INDEX(_xlfn.ANCHORARRAY($I$49), (I49)*stride+2, J48)</f>
        <v>1</v>
      </c>
      <c r="N57" s="85">
        <f ca="1"/>
        <v>0.48167192287911686</v>
      </c>
      <c r="O57" s="85">
        <f ca="1"/>
        <v>0.66219494319940941</v>
      </c>
      <c r="P57" s="85">
        <f ca="1"/>
        <v>0.16879709326970493</v>
      </c>
      <c r="AE57" s="89" cm="1">
        <f t="array" aca="1" ref="AE57:AJ58" ca="1">EXP(_xlfn.ANCHORARRAY(AE53))/SUM(EXP(_xlfn.ANCHORARRAY(AE53)))</f>
        <v>8.1792162329007087E-2</v>
      </c>
      <c r="AF57" s="90">
        <f ca="1"/>
        <v>8.5752744240210413E-2</v>
      </c>
      <c r="AG57" s="93">
        <f ca="1"/>
        <v>9.0355615293505595E-2</v>
      </c>
      <c r="AH57" s="94">
        <f ca="1"/>
        <v>8.1255967472003546E-2</v>
      </c>
      <c r="AI57" s="97">
        <f ca="1"/>
        <v>7.9806230205917136E-2</v>
      </c>
      <c r="AJ57" s="98">
        <f ca="1"/>
        <v>7.3427750914326351E-2</v>
      </c>
      <c r="AL57" s="3">
        <v>1</v>
      </c>
      <c r="AM57" s="102">
        <f ca="1">SUM(AG57:AH58)</f>
        <v>0.34211294617808929</v>
      </c>
      <c r="AN57" s="3">
        <f ca="1"/>
        <v>0</v>
      </c>
      <c r="AO57" s="8">
        <f ca="1"/>
        <v>0.33931100692932792</v>
      </c>
      <c r="AP57" s="8">
        <f ca="1">AP56+AO57</f>
        <v>0.68142395310741721</v>
      </c>
      <c r="AQ57" s="52" t="b">
        <f ca="1"/>
        <v>1</v>
      </c>
      <c r="AR57" s="35">
        <f t="shared" ref="AR57:AR58" ca="1" si="0">IF(AND(AP56&gt;=$H$4, AP57&gt;=$H$4), "", AN57)</f>
        <v>0</v>
      </c>
    </row>
    <row r="58" spans="1:54" s="3" customFormat="1" ht="12" thickBot="1" x14ac:dyDescent="0.2">
      <c r="A58" s="120"/>
      <c r="B58" s="35">
        <v>0.1</v>
      </c>
      <c r="C58" s="35">
        <v>0.88807383397711526</v>
      </c>
      <c r="D58" s="35">
        <v>0.2</v>
      </c>
      <c r="E58" s="3">
        <v>10</v>
      </c>
      <c r="F58" s="86">
        <f ca="1"/>
        <v>0.72996752888341443</v>
      </c>
      <c r="G58" s="86">
        <f ca="1"/>
        <v>0.14445961323488987</v>
      </c>
      <c r="H58" s="86">
        <f ca="1"/>
        <v>0.65835317342777544</v>
      </c>
      <c r="M58" s="3" cm="1">
        <f t="array" aca="1" ref="M58:P58" ca="1">INDEX(_xlfn.ANCHORARRAY($I$49), (I50)*stride+2, J49)</f>
        <v>5</v>
      </c>
      <c r="N58" s="85">
        <f ca="1"/>
        <v>7.251766388444425E-2</v>
      </c>
      <c r="O58" s="85">
        <f ca="1"/>
        <v>0.39842413173954605</v>
      </c>
      <c r="P58" s="85">
        <f ca="1"/>
        <v>0.35481411652588535</v>
      </c>
      <c r="AE58" s="91">
        <f ca="1"/>
        <v>8.2250935720448407E-2</v>
      </c>
      <c r="AF58" s="92">
        <f ca="1"/>
        <v>8.951516463966204E-2</v>
      </c>
      <c r="AG58" s="95">
        <f ca="1"/>
        <v>8.9303445053384417E-2</v>
      </c>
      <c r="AH58" s="96">
        <f ca="1"/>
        <v>8.1197918359195737E-2</v>
      </c>
      <c r="AI58" s="99">
        <f ca="1"/>
        <v>8.1891615686134817E-2</v>
      </c>
      <c r="AJ58" s="100">
        <f ca="1"/>
        <v>8.3450450086204483E-2</v>
      </c>
      <c r="AL58" s="3">
        <v>2</v>
      </c>
      <c r="AM58" s="101">
        <f ca="1">SUM(AI57:AJ58)</f>
        <v>0.31857604689258279</v>
      </c>
      <c r="AN58" s="3">
        <f ca="1"/>
        <v>2</v>
      </c>
      <c r="AO58" s="8">
        <f ca="1"/>
        <v>0.31857604689258279</v>
      </c>
      <c r="AP58" s="8">
        <f ca="1">AP57+AO58</f>
        <v>1</v>
      </c>
      <c r="AQ58" s="52" t="b">
        <f ca="1"/>
        <v>0</v>
      </c>
      <c r="AR58" s="35" t="str">
        <f t="shared" ca="1" si="0"/>
        <v/>
      </c>
    </row>
    <row r="59" spans="1:54" s="3" customFormat="1" x14ac:dyDescent="0.15">
      <c r="A59" s="120"/>
      <c r="B59" s="35">
        <v>0.3</v>
      </c>
      <c r="C59" s="35">
        <v>0.1</v>
      </c>
      <c r="D59" s="35">
        <v>0.88807383397711526</v>
      </c>
      <c r="E59" s="3">
        <v>11</v>
      </c>
      <c r="F59" s="87">
        <f ca="1"/>
        <v>1.5902502623346138E-2</v>
      </c>
      <c r="G59" s="87">
        <f ca="1"/>
        <v>8.345428492509388E-2</v>
      </c>
      <c r="H59" s="87">
        <f ca="1"/>
        <v>0.50706862846229361</v>
      </c>
      <c r="AE59" s="3" t="s">
        <v>3</v>
      </c>
      <c r="AG59" s="3" t="s">
        <v>5</v>
      </c>
      <c r="AI59" s="3" t="s">
        <v>6</v>
      </c>
    </row>
    <row r="60" spans="1:54" s="3" customFormat="1" x14ac:dyDescent="0.15">
      <c r="A60" s="120"/>
      <c r="B60" s="35">
        <v>0.88807383397711515</v>
      </c>
      <c r="C60" s="35">
        <v>0.12</v>
      </c>
      <c r="D60" s="35">
        <v>0.1</v>
      </c>
      <c r="E60" s="3">
        <v>12</v>
      </c>
      <c r="F60" s="84">
        <f ca="1"/>
        <v>0.93066887146421196</v>
      </c>
      <c r="G60" s="84">
        <f ca="1"/>
        <v>0.54643139578328359</v>
      </c>
      <c r="H60" s="84">
        <f ca="1"/>
        <v>0.34176073540408591</v>
      </c>
      <c r="N60" s="13" t="s">
        <v>18</v>
      </c>
    </row>
    <row r="61" spans="1:54" s="3" customFormat="1" ht="12" thickBot="1" x14ac:dyDescent="0.2">
      <c r="A61" s="120"/>
      <c r="B61" s="35">
        <v>0.1</v>
      </c>
      <c r="C61" s="35">
        <v>0.88807383397711526</v>
      </c>
      <c r="D61" s="35">
        <v>0.1</v>
      </c>
      <c r="E61" s="3">
        <v>13</v>
      </c>
      <c r="F61" s="85">
        <f ca="1"/>
        <v>6.6829508028140028E-2</v>
      </c>
      <c r="G61" s="85">
        <f ca="1"/>
        <v>0.16059367776302302</v>
      </c>
      <c r="H61" s="85">
        <f ca="1"/>
        <v>0.53154018925263702</v>
      </c>
      <c r="M61" s="10" cm="1">
        <f t="array" aca="1" ref="M61:P61" ca="1">INDEX(_xlfn.ANCHORARRAY($I$49), (I49)*stride+1, J48)</f>
        <v>0</v>
      </c>
      <c r="N61" s="84">
        <f ca="1"/>
        <v>0.78392245338919331</v>
      </c>
      <c r="O61" s="84">
        <f ca="1"/>
        <v>0.75618183537269479</v>
      </c>
      <c r="P61" s="84">
        <f ca="1"/>
        <v>0.25750825575302883</v>
      </c>
      <c r="AE61" s="13" t="s">
        <v>25</v>
      </c>
    </row>
    <row r="62" spans="1:54" s="3" customFormat="1" x14ac:dyDescent="0.15">
      <c r="A62" s="120"/>
      <c r="B62" s="35">
        <v>0.1</v>
      </c>
      <c r="C62" s="35">
        <v>0.17</v>
      </c>
      <c r="D62" s="35">
        <v>0.99</v>
      </c>
      <c r="E62" s="3">
        <v>14</v>
      </c>
      <c r="F62" s="86">
        <f ca="1"/>
        <v>0.67631298879988599</v>
      </c>
      <c r="G62" s="86">
        <f ca="1"/>
        <v>0.77126927941969625</v>
      </c>
      <c r="H62" s="86">
        <f ca="1"/>
        <v>0.75169829230194396</v>
      </c>
      <c r="M62" s="10" cm="1">
        <f t="array" aca="1" ref="M62:P62" ca="1">INDEX(_xlfn.ANCHORARRAY($I$49), (I50)*stride+1, J49)</f>
        <v>4</v>
      </c>
      <c r="N62" s="84">
        <f ca="1"/>
        <v>0.60167347276327043</v>
      </c>
      <c r="O62" s="84">
        <f ca="1"/>
        <v>0.51812495313630569</v>
      </c>
      <c r="P62" s="84">
        <f ca="1"/>
        <v>0.87677906031112007</v>
      </c>
      <c r="AE62" s="37" cm="1">
        <f t="array" aca="1" ref="AE62:BB69" ca="1">IFERROR(_xlfn.IFS(R14:AO21=AR56,1, R14:AO21=AR58, 1, R14:AO21=AR57, 1), 0)</f>
        <v>1</v>
      </c>
      <c r="AF62" s="41">
        <f ca="1"/>
        <v>1</v>
      </c>
      <c r="AG62" s="41">
        <f ca="1"/>
        <v>1</v>
      </c>
      <c r="AH62" s="41">
        <f ca="1"/>
        <v>1</v>
      </c>
      <c r="AI62" s="41">
        <f ca="1"/>
        <v>1</v>
      </c>
      <c r="AJ62" s="41">
        <f ca="1"/>
        <v>1</v>
      </c>
      <c r="AK62" s="41">
        <f ca="1"/>
        <v>1</v>
      </c>
      <c r="AL62" s="50">
        <f ca="1"/>
        <v>1</v>
      </c>
      <c r="AM62" s="37">
        <f ca="1"/>
        <v>1</v>
      </c>
      <c r="AN62" s="41">
        <f ca="1"/>
        <v>1</v>
      </c>
      <c r="AO62" s="41">
        <f ca="1"/>
        <v>1</v>
      </c>
      <c r="AP62" s="41">
        <f ca="1"/>
        <v>1</v>
      </c>
      <c r="AQ62" s="41">
        <f ca="1"/>
        <v>1</v>
      </c>
      <c r="AR62" s="41">
        <f ca="1"/>
        <v>1</v>
      </c>
      <c r="AS62" s="41">
        <f ca="1"/>
        <v>1</v>
      </c>
      <c r="AT62" s="38">
        <f ca="1"/>
        <v>1</v>
      </c>
      <c r="AU62" s="45">
        <f ca="1"/>
        <v>0</v>
      </c>
      <c r="AV62" s="41">
        <f ca="1"/>
        <v>0</v>
      </c>
      <c r="AW62" s="41">
        <f ca="1"/>
        <v>0</v>
      </c>
      <c r="AX62" s="41">
        <f ca="1"/>
        <v>0</v>
      </c>
      <c r="AY62" s="41">
        <f ca="1"/>
        <v>0</v>
      </c>
      <c r="AZ62" s="41">
        <f ca="1"/>
        <v>0</v>
      </c>
      <c r="BA62" s="41">
        <f ca="1"/>
        <v>0</v>
      </c>
      <c r="BB62" s="38">
        <f ca="1"/>
        <v>0</v>
      </c>
    </row>
    <row r="63" spans="1:54" s="3" customFormat="1" x14ac:dyDescent="0.15">
      <c r="A63" s="120"/>
      <c r="B63" s="35">
        <v>0.88807383397711515</v>
      </c>
      <c r="C63" s="35">
        <v>0.1</v>
      </c>
      <c r="D63" s="35">
        <v>0.1</v>
      </c>
      <c r="E63" s="3">
        <v>15</v>
      </c>
      <c r="F63" s="87">
        <f ca="1"/>
        <v>0.87809989429808244</v>
      </c>
      <c r="G63" s="87">
        <f ca="1"/>
        <v>0.45929703367033725</v>
      </c>
      <c r="H63" s="87">
        <f ca="1"/>
        <v>0.9960994900510618</v>
      </c>
      <c r="AE63" s="42">
        <f ca="1"/>
        <v>1</v>
      </c>
      <c r="AF63" s="8">
        <f ca="1"/>
        <v>1</v>
      </c>
      <c r="AG63" s="8">
        <f ca="1"/>
        <v>1</v>
      </c>
      <c r="AH63" s="8">
        <f ca="1"/>
        <v>1</v>
      </c>
      <c r="AI63" s="8">
        <f ca="1"/>
        <v>1</v>
      </c>
      <c r="AJ63" s="8">
        <f ca="1"/>
        <v>1</v>
      </c>
      <c r="AK63" s="8">
        <f ca="1"/>
        <v>1</v>
      </c>
      <c r="AL63" s="47">
        <f ca="1"/>
        <v>1</v>
      </c>
      <c r="AM63" s="42">
        <f ca="1"/>
        <v>1</v>
      </c>
      <c r="AN63" s="8">
        <f ca="1"/>
        <v>1</v>
      </c>
      <c r="AO63" s="8">
        <f ca="1"/>
        <v>1</v>
      </c>
      <c r="AP63" s="8">
        <f ca="1"/>
        <v>1</v>
      </c>
      <c r="AQ63" s="8">
        <f ca="1"/>
        <v>1</v>
      </c>
      <c r="AR63" s="8">
        <f ca="1"/>
        <v>1</v>
      </c>
      <c r="AS63" s="8">
        <f ca="1"/>
        <v>1</v>
      </c>
      <c r="AT63" s="43">
        <f ca="1"/>
        <v>1</v>
      </c>
      <c r="AU63" s="36">
        <f ca="1"/>
        <v>0</v>
      </c>
      <c r="AV63" s="8">
        <f ca="1"/>
        <v>0</v>
      </c>
      <c r="AW63" s="8">
        <f ca="1"/>
        <v>0</v>
      </c>
      <c r="AX63" s="8">
        <f ca="1"/>
        <v>0</v>
      </c>
      <c r="AY63" s="8">
        <f ca="1"/>
        <v>0</v>
      </c>
      <c r="AZ63" s="8">
        <f ca="1"/>
        <v>0</v>
      </c>
      <c r="BA63" s="8">
        <f ca="1"/>
        <v>0</v>
      </c>
      <c r="BB63" s="43">
        <f ca="1"/>
        <v>0</v>
      </c>
    </row>
    <row r="64" spans="1:54" s="3" customFormat="1" x14ac:dyDescent="0.15">
      <c r="A64" s="120"/>
      <c r="B64" s="35">
        <v>0.12</v>
      </c>
      <c r="C64" s="35">
        <v>0.1</v>
      </c>
      <c r="D64" s="35">
        <v>0.7</v>
      </c>
      <c r="E64" s="3">
        <v>16</v>
      </c>
      <c r="F64" s="84">
        <f ca="1"/>
        <v>0.48688474769115819</v>
      </c>
      <c r="G64" s="84">
        <f ca="1"/>
        <v>0.36717855735623051</v>
      </c>
      <c r="H64" s="84">
        <f ca="1"/>
        <v>0.87356411299650727</v>
      </c>
      <c r="AE64" s="42">
        <f ca="1"/>
        <v>1</v>
      </c>
      <c r="AF64" s="8">
        <f ca="1"/>
        <v>1</v>
      </c>
      <c r="AG64" s="8">
        <f ca="1"/>
        <v>1</v>
      </c>
      <c r="AH64" s="8">
        <f ca="1"/>
        <v>1</v>
      </c>
      <c r="AI64" s="8">
        <f ca="1"/>
        <v>1</v>
      </c>
      <c r="AJ64" s="8">
        <f ca="1"/>
        <v>1</v>
      </c>
      <c r="AK64" s="8">
        <f ca="1"/>
        <v>1</v>
      </c>
      <c r="AL64" s="47">
        <f ca="1"/>
        <v>1</v>
      </c>
      <c r="AM64" s="42">
        <f ca="1"/>
        <v>1</v>
      </c>
      <c r="AN64" s="8">
        <f ca="1"/>
        <v>1</v>
      </c>
      <c r="AO64" s="8">
        <f ca="1"/>
        <v>1</v>
      </c>
      <c r="AP64" s="8">
        <f ca="1"/>
        <v>1</v>
      </c>
      <c r="AQ64" s="8">
        <f ca="1"/>
        <v>1</v>
      </c>
      <c r="AR64" s="8">
        <f ca="1"/>
        <v>1</v>
      </c>
      <c r="AS64" s="8">
        <f ca="1"/>
        <v>1</v>
      </c>
      <c r="AT64" s="43">
        <f ca="1"/>
        <v>1</v>
      </c>
      <c r="AU64" s="36">
        <f ca="1"/>
        <v>0</v>
      </c>
      <c r="AV64" s="8">
        <f ca="1"/>
        <v>0</v>
      </c>
      <c r="AW64" s="8">
        <f ca="1"/>
        <v>0</v>
      </c>
      <c r="AX64" s="8">
        <f ca="1"/>
        <v>0</v>
      </c>
      <c r="AY64" s="8">
        <f ca="1"/>
        <v>0</v>
      </c>
      <c r="AZ64" s="8">
        <f ca="1"/>
        <v>0</v>
      </c>
      <c r="BA64" s="8">
        <f ca="1"/>
        <v>0</v>
      </c>
      <c r="BB64" s="43">
        <f ca="1"/>
        <v>0</v>
      </c>
    </row>
    <row r="65" spans="1:54" s="3" customFormat="1" x14ac:dyDescent="0.15">
      <c r="A65" s="120"/>
      <c r="B65" s="35">
        <v>0.88807383397711515</v>
      </c>
      <c r="C65" s="35">
        <v>0.1</v>
      </c>
      <c r="D65" s="35">
        <v>0.09</v>
      </c>
      <c r="E65" s="3">
        <v>17</v>
      </c>
      <c r="F65" s="85">
        <f ca="1"/>
        <v>0.98065417276850053</v>
      </c>
      <c r="G65" s="85">
        <f ca="1"/>
        <v>0.35667352425656951</v>
      </c>
      <c r="H65" s="85">
        <f ca="1"/>
        <v>0.43169392644960092</v>
      </c>
      <c r="AE65" s="42">
        <f ca="1"/>
        <v>1</v>
      </c>
      <c r="AF65" s="8">
        <f ca="1"/>
        <v>1</v>
      </c>
      <c r="AG65" s="8">
        <f ca="1"/>
        <v>1</v>
      </c>
      <c r="AH65" s="8">
        <f ca="1"/>
        <v>1</v>
      </c>
      <c r="AI65" s="8">
        <f ca="1"/>
        <v>1</v>
      </c>
      <c r="AJ65" s="8">
        <f ca="1"/>
        <v>1</v>
      </c>
      <c r="AK65" s="8">
        <f ca="1"/>
        <v>1</v>
      </c>
      <c r="AL65" s="47">
        <f ca="1"/>
        <v>1</v>
      </c>
      <c r="AM65" s="42">
        <f ca="1"/>
        <v>1</v>
      </c>
      <c r="AN65" s="8">
        <f ca="1"/>
        <v>1</v>
      </c>
      <c r="AO65" s="8">
        <f ca="1"/>
        <v>1</v>
      </c>
      <c r="AP65" s="8">
        <f ca="1"/>
        <v>1</v>
      </c>
      <c r="AQ65" s="8">
        <f ca="1"/>
        <v>1</v>
      </c>
      <c r="AR65" s="8">
        <f ca="1"/>
        <v>1</v>
      </c>
      <c r="AS65" s="8">
        <f ca="1"/>
        <v>1</v>
      </c>
      <c r="AT65" s="43">
        <f ca="1"/>
        <v>1</v>
      </c>
      <c r="AU65" s="36">
        <f ca="1"/>
        <v>0</v>
      </c>
      <c r="AV65" s="8">
        <f ca="1"/>
        <v>0</v>
      </c>
      <c r="AW65" s="8">
        <f ca="1"/>
        <v>0</v>
      </c>
      <c r="AX65" s="8">
        <f ca="1"/>
        <v>0</v>
      </c>
      <c r="AY65" s="8">
        <f ca="1"/>
        <v>0</v>
      </c>
      <c r="AZ65" s="8">
        <f ca="1"/>
        <v>0</v>
      </c>
      <c r="BA65" s="8">
        <f ca="1"/>
        <v>0</v>
      </c>
      <c r="BB65" s="43">
        <f ca="1"/>
        <v>0</v>
      </c>
    </row>
    <row r="66" spans="1:54" s="3" customFormat="1" x14ac:dyDescent="0.15">
      <c r="A66" s="120"/>
      <c r="B66" s="35">
        <v>0.1</v>
      </c>
      <c r="C66" s="35">
        <v>0.88807383397711526</v>
      </c>
      <c r="D66" s="35">
        <v>0.2</v>
      </c>
      <c r="E66" s="3">
        <v>18</v>
      </c>
      <c r="F66" s="86">
        <f ca="1"/>
        <v>0.56794926160606329</v>
      </c>
      <c r="G66" s="86">
        <f ca="1"/>
        <v>9.2121963749976832E-2</v>
      </c>
      <c r="H66" s="86">
        <f ca="1"/>
        <v>0.49802514095040129</v>
      </c>
      <c r="AE66" s="42">
        <f ca="1"/>
        <v>1</v>
      </c>
      <c r="AF66" s="8">
        <f ca="1"/>
        <v>1</v>
      </c>
      <c r="AG66" s="8">
        <f ca="1"/>
        <v>1</v>
      </c>
      <c r="AH66" s="8">
        <f ca="1"/>
        <v>1</v>
      </c>
      <c r="AI66" s="8">
        <f ca="1"/>
        <v>1</v>
      </c>
      <c r="AJ66" s="8">
        <f ca="1"/>
        <v>1</v>
      </c>
      <c r="AK66" s="8">
        <f ca="1"/>
        <v>1</v>
      </c>
      <c r="AL66" s="47">
        <f ca="1"/>
        <v>1</v>
      </c>
      <c r="AM66" s="42">
        <f ca="1"/>
        <v>1</v>
      </c>
      <c r="AN66" s="8">
        <f ca="1"/>
        <v>1</v>
      </c>
      <c r="AO66" s="8">
        <f ca="1"/>
        <v>1</v>
      </c>
      <c r="AP66" s="8">
        <f ca="1"/>
        <v>1</v>
      </c>
      <c r="AQ66" s="8">
        <f ca="1"/>
        <v>1</v>
      </c>
      <c r="AR66" s="8">
        <f ca="1"/>
        <v>1</v>
      </c>
      <c r="AS66" s="8">
        <f ca="1"/>
        <v>1</v>
      </c>
      <c r="AT66" s="43">
        <f ca="1"/>
        <v>1</v>
      </c>
      <c r="AU66" s="36">
        <f ca="1"/>
        <v>0</v>
      </c>
      <c r="AV66" s="8">
        <f ca="1"/>
        <v>0</v>
      </c>
      <c r="AW66" s="8">
        <f ca="1"/>
        <v>0</v>
      </c>
      <c r="AX66" s="8">
        <f ca="1"/>
        <v>0</v>
      </c>
      <c r="AY66" s="8">
        <f ca="1"/>
        <v>0</v>
      </c>
      <c r="AZ66" s="8">
        <f ca="1"/>
        <v>0</v>
      </c>
      <c r="BA66" s="8">
        <f ca="1"/>
        <v>0</v>
      </c>
      <c r="BB66" s="43">
        <f ca="1"/>
        <v>0</v>
      </c>
    </row>
    <row r="67" spans="1:54" s="3" customFormat="1" x14ac:dyDescent="0.15">
      <c r="A67" s="120"/>
      <c r="B67" s="35">
        <v>0.3</v>
      </c>
      <c r="C67" s="35">
        <v>0.1</v>
      </c>
      <c r="D67" s="35">
        <v>0.88807383397711526</v>
      </c>
      <c r="E67" s="3">
        <v>19</v>
      </c>
      <c r="F67" s="87">
        <f ca="1"/>
        <v>0.32281281296498632</v>
      </c>
      <c r="G67" s="87">
        <f ca="1"/>
        <v>0.45198723339028946</v>
      </c>
      <c r="H67" s="87">
        <f ca="1"/>
        <v>0.55089433208232697</v>
      </c>
      <c r="AE67" s="42">
        <f ca="1"/>
        <v>1</v>
      </c>
      <c r="AF67" s="8">
        <f ca="1"/>
        <v>1</v>
      </c>
      <c r="AG67" s="8">
        <f ca="1"/>
        <v>1</v>
      </c>
      <c r="AH67" s="8">
        <f ca="1"/>
        <v>1</v>
      </c>
      <c r="AI67" s="8">
        <f ca="1"/>
        <v>1</v>
      </c>
      <c r="AJ67" s="8">
        <f ca="1"/>
        <v>1</v>
      </c>
      <c r="AK67" s="8">
        <f ca="1"/>
        <v>1</v>
      </c>
      <c r="AL67" s="47">
        <f ca="1"/>
        <v>1</v>
      </c>
      <c r="AM67" s="42">
        <f ca="1"/>
        <v>1</v>
      </c>
      <c r="AN67" s="8">
        <f ca="1"/>
        <v>1</v>
      </c>
      <c r="AO67" s="8">
        <f ca="1"/>
        <v>1</v>
      </c>
      <c r="AP67" s="8">
        <f ca="1"/>
        <v>1</v>
      </c>
      <c r="AQ67" s="8">
        <f ca="1"/>
        <v>1</v>
      </c>
      <c r="AR67" s="8">
        <f ca="1"/>
        <v>1</v>
      </c>
      <c r="AS67" s="8">
        <f ca="1"/>
        <v>1</v>
      </c>
      <c r="AT67" s="43">
        <f ca="1"/>
        <v>1</v>
      </c>
      <c r="AU67" s="36">
        <f ca="1"/>
        <v>0</v>
      </c>
      <c r="AV67" s="8">
        <f ca="1"/>
        <v>0</v>
      </c>
      <c r="AW67" s="8">
        <f ca="1"/>
        <v>0</v>
      </c>
      <c r="AX67" s="8">
        <f ca="1"/>
        <v>0</v>
      </c>
      <c r="AY67" s="8">
        <f ca="1"/>
        <v>0</v>
      </c>
      <c r="AZ67" s="8">
        <f ca="1"/>
        <v>0</v>
      </c>
      <c r="BA67" s="8">
        <f ca="1"/>
        <v>0</v>
      </c>
      <c r="BB67" s="43">
        <f ca="1"/>
        <v>0</v>
      </c>
    </row>
    <row r="68" spans="1:54" s="3" customFormat="1" x14ac:dyDescent="0.15">
      <c r="A68" s="120"/>
      <c r="B68" s="35">
        <v>0.88807383397711515</v>
      </c>
      <c r="C68" s="35">
        <v>0.12</v>
      </c>
      <c r="D68" s="35">
        <v>0.1</v>
      </c>
      <c r="E68" s="3">
        <v>20</v>
      </c>
      <c r="F68" s="84">
        <f ca="1"/>
        <v>0.66384585179071198</v>
      </c>
      <c r="G68" s="84">
        <f ca="1"/>
        <v>0.46017167992327512</v>
      </c>
      <c r="H68" s="84">
        <f ca="1"/>
        <v>0.38078295142851748</v>
      </c>
      <c r="AE68" s="42">
        <f ca="1"/>
        <v>1</v>
      </c>
      <c r="AF68" s="8">
        <f ca="1"/>
        <v>1</v>
      </c>
      <c r="AG68" s="8">
        <f ca="1"/>
        <v>1</v>
      </c>
      <c r="AH68" s="8">
        <f ca="1"/>
        <v>1</v>
      </c>
      <c r="AI68" s="8">
        <f ca="1"/>
        <v>1</v>
      </c>
      <c r="AJ68" s="8">
        <f ca="1"/>
        <v>1</v>
      </c>
      <c r="AK68" s="8">
        <f ca="1"/>
        <v>1</v>
      </c>
      <c r="AL68" s="47">
        <f ca="1"/>
        <v>1</v>
      </c>
      <c r="AM68" s="42">
        <f ca="1"/>
        <v>1</v>
      </c>
      <c r="AN68" s="8">
        <f ca="1"/>
        <v>1</v>
      </c>
      <c r="AO68" s="8">
        <f ca="1"/>
        <v>1</v>
      </c>
      <c r="AP68" s="8">
        <f ca="1"/>
        <v>1</v>
      </c>
      <c r="AQ68" s="8">
        <f ca="1"/>
        <v>1</v>
      </c>
      <c r="AR68" s="8">
        <f ca="1"/>
        <v>1</v>
      </c>
      <c r="AS68" s="8">
        <f ca="1"/>
        <v>1</v>
      </c>
      <c r="AT68" s="43">
        <f ca="1"/>
        <v>1</v>
      </c>
      <c r="AU68" s="36">
        <f ca="1"/>
        <v>0</v>
      </c>
      <c r="AV68" s="8">
        <f ca="1"/>
        <v>0</v>
      </c>
      <c r="AW68" s="8">
        <f ca="1"/>
        <v>0</v>
      </c>
      <c r="AX68" s="8">
        <f ca="1"/>
        <v>0</v>
      </c>
      <c r="AY68" s="8">
        <f ca="1"/>
        <v>0</v>
      </c>
      <c r="AZ68" s="8">
        <f ca="1"/>
        <v>0</v>
      </c>
      <c r="BA68" s="8">
        <f ca="1"/>
        <v>0</v>
      </c>
      <c r="BB68" s="43">
        <f ca="1"/>
        <v>0</v>
      </c>
    </row>
    <row r="69" spans="1:54" s="3" customFormat="1" ht="12" thickBot="1" x14ac:dyDescent="0.2">
      <c r="A69" s="120"/>
      <c r="B69" s="35">
        <v>0.1</v>
      </c>
      <c r="C69" s="35">
        <v>0.88807383397711526</v>
      </c>
      <c r="D69" s="35">
        <v>0.1</v>
      </c>
      <c r="E69" s="3">
        <v>21</v>
      </c>
      <c r="F69" s="85">
        <f ca="1"/>
        <v>0.73396971753976015</v>
      </c>
      <c r="G69" s="85">
        <f ca="1"/>
        <v>0.74327749904855178</v>
      </c>
      <c r="H69" s="85">
        <f ca="1"/>
        <v>0.96614538335359468</v>
      </c>
      <c r="AE69" s="39">
        <f ca="1"/>
        <v>1</v>
      </c>
      <c r="AF69" s="44">
        <f ca="1"/>
        <v>1</v>
      </c>
      <c r="AG69" s="44">
        <f ca="1"/>
        <v>1</v>
      </c>
      <c r="AH69" s="44">
        <f ca="1"/>
        <v>1</v>
      </c>
      <c r="AI69" s="44">
        <f ca="1"/>
        <v>1</v>
      </c>
      <c r="AJ69" s="44">
        <f ca="1"/>
        <v>1</v>
      </c>
      <c r="AK69" s="44">
        <f ca="1"/>
        <v>1</v>
      </c>
      <c r="AL69" s="48">
        <f ca="1"/>
        <v>1</v>
      </c>
      <c r="AM69" s="39">
        <f ca="1"/>
        <v>1</v>
      </c>
      <c r="AN69" s="44">
        <f ca="1"/>
        <v>1</v>
      </c>
      <c r="AO69" s="44">
        <f ca="1"/>
        <v>1</v>
      </c>
      <c r="AP69" s="44">
        <f ca="1"/>
        <v>1</v>
      </c>
      <c r="AQ69" s="44">
        <f ca="1"/>
        <v>1</v>
      </c>
      <c r="AR69" s="44">
        <f ca="1"/>
        <v>1</v>
      </c>
      <c r="AS69" s="44">
        <f ca="1"/>
        <v>1</v>
      </c>
      <c r="AT69" s="40">
        <f ca="1"/>
        <v>1</v>
      </c>
      <c r="AU69" s="49">
        <f ca="1"/>
        <v>0</v>
      </c>
      <c r="AV69" s="44">
        <f ca="1"/>
        <v>0</v>
      </c>
      <c r="AW69" s="44">
        <f ca="1"/>
        <v>0</v>
      </c>
      <c r="AX69" s="44">
        <f ca="1"/>
        <v>0</v>
      </c>
      <c r="AY69" s="44">
        <f ca="1"/>
        <v>0</v>
      </c>
      <c r="AZ69" s="44">
        <f ca="1"/>
        <v>0</v>
      </c>
      <c r="BA69" s="44">
        <f ca="1"/>
        <v>0</v>
      </c>
      <c r="BB69" s="40">
        <f ca="1"/>
        <v>0</v>
      </c>
    </row>
    <row r="70" spans="1:54" s="3" customFormat="1" x14ac:dyDescent="0.15">
      <c r="A70" s="120"/>
      <c r="B70" s="35">
        <v>0.1</v>
      </c>
      <c r="C70" s="35">
        <v>0.17</v>
      </c>
      <c r="D70" s="35">
        <v>0.99</v>
      </c>
      <c r="E70" s="3">
        <v>22</v>
      </c>
      <c r="F70" s="86">
        <f ca="1"/>
        <v>0.45189012526445738</v>
      </c>
      <c r="G70" s="86">
        <f ca="1"/>
        <v>0.68267510516384866</v>
      </c>
      <c r="H70" s="86">
        <f ca="1"/>
        <v>0.56929661246626972</v>
      </c>
      <c r="AH70" s="3" t="s">
        <v>3</v>
      </c>
      <c r="AP70" s="3" t="s">
        <v>5</v>
      </c>
      <c r="AX70" s="10" t="s">
        <v>6</v>
      </c>
    </row>
    <row r="71" spans="1:54" s="3" customFormat="1" x14ac:dyDescent="0.15">
      <c r="A71" s="120"/>
      <c r="B71" s="35">
        <v>0.89</v>
      </c>
      <c r="C71" s="35">
        <v>0.1</v>
      </c>
      <c r="D71" s="35">
        <v>0.1</v>
      </c>
      <c r="E71" s="3">
        <v>23</v>
      </c>
      <c r="F71" s="87">
        <f ca="1"/>
        <v>0.25468536344560877</v>
      </c>
      <c r="G71" s="87">
        <f ca="1"/>
        <v>0.20757060908501423</v>
      </c>
      <c r="H71" s="87">
        <f ca="1"/>
        <v>0.14670882130729801</v>
      </c>
    </row>
    <row r="72" spans="1:54" s="3" customFormat="1" x14ac:dyDescent="0.2"/>
    <row r="73" spans="1:54" s="107" customFormat="1" x14ac:dyDescent="0.15">
      <c r="D73" s="108" t="s">
        <v>48</v>
      </c>
    </row>
    <row r="74" spans="1:54" s="3" customFormat="1" x14ac:dyDescent="0.2">
      <c r="J74" s="3" t="s">
        <v>27</v>
      </c>
    </row>
    <row r="75" spans="1:54" s="3" customFormat="1" x14ac:dyDescent="0.2">
      <c r="J75" s="3">
        <v>0</v>
      </c>
      <c r="K75" s="3">
        <v>1</v>
      </c>
      <c r="L75" s="3">
        <v>2</v>
      </c>
      <c r="N75" s="13" t="s">
        <v>28</v>
      </c>
      <c r="R75" s="13" t="s">
        <v>32</v>
      </c>
      <c r="AE75" s="13" t="s">
        <v>51</v>
      </c>
    </row>
    <row r="76" spans="1:54" s="3" customFormat="1" x14ac:dyDescent="0.2">
      <c r="I76" s="3">
        <v>0</v>
      </c>
      <c r="J76" s="84" cm="1">
        <f t="array" aca="1" ref="J76:L83" ca="1">F56:H63</f>
        <v>0.12416840663643103</v>
      </c>
      <c r="K76" s="84">
        <f ca="1"/>
        <v>0.48900958608266487</v>
      </c>
      <c r="L76" s="84">
        <f ca="1"/>
        <v>0.79756995513105711</v>
      </c>
      <c r="M76" s="3" cm="1">
        <f t="array" aca="1" ref="M76:P76" ca="1">INDEX($I$76:$L$83, (I76)*stride+4, J75)</f>
        <v>3</v>
      </c>
      <c r="N76" s="87">
        <f ca="1"/>
        <v>1.5902502623346138E-2</v>
      </c>
      <c r="O76" s="87">
        <f ca="1"/>
        <v>8.345428492509388E-2</v>
      </c>
      <c r="P76" s="87">
        <f ca="1"/>
        <v>0.50706862846229361</v>
      </c>
      <c r="R76" s="87" cm="1">
        <f t="array" aca="1" ref="R76:AC77" ca="1">_xlfn.HSTACK(N76:P77,N80:P81,N84:P85,N88:P89)</f>
        <v>1.5902502623346138E-2</v>
      </c>
      <c r="S76" s="87">
        <f ca="1"/>
        <v>8.345428492509388E-2</v>
      </c>
      <c r="T76" s="87">
        <f ca="1"/>
        <v>0.50706862846229361</v>
      </c>
      <c r="U76" s="86">
        <f ca="1"/>
        <v>0.72996752888341443</v>
      </c>
      <c r="V76" s="86">
        <f ca="1"/>
        <v>0.14445961323488987</v>
      </c>
      <c r="W76" s="86">
        <f ca="1"/>
        <v>0.65835317342777544</v>
      </c>
      <c r="X76" s="85">
        <f ca="1"/>
        <v>0.78651407699146758</v>
      </c>
      <c r="Y76" s="85">
        <f ca="1"/>
        <v>0.3132172056964313</v>
      </c>
      <c r="Z76" s="85">
        <f ca="1"/>
        <v>5.6450281366073884E-2</v>
      </c>
      <c r="AA76" s="84">
        <f ca="1"/>
        <v>0.12416840663643103</v>
      </c>
      <c r="AB76" s="84">
        <f ca="1"/>
        <v>0.48900958608266487</v>
      </c>
      <c r="AC76" s="84">
        <f ca="1"/>
        <v>0.79756995513105711</v>
      </c>
      <c r="AE76" s="88" cm="1">
        <f t="array" aca="1" ref="AE76:AJ77" ca="1">MMULT(_xlfn.ANCHORARRAY(R76),_xlfn.ANCHORARRAY( AE32))</f>
        <v>2.5472356044356514</v>
      </c>
      <c r="AF76" s="88">
        <f ca="1"/>
        <v>2.6176784540096789</v>
      </c>
      <c r="AG76" s="88">
        <f ca="1"/>
        <v>2.6108822529601672</v>
      </c>
      <c r="AH76" s="88">
        <f ca="1"/>
        <v>2.0426097006685935</v>
      </c>
      <c r="AI76" s="88">
        <f ca="1"/>
        <v>2.1768746287788567</v>
      </c>
      <c r="AJ76" s="88">
        <f ca="1"/>
        <v>2.1550320104399185</v>
      </c>
    </row>
    <row r="77" spans="1:54" s="3" customFormat="1" x14ac:dyDescent="0.2">
      <c r="I77" s="3">
        <v>1</v>
      </c>
      <c r="J77" s="85">
        <f ca="1"/>
        <v>0.78651407699146758</v>
      </c>
      <c r="K77" s="85">
        <f ca="1"/>
        <v>0.3132172056964313</v>
      </c>
      <c r="L77" s="85">
        <f ca="1"/>
        <v>5.6450281366073884E-2</v>
      </c>
      <c r="M77" s="3" cm="1">
        <f t="array" aca="1" ref="M77:P77" ca="1">INDEX($I$76:$L$83, (I77)*stride+4, J76)</f>
        <v>7</v>
      </c>
      <c r="N77" s="87">
        <f ca="1"/>
        <v>0.87809989429808244</v>
      </c>
      <c r="O77" s="87">
        <f ca="1"/>
        <v>0.45929703367033725</v>
      </c>
      <c r="P77" s="87">
        <f ca="1"/>
        <v>0.9960994900510618</v>
      </c>
      <c r="R77" s="87">
        <f ca="1"/>
        <v>0.87809989429808244</v>
      </c>
      <c r="S77" s="87">
        <f ca="1"/>
        <v>0.45929703367033725</v>
      </c>
      <c r="T77" s="87">
        <f ca="1"/>
        <v>0.9960994900510618</v>
      </c>
      <c r="U77" s="86">
        <f ca="1"/>
        <v>0.67631298879988599</v>
      </c>
      <c r="V77" s="86">
        <f ca="1"/>
        <v>0.77126927941969625</v>
      </c>
      <c r="W77" s="86">
        <f ca="1"/>
        <v>0.75169829230194396</v>
      </c>
      <c r="X77" s="85">
        <f ca="1"/>
        <v>6.6829508028140028E-2</v>
      </c>
      <c r="Y77" s="85">
        <f ca="1"/>
        <v>0.16059367776302302</v>
      </c>
      <c r="Z77" s="85">
        <f ca="1"/>
        <v>0.53154018925263702</v>
      </c>
      <c r="AA77" s="84">
        <f ca="1"/>
        <v>0.93066887146421196</v>
      </c>
      <c r="AB77" s="84">
        <f ca="1"/>
        <v>0.54643139578328359</v>
      </c>
      <c r="AC77" s="84">
        <f ca="1"/>
        <v>0.34176073540408591</v>
      </c>
      <c r="AE77" s="88">
        <f ca="1"/>
        <v>2.9834756962073277</v>
      </c>
      <c r="AF77" s="88">
        <f ca="1"/>
        <v>3.9641856441305796</v>
      </c>
      <c r="AG77" s="88">
        <f ca="1"/>
        <v>3.7615227191815208</v>
      </c>
      <c r="AH77" s="88">
        <f ca="1"/>
        <v>3.757431236786168</v>
      </c>
      <c r="AI77" s="88">
        <f ca="1"/>
        <v>3.0873601519324878</v>
      </c>
      <c r="AJ77" s="88">
        <f ca="1"/>
        <v>2.8792572831589389</v>
      </c>
    </row>
    <row r="78" spans="1:54" s="3" customFormat="1" x14ac:dyDescent="0.2">
      <c r="I78" s="3">
        <v>2</v>
      </c>
      <c r="J78" s="86">
        <f ca="1"/>
        <v>0.72996752888341443</v>
      </c>
      <c r="K78" s="86">
        <f ca="1"/>
        <v>0.14445961323488987</v>
      </c>
      <c r="L78" s="86">
        <f ca="1"/>
        <v>0.65835317342777544</v>
      </c>
    </row>
    <row r="79" spans="1:54" s="3" customFormat="1" x14ac:dyDescent="0.2">
      <c r="I79" s="3">
        <v>3</v>
      </c>
      <c r="J79" s="87">
        <f ca="1"/>
        <v>1.5902502623346138E-2</v>
      </c>
      <c r="K79" s="87">
        <f ca="1"/>
        <v>8.345428492509388E-2</v>
      </c>
      <c r="L79" s="87">
        <f ca="1"/>
        <v>0.50706862846229361</v>
      </c>
      <c r="N79" s="13" t="s">
        <v>29</v>
      </c>
      <c r="AE79" s="13" t="s">
        <v>52</v>
      </c>
    </row>
    <row r="80" spans="1:54" s="3" customFormat="1" x14ac:dyDescent="0.2">
      <c r="I80" s="3">
        <v>4</v>
      </c>
      <c r="J80" s="84">
        <f ca="1"/>
        <v>0.93066887146421196</v>
      </c>
      <c r="K80" s="84">
        <f ca="1"/>
        <v>0.54643139578328359</v>
      </c>
      <c r="L80" s="84">
        <f ca="1"/>
        <v>0.34176073540408591</v>
      </c>
      <c r="M80" s="3" cm="1">
        <f t="array" aca="1" ref="M80:P80" ca="1">INDEX($I$76:$L$83, (I76)*stride+3, J75)</f>
        <v>2</v>
      </c>
      <c r="N80" s="86">
        <f ca="1"/>
        <v>0.72996752888341443</v>
      </c>
      <c r="O80" s="86">
        <f ca="1"/>
        <v>0.14445961323488987</v>
      </c>
      <c r="P80" s="86">
        <f ca="1"/>
        <v>0.65835317342777544</v>
      </c>
      <c r="AE80" s="88" cm="1">
        <f t="array" aca="1" ref="AE80:AJ81" ca="1">_xlfn.ANCHORARRAY(AE76)/(SQRT(3)*stride)</f>
        <v>0.36766179047758063</v>
      </c>
      <c r="AF80" s="88">
        <f ca="1"/>
        <v>0.37782934001859292</v>
      </c>
      <c r="AG80" s="88">
        <f ca="1"/>
        <v>0.37684839289224231</v>
      </c>
      <c r="AH80" s="88">
        <f ca="1"/>
        <v>0.29482531513258836</v>
      </c>
      <c r="AI80" s="88">
        <f ca="1"/>
        <v>0.31420478822938491</v>
      </c>
      <c r="AJ80" s="88">
        <f ca="1"/>
        <v>0.31105207783493688</v>
      </c>
    </row>
    <row r="81" spans="9:55" s="3" customFormat="1" x14ac:dyDescent="0.2">
      <c r="I81" s="3">
        <v>5</v>
      </c>
      <c r="J81" s="85">
        <f ca="1"/>
        <v>6.6829508028140028E-2</v>
      </c>
      <c r="K81" s="85">
        <f ca="1"/>
        <v>0.16059367776302302</v>
      </c>
      <c r="L81" s="85">
        <f ca="1"/>
        <v>0.53154018925263702</v>
      </c>
      <c r="M81" s="3" cm="1">
        <f t="array" aca="1" ref="M81:P81" ca="1">INDEX($I$76:$L$83, (I77)*stride+3, J76)</f>
        <v>6</v>
      </c>
      <c r="N81" s="86">
        <f ca="1"/>
        <v>0.67631298879988599</v>
      </c>
      <c r="O81" s="86">
        <f ca="1"/>
        <v>0.77126927941969625</v>
      </c>
      <c r="P81" s="86">
        <f ca="1"/>
        <v>0.75169829230194396</v>
      </c>
      <c r="AE81" s="88">
        <f ca="1"/>
        <v>0.43062762408150174</v>
      </c>
      <c r="AF81" s="88">
        <f ca="1"/>
        <v>0.57218091218911005</v>
      </c>
      <c r="AG81" s="88">
        <f ca="1"/>
        <v>0.54292903862058606</v>
      </c>
      <c r="AH81" s="88">
        <f ca="1"/>
        <v>0.54233848400500062</v>
      </c>
      <c r="AI81" s="88">
        <f ca="1"/>
        <v>0.44562205370088648</v>
      </c>
      <c r="AJ81" s="88">
        <f ca="1"/>
        <v>0.41558499187450099</v>
      </c>
    </row>
    <row r="82" spans="9:55" s="3" customFormat="1" x14ac:dyDescent="0.2">
      <c r="I82" s="3">
        <v>6</v>
      </c>
      <c r="J82" s="86">
        <f ca="1"/>
        <v>0.67631298879988599</v>
      </c>
      <c r="K82" s="86">
        <f ca="1"/>
        <v>0.77126927941969625</v>
      </c>
      <c r="L82" s="86">
        <f ca="1"/>
        <v>0.75169829230194396</v>
      </c>
      <c r="AL82" s="3" t="s">
        <v>24</v>
      </c>
      <c r="AM82" s="3" t="s">
        <v>7</v>
      </c>
      <c r="AO82" s="13" t="s">
        <v>22</v>
      </c>
      <c r="AP82" s="13" t="s">
        <v>23</v>
      </c>
      <c r="AQ82" s="3" t="s">
        <v>26</v>
      </c>
    </row>
    <row r="83" spans="9:55" s="3" customFormat="1" ht="12" thickBot="1" x14ac:dyDescent="0.25">
      <c r="I83" s="3">
        <v>7</v>
      </c>
      <c r="J83" s="87">
        <f ca="1"/>
        <v>0.87809989429808244</v>
      </c>
      <c r="K83" s="87">
        <f ca="1"/>
        <v>0.45929703367033725</v>
      </c>
      <c r="L83" s="87">
        <f ca="1"/>
        <v>0.9960994900510618</v>
      </c>
      <c r="N83" s="13" t="s">
        <v>31</v>
      </c>
      <c r="AE83" s="13" t="s">
        <v>53</v>
      </c>
      <c r="AL83" s="3">
        <v>0</v>
      </c>
      <c r="AM83" s="11">
        <f ca="1">SUM(AE84:AF85)</f>
        <v>0.34018107863851171</v>
      </c>
      <c r="AN83" s="3" cm="1">
        <f t="array" aca="1" ref="AN83:AO85" ca="1">_xlfn._xlws.SORT(AL83:AM85,2,-1)</f>
        <v>1</v>
      </c>
      <c r="AO83" s="8">
        <f ca="1"/>
        <v>0.34170423200154737</v>
      </c>
      <c r="AP83" s="8">
        <f ca="1">AO83</f>
        <v>0.34170423200154737</v>
      </c>
      <c r="AQ83" s="52" t="b" cm="1">
        <f t="array" aca="1" ref="AQ83:AQ85" ca="1">IF(ISNUMBER(AR83:AR85),TRUE, FALSE)</f>
        <v>1</v>
      </c>
      <c r="AR83" s="35">
        <f ca="1">IF(AND(AO81&gt;=$H$4, AP83&gt;=$H$4), "", AN83)</f>
        <v>1</v>
      </c>
    </row>
    <row r="84" spans="9:55" s="3" customFormat="1" x14ac:dyDescent="0.2">
      <c r="M84" s="3" cm="1">
        <f t="array" aca="1" ref="M84:P84" ca="1">INDEX($I$76:$L$83, (I76)*stride+2, J75)</f>
        <v>1</v>
      </c>
      <c r="N84" s="85">
        <f ca="1"/>
        <v>0.78651407699146758</v>
      </c>
      <c r="O84" s="85">
        <f ca="1"/>
        <v>0.3132172056964313</v>
      </c>
      <c r="P84" s="85">
        <f ca="1"/>
        <v>5.6450281366073884E-2</v>
      </c>
      <c r="AE84" s="89" cm="1">
        <f t="array" aca="1" ref="AE84:AJ85" ca="1">EXP(_xlfn.ANCHORARRAY(AE80))/SUM(EXP(_xlfn.ANCHORARRAY(AE80)))</f>
        <v>7.9072438466330261E-2</v>
      </c>
      <c r="AF84" s="90">
        <f ca="1"/>
        <v>7.988051250670164E-2</v>
      </c>
      <c r="AG84" s="93">
        <f ca="1"/>
        <v>7.9802192367744745E-2</v>
      </c>
      <c r="AH84" s="94">
        <f ca="1"/>
        <v>7.3517825424612257E-2</v>
      </c>
      <c r="AI84" s="97">
        <f ca="1"/>
        <v>7.4956457081740827E-2</v>
      </c>
      <c r="AJ84" s="98">
        <f ca="1"/>
        <v>7.472051320715313E-2</v>
      </c>
      <c r="AL84" s="3">
        <v>1</v>
      </c>
      <c r="AM84" s="102">
        <f ca="1">SUM(AG84:AH85)</f>
        <v>0.34170423200154737</v>
      </c>
      <c r="AN84" s="3">
        <f ca="1"/>
        <v>0</v>
      </c>
      <c r="AO84" s="8">
        <f ca="1"/>
        <v>0.34018107863851171</v>
      </c>
      <c r="AP84" s="8">
        <f ca="1">AP83+AO84</f>
        <v>0.68188531064005908</v>
      </c>
      <c r="AQ84" s="52" t="b">
        <f ca="1"/>
        <v>1</v>
      </c>
      <c r="AR84" s="35">
        <f ca="1">IF(AND(AP83&gt;=$H$4, AP84&gt;=$H$4), "", AN84)</f>
        <v>0</v>
      </c>
    </row>
    <row r="85" spans="9:55" s="3" customFormat="1" ht="12" thickBot="1" x14ac:dyDescent="0.25">
      <c r="M85" s="3" cm="1">
        <f t="array" aca="1" ref="M85:P85" ca="1">INDEX($I$76:$L$83, (I77)*stride+2, J76)</f>
        <v>5</v>
      </c>
      <c r="N85" s="85">
        <f ca="1"/>
        <v>6.6829508028140028E-2</v>
      </c>
      <c r="O85" s="85">
        <f ca="1"/>
        <v>0.16059367776302302</v>
      </c>
      <c r="P85" s="85">
        <f ca="1"/>
        <v>0.53154018925263702</v>
      </c>
      <c r="AE85" s="91">
        <f ca="1"/>
        <v>8.4211391961183185E-2</v>
      </c>
      <c r="AF85" s="92">
        <f ca="1"/>
        <v>9.7016735704296628E-2</v>
      </c>
      <c r="AG85" s="95">
        <f ca="1"/>
        <v>9.4219919895588033E-2</v>
      </c>
      <c r="AH85" s="96">
        <f ca="1"/>
        <v>9.4164294313602348E-2</v>
      </c>
      <c r="AI85" s="99">
        <f ca="1"/>
        <v>8.5483607991713048E-2</v>
      </c>
      <c r="AJ85" s="100">
        <f ca="1"/>
        <v>8.2954111079333981E-2</v>
      </c>
      <c r="AL85" s="3">
        <v>2</v>
      </c>
      <c r="AM85" s="101">
        <f ca="1">SUM(AI84:AJ85)</f>
        <v>0.31811468935994097</v>
      </c>
      <c r="AN85" s="3">
        <f ca="1"/>
        <v>2</v>
      </c>
      <c r="AO85" s="8">
        <f ca="1"/>
        <v>0.31811468935994097</v>
      </c>
      <c r="AP85" s="8">
        <f ca="1">AP84+AO85</f>
        <v>1</v>
      </c>
      <c r="AQ85" s="52" t="b">
        <f ca="1"/>
        <v>0</v>
      </c>
      <c r="AR85" s="35" t="str">
        <f ca="1">IF(AND(AP84&gt;=$H$4, AP85&gt;=$H$4), "", AN85)</f>
        <v/>
      </c>
    </row>
    <row r="86" spans="9:55" s="3" customFormat="1" x14ac:dyDescent="0.2">
      <c r="AE86" s="3" t="s">
        <v>3</v>
      </c>
      <c r="AG86" s="3" t="s">
        <v>5</v>
      </c>
      <c r="AI86" s="3" t="s">
        <v>6</v>
      </c>
    </row>
    <row r="87" spans="9:55" s="3" customFormat="1" x14ac:dyDescent="0.2">
      <c r="N87" s="13" t="s">
        <v>30</v>
      </c>
    </row>
    <row r="88" spans="9:55" s="3" customFormat="1" ht="12" thickBot="1" x14ac:dyDescent="0.25">
      <c r="M88" s="3" cm="1">
        <f t="array" aca="1" ref="M88:P88" ca="1">INDEX($I$76:$L$83, (I76)*stride+1, J75)</f>
        <v>0</v>
      </c>
      <c r="N88" s="84">
        <f ca="1"/>
        <v>0.12416840663643103</v>
      </c>
      <c r="O88" s="84">
        <f ca="1"/>
        <v>0.48900958608266487</v>
      </c>
      <c r="P88" s="84">
        <f ca="1"/>
        <v>0.79756995513105711</v>
      </c>
      <c r="AE88" s="13" t="s">
        <v>25</v>
      </c>
    </row>
    <row r="89" spans="9:55" s="3" customFormat="1" x14ac:dyDescent="0.2">
      <c r="M89" s="3" cm="1">
        <f t="array" aca="1" ref="M89:P89" ca="1">INDEX($I$76:$L$83, (I77)*stride+1, J76)</f>
        <v>4</v>
      </c>
      <c r="N89" s="84">
        <f ca="1"/>
        <v>0.93066887146421196</v>
      </c>
      <c r="O89" s="84">
        <f ca="1"/>
        <v>0.54643139578328359</v>
      </c>
      <c r="P89" s="84">
        <f ca="1"/>
        <v>0.34176073540408591</v>
      </c>
      <c r="AE89" s="37" cm="1">
        <f t="array" aca="1" ref="AE89:BB96" ca="1">IFERROR(_xlfn.IFS(R14:AO21=AR83,1, R14:AO21=AR85, 1, R14:AO21=AR84, 1), 0)</f>
        <v>1</v>
      </c>
      <c r="AF89" s="41">
        <f ca="1"/>
        <v>1</v>
      </c>
      <c r="AG89" s="41">
        <f ca="1"/>
        <v>1</v>
      </c>
      <c r="AH89" s="41">
        <f ca="1"/>
        <v>1</v>
      </c>
      <c r="AI89" s="41">
        <f ca="1"/>
        <v>1</v>
      </c>
      <c r="AJ89" s="41">
        <f ca="1"/>
        <v>1</v>
      </c>
      <c r="AK89" s="41">
        <f ca="1"/>
        <v>1</v>
      </c>
      <c r="AL89" s="50">
        <f ca="1"/>
        <v>1</v>
      </c>
      <c r="AM89" s="37">
        <f ca="1"/>
        <v>1</v>
      </c>
      <c r="AN89" s="41">
        <f ca="1"/>
        <v>1</v>
      </c>
      <c r="AO89" s="41">
        <f ca="1"/>
        <v>1</v>
      </c>
      <c r="AP89" s="41">
        <f ca="1"/>
        <v>1</v>
      </c>
      <c r="AQ89" s="41">
        <f ca="1"/>
        <v>1</v>
      </c>
      <c r="AR89" s="41">
        <f ca="1"/>
        <v>1</v>
      </c>
      <c r="AS89" s="41">
        <f ca="1"/>
        <v>1</v>
      </c>
      <c r="AT89" s="38">
        <f ca="1"/>
        <v>1</v>
      </c>
      <c r="AU89" s="45">
        <f ca="1"/>
        <v>0</v>
      </c>
      <c r="AV89" s="41">
        <f ca="1"/>
        <v>0</v>
      </c>
      <c r="AW89" s="41">
        <f ca="1"/>
        <v>0</v>
      </c>
      <c r="AX89" s="41">
        <f ca="1"/>
        <v>0</v>
      </c>
      <c r="AY89" s="41">
        <f ca="1"/>
        <v>0</v>
      </c>
      <c r="AZ89" s="41">
        <f ca="1"/>
        <v>0</v>
      </c>
      <c r="BA89" s="41">
        <f ca="1"/>
        <v>0</v>
      </c>
      <c r="BB89" s="38">
        <f ca="1"/>
        <v>0</v>
      </c>
    </row>
    <row r="90" spans="9:55" s="56" customFormat="1" x14ac:dyDescent="0.15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2">
        <f ca="1"/>
        <v>1</v>
      </c>
      <c r="AF90" s="8">
        <f ca="1"/>
        <v>1</v>
      </c>
      <c r="AG90" s="8">
        <f ca="1"/>
        <v>1</v>
      </c>
      <c r="AH90" s="8">
        <f ca="1"/>
        <v>1</v>
      </c>
      <c r="AI90" s="8">
        <f ca="1"/>
        <v>1</v>
      </c>
      <c r="AJ90" s="8">
        <f ca="1"/>
        <v>1</v>
      </c>
      <c r="AK90" s="8">
        <f ca="1"/>
        <v>1</v>
      </c>
      <c r="AL90" s="47">
        <f ca="1"/>
        <v>1</v>
      </c>
      <c r="AM90" s="42">
        <f ca="1"/>
        <v>1</v>
      </c>
      <c r="AN90" s="8">
        <f ca="1"/>
        <v>1</v>
      </c>
      <c r="AO90" s="8">
        <f ca="1"/>
        <v>1</v>
      </c>
      <c r="AP90" s="8">
        <f ca="1"/>
        <v>1</v>
      </c>
      <c r="AQ90" s="8">
        <f ca="1"/>
        <v>1</v>
      </c>
      <c r="AR90" s="8">
        <f ca="1"/>
        <v>1</v>
      </c>
      <c r="AS90" s="8">
        <f ca="1"/>
        <v>1</v>
      </c>
      <c r="AT90" s="43">
        <f ca="1"/>
        <v>1</v>
      </c>
      <c r="AU90" s="36">
        <f ca="1"/>
        <v>0</v>
      </c>
      <c r="AV90" s="8">
        <f ca="1"/>
        <v>0</v>
      </c>
      <c r="AW90" s="8">
        <f ca="1"/>
        <v>0</v>
      </c>
      <c r="AX90" s="8">
        <f ca="1"/>
        <v>0</v>
      </c>
      <c r="AY90" s="8">
        <f ca="1"/>
        <v>0</v>
      </c>
      <c r="AZ90" s="8">
        <f ca="1"/>
        <v>0</v>
      </c>
      <c r="BA90" s="8">
        <f ca="1"/>
        <v>0</v>
      </c>
      <c r="BB90" s="43">
        <f ca="1"/>
        <v>0</v>
      </c>
      <c r="BC90" s="3"/>
    </row>
    <row r="91" spans="9:55" x14ac:dyDescent="0.15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2">
        <f ca="1"/>
        <v>1</v>
      </c>
      <c r="AF91" s="8">
        <f ca="1"/>
        <v>1</v>
      </c>
      <c r="AG91" s="8">
        <f ca="1"/>
        <v>1</v>
      </c>
      <c r="AH91" s="8">
        <f ca="1"/>
        <v>1</v>
      </c>
      <c r="AI91" s="8">
        <f ca="1"/>
        <v>1</v>
      </c>
      <c r="AJ91" s="8">
        <f ca="1"/>
        <v>1</v>
      </c>
      <c r="AK91" s="8">
        <f ca="1"/>
        <v>1</v>
      </c>
      <c r="AL91" s="47">
        <f ca="1"/>
        <v>1</v>
      </c>
      <c r="AM91" s="42">
        <f ca="1"/>
        <v>1</v>
      </c>
      <c r="AN91" s="8">
        <f ca="1"/>
        <v>1</v>
      </c>
      <c r="AO91" s="8">
        <f ca="1"/>
        <v>1</v>
      </c>
      <c r="AP91" s="8">
        <f ca="1"/>
        <v>1</v>
      </c>
      <c r="AQ91" s="8">
        <f ca="1"/>
        <v>1</v>
      </c>
      <c r="AR91" s="8">
        <f ca="1"/>
        <v>1</v>
      </c>
      <c r="AS91" s="8">
        <f ca="1"/>
        <v>1</v>
      </c>
      <c r="AT91" s="43">
        <f ca="1"/>
        <v>1</v>
      </c>
      <c r="AU91" s="36">
        <f ca="1"/>
        <v>0</v>
      </c>
      <c r="AV91" s="8">
        <f ca="1"/>
        <v>0</v>
      </c>
      <c r="AW91" s="8">
        <f ca="1"/>
        <v>0</v>
      </c>
      <c r="AX91" s="8">
        <f ca="1"/>
        <v>0</v>
      </c>
      <c r="AY91" s="8">
        <f ca="1"/>
        <v>0</v>
      </c>
      <c r="AZ91" s="8">
        <f ca="1"/>
        <v>0</v>
      </c>
      <c r="BA91" s="8">
        <f ca="1"/>
        <v>0</v>
      </c>
      <c r="BB91" s="43">
        <f ca="1"/>
        <v>0</v>
      </c>
      <c r="BC91" s="3"/>
    </row>
    <row r="92" spans="9:55" x14ac:dyDescent="0.15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2">
        <f ca="1"/>
        <v>1</v>
      </c>
      <c r="AF92" s="8">
        <f ca="1"/>
        <v>1</v>
      </c>
      <c r="AG92" s="8">
        <f ca="1"/>
        <v>1</v>
      </c>
      <c r="AH92" s="8">
        <f ca="1"/>
        <v>1</v>
      </c>
      <c r="AI92" s="8">
        <f ca="1"/>
        <v>1</v>
      </c>
      <c r="AJ92" s="8">
        <f ca="1"/>
        <v>1</v>
      </c>
      <c r="AK92" s="8">
        <f ca="1"/>
        <v>1</v>
      </c>
      <c r="AL92" s="47">
        <f ca="1"/>
        <v>1</v>
      </c>
      <c r="AM92" s="42">
        <f ca="1"/>
        <v>1</v>
      </c>
      <c r="AN92" s="8">
        <f ca="1"/>
        <v>1</v>
      </c>
      <c r="AO92" s="8">
        <f ca="1"/>
        <v>1</v>
      </c>
      <c r="AP92" s="8">
        <f ca="1"/>
        <v>1</v>
      </c>
      <c r="AQ92" s="8">
        <f ca="1"/>
        <v>1</v>
      </c>
      <c r="AR92" s="8">
        <f ca="1"/>
        <v>1</v>
      </c>
      <c r="AS92" s="8">
        <f ca="1"/>
        <v>1</v>
      </c>
      <c r="AT92" s="43">
        <f ca="1"/>
        <v>1</v>
      </c>
      <c r="AU92" s="36">
        <f ca="1"/>
        <v>0</v>
      </c>
      <c r="AV92" s="8">
        <f ca="1"/>
        <v>0</v>
      </c>
      <c r="AW92" s="8">
        <f ca="1"/>
        <v>0</v>
      </c>
      <c r="AX92" s="8">
        <f ca="1"/>
        <v>0</v>
      </c>
      <c r="AY92" s="8">
        <f ca="1"/>
        <v>0</v>
      </c>
      <c r="AZ92" s="8">
        <f ca="1"/>
        <v>0</v>
      </c>
      <c r="BA92" s="8">
        <f ca="1"/>
        <v>0</v>
      </c>
      <c r="BB92" s="43">
        <f ca="1"/>
        <v>0</v>
      </c>
      <c r="BC92" s="3"/>
    </row>
    <row r="93" spans="9:55" x14ac:dyDescent="0.15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2">
        <f ca="1"/>
        <v>1</v>
      </c>
      <c r="AF93" s="8">
        <f ca="1"/>
        <v>1</v>
      </c>
      <c r="AG93" s="8">
        <f ca="1"/>
        <v>1</v>
      </c>
      <c r="AH93" s="8">
        <f ca="1"/>
        <v>1</v>
      </c>
      <c r="AI93" s="8">
        <f ca="1"/>
        <v>1</v>
      </c>
      <c r="AJ93" s="8">
        <f ca="1"/>
        <v>1</v>
      </c>
      <c r="AK93" s="8">
        <f ca="1"/>
        <v>1</v>
      </c>
      <c r="AL93" s="47">
        <f ca="1"/>
        <v>1</v>
      </c>
      <c r="AM93" s="42">
        <f ca="1"/>
        <v>1</v>
      </c>
      <c r="AN93" s="8">
        <f ca="1"/>
        <v>1</v>
      </c>
      <c r="AO93" s="8">
        <f ca="1"/>
        <v>1</v>
      </c>
      <c r="AP93" s="8">
        <f ca="1"/>
        <v>1</v>
      </c>
      <c r="AQ93" s="8">
        <f ca="1"/>
        <v>1</v>
      </c>
      <c r="AR93" s="8">
        <f ca="1"/>
        <v>1</v>
      </c>
      <c r="AS93" s="8">
        <f ca="1"/>
        <v>1</v>
      </c>
      <c r="AT93" s="43">
        <f ca="1"/>
        <v>1</v>
      </c>
      <c r="AU93" s="36">
        <f ca="1"/>
        <v>0</v>
      </c>
      <c r="AV93" s="8">
        <f ca="1"/>
        <v>0</v>
      </c>
      <c r="AW93" s="8">
        <f ca="1"/>
        <v>0</v>
      </c>
      <c r="AX93" s="8">
        <f ca="1"/>
        <v>0</v>
      </c>
      <c r="AY93" s="8">
        <f ca="1"/>
        <v>0</v>
      </c>
      <c r="AZ93" s="8">
        <f ca="1"/>
        <v>0</v>
      </c>
      <c r="BA93" s="8">
        <f ca="1"/>
        <v>0</v>
      </c>
      <c r="BB93" s="43">
        <f ca="1"/>
        <v>0</v>
      </c>
      <c r="BC93" s="3"/>
    </row>
    <row r="94" spans="9:55" s="3" customFormat="1" x14ac:dyDescent="0.15">
      <c r="I94" s="56"/>
      <c r="J94" s="56"/>
      <c r="K94" s="56"/>
      <c r="L94" s="56"/>
      <c r="AE94" s="42">
        <f ca="1"/>
        <v>1</v>
      </c>
      <c r="AF94" s="8">
        <f ca="1"/>
        <v>1</v>
      </c>
      <c r="AG94" s="8">
        <f ca="1"/>
        <v>1</v>
      </c>
      <c r="AH94" s="8">
        <f ca="1"/>
        <v>1</v>
      </c>
      <c r="AI94" s="8">
        <f ca="1"/>
        <v>1</v>
      </c>
      <c r="AJ94" s="8">
        <f ca="1"/>
        <v>1</v>
      </c>
      <c r="AK94" s="8">
        <f ca="1"/>
        <v>1</v>
      </c>
      <c r="AL94" s="47">
        <f ca="1"/>
        <v>1</v>
      </c>
      <c r="AM94" s="42">
        <f ca="1"/>
        <v>1</v>
      </c>
      <c r="AN94" s="8">
        <f ca="1"/>
        <v>1</v>
      </c>
      <c r="AO94" s="8">
        <f ca="1"/>
        <v>1</v>
      </c>
      <c r="AP94" s="8">
        <f ca="1"/>
        <v>1</v>
      </c>
      <c r="AQ94" s="8">
        <f ca="1"/>
        <v>1</v>
      </c>
      <c r="AR94" s="8">
        <f ca="1"/>
        <v>1</v>
      </c>
      <c r="AS94" s="8">
        <f ca="1"/>
        <v>1</v>
      </c>
      <c r="AT94" s="43">
        <f ca="1"/>
        <v>1</v>
      </c>
      <c r="AU94" s="36">
        <f ca="1"/>
        <v>0</v>
      </c>
      <c r="AV94" s="8">
        <f ca="1"/>
        <v>0</v>
      </c>
      <c r="AW94" s="8">
        <f ca="1"/>
        <v>0</v>
      </c>
      <c r="AX94" s="8">
        <f ca="1"/>
        <v>0</v>
      </c>
      <c r="AY94" s="8">
        <f ca="1"/>
        <v>0</v>
      </c>
      <c r="AZ94" s="8">
        <f ca="1"/>
        <v>0</v>
      </c>
      <c r="BA94" s="8">
        <f ca="1"/>
        <v>0</v>
      </c>
      <c r="BB94" s="43">
        <f ca="1"/>
        <v>0</v>
      </c>
      <c r="BC94" s="56"/>
    </row>
    <row r="95" spans="9:55" s="3" customFormat="1" x14ac:dyDescent="0.15">
      <c r="I95" s="56"/>
      <c r="J95" s="56"/>
      <c r="K95" s="56"/>
      <c r="L95" s="56"/>
      <c r="AE95" s="42">
        <f ca="1"/>
        <v>1</v>
      </c>
      <c r="AF95" s="8">
        <f ca="1"/>
        <v>1</v>
      </c>
      <c r="AG95" s="8">
        <f ca="1"/>
        <v>1</v>
      </c>
      <c r="AH95" s="8">
        <f ca="1"/>
        <v>1</v>
      </c>
      <c r="AI95" s="8">
        <f ca="1"/>
        <v>1</v>
      </c>
      <c r="AJ95" s="8">
        <f ca="1"/>
        <v>1</v>
      </c>
      <c r="AK95" s="8">
        <f ca="1"/>
        <v>1</v>
      </c>
      <c r="AL95" s="47">
        <f ca="1"/>
        <v>1</v>
      </c>
      <c r="AM95" s="42">
        <f ca="1"/>
        <v>1</v>
      </c>
      <c r="AN95" s="8">
        <f ca="1"/>
        <v>1</v>
      </c>
      <c r="AO95" s="8">
        <f ca="1"/>
        <v>1</v>
      </c>
      <c r="AP95" s="8">
        <f ca="1"/>
        <v>1</v>
      </c>
      <c r="AQ95" s="8">
        <f ca="1"/>
        <v>1</v>
      </c>
      <c r="AR95" s="8">
        <f ca="1"/>
        <v>1</v>
      </c>
      <c r="AS95" s="8">
        <f ca="1"/>
        <v>1</v>
      </c>
      <c r="AT95" s="43">
        <f ca="1"/>
        <v>1</v>
      </c>
      <c r="AU95" s="36">
        <f ca="1"/>
        <v>0</v>
      </c>
      <c r="AV95" s="8">
        <f ca="1"/>
        <v>0</v>
      </c>
      <c r="AW95" s="8">
        <f ca="1"/>
        <v>0</v>
      </c>
      <c r="AX95" s="8">
        <f ca="1"/>
        <v>0</v>
      </c>
      <c r="AY95" s="8">
        <f ca="1"/>
        <v>0</v>
      </c>
      <c r="AZ95" s="8">
        <f ca="1"/>
        <v>0</v>
      </c>
      <c r="BA95" s="8">
        <f ca="1"/>
        <v>0</v>
      </c>
      <c r="BB95" s="43">
        <f ca="1"/>
        <v>0</v>
      </c>
      <c r="BC95" s="56"/>
    </row>
    <row r="96" spans="9:55" s="3" customFormat="1" ht="12" thickBot="1" x14ac:dyDescent="0.2">
      <c r="I96" s="56"/>
      <c r="J96" s="56"/>
      <c r="K96" s="56"/>
      <c r="L96" s="56"/>
      <c r="AE96" s="39">
        <f ca="1"/>
        <v>1</v>
      </c>
      <c r="AF96" s="44">
        <f ca="1"/>
        <v>1</v>
      </c>
      <c r="AG96" s="44">
        <f ca="1"/>
        <v>1</v>
      </c>
      <c r="AH96" s="44">
        <f ca="1"/>
        <v>1</v>
      </c>
      <c r="AI96" s="44">
        <f ca="1"/>
        <v>1</v>
      </c>
      <c r="AJ96" s="44">
        <f ca="1"/>
        <v>1</v>
      </c>
      <c r="AK96" s="44">
        <f ca="1"/>
        <v>1</v>
      </c>
      <c r="AL96" s="48">
        <f ca="1"/>
        <v>1</v>
      </c>
      <c r="AM96" s="39">
        <f ca="1"/>
        <v>1</v>
      </c>
      <c r="AN96" s="44">
        <f ca="1"/>
        <v>1</v>
      </c>
      <c r="AO96" s="44">
        <f ca="1"/>
        <v>1</v>
      </c>
      <c r="AP96" s="44">
        <f ca="1"/>
        <v>1</v>
      </c>
      <c r="AQ96" s="44">
        <f ca="1"/>
        <v>1</v>
      </c>
      <c r="AR96" s="44">
        <f ca="1"/>
        <v>1</v>
      </c>
      <c r="AS96" s="44">
        <f ca="1"/>
        <v>1</v>
      </c>
      <c r="AT96" s="40">
        <f ca="1"/>
        <v>1</v>
      </c>
      <c r="AU96" s="49">
        <f ca="1"/>
        <v>0</v>
      </c>
      <c r="AV96" s="44">
        <f ca="1"/>
        <v>0</v>
      </c>
      <c r="AW96" s="44">
        <f ca="1"/>
        <v>0</v>
      </c>
      <c r="AX96" s="44">
        <f ca="1"/>
        <v>0</v>
      </c>
      <c r="AY96" s="44">
        <f ca="1"/>
        <v>0</v>
      </c>
      <c r="AZ96" s="44">
        <f ca="1"/>
        <v>0</v>
      </c>
      <c r="BA96" s="44">
        <f ca="1"/>
        <v>0</v>
      </c>
      <c r="BB96" s="40">
        <f ca="1"/>
        <v>0</v>
      </c>
      <c r="BC96" s="56"/>
    </row>
    <row r="97" spans="4:55" s="3" customFormat="1" x14ac:dyDescent="0.15"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H97" s="3" t="s">
        <v>3</v>
      </c>
      <c r="AP97" s="3" t="s">
        <v>5</v>
      </c>
      <c r="AX97" s="10" t="s">
        <v>6</v>
      </c>
      <c r="AZ97" s="56"/>
      <c r="BA97" s="56"/>
      <c r="BB97" s="56"/>
      <c r="BC97" s="56"/>
    </row>
    <row r="98" spans="4:55" s="3" customFormat="1" x14ac:dyDescent="0.15"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</row>
    <row r="99" spans="4:55" s="3" customFormat="1" x14ac:dyDescent="0.15"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</row>
    <row r="100" spans="4:55" s="107" customFormat="1" x14ac:dyDescent="0.15">
      <c r="D100" s="108" t="s">
        <v>49</v>
      </c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09"/>
      <c r="AX100" s="109"/>
      <c r="AY100" s="109"/>
      <c r="AZ100" s="109"/>
      <c r="BA100" s="109"/>
      <c r="BB100" s="109"/>
      <c r="BC100" s="109"/>
    </row>
    <row r="101" spans="4:55" s="3" customFormat="1" x14ac:dyDescent="0.15">
      <c r="I101" s="105"/>
      <c r="J101" s="3" t="s">
        <v>33</v>
      </c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</row>
    <row r="102" spans="4:55" s="3" customFormat="1" x14ac:dyDescent="0.2">
      <c r="J102" s="3">
        <v>0</v>
      </c>
      <c r="K102" s="3">
        <v>1</v>
      </c>
      <c r="L102" s="3">
        <v>2</v>
      </c>
      <c r="N102" s="13" t="s">
        <v>34</v>
      </c>
      <c r="R102" s="13" t="s">
        <v>38</v>
      </c>
      <c r="AE102" s="13" t="s">
        <v>54</v>
      </c>
    </row>
    <row r="103" spans="4:55" s="3" customFormat="1" x14ac:dyDescent="0.2">
      <c r="I103" s="3">
        <v>0</v>
      </c>
      <c r="J103" s="84" cm="1">
        <f t="array" aca="1" ref="J103:L110" ca="1">F64:H71</f>
        <v>0.48688474769115819</v>
      </c>
      <c r="K103" s="84">
        <f ca="1"/>
        <v>0.36717855735623051</v>
      </c>
      <c r="L103" s="84">
        <f ca="1"/>
        <v>0.87356411299650727</v>
      </c>
      <c r="M103" s="3" cm="1">
        <f t="array" aca="1" ref="M103:P103" ca="1">INDEX($I$103:$L$110, (I103)*stride+4, J102)</f>
        <v>3</v>
      </c>
      <c r="N103" s="87">
        <f ca="1"/>
        <v>0.32281281296498632</v>
      </c>
      <c r="O103" s="87">
        <f ca="1"/>
        <v>0.45198723339028946</v>
      </c>
      <c r="P103" s="87">
        <f ca="1"/>
        <v>0.55089433208232697</v>
      </c>
      <c r="R103" s="87" cm="1">
        <f t="array" aca="1" ref="R103:AC104" ca="1">_xlfn.HSTACK(N103:P104,N107:P108,N111:P112,N115:P116)</f>
        <v>0.32281281296498632</v>
      </c>
      <c r="S103" s="87">
        <f ca="1"/>
        <v>0.45198723339028946</v>
      </c>
      <c r="T103" s="87">
        <f ca="1"/>
        <v>0.55089433208232697</v>
      </c>
      <c r="U103" s="86">
        <f ca="1"/>
        <v>0.56794926160606329</v>
      </c>
      <c r="V103" s="86">
        <f ca="1"/>
        <v>9.2121963749976832E-2</v>
      </c>
      <c r="W103" s="86">
        <f ca="1"/>
        <v>0.49802514095040129</v>
      </c>
      <c r="X103" s="85">
        <f ca="1"/>
        <v>0.98065417276850053</v>
      </c>
      <c r="Y103" s="85">
        <f ca="1"/>
        <v>0.35667352425656951</v>
      </c>
      <c r="Z103" s="85">
        <f ca="1"/>
        <v>0.43169392644960092</v>
      </c>
      <c r="AA103" s="84">
        <f ca="1"/>
        <v>0.48688474769115819</v>
      </c>
      <c r="AB103" s="84">
        <f ca="1"/>
        <v>0.36717855735623051</v>
      </c>
      <c r="AC103" s="84">
        <f ca="1"/>
        <v>0.87356411299650727</v>
      </c>
      <c r="AE103" s="88" cm="1">
        <f t="array" aca="1" ref="AE103:AJ104" ca="1">MMULT(_xlfn.ANCHORARRAY(R103),_xlfn.ANCHORARRAY( AE32))</f>
        <v>3.2845665397266992</v>
      </c>
      <c r="AF103" s="88">
        <f ca="1"/>
        <v>2.9999018330595022</v>
      </c>
      <c r="AG103" s="88">
        <f ca="1"/>
        <v>3.2391526361575025</v>
      </c>
      <c r="AH103" s="88">
        <f ca="1"/>
        <v>2.7438027803045038</v>
      </c>
      <c r="AI103" s="88">
        <f ca="1"/>
        <v>2.7929585814374991</v>
      </c>
      <c r="AJ103" s="88">
        <f ca="1"/>
        <v>2.8409806644824735</v>
      </c>
    </row>
    <row r="104" spans="4:55" s="3" customFormat="1" x14ac:dyDescent="0.2">
      <c r="I104" s="3">
        <v>1</v>
      </c>
      <c r="J104" s="85">
        <f ca="1"/>
        <v>0.98065417276850053</v>
      </c>
      <c r="K104" s="85">
        <f ca="1"/>
        <v>0.35667352425656951</v>
      </c>
      <c r="L104" s="85">
        <f ca="1"/>
        <v>0.43169392644960092</v>
      </c>
      <c r="M104" s="3" cm="1">
        <f t="array" aca="1" ref="M104:P104" ca="1">INDEX($I$103:$L$110, (I104)*stride+4, J103)</f>
        <v>7</v>
      </c>
      <c r="N104" s="87">
        <f ca="1"/>
        <v>0.25468536344560877</v>
      </c>
      <c r="O104" s="87">
        <f ca="1"/>
        <v>0.20757060908501423</v>
      </c>
      <c r="P104" s="87">
        <f ca="1"/>
        <v>0.14670882130729801</v>
      </c>
      <c r="R104" s="87">
        <f ca="1"/>
        <v>0.25468536344560877</v>
      </c>
      <c r="S104" s="87">
        <f ca="1"/>
        <v>0.20757060908501423</v>
      </c>
      <c r="T104" s="87">
        <f ca="1"/>
        <v>0.14670882130729801</v>
      </c>
      <c r="U104" s="86">
        <f ca="1"/>
        <v>0.45189012526445738</v>
      </c>
      <c r="V104" s="86">
        <f ca="1"/>
        <v>0.68267510516384866</v>
      </c>
      <c r="W104" s="86">
        <f ca="1"/>
        <v>0.56929661246626972</v>
      </c>
      <c r="X104" s="85">
        <f ca="1"/>
        <v>0.73396971753976015</v>
      </c>
      <c r="Y104" s="85">
        <f ca="1"/>
        <v>0.74327749904855178</v>
      </c>
      <c r="Z104" s="85">
        <f ca="1"/>
        <v>0.96614538335359468</v>
      </c>
      <c r="AA104" s="84">
        <f ca="1"/>
        <v>0.66384585179071198</v>
      </c>
      <c r="AB104" s="84">
        <f ca="1"/>
        <v>0.46017167992327512</v>
      </c>
      <c r="AC104" s="84">
        <f ca="1"/>
        <v>0.38078295142851748</v>
      </c>
      <c r="AE104" s="88">
        <f ca="1"/>
        <v>3.0056759646136513</v>
      </c>
      <c r="AF104" s="88">
        <f ca="1"/>
        <v>3.1009535837959139</v>
      </c>
      <c r="AG104" s="88">
        <f ca="1"/>
        <v>3.4119172343447355</v>
      </c>
      <c r="AH104" s="88">
        <f ca="1"/>
        <v>2.4396561891174198</v>
      </c>
      <c r="AI104" s="88">
        <f ca="1"/>
        <v>3.069116530657074</v>
      </c>
      <c r="AJ104" s="88">
        <f ca="1"/>
        <v>2.8076908424943179</v>
      </c>
    </row>
    <row r="105" spans="4:55" s="3" customFormat="1" x14ac:dyDescent="0.2">
      <c r="I105" s="3">
        <v>2</v>
      </c>
      <c r="J105" s="86">
        <f ca="1"/>
        <v>0.56794926160606329</v>
      </c>
      <c r="K105" s="86">
        <f ca="1"/>
        <v>9.2121963749976832E-2</v>
      </c>
      <c r="L105" s="86">
        <f ca="1"/>
        <v>0.49802514095040129</v>
      </c>
    </row>
    <row r="106" spans="4:55" s="3" customFormat="1" x14ac:dyDescent="0.2">
      <c r="I106" s="3">
        <v>3</v>
      </c>
      <c r="J106" s="87">
        <f ca="1"/>
        <v>0.32281281296498632</v>
      </c>
      <c r="K106" s="87">
        <f ca="1"/>
        <v>0.45198723339028946</v>
      </c>
      <c r="L106" s="87">
        <f ca="1"/>
        <v>0.55089433208232697</v>
      </c>
      <c r="N106" s="13" t="s">
        <v>35</v>
      </c>
      <c r="AE106" s="13" t="s">
        <v>52</v>
      </c>
    </row>
    <row r="107" spans="4:55" s="3" customFormat="1" x14ac:dyDescent="0.2">
      <c r="I107" s="3">
        <v>4</v>
      </c>
      <c r="J107" s="84">
        <f ca="1"/>
        <v>0.66384585179071198</v>
      </c>
      <c r="K107" s="84">
        <f ca="1"/>
        <v>0.46017167992327512</v>
      </c>
      <c r="L107" s="84">
        <f ca="1"/>
        <v>0.38078295142851748</v>
      </c>
      <c r="M107" s="3" cm="1">
        <f t="array" aca="1" ref="M107:P107" ca="1">INDEX($I$103:$L$110, (I103)*stride+3, J102)</f>
        <v>2</v>
      </c>
      <c r="N107" s="86">
        <f ca="1"/>
        <v>0.56794926160606329</v>
      </c>
      <c r="O107" s="86">
        <f ca="1"/>
        <v>9.2121963749976832E-2</v>
      </c>
      <c r="P107" s="86">
        <f ca="1"/>
        <v>0.49802514095040129</v>
      </c>
      <c r="AE107" s="88" cm="1">
        <f t="array" aca="1" ref="AE107:AJ108" ca="1">_xlfn.ANCHORARRAY(AE103)/(SQRT(3)*stride)</f>
        <v>0.47408634397061189</v>
      </c>
      <c r="AF107" s="88">
        <f ca="1"/>
        <v>0.43299853271483885</v>
      </c>
      <c r="AG107" s="88">
        <f ca="1"/>
        <v>0.46753141160795503</v>
      </c>
      <c r="AH107" s="88">
        <f ca="1"/>
        <v>0.39603381845301222</v>
      </c>
      <c r="AI107" s="88">
        <f ca="1"/>
        <v>0.4031288472071039</v>
      </c>
      <c r="AJ107" s="88">
        <f ca="1"/>
        <v>0.41006023785036949</v>
      </c>
    </row>
    <row r="108" spans="4:55" s="3" customFormat="1" x14ac:dyDescent="0.2">
      <c r="I108" s="3">
        <v>5</v>
      </c>
      <c r="J108" s="85">
        <f ca="1"/>
        <v>0.73396971753976015</v>
      </c>
      <c r="K108" s="85">
        <f ca="1"/>
        <v>0.74327749904855178</v>
      </c>
      <c r="L108" s="85">
        <f ca="1"/>
        <v>0.96614538335359468</v>
      </c>
      <c r="M108" s="3" cm="1">
        <f t="array" aca="1" ref="M108:P108" ca="1">INDEX($I$103:$L$110, (I104)*stride+3, J103)</f>
        <v>6</v>
      </c>
      <c r="N108" s="86">
        <f ca="1"/>
        <v>0.45189012526445738</v>
      </c>
      <c r="O108" s="86">
        <f ca="1"/>
        <v>0.68267510516384866</v>
      </c>
      <c r="P108" s="86">
        <f ca="1"/>
        <v>0.56929661246626972</v>
      </c>
      <c r="AE108" s="88">
        <f ca="1"/>
        <v>0.43383195681661996</v>
      </c>
      <c r="AF108" s="88">
        <f ca="1"/>
        <v>0.44758409658727644</v>
      </c>
      <c r="AG108" s="88">
        <f ca="1"/>
        <v>0.49246783342541417</v>
      </c>
      <c r="AH108" s="88">
        <f ca="1"/>
        <v>0.35213403937926974</v>
      </c>
      <c r="AI108" s="88">
        <f ca="1"/>
        <v>0.44298881378729804</v>
      </c>
      <c r="AJ108" s="88">
        <f ca="1"/>
        <v>0.40525526592883543</v>
      </c>
    </row>
    <row r="109" spans="4:55" s="3" customFormat="1" x14ac:dyDescent="0.2">
      <c r="I109" s="3">
        <v>6</v>
      </c>
      <c r="J109" s="86">
        <f ca="1"/>
        <v>0.45189012526445738</v>
      </c>
      <c r="K109" s="86">
        <f ca="1"/>
        <v>0.68267510516384866</v>
      </c>
      <c r="L109" s="86">
        <f ca="1"/>
        <v>0.56929661246626972</v>
      </c>
      <c r="AL109" s="3" t="s">
        <v>24</v>
      </c>
      <c r="AM109" s="3" t="s">
        <v>7</v>
      </c>
      <c r="AO109" s="13" t="s">
        <v>22</v>
      </c>
      <c r="AP109" s="13" t="s">
        <v>23</v>
      </c>
      <c r="AQ109" s="3" t="s">
        <v>26</v>
      </c>
    </row>
    <row r="110" spans="4:55" s="3" customFormat="1" ht="12" thickBot="1" x14ac:dyDescent="0.25">
      <c r="I110" s="3">
        <v>7</v>
      </c>
      <c r="J110" s="87">
        <f ca="1"/>
        <v>0.25468536344560877</v>
      </c>
      <c r="K110" s="87">
        <f ca="1"/>
        <v>0.20757060908501423</v>
      </c>
      <c r="L110" s="87">
        <f ca="1"/>
        <v>0.14670882130729801</v>
      </c>
      <c r="N110" s="13" t="s">
        <v>36</v>
      </c>
      <c r="AE110" s="13" t="s">
        <v>53</v>
      </c>
      <c r="AL110" s="3">
        <v>0</v>
      </c>
      <c r="AM110" s="11">
        <f ca="1">SUM(AE111:AF112)</f>
        <v>0.33895628773951708</v>
      </c>
      <c r="AN110" s="3" cm="1">
        <f t="array" aca="1" ref="AN110:AO112" ca="1">_xlfn._xlws.SORT(AL110:AM112,2,-1)</f>
        <v>0</v>
      </c>
      <c r="AO110" s="8">
        <f ca="1"/>
        <v>0.33895628773951708</v>
      </c>
      <c r="AP110" s="8">
        <f ca="1">AO110</f>
        <v>0.33895628773951708</v>
      </c>
      <c r="AQ110" s="52" t="b" cm="1">
        <f t="array" aca="1" ref="AQ110:AQ112" ca="1">IF(ISNUMBER(AR110:AR112),TRUE, FALSE)</f>
        <v>1</v>
      </c>
      <c r="AR110" s="35">
        <f ca="1">IF(AND(AO108&gt;=$H$4, AP110&gt;=$H$4), "", AN110)</f>
        <v>0</v>
      </c>
    </row>
    <row r="111" spans="4:55" s="3" customFormat="1" x14ac:dyDescent="0.2">
      <c r="M111" s="3" cm="1">
        <f t="array" aca="1" ref="M111:P111" ca="1">INDEX($I$103:$L$110, (I103)*stride+2, J102)</f>
        <v>1</v>
      </c>
      <c r="N111" s="85">
        <f ca="1"/>
        <v>0.98065417276850053</v>
      </c>
      <c r="O111" s="85">
        <f ca="1"/>
        <v>0.35667352425656951</v>
      </c>
      <c r="P111" s="85">
        <f ca="1"/>
        <v>0.43169392644960092</v>
      </c>
      <c r="AE111" s="89" cm="1">
        <f t="array" aca="1" ref="AE111:AJ112" ca="1">EXP(_xlfn.ANCHORARRAY(AE107))/SUM(EXP(_xlfn.ANCHORARRAY(AE107)))</f>
        <v>8.7042750531616281E-2</v>
      </c>
      <c r="AF111" s="90">
        <f ca="1"/>
        <v>8.3538831539235567E-2</v>
      </c>
      <c r="AG111" s="93">
        <f ca="1"/>
        <v>8.647405709897428E-2</v>
      </c>
      <c r="AH111" s="94">
        <f ca="1"/>
        <v>8.05072190358396E-2</v>
      </c>
      <c r="AI111" s="97">
        <f ca="1"/>
        <v>8.1080451214526228E-2</v>
      </c>
      <c r="AJ111" s="98">
        <f ca="1"/>
        <v>8.1644403725119594E-2</v>
      </c>
      <c r="AL111" s="3">
        <v>1</v>
      </c>
      <c r="AM111" s="102">
        <f ca="1">SUM(AG111:AH112)</f>
        <v>0.33268822098735867</v>
      </c>
      <c r="AN111" s="3">
        <f ca="1"/>
        <v>1</v>
      </c>
      <c r="AO111" s="8">
        <f ca="1"/>
        <v>0.33268822098735867</v>
      </c>
      <c r="AP111" s="8">
        <f ca="1">AP110+AO111</f>
        <v>0.67164450872687576</v>
      </c>
      <c r="AQ111" s="52" t="b">
        <f ca="1"/>
        <v>1</v>
      </c>
      <c r="AR111" s="35">
        <f ca="1">IF(AND(AP110&gt;=$H$4, AP111&gt;=$H$4), "", AN111)</f>
        <v>1</v>
      </c>
    </row>
    <row r="112" spans="4:55" s="3" customFormat="1" ht="12" thickBot="1" x14ac:dyDescent="0.25">
      <c r="M112" s="3" cm="1">
        <f t="array" aca="1" ref="M112:P112" ca="1">INDEX($I$103:$L$110, (I104)*stride+2, J103)</f>
        <v>5</v>
      </c>
      <c r="N112" s="85">
        <f ca="1"/>
        <v>0.73396971753976015</v>
      </c>
      <c r="O112" s="85">
        <f ca="1"/>
        <v>0.74327749904855178</v>
      </c>
      <c r="P112" s="85">
        <f ca="1"/>
        <v>0.96614538335359468</v>
      </c>
      <c r="AE112" s="91">
        <f ca="1"/>
        <v>8.3608483835794667E-2</v>
      </c>
      <c r="AF112" s="92">
        <f ca="1"/>
        <v>8.4766221832870581E-2</v>
      </c>
      <c r="AG112" s="95">
        <f ca="1"/>
        <v>8.8657521413402246E-2</v>
      </c>
      <c r="AH112" s="96">
        <f ca="1"/>
        <v>7.7049423439142492E-2</v>
      </c>
      <c r="AI112" s="99">
        <f ca="1"/>
        <v>8.4377590690545998E-2</v>
      </c>
      <c r="AJ112" s="100">
        <f ca="1"/>
        <v>8.1253045642932759E-2</v>
      </c>
      <c r="AL112" s="3">
        <v>2</v>
      </c>
      <c r="AM112" s="101">
        <f ca="1">SUM(AI111:AJ112)</f>
        <v>0.32835549127312458</v>
      </c>
      <c r="AN112" s="3">
        <f ca="1"/>
        <v>2</v>
      </c>
      <c r="AO112" s="8">
        <f ca="1"/>
        <v>0.32835549127312458</v>
      </c>
      <c r="AP112" s="8">
        <f ca="1">AP111+AO112</f>
        <v>1.0000000000000004</v>
      </c>
      <c r="AQ112" s="52" t="b">
        <f ca="1"/>
        <v>0</v>
      </c>
      <c r="AR112" s="35" t="str">
        <f ca="1">IF(AND(AP111&gt;=$H$4, AP112&gt;=$H$4), "", AN112)</f>
        <v/>
      </c>
    </row>
    <row r="113" spans="4:55" s="3" customFormat="1" x14ac:dyDescent="0.2">
      <c r="AE113" s="3" t="s">
        <v>3</v>
      </c>
      <c r="AG113" s="3" t="s">
        <v>5</v>
      </c>
      <c r="AI113" s="3" t="s">
        <v>6</v>
      </c>
    </row>
    <row r="114" spans="4:55" s="3" customFormat="1" x14ac:dyDescent="0.2">
      <c r="N114" s="13" t="s">
        <v>37</v>
      </c>
    </row>
    <row r="115" spans="4:55" s="3" customFormat="1" ht="12" thickBot="1" x14ac:dyDescent="0.25">
      <c r="M115" s="3" cm="1">
        <f t="array" aca="1" ref="M115:P115" ca="1">INDEX($I$103:$L$110, (I103)*stride+1, J102)</f>
        <v>0</v>
      </c>
      <c r="N115" s="84">
        <f ca="1"/>
        <v>0.48688474769115819</v>
      </c>
      <c r="O115" s="84">
        <f ca="1"/>
        <v>0.36717855735623051</v>
      </c>
      <c r="P115" s="84">
        <f ca="1"/>
        <v>0.87356411299650727</v>
      </c>
      <c r="AE115" s="13" t="s">
        <v>25</v>
      </c>
    </row>
    <row r="116" spans="4:55" s="56" customFormat="1" x14ac:dyDescent="0.15">
      <c r="I116" s="3"/>
      <c r="J116" s="3"/>
      <c r="K116" s="3"/>
      <c r="L116" s="3"/>
      <c r="M116" s="3" cm="1">
        <f t="array" aca="1" ref="M116:P116" ca="1">INDEX($I$103:$L$110, (I104)*stride+1, J103)</f>
        <v>4</v>
      </c>
      <c r="N116" s="84">
        <f ca="1"/>
        <v>0.66384585179071198</v>
      </c>
      <c r="O116" s="84">
        <f ca="1"/>
        <v>0.46017167992327512</v>
      </c>
      <c r="P116" s="84">
        <f ca="1"/>
        <v>0.38078295142851748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7" cm="1">
        <f t="array" aca="1" ref="AE116:BB123" ca="1">IFERROR(_xlfn.IFS(R14:AO21=AR110,1, R14:AO21=AR112, 1, R14:AO21=AR111, 1), 0)</f>
        <v>1</v>
      </c>
      <c r="AF116" s="41">
        <f ca="1"/>
        <v>1</v>
      </c>
      <c r="AG116" s="41">
        <f ca="1"/>
        <v>1</v>
      </c>
      <c r="AH116" s="41">
        <f ca="1"/>
        <v>1</v>
      </c>
      <c r="AI116" s="41">
        <f ca="1"/>
        <v>1</v>
      </c>
      <c r="AJ116" s="41">
        <f ca="1"/>
        <v>1</v>
      </c>
      <c r="AK116" s="41">
        <f ca="1"/>
        <v>1</v>
      </c>
      <c r="AL116" s="50">
        <f ca="1"/>
        <v>1</v>
      </c>
      <c r="AM116" s="37">
        <f ca="1"/>
        <v>1</v>
      </c>
      <c r="AN116" s="41">
        <f ca="1"/>
        <v>1</v>
      </c>
      <c r="AO116" s="41">
        <f ca="1"/>
        <v>1</v>
      </c>
      <c r="AP116" s="41">
        <f ca="1"/>
        <v>1</v>
      </c>
      <c r="AQ116" s="41">
        <f ca="1"/>
        <v>1</v>
      </c>
      <c r="AR116" s="41">
        <f ca="1"/>
        <v>1</v>
      </c>
      <c r="AS116" s="41">
        <f ca="1"/>
        <v>1</v>
      </c>
      <c r="AT116" s="38">
        <f ca="1"/>
        <v>1</v>
      </c>
      <c r="AU116" s="45">
        <f ca="1"/>
        <v>0</v>
      </c>
      <c r="AV116" s="41">
        <f ca="1"/>
        <v>0</v>
      </c>
      <c r="AW116" s="41">
        <f ca="1"/>
        <v>0</v>
      </c>
      <c r="AX116" s="41">
        <f ca="1"/>
        <v>0</v>
      </c>
      <c r="AY116" s="41">
        <f ca="1"/>
        <v>0</v>
      </c>
      <c r="AZ116" s="41">
        <f ca="1"/>
        <v>0</v>
      </c>
      <c r="BA116" s="41">
        <f ca="1"/>
        <v>0</v>
      </c>
      <c r="BB116" s="38">
        <f ca="1"/>
        <v>0</v>
      </c>
      <c r="BC116" s="3"/>
    </row>
    <row r="117" spans="4:55" x14ac:dyDescent="0.15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2">
        <f ca="1"/>
        <v>1</v>
      </c>
      <c r="AF117" s="8">
        <f ca="1"/>
        <v>1</v>
      </c>
      <c r="AG117" s="8">
        <f ca="1"/>
        <v>1</v>
      </c>
      <c r="AH117" s="8">
        <f ca="1"/>
        <v>1</v>
      </c>
      <c r="AI117" s="8">
        <f ca="1"/>
        <v>1</v>
      </c>
      <c r="AJ117" s="8">
        <f ca="1"/>
        <v>1</v>
      </c>
      <c r="AK117" s="8">
        <f ca="1"/>
        <v>1</v>
      </c>
      <c r="AL117" s="47">
        <f ca="1"/>
        <v>1</v>
      </c>
      <c r="AM117" s="42">
        <f ca="1"/>
        <v>1</v>
      </c>
      <c r="AN117" s="8">
        <f ca="1"/>
        <v>1</v>
      </c>
      <c r="AO117" s="8">
        <f ca="1"/>
        <v>1</v>
      </c>
      <c r="AP117" s="8">
        <f ca="1"/>
        <v>1</v>
      </c>
      <c r="AQ117" s="8">
        <f ca="1"/>
        <v>1</v>
      </c>
      <c r="AR117" s="8">
        <f ca="1"/>
        <v>1</v>
      </c>
      <c r="AS117" s="8">
        <f ca="1"/>
        <v>1</v>
      </c>
      <c r="AT117" s="43">
        <f ca="1"/>
        <v>1</v>
      </c>
      <c r="AU117" s="36">
        <f ca="1"/>
        <v>0</v>
      </c>
      <c r="AV117" s="8">
        <f ca="1"/>
        <v>0</v>
      </c>
      <c r="AW117" s="8">
        <f ca="1"/>
        <v>0</v>
      </c>
      <c r="AX117" s="8">
        <f ca="1"/>
        <v>0</v>
      </c>
      <c r="AY117" s="8">
        <f ca="1"/>
        <v>0</v>
      </c>
      <c r="AZ117" s="8">
        <f ca="1"/>
        <v>0</v>
      </c>
      <c r="BA117" s="8">
        <f ca="1"/>
        <v>0</v>
      </c>
      <c r="BB117" s="43">
        <f ca="1"/>
        <v>0</v>
      </c>
      <c r="BC117" s="3"/>
    </row>
    <row r="118" spans="4:55" x14ac:dyDescent="0.15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2">
        <f ca="1"/>
        <v>1</v>
      </c>
      <c r="AF118" s="8">
        <f ca="1"/>
        <v>1</v>
      </c>
      <c r="AG118" s="8">
        <f ca="1"/>
        <v>1</v>
      </c>
      <c r="AH118" s="8">
        <f ca="1"/>
        <v>1</v>
      </c>
      <c r="AI118" s="8">
        <f ca="1"/>
        <v>1</v>
      </c>
      <c r="AJ118" s="8">
        <f ca="1"/>
        <v>1</v>
      </c>
      <c r="AK118" s="8">
        <f ca="1"/>
        <v>1</v>
      </c>
      <c r="AL118" s="47">
        <f ca="1"/>
        <v>1</v>
      </c>
      <c r="AM118" s="42">
        <f ca="1"/>
        <v>1</v>
      </c>
      <c r="AN118" s="8">
        <f ca="1"/>
        <v>1</v>
      </c>
      <c r="AO118" s="8">
        <f ca="1"/>
        <v>1</v>
      </c>
      <c r="AP118" s="8">
        <f ca="1"/>
        <v>1</v>
      </c>
      <c r="AQ118" s="8">
        <f ca="1"/>
        <v>1</v>
      </c>
      <c r="AR118" s="8">
        <f ca="1"/>
        <v>1</v>
      </c>
      <c r="AS118" s="8">
        <f ca="1"/>
        <v>1</v>
      </c>
      <c r="AT118" s="43">
        <f ca="1"/>
        <v>1</v>
      </c>
      <c r="AU118" s="36">
        <f ca="1"/>
        <v>0</v>
      </c>
      <c r="AV118" s="8">
        <f ca="1"/>
        <v>0</v>
      </c>
      <c r="AW118" s="8">
        <f ca="1"/>
        <v>0</v>
      </c>
      <c r="AX118" s="8">
        <f ca="1"/>
        <v>0</v>
      </c>
      <c r="AY118" s="8">
        <f ca="1"/>
        <v>0</v>
      </c>
      <c r="AZ118" s="8">
        <f ca="1"/>
        <v>0</v>
      </c>
      <c r="BA118" s="8">
        <f ca="1"/>
        <v>0</v>
      </c>
      <c r="BB118" s="43">
        <f ca="1"/>
        <v>0</v>
      </c>
      <c r="BC118" s="3"/>
    </row>
    <row r="119" spans="4:55" s="56" customFormat="1" x14ac:dyDescent="0.15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2">
        <f ca="1"/>
        <v>1</v>
      </c>
      <c r="AF119" s="8">
        <f ca="1"/>
        <v>1</v>
      </c>
      <c r="AG119" s="8">
        <f ca="1"/>
        <v>1</v>
      </c>
      <c r="AH119" s="8">
        <f ca="1"/>
        <v>1</v>
      </c>
      <c r="AI119" s="8">
        <f ca="1"/>
        <v>1</v>
      </c>
      <c r="AJ119" s="8">
        <f ca="1"/>
        <v>1</v>
      </c>
      <c r="AK119" s="8">
        <f ca="1"/>
        <v>1</v>
      </c>
      <c r="AL119" s="47">
        <f ca="1"/>
        <v>1</v>
      </c>
      <c r="AM119" s="42">
        <f ca="1"/>
        <v>1</v>
      </c>
      <c r="AN119" s="8">
        <f ca="1"/>
        <v>1</v>
      </c>
      <c r="AO119" s="8">
        <f ca="1"/>
        <v>1</v>
      </c>
      <c r="AP119" s="8">
        <f ca="1"/>
        <v>1</v>
      </c>
      <c r="AQ119" s="8">
        <f ca="1"/>
        <v>1</v>
      </c>
      <c r="AR119" s="8">
        <f ca="1"/>
        <v>1</v>
      </c>
      <c r="AS119" s="8">
        <f ca="1"/>
        <v>1</v>
      </c>
      <c r="AT119" s="43">
        <f ca="1"/>
        <v>1</v>
      </c>
      <c r="AU119" s="36">
        <f ca="1"/>
        <v>0</v>
      </c>
      <c r="AV119" s="8">
        <f ca="1"/>
        <v>0</v>
      </c>
      <c r="AW119" s="8">
        <f ca="1"/>
        <v>0</v>
      </c>
      <c r="AX119" s="8">
        <f ca="1"/>
        <v>0</v>
      </c>
      <c r="AY119" s="8">
        <f ca="1"/>
        <v>0</v>
      </c>
      <c r="AZ119" s="8">
        <f ca="1"/>
        <v>0</v>
      </c>
      <c r="BA119" s="8">
        <f ca="1"/>
        <v>0</v>
      </c>
      <c r="BB119" s="43">
        <f ca="1"/>
        <v>0</v>
      </c>
      <c r="BC119" s="3"/>
    </row>
    <row r="120" spans="4:55" x14ac:dyDescent="0.15">
      <c r="I120" s="56"/>
      <c r="J120" s="56"/>
      <c r="K120" s="56"/>
      <c r="L120" s="5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2">
        <f ca="1"/>
        <v>1</v>
      </c>
      <c r="AF120" s="8">
        <f ca="1"/>
        <v>1</v>
      </c>
      <c r="AG120" s="8">
        <f ca="1"/>
        <v>1</v>
      </c>
      <c r="AH120" s="8">
        <f ca="1"/>
        <v>1</v>
      </c>
      <c r="AI120" s="8">
        <f ca="1"/>
        <v>1</v>
      </c>
      <c r="AJ120" s="8">
        <f ca="1"/>
        <v>1</v>
      </c>
      <c r="AK120" s="8">
        <f ca="1"/>
        <v>1</v>
      </c>
      <c r="AL120" s="47">
        <f ca="1"/>
        <v>1</v>
      </c>
      <c r="AM120" s="42">
        <f ca="1"/>
        <v>1</v>
      </c>
      <c r="AN120" s="8">
        <f ca="1"/>
        <v>1</v>
      </c>
      <c r="AO120" s="8">
        <f ca="1"/>
        <v>1</v>
      </c>
      <c r="AP120" s="8">
        <f ca="1"/>
        <v>1</v>
      </c>
      <c r="AQ120" s="8">
        <f ca="1"/>
        <v>1</v>
      </c>
      <c r="AR120" s="8">
        <f ca="1"/>
        <v>1</v>
      </c>
      <c r="AS120" s="8">
        <f ca="1"/>
        <v>1</v>
      </c>
      <c r="AT120" s="43">
        <f ca="1"/>
        <v>1</v>
      </c>
      <c r="AU120" s="36">
        <f ca="1"/>
        <v>0</v>
      </c>
      <c r="AV120" s="8">
        <f ca="1"/>
        <v>0</v>
      </c>
      <c r="AW120" s="8">
        <f ca="1"/>
        <v>0</v>
      </c>
      <c r="AX120" s="8">
        <f ca="1"/>
        <v>0</v>
      </c>
      <c r="AY120" s="8">
        <f ca="1"/>
        <v>0</v>
      </c>
      <c r="AZ120" s="8">
        <f ca="1"/>
        <v>0</v>
      </c>
      <c r="BA120" s="8">
        <f ca="1"/>
        <v>0</v>
      </c>
      <c r="BB120" s="43">
        <f ca="1"/>
        <v>0</v>
      </c>
      <c r="BC120" s="56"/>
    </row>
    <row r="121" spans="4:55" x14ac:dyDescent="0.15">
      <c r="I121" s="56"/>
      <c r="J121" s="56"/>
      <c r="K121" s="56"/>
      <c r="L121" s="5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2">
        <f ca="1"/>
        <v>1</v>
      </c>
      <c r="AF121" s="8">
        <f ca="1"/>
        <v>1</v>
      </c>
      <c r="AG121" s="8">
        <f ca="1"/>
        <v>1</v>
      </c>
      <c r="AH121" s="8">
        <f ca="1"/>
        <v>1</v>
      </c>
      <c r="AI121" s="8">
        <f ca="1"/>
        <v>1</v>
      </c>
      <c r="AJ121" s="8">
        <f ca="1"/>
        <v>1</v>
      </c>
      <c r="AK121" s="8">
        <f ca="1"/>
        <v>1</v>
      </c>
      <c r="AL121" s="47">
        <f ca="1"/>
        <v>1</v>
      </c>
      <c r="AM121" s="42">
        <f ca="1"/>
        <v>1</v>
      </c>
      <c r="AN121" s="8">
        <f ca="1"/>
        <v>1</v>
      </c>
      <c r="AO121" s="8">
        <f ca="1"/>
        <v>1</v>
      </c>
      <c r="AP121" s="8">
        <f ca="1"/>
        <v>1</v>
      </c>
      <c r="AQ121" s="8">
        <f ca="1"/>
        <v>1</v>
      </c>
      <c r="AR121" s="8">
        <f ca="1"/>
        <v>1</v>
      </c>
      <c r="AS121" s="8">
        <f ca="1"/>
        <v>1</v>
      </c>
      <c r="AT121" s="43">
        <f ca="1"/>
        <v>1</v>
      </c>
      <c r="AU121" s="36">
        <f ca="1"/>
        <v>0</v>
      </c>
      <c r="AV121" s="8">
        <f ca="1"/>
        <v>0</v>
      </c>
      <c r="AW121" s="8">
        <f ca="1"/>
        <v>0</v>
      </c>
      <c r="AX121" s="8">
        <f ca="1"/>
        <v>0</v>
      </c>
      <c r="AY121" s="8">
        <f ca="1"/>
        <v>0</v>
      </c>
      <c r="AZ121" s="8">
        <f ca="1"/>
        <v>0</v>
      </c>
      <c r="BA121" s="8">
        <f ca="1"/>
        <v>0</v>
      </c>
      <c r="BB121" s="43">
        <f ca="1"/>
        <v>0</v>
      </c>
      <c r="BC121" s="56"/>
    </row>
    <row r="122" spans="4:55" x14ac:dyDescent="0.15">
      <c r="I122" s="56"/>
      <c r="J122" s="56"/>
      <c r="K122" s="56"/>
      <c r="L122" s="5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2">
        <f ca="1"/>
        <v>1</v>
      </c>
      <c r="AF122" s="8">
        <f ca="1"/>
        <v>1</v>
      </c>
      <c r="AG122" s="8">
        <f ca="1"/>
        <v>1</v>
      </c>
      <c r="AH122" s="8">
        <f ca="1"/>
        <v>1</v>
      </c>
      <c r="AI122" s="8">
        <f ca="1"/>
        <v>1</v>
      </c>
      <c r="AJ122" s="8">
        <f ca="1"/>
        <v>1</v>
      </c>
      <c r="AK122" s="8">
        <f ca="1"/>
        <v>1</v>
      </c>
      <c r="AL122" s="47">
        <f ca="1"/>
        <v>1</v>
      </c>
      <c r="AM122" s="42">
        <f ca="1"/>
        <v>1</v>
      </c>
      <c r="AN122" s="8">
        <f ca="1"/>
        <v>1</v>
      </c>
      <c r="AO122" s="8">
        <f ca="1"/>
        <v>1</v>
      </c>
      <c r="AP122" s="8">
        <f ca="1"/>
        <v>1</v>
      </c>
      <c r="AQ122" s="8">
        <f ca="1"/>
        <v>1</v>
      </c>
      <c r="AR122" s="8">
        <f ca="1"/>
        <v>1</v>
      </c>
      <c r="AS122" s="8">
        <f ca="1"/>
        <v>1</v>
      </c>
      <c r="AT122" s="43">
        <f ca="1"/>
        <v>1</v>
      </c>
      <c r="AU122" s="36">
        <f ca="1"/>
        <v>0</v>
      </c>
      <c r="AV122" s="8">
        <f ca="1"/>
        <v>0</v>
      </c>
      <c r="AW122" s="8">
        <f ca="1"/>
        <v>0</v>
      </c>
      <c r="AX122" s="8">
        <f ca="1"/>
        <v>0</v>
      </c>
      <c r="AY122" s="8">
        <f ca="1"/>
        <v>0</v>
      </c>
      <c r="AZ122" s="8">
        <f ca="1"/>
        <v>0</v>
      </c>
      <c r="BA122" s="8">
        <f ca="1"/>
        <v>0</v>
      </c>
      <c r="BB122" s="43">
        <f ca="1"/>
        <v>0</v>
      </c>
      <c r="BC122" s="56"/>
    </row>
    <row r="123" spans="4:55" s="3" customFormat="1" ht="12" thickBot="1" x14ac:dyDescent="0.2">
      <c r="I123" s="105"/>
      <c r="J123" s="105"/>
      <c r="K123" s="105"/>
      <c r="L123" s="105"/>
      <c r="AE123" s="39">
        <f ca="1"/>
        <v>1</v>
      </c>
      <c r="AF123" s="44">
        <f ca="1"/>
        <v>1</v>
      </c>
      <c r="AG123" s="44">
        <f ca="1"/>
        <v>1</v>
      </c>
      <c r="AH123" s="44">
        <f ca="1"/>
        <v>1</v>
      </c>
      <c r="AI123" s="44">
        <f ca="1"/>
        <v>1</v>
      </c>
      <c r="AJ123" s="44">
        <f ca="1"/>
        <v>1</v>
      </c>
      <c r="AK123" s="44">
        <f ca="1"/>
        <v>1</v>
      </c>
      <c r="AL123" s="48">
        <f ca="1"/>
        <v>1</v>
      </c>
      <c r="AM123" s="39">
        <f ca="1"/>
        <v>1</v>
      </c>
      <c r="AN123" s="44">
        <f ca="1"/>
        <v>1</v>
      </c>
      <c r="AO123" s="44">
        <f ca="1"/>
        <v>1</v>
      </c>
      <c r="AP123" s="44">
        <f ca="1"/>
        <v>1</v>
      </c>
      <c r="AQ123" s="44">
        <f ca="1"/>
        <v>1</v>
      </c>
      <c r="AR123" s="44">
        <f ca="1"/>
        <v>1</v>
      </c>
      <c r="AS123" s="44">
        <f ca="1"/>
        <v>1</v>
      </c>
      <c r="AT123" s="40">
        <f ca="1"/>
        <v>1</v>
      </c>
      <c r="AU123" s="49">
        <f ca="1"/>
        <v>0</v>
      </c>
      <c r="AV123" s="44">
        <f ca="1"/>
        <v>0</v>
      </c>
      <c r="AW123" s="44">
        <f ca="1"/>
        <v>0</v>
      </c>
      <c r="AX123" s="44">
        <f ca="1"/>
        <v>0</v>
      </c>
      <c r="AY123" s="44">
        <f ca="1"/>
        <v>0</v>
      </c>
      <c r="AZ123" s="44">
        <f ca="1"/>
        <v>0</v>
      </c>
      <c r="BA123" s="44">
        <f ca="1"/>
        <v>0</v>
      </c>
      <c r="BB123" s="40">
        <f ca="1"/>
        <v>0</v>
      </c>
      <c r="BC123" s="105"/>
    </row>
    <row r="124" spans="4:55" s="3" customFormat="1" x14ac:dyDescent="0.15">
      <c r="I124" s="105"/>
      <c r="J124" s="105"/>
      <c r="K124" s="105"/>
      <c r="L124" s="105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H124" s="3" t="s">
        <v>3</v>
      </c>
      <c r="AP124" s="3" t="s">
        <v>5</v>
      </c>
      <c r="AX124" s="10" t="s">
        <v>6</v>
      </c>
      <c r="AZ124" s="56"/>
      <c r="BA124" s="56"/>
      <c r="BB124" s="56"/>
      <c r="BC124" s="105"/>
    </row>
    <row r="125" spans="4:55" s="3" customFormat="1" x14ac:dyDescent="0.15">
      <c r="I125" s="56"/>
      <c r="J125" s="56"/>
      <c r="K125" s="56"/>
      <c r="L125" s="56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  <c r="AX125" s="105"/>
      <c r="AY125" s="105"/>
      <c r="AZ125" s="105"/>
      <c r="BA125" s="105"/>
      <c r="BB125" s="105"/>
      <c r="BC125" s="56"/>
    </row>
    <row r="126" spans="4:55" s="107" customFormat="1" x14ac:dyDescent="0.15">
      <c r="D126" s="108" t="s">
        <v>50</v>
      </c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109"/>
      <c r="AW126" s="109"/>
      <c r="AX126" s="109"/>
      <c r="AY126" s="109"/>
      <c r="AZ126" s="109"/>
      <c r="BA126" s="109"/>
      <c r="BB126" s="109"/>
      <c r="BC126" s="109"/>
    </row>
    <row r="127" spans="4:55" s="3" customFormat="1" x14ac:dyDescent="0.15"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G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</row>
    <row r="128" spans="4:55" s="3" customFormat="1" x14ac:dyDescent="0.15"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6" t="s">
        <v>40</v>
      </c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</row>
    <row r="129" spans="26:54" s="3" customFormat="1" ht="12" thickBot="1" x14ac:dyDescent="0.25">
      <c r="AE129" s="3">
        <v>0</v>
      </c>
      <c r="AF129" s="3">
        <v>1</v>
      </c>
      <c r="AG129" s="3">
        <v>2</v>
      </c>
      <c r="AH129" s="3">
        <v>3</v>
      </c>
      <c r="AI129" s="3">
        <v>4</v>
      </c>
      <c r="AJ129" s="3">
        <v>5</v>
      </c>
      <c r="AK129" s="3">
        <v>6</v>
      </c>
      <c r="AL129" s="3">
        <v>7</v>
      </c>
      <c r="AM129" s="3">
        <v>8</v>
      </c>
      <c r="AN129" s="3">
        <v>9</v>
      </c>
      <c r="AO129" s="3">
        <v>10</v>
      </c>
      <c r="AP129" s="3">
        <v>11</v>
      </c>
      <c r="AQ129" s="3">
        <v>12</v>
      </c>
      <c r="AR129" s="3">
        <v>13</v>
      </c>
      <c r="AS129" s="3">
        <v>14</v>
      </c>
      <c r="AT129" s="3">
        <v>15</v>
      </c>
      <c r="AU129" s="3">
        <v>16</v>
      </c>
      <c r="AV129" s="3">
        <v>17</v>
      </c>
      <c r="AW129" s="3">
        <v>18</v>
      </c>
      <c r="AX129" s="3">
        <v>19</v>
      </c>
      <c r="AY129" s="3">
        <v>20</v>
      </c>
      <c r="AZ129" s="3">
        <v>21</v>
      </c>
      <c r="BA129" s="3">
        <v>22</v>
      </c>
      <c r="BB129" s="3">
        <v>23</v>
      </c>
    </row>
    <row r="130" spans="26:54" s="3" customFormat="1" x14ac:dyDescent="0.2">
      <c r="AD130" s="3">
        <v>0</v>
      </c>
      <c r="AE130" s="37" cm="1">
        <f t="array" aca="1" ref="AE130:BB153" ca="1">_xlfn.VSTACK(_xlfn.ANCHORARRAY(AE62),_xlfn.ANCHORARRAY(AE89),_xlfn.ANCHORARRAY(AE116))</f>
        <v>1</v>
      </c>
      <c r="AF130" s="41">
        <f ca="1"/>
        <v>1</v>
      </c>
      <c r="AG130" s="41">
        <f ca="1"/>
        <v>1</v>
      </c>
      <c r="AH130" s="41">
        <f ca="1"/>
        <v>1</v>
      </c>
      <c r="AI130" s="41">
        <f ca="1"/>
        <v>1</v>
      </c>
      <c r="AJ130" s="41">
        <f ca="1"/>
        <v>1</v>
      </c>
      <c r="AK130" s="41">
        <f ca="1"/>
        <v>1</v>
      </c>
      <c r="AL130" s="38">
        <f ca="1"/>
        <v>1</v>
      </c>
      <c r="AM130" s="37">
        <f ca="1"/>
        <v>1</v>
      </c>
      <c r="AN130" s="41">
        <f ca="1"/>
        <v>1</v>
      </c>
      <c r="AO130" s="41">
        <f ca="1"/>
        <v>1</v>
      </c>
      <c r="AP130" s="41">
        <f ca="1"/>
        <v>1</v>
      </c>
      <c r="AQ130" s="41">
        <f ca="1"/>
        <v>1</v>
      </c>
      <c r="AR130" s="41">
        <f ca="1"/>
        <v>1</v>
      </c>
      <c r="AS130" s="41">
        <f ca="1"/>
        <v>1</v>
      </c>
      <c r="AT130" s="38">
        <f ca="1"/>
        <v>1</v>
      </c>
      <c r="AU130" s="37">
        <f ca="1"/>
        <v>0</v>
      </c>
      <c r="AV130" s="41">
        <f ca="1"/>
        <v>0</v>
      </c>
      <c r="AW130" s="41">
        <f ca="1"/>
        <v>0</v>
      </c>
      <c r="AX130" s="41">
        <f ca="1"/>
        <v>0</v>
      </c>
      <c r="AY130" s="41">
        <f ca="1"/>
        <v>0</v>
      </c>
      <c r="AZ130" s="41">
        <f ca="1"/>
        <v>0</v>
      </c>
      <c r="BA130" s="41">
        <f ca="1"/>
        <v>0</v>
      </c>
      <c r="BB130" s="38">
        <f ca="1"/>
        <v>0</v>
      </c>
    </row>
    <row r="131" spans="26:54" s="3" customFormat="1" x14ac:dyDescent="0.2">
      <c r="AD131" s="3">
        <v>1</v>
      </c>
      <c r="AE131" s="42">
        <f ca="1"/>
        <v>1</v>
      </c>
      <c r="AF131" s="8">
        <f ca="1"/>
        <v>1</v>
      </c>
      <c r="AG131" s="8">
        <f ca="1"/>
        <v>1</v>
      </c>
      <c r="AH131" s="8">
        <f ca="1"/>
        <v>1</v>
      </c>
      <c r="AI131" s="8">
        <f ca="1"/>
        <v>1</v>
      </c>
      <c r="AJ131" s="8">
        <f ca="1"/>
        <v>1</v>
      </c>
      <c r="AK131" s="8">
        <f ca="1"/>
        <v>1</v>
      </c>
      <c r="AL131" s="43">
        <f ca="1"/>
        <v>1</v>
      </c>
      <c r="AM131" s="42">
        <f ca="1"/>
        <v>1</v>
      </c>
      <c r="AN131" s="8">
        <f ca="1"/>
        <v>1</v>
      </c>
      <c r="AO131" s="8">
        <f ca="1"/>
        <v>1</v>
      </c>
      <c r="AP131" s="8">
        <f ca="1"/>
        <v>1</v>
      </c>
      <c r="AQ131" s="8">
        <f ca="1"/>
        <v>1</v>
      </c>
      <c r="AR131" s="8">
        <f ca="1"/>
        <v>1</v>
      </c>
      <c r="AS131" s="8">
        <f ca="1"/>
        <v>1</v>
      </c>
      <c r="AT131" s="43">
        <f ca="1"/>
        <v>1</v>
      </c>
      <c r="AU131" s="42">
        <f ca="1"/>
        <v>0</v>
      </c>
      <c r="AV131" s="8">
        <f ca="1"/>
        <v>0</v>
      </c>
      <c r="AW131" s="8">
        <f ca="1"/>
        <v>0</v>
      </c>
      <c r="AX131" s="8">
        <f ca="1"/>
        <v>0</v>
      </c>
      <c r="AY131" s="8">
        <f ca="1"/>
        <v>0</v>
      </c>
      <c r="AZ131" s="8">
        <f ca="1"/>
        <v>0</v>
      </c>
      <c r="BA131" s="8">
        <f ca="1"/>
        <v>0</v>
      </c>
      <c r="BB131" s="43">
        <f ca="1"/>
        <v>0</v>
      </c>
    </row>
    <row r="132" spans="26:54" s="3" customFormat="1" x14ac:dyDescent="0.2">
      <c r="AD132" s="3">
        <v>2</v>
      </c>
      <c r="AE132" s="42">
        <f ca="1"/>
        <v>1</v>
      </c>
      <c r="AF132" s="8">
        <f ca="1"/>
        <v>1</v>
      </c>
      <c r="AG132" s="8">
        <f ca="1"/>
        <v>1</v>
      </c>
      <c r="AH132" s="8">
        <f ca="1"/>
        <v>1</v>
      </c>
      <c r="AI132" s="8">
        <f ca="1"/>
        <v>1</v>
      </c>
      <c r="AJ132" s="8">
        <f ca="1"/>
        <v>1</v>
      </c>
      <c r="AK132" s="8">
        <f ca="1"/>
        <v>1</v>
      </c>
      <c r="AL132" s="43">
        <f ca="1"/>
        <v>1</v>
      </c>
      <c r="AM132" s="42">
        <f ca="1"/>
        <v>1</v>
      </c>
      <c r="AN132" s="8">
        <f ca="1"/>
        <v>1</v>
      </c>
      <c r="AO132" s="8">
        <f ca="1"/>
        <v>1</v>
      </c>
      <c r="AP132" s="8">
        <f ca="1"/>
        <v>1</v>
      </c>
      <c r="AQ132" s="8">
        <f ca="1"/>
        <v>1</v>
      </c>
      <c r="AR132" s="8">
        <f ca="1"/>
        <v>1</v>
      </c>
      <c r="AS132" s="8">
        <f ca="1"/>
        <v>1</v>
      </c>
      <c r="AT132" s="43">
        <f ca="1"/>
        <v>1</v>
      </c>
      <c r="AU132" s="42">
        <f ca="1"/>
        <v>0</v>
      </c>
      <c r="AV132" s="8">
        <f ca="1"/>
        <v>0</v>
      </c>
      <c r="AW132" s="8">
        <f ca="1"/>
        <v>0</v>
      </c>
      <c r="AX132" s="8">
        <f ca="1"/>
        <v>0</v>
      </c>
      <c r="AY132" s="8">
        <f ca="1"/>
        <v>0</v>
      </c>
      <c r="AZ132" s="8">
        <f ca="1"/>
        <v>0</v>
      </c>
      <c r="BA132" s="8">
        <f ca="1"/>
        <v>0</v>
      </c>
      <c r="BB132" s="43">
        <f ca="1"/>
        <v>0</v>
      </c>
    </row>
    <row r="133" spans="26:54" s="3" customFormat="1" x14ac:dyDescent="0.15">
      <c r="Z133" s="35"/>
      <c r="AA133" s="57" t="s">
        <v>8</v>
      </c>
      <c r="AB133" s="243" t="b">
        <v>1</v>
      </c>
      <c r="AC133" s="35"/>
      <c r="AD133" s="3">
        <v>3</v>
      </c>
      <c r="AE133" s="42">
        <f ca="1"/>
        <v>1</v>
      </c>
      <c r="AF133" s="8">
        <f ca="1"/>
        <v>1</v>
      </c>
      <c r="AG133" s="8">
        <f ca="1"/>
        <v>1</v>
      </c>
      <c r="AH133" s="8">
        <f ca="1"/>
        <v>1</v>
      </c>
      <c r="AI133" s="8">
        <f ca="1"/>
        <v>1</v>
      </c>
      <c r="AJ133" s="8">
        <f ca="1"/>
        <v>1</v>
      </c>
      <c r="AK133" s="8">
        <f ca="1"/>
        <v>1</v>
      </c>
      <c r="AL133" s="43">
        <f ca="1"/>
        <v>1</v>
      </c>
      <c r="AM133" s="42">
        <f ca="1"/>
        <v>1</v>
      </c>
      <c r="AN133" s="8">
        <f ca="1"/>
        <v>1</v>
      </c>
      <c r="AO133" s="8">
        <f ca="1"/>
        <v>1</v>
      </c>
      <c r="AP133" s="8">
        <f ca="1"/>
        <v>1</v>
      </c>
      <c r="AQ133" s="8">
        <f ca="1"/>
        <v>1</v>
      </c>
      <c r="AR133" s="8">
        <f ca="1"/>
        <v>1</v>
      </c>
      <c r="AS133" s="8">
        <f ca="1"/>
        <v>1</v>
      </c>
      <c r="AT133" s="43">
        <f ca="1"/>
        <v>1</v>
      </c>
      <c r="AU133" s="42">
        <f ca="1"/>
        <v>0</v>
      </c>
      <c r="AV133" s="8">
        <f ca="1"/>
        <v>0</v>
      </c>
      <c r="AW133" s="8">
        <f ca="1"/>
        <v>0</v>
      </c>
      <c r="AX133" s="8">
        <f ca="1"/>
        <v>0</v>
      </c>
      <c r="AY133" s="8">
        <f ca="1"/>
        <v>0</v>
      </c>
      <c r="AZ133" s="8">
        <f ca="1"/>
        <v>0</v>
      </c>
      <c r="BA133" s="8">
        <f ca="1"/>
        <v>0</v>
      </c>
      <c r="BB133" s="43">
        <f ca="1"/>
        <v>0</v>
      </c>
    </row>
    <row r="134" spans="26:54" s="3" customFormat="1" x14ac:dyDescent="0.2">
      <c r="Z134" s="35"/>
      <c r="AA134" s="35"/>
      <c r="AB134" s="35"/>
      <c r="AC134" s="35"/>
      <c r="AD134" s="3">
        <v>4</v>
      </c>
      <c r="AE134" s="42">
        <f ca="1"/>
        <v>1</v>
      </c>
      <c r="AF134" s="8">
        <f ca="1"/>
        <v>1</v>
      </c>
      <c r="AG134" s="8">
        <f ca="1"/>
        <v>1</v>
      </c>
      <c r="AH134" s="8">
        <f ca="1"/>
        <v>1</v>
      </c>
      <c r="AI134" s="8">
        <f ca="1"/>
        <v>1</v>
      </c>
      <c r="AJ134" s="8">
        <f ca="1"/>
        <v>1</v>
      </c>
      <c r="AK134" s="8">
        <f ca="1"/>
        <v>1</v>
      </c>
      <c r="AL134" s="43">
        <f ca="1"/>
        <v>1</v>
      </c>
      <c r="AM134" s="42">
        <f ca="1"/>
        <v>1</v>
      </c>
      <c r="AN134" s="8">
        <f ca="1"/>
        <v>1</v>
      </c>
      <c r="AO134" s="8">
        <f ca="1"/>
        <v>1</v>
      </c>
      <c r="AP134" s="8">
        <f ca="1"/>
        <v>1</v>
      </c>
      <c r="AQ134" s="8">
        <f ca="1"/>
        <v>1</v>
      </c>
      <c r="AR134" s="8">
        <f ca="1"/>
        <v>1</v>
      </c>
      <c r="AS134" s="8">
        <f ca="1"/>
        <v>1</v>
      </c>
      <c r="AT134" s="43">
        <f ca="1"/>
        <v>1</v>
      </c>
      <c r="AU134" s="42">
        <f ca="1"/>
        <v>0</v>
      </c>
      <c r="AV134" s="8">
        <f ca="1"/>
        <v>0</v>
      </c>
      <c r="AW134" s="8">
        <f ca="1"/>
        <v>0</v>
      </c>
      <c r="AX134" s="8">
        <f ca="1"/>
        <v>0</v>
      </c>
      <c r="AY134" s="8">
        <f ca="1"/>
        <v>0</v>
      </c>
      <c r="AZ134" s="8">
        <f ca="1"/>
        <v>0</v>
      </c>
      <c r="BA134" s="8">
        <f ca="1"/>
        <v>0</v>
      </c>
      <c r="BB134" s="43">
        <f ca="1"/>
        <v>0</v>
      </c>
    </row>
    <row r="135" spans="26:54" s="3" customFormat="1" x14ac:dyDescent="0.2">
      <c r="Z135" s="35"/>
      <c r="AA135" s="35" t="s">
        <v>10</v>
      </c>
      <c r="AB135" s="35">
        <f ca="1">100-SUM(_xlfn.ANCHORARRAY(AE130))/COUNT(_xlfn.ANCHORARRAY(AE130))*100</f>
        <v>33.333333333333343</v>
      </c>
      <c r="AC135" s="244" t="s">
        <v>9</v>
      </c>
      <c r="AD135" s="3">
        <v>5</v>
      </c>
      <c r="AE135" s="42">
        <f ca="1"/>
        <v>1</v>
      </c>
      <c r="AF135" s="8">
        <f ca="1"/>
        <v>1</v>
      </c>
      <c r="AG135" s="8">
        <f ca="1"/>
        <v>1</v>
      </c>
      <c r="AH135" s="8">
        <f ca="1"/>
        <v>1</v>
      </c>
      <c r="AI135" s="8">
        <f ca="1"/>
        <v>1</v>
      </c>
      <c r="AJ135" s="8">
        <f ca="1"/>
        <v>1</v>
      </c>
      <c r="AK135" s="8">
        <f ca="1"/>
        <v>1</v>
      </c>
      <c r="AL135" s="43">
        <f ca="1"/>
        <v>1</v>
      </c>
      <c r="AM135" s="42">
        <f ca="1"/>
        <v>1</v>
      </c>
      <c r="AN135" s="8">
        <f ca="1"/>
        <v>1</v>
      </c>
      <c r="AO135" s="8">
        <f ca="1"/>
        <v>1</v>
      </c>
      <c r="AP135" s="8">
        <f ca="1"/>
        <v>1</v>
      </c>
      <c r="AQ135" s="8">
        <f ca="1"/>
        <v>1</v>
      </c>
      <c r="AR135" s="8">
        <f ca="1"/>
        <v>1</v>
      </c>
      <c r="AS135" s="8">
        <f ca="1"/>
        <v>1</v>
      </c>
      <c r="AT135" s="43">
        <f ca="1"/>
        <v>1</v>
      </c>
      <c r="AU135" s="42">
        <f ca="1"/>
        <v>0</v>
      </c>
      <c r="AV135" s="8">
        <f ca="1"/>
        <v>0</v>
      </c>
      <c r="AW135" s="8">
        <f ca="1"/>
        <v>0</v>
      </c>
      <c r="AX135" s="8">
        <f ca="1"/>
        <v>0</v>
      </c>
      <c r="AY135" s="8">
        <f ca="1"/>
        <v>0</v>
      </c>
      <c r="AZ135" s="8">
        <f ca="1"/>
        <v>0</v>
      </c>
      <c r="BA135" s="8">
        <f ca="1"/>
        <v>0</v>
      </c>
      <c r="BB135" s="43">
        <f ca="1"/>
        <v>0</v>
      </c>
    </row>
    <row r="136" spans="26:54" s="3" customFormat="1" x14ac:dyDescent="0.2">
      <c r="AD136" s="3">
        <v>6</v>
      </c>
      <c r="AE136" s="42">
        <f ca="1"/>
        <v>1</v>
      </c>
      <c r="AF136" s="8">
        <f ca="1"/>
        <v>1</v>
      </c>
      <c r="AG136" s="8">
        <f ca="1"/>
        <v>1</v>
      </c>
      <c r="AH136" s="8">
        <f ca="1"/>
        <v>1</v>
      </c>
      <c r="AI136" s="8">
        <f ca="1"/>
        <v>1</v>
      </c>
      <c r="AJ136" s="8">
        <f ca="1"/>
        <v>1</v>
      </c>
      <c r="AK136" s="8">
        <f ca="1"/>
        <v>1</v>
      </c>
      <c r="AL136" s="43">
        <f ca="1"/>
        <v>1</v>
      </c>
      <c r="AM136" s="42">
        <f ca="1"/>
        <v>1</v>
      </c>
      <c r="AN136" s="8">
        <f ca="1"/>
        <v>1</v>
      </c>
      <c r="AO136" s="8">
        <f ca="1"/>
        <v>1</v>
      </c>
      <c r="AP136" s="8">
        <f ca="1"/>
        <v>1</v>
      </c>
      <c r="AQ136" s="8">
        <f ca="1"/>
        <v>1</v>
      </c>
      <c r="AR136" s="8">
        <f ca="1"/>
        <v>1</v>
      </c>
      <c r="AS136" s="8">
        <f ca="1"/>
        <v>1</v>
      </c>
      <c r="AT136" s="43">
        <f ca="1"/>
        <v>1</v>
      </c>
      <c r="AU136" s="42">
        <f ca="1"/>
        <v>0</v>
      </c>
      <c r="AV136" s="8">
        <f ca="1"/>
        <v>0</v>
      </c>
      <c r="AW136" s="8">
        <f ca="1"/>
        <v>0</v>
      </c>
      <c r="AX136" s="8">
        <f ca="1"/>
        <v>0</v>
      </c>
      <c r="AY136" s="8">
        <f ca="1"/>
        <v>0</v>
      </c>
      <c r="AZ136" s="8">
        <f ca="1"/>
        <v>0</v>
      </c>
      <c r="BA136" s="8">
        <f ca="1"/>
        <v>0</v>
      </c>
      <c r="BB136" s="43">
        <f ca="1"/>
        <v>0</v>
      </c>
    </row>
    <row r="137" spans="26:54" s="3" customFormat="1" ht="12" thickBot="1" x14ac:dyDescent="0.25">
      <c r="AD137" s="3">
        <v>7</v>
      </c>
      <c r="AE137" s="39">
        <f ca="1"/>
        <v>1</v>
      </c>
      <c r="AF137" s="44">
        <f ca="1"/>
        <v>1</v>
      </c>
      <c r="AG137" s="44">
        <f ca="1"/>
        <v>1</v>
      </c>
      <c r="AH137" s="44">
        <f ca="1"/>
        <v>1</v>
      </c>
      <c r="AI137" s="44">
        <f ca="1"/>
        <v>1</v>
      </c>
      <c r="AJ137" s="44">
        <f ca="1"/>
        <v>1</v>
      </c>
      <c r="AK137" s="44">
        <f ca="1"/>
        <v>1</v>
      </c>
      <c r="AL137" s="40">
        <f ca="1"/>
        <v>1</v>
      </c>
      <c r="AM137" s="39">
        <f ca="1"/>
        <v>1</v>
      </c>
      <c r="AN137" s="44">
        <f ca="1"/>
        <v>1</v>
      </c>
      <c r="AO137" s="44">
        <f ca="1"/>
        <v>1</v>
      </c>
      <c r="AP137" s="44">
        <f ca="1"/>
        <v>1</v>
      </c>
      <c r="AQ137" s="44">
        <f ca="1"/>
        <v>1</v>
      </c>
      <c r="AR137" s="44">
        <f ca="1"/>
        <v>1</v>
      </c>
      <c r="AS137" s="44">
        <f ca="1"/>
        <v>1</v>
      </c>
      <c r="AT137" s="40">
        <f ca="1"/>
        <v>1</v>
      </c>
      <c r="AU137" s="39">
        <f ca="1"/>
        <v>0</v>
      </c>
      <c r="AV137" s="44">
        <f ca="1"/>
        <v>0</v>
      </c>
      <c r="AW137" s="44">
        <f ca="1"/>
        <v>0</v>
      </c>
      <c r="AX137" s="44">
        <f ca="1"/>
        <v>0</v>
      </c>
      <c r="AY137" s="44">
        <f ca="1"/>
        <v>0</v>
      </c>
      <c r="AZ137" s="44">
        <f ca="1"/>
        <v>0</v>
      </c>
      <c r="BA137" s="44">
        <f ca="1"/>
        <v>0</v>
      </c>
      <c r="BB137" s="40">
        <f ca="1"/>
        <v>0</v>
      </c>
    </row>
    <row r="138" spans="26:54" s="3" customFormat="1" x14ac:dyDescent="0.2">
      <c r="AD138" s="3">
        <v>8</v>
      </c>
      <c r="AE138" s="37">
        <f ca="1"/>
        <v>1</v>
      </c>
      <c r="AF138" s="41">
        <f ca="1"/>
        <v>1</v>
      </c>
      <c r="AG138" s="41">
        <f ca="1"/>
        <v>1</v>
      </c>
      <c r="AH138" s="41">
        <f ca="1"/>
        <v>1</v>
      </c>
      <c r="AI138" s="41">
        <f ca="1"/>
        <v>1</v>
      </c>
      <c r="AJ138" s="41">
        <f ca="1"/>
        <v>1</v>
      </c>
      <c r="AK138" s="41">
        <f ca="1"/>
        <v>1</v>
      </c>
      <c r="AL138" s="38">
        <f ca="1"/>
        <v>1</v>
      </c>
      <c r="AM138" s="45">
        <f ca="1"/>
        <v>1</v>
      </c>
      <c r="AN138" s="41">
        <f ca="1"/>
        <v>1</v>
      </c>
      <c r="AO138" s="41">
        <f ca="1"/>
        <v>1</v>
      </c>
      <c r="AP138" s="41">
        <f ca="1"/>
        <v>1</v>
      </c>
      <c r="AQ138" s="41">
        <f ca="1"/>
        <v>1</v>
      </c>
      <c r="AR138" s="41">
        <f ca="1"/>
        <v>1</v>
      </c>
      <c r="AS138" s="41">
        <f ca="1"/>
        <v>1</v>
      </c>
      <c r="AT138" s="50">
        <f ca="1"/>
        <v>1</v>
      </c>
      <c r="AU138" s="37">
        <f ca="1"/>
        <v>0</v>
      </c>
      <c r="AV138" s="41">
        <f ca="1"/>
        <v>0</v>
      </c>
      <c r="AW138" s="41">
        <f ca="1"/>
        <v>0</v>
      </c>
      <c r="AX138" s="41">
        <f ca="1"/>
        <v>0</v>
      </c>
      <c r="AY138" s="41">
        <f ca="1"/>
        <v>0</v>
      </c>
      <c r="AZ138" s="41">
        <f ca="1"/>
        <v>0</v>
      </c>
      <c r="BA138" s="41">
        <f ca="1"/>
        <v>0</v>
      </c>
      <c r="BB138" s="38">
        <f ca="1"/>
        <v>0</v>
      </c>
    </row>
    <row r="139" spans="26:54" s="3" customFormat="1" x14ac:dyDescent="0.2">
      <c r="AD139" s="3">
        <v>9</v>
      </c>
      <c r="AE139" s="42">
        <f ca="1"/>
        <v>1</v>
      </c>
      <c r="AF139" s="8">
        <f ca="1"/>
        <v>1</v>
      </c>
      <c r="AG139" s="8">
        <f ca="1"/>
        <v>1</v>
      </c>
      <c r="AH139" s="8">
        <f ca="1"/>
        <v>1</v>
      </c>
      <c r="AI139" s="8">
        <f ca="1"/>
        <v>1</v>
      </c>
      <c r="AJ139" s="8">
        <f ca="1"/>
        <v>1</v>
      </c>
      <c r="AK139" s="8">
        <f ca="1"/>
        <v>1</v>
      </c>
      <c r="AL139" s="43">
        <f ca="1"/>
        <v>1</v>
      </c>
      <c r="AM139" s="36">
        <f ca="1"/>
        <v>1</v>
      </c>
      <c r="AN139" s="8">
        <f ca="1"/>
        <v>1</v>
      </c>
      <c r="AO139" s="8">
        <f ca="1"/>
        <v>1</v>
      </c>
      <c r="AP139" s="8">
        <f ca="1"/>
        <v>1</v>
      </c>
      <c r="AQ139" s="8">
        <f ca="1"/>
        <v>1</v>
      </c>
      <c r="AR139" s="8">
        <f ca="1"/>
        <v>1</v>
      </c>
      <c r="AS139" s="8">
        <f ca="1"/>
        <v>1</v>
      </c>
      <c r="AT139" s="47">
        <f ca="1"/>
        <v>1</v>
      </c>
      <c r="AU139" s="42">
        <f ca="1"/>
        <v>0</v>
      </c>
      <c r="AV139" s="8">
        <f ca="1"/>
        <v>0</v>
      </c>
      <c r="AW139" s="8">
        <f ca="1"/>
        <v>0</v>
      </c>
      <c r="AX139" s="8">
        <f ca="1"/>
        <v>0</v>
      </c>
      <c r="AY139" s="8">
        <f ca="1"/>
        <v>0</v>
      </c>
      <c r="AZ139" s="8">
        <f ca="1"/>
        <v>0</v>
      </c>
      <c r="BA139" s="8">
        <f ca="1"/>
        <v>0</v>
      </c>
      <c r="BB139" s="43">
        <f ca="1"/>
        <v>0</v>
      </c>
    </row>
    <row r="140" spans="26:54" s="3" customFormat="1" x14ac:dyDescent="0.2">
      <c r="AD140" s="3">
        <v>10</v>
      </c>
      <c r="AE140" s="42">
        <f ca="1"/>
        <v>1</v>
      </c>
      <c r="AF140" s="8">
        <f ca="1"/>
        <v>1</v>
      </c>
      <c r="AG140" s="8">
        <f ca="1"/>
        <v>1</v>
      </c>
      <c r="AH140" s="8">
        <f ca="1"/>
        <v>1</v>
      </c>
      <c r="AI140" s="8">
        <f ca="1"/>
        <v>1</v>
      </c>
      <c r="AJ140" s="8">
        <f ca="1"/>
        <v>1</v>
      </c>
      <c r="AK140" s="8">
        <f ca="1"/>
        <v>1</v>
      </c>
      <c r="AL140" s="43">
        <f ca="1"/>
        <v>1</v>
      </c>
      <c r="AM140" s="36">
        <f ca="1"/>
        <v>1</v>
      </c>
      <c r="AN140" s="8">
        <f ca="1"/>
        <v>1</v>
      </c>
      <c r="AO140" s="8">
        <f ca="1"/>
        <v>1</v>
      </c>
      <c r="AP140" s="8">
        <f ca="1"/>
        <v>1</v>
      </c>
      <c r="AQ140" s="8">
        <f ca="1"/>
        <v>1</v>
      </c>
      <c r="AR140" s="8">
        <f ca="1"/>
        <v>1</v>
      </c>
      <c r="AS140" s="8">
        <f ca="1"/>
        <v>1</v>
      </c>
      <c r="AT140" s="47">
        <f ca="1"/>
        <v>1</v>
      </c>
      <c r="AU140" s="42">
        <f ca="1"/>
        <v>0</v>
      </c>
      <c r="AV140" s="8">
        <f ca="1"/>
        <v>0</v>
      </c>
      <c r="AW140" s="8">
        <f ca="1"/>
        <v>0</v>
      </c>
      <c r="AX140" s="8">
        <f ca="1"/>
        <v>0</v>
      </c>
      <c r="AY140" s="8">
        <f ca="1"/>
        <v>0</v>
      </c>
      <c r="AZ140" s="8">
        <f ca="1"/>
        <v>0</v>
      </c>
      <c r="BA140" s="8">
        <f ca="1"/>
        <v>0</v>
      </c>
      <c r="BB140" s="43">
        <f ca="1"/>
        <v>0</v>
      </c>
    </row>
    <row r="141" spans="26:54" s="3" customFormat="1" x14ac:dyDescent="0.2">
      <c r="AD141" s="3">
        <v>11</v>
      </c>
      <c r="AE141" s="42">
        <f ca="1"/>
        <v>1</v>
      </c>
      <c r="AF141" s="8">
        <f ca="1"/>
        <v>1</v>
      </c>
      <c r="AG141" s="8">
        <f ca="1"/>
        <v>1</v>
      </c>
      <c r="AH141" s="8">
        <f ca="1"/>
        <v>1</v>
      </c>
      <c r="AI141" s="8">
        <f ca="1"/>
        <v>1</v>
      </c>
      <c r="AJ141" s="8">
        <f ca="1"/>
        <v>1</v>
      </c>
      <c r="AK141" s="8">
        <f ca="1"/>
        <v>1</v>
      </c>
      <c r="AL141" s="43">
        <f ca="1"/>
        <v>1</v>
      </c>
      <c r="AM141" s="36">
        <f ca="1"/>
        <v>1</v>
      </c>
      <c r="AN141" s="8">
        <f ca="1"/>
        <v>1</v>
      </c>
      <c r="AO141" s="8">
        <f ca="1"/>
        <v>1</v>
      </c>
      <c r="AP141" s="8">
        <f ca="1"/>
        <v>1</v>
      </c>
      <c r="AQ141" s="8">
        <f ca="1"/>
        <v>1</v>
      </c>
      <c r="AR141" s="8">
        <f ca="1"/>
        <v>1</v>
      </c>
      <c r="AS141" s="8">
        <f ca="1"/>
        <v>1</v>
      </c>
      <c r="AT141" s="47">
        <f ca="1"/>
        <v>1</v>
      </c>
      <c r="AU141" s="42">
        <f ca="1"/>
        <v>0</v>
      </c>
      <c r="AV141" s="8">
        <f ca="1"/>
        <v>0</v>
      </c>
      <c r="AW141" s="8">
        <f ca="1"/>
        <v>0</v>
      </c>
      <c r="AX141" s="8">
        <f ca="1"/>
        <v>0</v>
      </c>
      <c r="AY141" s="8">
        <f ca="1"/>
        <v>0</v>
      </c>
      <c r="AZ141" s="8">
        <f ca="1"/>
        <v>0</v>
      </c>
      <c r="BA141" s="8">
        <f ca="1"/>
        <v>0</v>
      </c>
      <c r="BB141" s="43">
        <f ca="1"/>
        <v>0</v>
      </c>
    </row>
    <row r="142" spans="26:54" s="3" customFormat="1" x14ac:dyDescent="0.2">
      <c r="AD142" s="3">
        <v>12</v>
      </c>
      <c r="AE142" s="42">
        <f ca="1"/>
        <v>1</v>
      </c>
      <c r="AF142" s="8">
        <f ca="1"/>
        <v>1</v>
      </c>
      <c r="AG142" s="8">
        <f ca="1"/>
        <v>1</v>
      </c>
      <c r="AH142" s="8">
        <f ca="1"/>
        <v>1</v>
      </c>
      <c r="AI142" s="8">
        <f ca="1"/>
        <v>1</v>
      </c>
      <c r="AJ142" s="8">
        <f ca="1"/>
        <v>1</v>
      </c>
      <c r="AK142" s="8">
        <f ca="1"/>
        <v>1</v>
      </c>
      <c r="AL142" s="43">
        <f ca="1"/>
        <v>1</v>
      </c>
      <c r="AM142" s="36">
        <f ca="1"/>
        <v>1</v>
      </c>
      <c r="AN142" s="8">
        <f ca="1"/>
        <v>1</v>
      </c>
      <c r="AO142" s="8">
        <f ca="1"/>
        <v>1</v>
      </c>
      <c r="AP142" s="8">
        <f ca="1"/>
        <v>1</v>
      </c>
      <c r="AQ142" s="8">
        <f ca="1"/>
        <v>1</v>
      </c>
      <c r="AR142" s="8">
        <f ca="1"/>
        <v>1</v>
      </c>
      <c r="AS142" s="8">
        <f ca="1"/>
        <v>1</v>
      </c>
      <c r="AT142" s="47">
        <f ca="1"/>
        <v>1</v>
      </c>
      <c r="AU142" s="42">
        <f ca="1"/>
        <v>0</v>
      </c>
      <c r="AV142" s="8">
        <f ca="1"/>
        <v>0</v>
      </c>
      <c r="AW142" s="8">
        <f ca="1"/>
        <v>0</v>
      </c>
      <c r="AX142" s="8">
        <f ca="1"/>
        <v>0</v>
      </c>
      <c r="AY142" s="8">
        <f ca="1"/>
        <v>0</v>
      </c>
      <c r="AZ142" s="8">
        <f ca="1"/>
        <v>0</v>
      </c>
      <c r="BA142" s="8">
        <f ca="1"/>
        <v>0</v>
      </c>
      <c r="BB142" s="43">
        <f ca="1"/>
        <v>0</v>
      </c>
    </row>
    <row r="143" spans="26:54" s="3" customFormat="1" x14ac:dyDescent="0.2">
      <c r="AD143" s="3">
        <v>13</v>
      </c>
      <c r="AE143" s="42">
        <f ca="1"/>
        <v>1</v>
      </c>
      <c r="AF143" s="8">
        <f ca="1"/>
        <v>1</v>
      </c>
      <c r="AG143" s="8">
        <f ca="1"/>
        <v>1</v>
      </c>
      <c r="AH143" s="8">
        <f ca="1"/>
        <v>1</v>
      </c>
      <c r="AI143" s="8">
        <f ca="1"/>
        <v>1</v>
      </c>
      <c r="AJ143" s="8">
        <f ca="1"/>
        <v>1</v>
      </c>
      <c r="AK143" s="8">
        <f ca="1"/>
        <v>1</v>
      </c>
      <c r="AL143" s="43">
        <f ca="1"/>
        <v>1</v>
      </c>
      <c r="AM143" s="36">
        <f ca="1"/>
        <v>1</v>
      </c>
      <c r="AN143" s="8">
        <f ca="1"/>
        <v>1</v>
      </c>
      <c r="AO143" s="8">
        <f ca="1"/>
        <v>1</v>
      </c>
      <c r="AP143" s="8">
        <f ca="1"/>
        <v>1</v>
      </c>
      <c r="AQ143" s="8">
        <f ca="1"/>
        <v>1</v>
      </c>
      <c r="AR143" s="8">
        <f ca="1"/>
        <v>1</v>
      </c>
      <c r="AS143" s="8">
        <f ca="1"/>
        <v>1</v>
      </c>
      <c r="AT143" s="47">
        <f ca="1"/>
        <v>1</v>
      </c>
      <c r="AU143" s="42">
        <f ca="1"/>
        <v>0</v>
      </c>
      <c r="AV143" s="8">
        <f ca="1"/>
        <v>0</v>
      </c>
      <c r="AW143" s="8">
        <f ca="1"/>
        <v>0</v>
      </c>
      <c r="AX143" s="8">
        <f ca="1"/>
        <v>0</v>
      </c>
      <c r="AY143" s="8">
        <f ca="1"/>
        <v>0</v>
      </c>
      <c r="AZ143" s="8">
        <f ca="1"/>
        <v>0</v>
      </c>
      <c r="BA143" s="8">
        <f ca="1"/>
        <v>0</v>
      </c>
      <c r="BB143" s="43">
        <f ca="1"/>
        <v>0</v>
      </c>
    </row>
    <row r="144" spans="26:54" s="3" customFormat="1" x14ac:dyDescent="0.2">
      <c r="AD144" s="3">
        <v>14</v>
      </c>
      <c r="AE144" s="42">
        <f ca="1"/>
        <v>1</v>
      </c>
      <c r="AF144" s="8">
        <f ca="1"/>
        <v>1</v>
      </c>
      <c r="AG144" s="8">
        <f ca="1"/>
        <v>1</v>
      </c>
      <c r="AH144" s="8">
        <f ca="1"/>
        <v>1</v>
      </c>
      <c r="AI144" s="8">
        <f ca="1"/>
        <v>1</v>
      </c>
      <c r="AJ144" s="8">
        <f ca="1"/>
        <v>1</v>
      </c>
      <c r="AK144" s="8">
        <f ca="1"/>
        <v>1</v>
      </c>
      <c r="AL144" s="43">
        <f ca="1"/>
        <v>1</v>
      </c>
      <c r="AM144" s="36">
        <f ca="1"/>
        <v>1</v>
      </c>
      <c r="AN144" s="8">
        <f ca="1"/>
        <v>1</v>
      </c>
      <c r="AO144" s="8">
        <f ca="1"/>
        <v>1</v>
      </c>
      <c r="AP144" s="8">
        <f ca="1"/>
        <v>1</v>
      </c>
      <c r="AQ144" s="8">
        <f ca="1"/>
        <v>1</v>
      </c>
      <c r="AR144" s="8">
        <f ca="1"/>
        <v>1</v>
      </c>
      <c r="AS144" s="8">
        <f ca="1"/>
        <v>1</v>
      </c>
      <c r="AT144" s="47">
        <f ca="1"/>
        <v>1</v>
      </c>
      <c r="AU144" s="42">
        <f ca="1"/>
        <v>0</v>
      </c>
      <c r="AV144" s="8">
        <f ca="1"/>
        <v>0</v>
      </c>
      <c r="AW144" s="8">
        <f ca="1"/>
        <v>0</v>
      </c>
      <c r="AX144" s="8">
        <f ca="1"/>
        <v>0</v>
      </c>
      <c r="AY144" s="8">
        <f ca="1"/>
        <v>0</v>
      </c>
      <c r="AZ144" s="8">
        <f ca="1"/>
        <v>0</v>
      </c>
      <c r="BA144" s="8">
        <f ca="1"/>
        <v>0</v>
      </c>
      <c r="BB144" s="43">
        <f ca="1"/>
        <v>0</v>
      </c>
    </row>
    <row r="145" spans="9:55" s="3" customFormat="1" ht="12" thickBot="1" x14ac:dyDescent="0.25">
      <c r="AD145" s="3">
        <v>15</v>
      </c>
      <c r="AE145" s="39">
        <f ca="1"/>
        <v>1</v>
      </c>
      <c r="AF145" s="44">
        <f ca="1"/>
        <v>1</v>
      </c>
      <c r="AG145" s="44">
        <f ca="1"/>
        <v>1</v>
      </c>
      <c r="AH145" s="44">
        <f ca="1"/>
        <v>1</v>
      </c>
      <c r="AI145" s="44">
        <f ca="1"/>
        <v>1</v>
      </c>
      <c r="AJ145" s="44">
        <f ca="1"/>
        <v>1</v>
      </c>
      <c r="AK145" s="44">
        <f ca="1"/>
        <v>1</v>
      </c>
      <c r="AL145" s="40">
        <f ca="1"/>
        <v>1</v>
      </c>
      <c r="AM145" s="5">
        <f ca="1"/>
        <v>1</v>
      </c>
      <c r="AN145" s="16">
        <f ca="1"/>
        <v>1</v>
      </c>
      <c r="AO145" s="16">
        <f ca="1"/>
        <v>1</v>
      </c>
      <c r="AP145" s="16">
        <f ca="1"/>
        <v>1</v>
      </c>
      <c r="AQ145" s="16">
        <f ca="1"/>
        <v>1</v>
      </c>
      <c r="AR145" s="16">
        <f ca="1"/>
        <v>1</v>
      </c>
      <c r="AS145" s="16">
        <f ca="1"/>
        <v>1</v>
      </c>
      <c r="AT145" s="4">
        <f ca="1"/>
        <v>1</v>
      </c>
      <c r="AU145" s="39">
        <f ca="1"/>
        <v>0</v>
      </c>
      <c r="AV145" s="44">
        <f ca="1"/>
        <v>0</v>
      </c>
      <c r="AW145" s="44">
        <f ca="1"/>
        <v>0</v>
      </c>
      <c r="AX145" s="44">
        <f ca="1"/>
        <v>0</v>
      </c>
      <c r="AY145" s="44">
        <f ca="1"/>
        <v>0</v>
      </c>
      <c r="AZ145" s="44">
        <f ca="1"/>
        <v>0</v>
      </c>
      <c r="BA145" s="44">
        <f ca="1"/>
        <v>0</v>
      </c>
      <c r="BB145" s="40">
        <f ca="1"/>
        <v>0</v>
      </c>
    </row>
    <row r="146" spans="9:55" s="3" customFormat="1" x14ac:dyDescent="0.2">
      <c r="AD146" s="3">
        <v>16</v>
      </c>
      <c r="AE146" s="46">
        <f ca="1"/>
        <v>1</v>
      </c>
      <c r="AF146" s="12">
        <f ca="1"/>
        <v>1</v>
      </c>
      <c r="AG146" s="12">
        <f ca="1"/>
        <v>1</v>
      </c>
      <c r="AH146" s="12">
        <f ca="1"/>
        <v>1</v>
      </c>
      <c r="AI146" s="12">
        <f ca="1"/>
        <v>1</v>
      </c>
      <c r="AJ146" s="12">
        <f ca="1"/>
        <v>1</v>
      </c>
      <c r="AK146" s="12">
        <f ca="1"/>
        <v>1</v>
      </c>
      <c r="AL146" s="6">
        <f ca="1"/>
        <v>1</v>
      </c>
      <c r="AM146" s="37">
        <f ca="1"/>
        <v>1</v>
      </c>
      <c r="AN146" s="41">
        <f ca="1"/>
        <v>1</v>
      </c>
      <c r="AO146" s="41">
        <f ca="1"/>
        <v>1</v>
      </c>
      <c r="AP146" s="41">
        <f ca="1"/>
        <v>1</v>
      </c>
      <c r="AQ146" s="41">
        <f ca="1"/>
        <v>1</v>
      </c>
      <c r="AR146" s="41">
        <f ca="1"/>
        <v>1</v>
      </c>
      <c r="AS146" s="41">
        <f ca="1"/>
        <v>1</v>
      </c>
      <c r="AT146" s="38">
        <f ca="1"/>
        <v>1</v>
      </c>
      <c r="AU146" s="7">
        <f ca="1"/>
        <v>0</v>
      </c>
      <c r="AV146" s="12">
        <f ca="1"/>
        <v>0</v>
      </c>
      <c r="AW146" s="12">
        <f ca="1"/>
        <v>0</v>
      </c>
      <c r="AX146" s="12">
        <f ca="1"/>
        <v>0</v>
      </c>
      <c r="AY146" s="12">
        <f ca="1"/>
        <v>0</v>
      </c>
      <c r="AZ146" s="12">
        <f ca="1"/>
        <v>0</v>
      </c>
      <c r="BA146" s="12">
        <f ca="1"/>
        <v>0</v>
      </c>
      <c r="BB146" s="51">
        <f ca="1"/>
        <v>0</v>
      </c>
    </row>
    <row r="147" spans="9:55" s="3" customFormat="1" x14ac:dyDescent="0.2">
      <c r="AD147" s="3">
        <v>17</v>
      </c>
      <c r="AE147" s="42">
        <f ca="1"/>
        <v>1</v>
      </c>
      <c r="AF147" s="8">
        <f ca="1"/>
        <v>1</v>
      </c>
      <c r="AG147" s="8">
        <f ca="1"/>
        <v>1</v>
      </c>
      <c r="AH147" s="8">
        <f ca="1"/>
        <v>1</v>
      </c>
      <c r="AI147" s="8">
        <f ca="1"/>
        <v>1</v>
      </c>
      <c r="AJ147" s="8">
        <f ca="1"/>
        <v>1</v>
      </c>
      <c r="AK147" s="8">
        <f ca="1"/>
        <v>1</v>
      </c>
      <c r="AL147" s="47">
        <f ca="1"/>
        <v>1</v>
      </c>
      <c r="AM147" s="42">
        <f ca="1"/>
        <v>1</v>
      </c>
      <c r="AN147" s="8">
        <f ca="1"/>
        <v>1</v>
      </c>
      <c r="AO147" s="8">
        <f ca="1"/>
        <v>1</v>
      </c>
      <c r="AP147" s="8">
        <f ca="1"/>
        <v>1</v>
      </c>
      <c r="AQ147" s="8">
        <f ca="1"/>
        <v>1</v>
      </c>
      <c r="AR147" s="8">
        <f ca="1"/>
        <v>1</v>
      </c>
      <c r="AS147" s="8">
        <f ca="1"/>
        <v>1</v>
      </c>
      <c r="AT147" s="43">
        <f ca="1"/>
        <v>1</v>
      </c>
      <c r="AU147" s="36">
        <f ca="1"/>
        <v>0</v>
      </c>
      <c r="AV147" s="8">
        <f ca="1"/>
        <v>0</v>
      </c>
      <c r="AW147" s="8">
        <f ca="1"/>
        <v>0</v>
      </c>
      <c r="AX147" s="8">
        <f ca="1"/>
        <v>0</v>
      </c>
      <c r="AY147" s="8">
        <f ca="1"/>
        <v>0</v>
      </c>
      <c r="AZ147" s="8">
        <f ca="1"/>
        <v>0</v>
      </c>
      <c r="BA147" s="8">
        <f ca="1"/>
        <v>0</v>
      </c>
      <c r="BB147" s="43">
        <f ca="1"/>
        <v>0</v>
      </c>
    </row>
    <row r="148" spans="9:55" s="3" customFormat="1" x14ac:dyDescent="0.2">
      <c r="AD148" s="3">
        <v>18</v>
      </c>
      <c r="AE148" s="42">
        <f ca="1"/>
        <v>1</v>
      </c>
      <c r="AF148" s="8">
        <f ca="1"/>
        <v>1</v>
      </c>
      <c r="AG148" s="8">
        <f ca="1"/>
        <v>1</v>
      </c>
      <c r="AH148" s="8">
        <f ca="1"/>
        <v>1</v>
      </c>
      <c r="AI148" s="8">
        <f ca="1"/>
        <v>1</v>
      </c>
      <c r="AJ148" s="8">
        <f ca="1"/>
        <v>1</v>
      </c>
      <c r="AK148" s="8">
        <f ca="1"/>
        <v>1</v>
      </c>
      <c r="AL148" s="47">
        <f ca="1"/>
        <v>1</v>
      </c>
      <c r="AM148" s="42">
        <f ca="1"/>
        <v>1</v>
      </c>
      <c r="AN148" s="8">
        <f ca="1"/>
        <v>1</v>
      </c>
      <c r="AO148" s="8">
        <f ca="1"/>
        <v>1</v>
      </c>
      <c r="AP148" s="8">
        <f ca="1"/>
        <v>1</v>
      </c>
      <c r="AQ148" s="8">
        <f ca="1"/>
        <v>1</v>
      </c>
      <c r="AR148" s="8">
        <f ca="1"/>
        <v>1</v>
      </c>
      <c r="AS148" s="8">
        <f ca="1"/>
        <v>1</v>
      </c>
      <c r="AT148" s="43">
        <f ca="1"/>
        <v>1</v>
      </c>
      <c r="AU148" s="36">
        <f ca="1"/>
        <v>0</v>
      </c>
      <c r="AV148" s="8">
        <f ca="1"/>
        <v>0</v>
      </c>
      <c r="AW148" s="8">
        <f ca="1"/>
        <v>0</v>
      </c>
      <c r="AX148" s="8">
        <f ca="1"/>
        <v>0</v>
      </c>
      <c r="AY148" s="8">
        <f ca="1"/>
        <v>0</v>
      </c>
      <c r="AZ148" s="8">
        <f ca="1"/>
        <v>0</v>
      </c>
      <c r="BA148" s="8">
        <f ca="1"/>
        <v>0</v>
      </c>
      <c r="BB148" s="43">
        <f ca="1"/>
        <v>0</v>
      </c>
    </row>
    <row r="149" spans="9:55" x14ac:dyDescent="0.15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>
        <v>19</v>
      </c>
      <c r="AE149" s="42">
        <f ca="1"/>
        <v>1</v>
      </c>
      <c r="AF149" s="8">
        <f ca="1"/>
        <v>1</v>
      </c>
      <c r="AG149" s="8">
        <f ca="1"/>
        <v>1</v>
      </c>
      <c r="AH149" s="8">
        <f ca="1"/>
        <v>1</v>
      </c>
      <c r="AI149" s="8">
        <f ca="1"/>
        <v>1</v>
      </c>
      <c r="AJ149" s="8">
        <f ca="1"/>
        <v>1</v>
      </c>
      <c r="AK149" s="8">
        <f ca="1"/>
        <v>1</v>
      </c>
      <c r="AL149" s="47">
        <f ca="1"/>
        <v>1</v>
      </c>
      <c r="AM149" s="42">
        <f ca="1"/>
        <v>1</v>
      </c>
      <c r="AN149" s="8">
        <f ca="1"/>
        <v>1</v>
      </c>
      <c r="AO149" s="8">
        <f ca="1"/>
        <v>1</v>
      </c>
      <c r="AP149" s="8">
        <f ca="1"/>
        <v>1</v>
      </c>
      <c r="AQ149" s="8">
        <f ca="1"/>
        <v>1</v>
      </c>
      <c r="AR149" s="8">
        <f ca="1"/>
        <v>1</v>
      </c>
      <c r="AS149" s="8">
        <f ca="1"/>
        <v>1</v>
      </c>
      <c r="AT149" s="43">
        <f ca="1"/>
        <v>1</v>
      </c>
      <c r="AU149" s="36">
        <f ca="1"/>
        <v>0</v>
      </c>
      <c r="AV149" s="8">
        <f ca="1"/>
        <v>0</v>
      </c>
      <c r="AW149" s="8">
        <f ca="1"/>
        <v>0</v>
      </c>
      <c r="AX149" s="8">
        <f ca="1"/>
        <v>0</v>
      </c>
      <c r="AY149" s="8">
        <f ca="1"/>
        <v>0</v>
      </c>
      <c r="AZ149" s="8">
        <f ca="1"/>
        <v>0</v>
      </c>
      <c r="BA149" s="8">
        <f ca="1"/>
        <v>0</v>
      </c>
      <c r="BB149" s="43">
        <f ca="1"/>
        <v>0</v>
      </c>
      <c r="BC149" s="3"/>
    </row>
    <row r="150" spans="9:55" x14ac:dyDescent="0.15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>
        <v>20</v>
      </c>
      <c r="AE150" s="42">
        <f ca="1"/>
        <v>1</v>
      </c>
      <c r="AF150" s="8">
        <f ca="1"/>
        <v>1</v>
      </c>
      <c r="AG150" s="8">
        <f ca="1"/>
        <v>1</v>
      </c>
      <c r="AH150" s="8">
        <f ca="1"/>
        <v>1</v>
      </c>
      <c r="AI150" s="8">
        <f ca="1"/>
        <v>1</v>
      </c>
      <c r="AJ150" s="8">
        <f ca="1"/>
        <v>1</v>
      </c>
      <c r="AK150" s="8">
        <f ca="1"/>
        <v>1</v>
      </c>
      <c r="AL150" s="47">
        <f ca="1"/>
        <v>1</v>
      </c>
      <c r="AM150" s="42">
        <f ca="1"/>
        <v>1</v>
      </c>
      <c r="AN150" s="8">
        <f ca="1"/>
        <v>1</v>
      </c>
      <c r="AO150" s="8">
        <f ca="1"/>
        <v>1</v>
      </c>
      <c r="AP150" s="8">
        <f ca="1"/>
        <v>1</v>
      </c>
      <c r="AQ150" s="8">
        <f ca="1"/>
        <v>1</v>
      </c>
      <c r="AR150" s="8">
        <f ca="1"/>
        <v>1</v>
      </c>
      <c r="AS150" s="8">
        <f ca="1"/>
        <v>1</v>
      </c>
      <c r="AT150" s="43">
        <f ca="1"/>
        <v>1</v>
      </c>
      <c r="AU150" s="36">
        <f ca="1"/>
        <v>0</v>
      </c>
      <c r="AV150" s="8">
        <f ca="1"/>
        <v>0</v>
      </c>
      <c r="AW150" s="8">
        <f ca="1"/>
        <v>0</v>
      </c>
      <c r="AX150" s="8">
        <f ca="1"/>
        <v>0</v>
      </c>
      <c r="AY150" s="8">
        <f ca="1"/>
        <v>0</v>
      </c>
      <c r="AZ150" s="8">
        <f ca="1"/>
        <v>0</v>
      </c>
      <c r="BA150" s="8">
        <f ca="1"/>
        <v>0</v>
      </c>
      <c r="BB150" s="43">
        <f ca="1"/>
        <v>0</v>
      </c>
      <c r="BC150" s="3"/>
    </row>
    <row r="151" spans="9:55" x14ac:dyDescent="0.15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>
        <v>21</v>
      </c>
      <c r="AE151" s="42">
        <f ca="1"/>
        <v>1</v>
      </c>
      <c r="AF151" s="8">
        <f ca="1"/>
        <v>1</v>
      </c>
      <c r="AG151" s="8">
        <f ca="1"/>
        <v>1</v>
      </c>
      <c r="AH151" s="8">
        <f ca="1"/>
        <v>1</v>
      </c>
      <c r="AI151" s="8">
        <f ca="1"/>
        <v>1</v>
      </c>
      <c r="AJ151" s="8">
        <f ca="1"/>
        <v>1</v>
      </c>
      <c r="AK151" s="8">
        <f ca="1"/>
        <v>1</v>
      </c>
      <c r="AL151" s="47">
        <f ca="1"/>
        <v>1</v>
      </c>
      <c r="AM151" s="42">
        <f ca="1"/>
        <v>1</v>
      </c>
      <c r="AN151" s="8">
        <f ca="1"/>
        <v>1</v>
      </c>
      <c r="AO151" s="8">
        <f ca="1"/>
        <v>1</v>
      </c>
      <c r="AP151" s="8">
        <f ca="1"/>
        <v>1</v>
      </c>
      <c r="AQ151" s="8">
        <f ca="1"/>
        <v>1</v>
      </c>
      <c r="AR151" s="8">
        <f ca="1"/>
        <v>1</v>
      </c>
      <c r="AS151" s="8">
        <f ca="1"/>
        <v>1</v>
      </c>
      <c r="AT151" s="43">
        <f ca="1"/>
        <v>1</v>
      </c>
      <c r="AU151" s="36">
        <f ca="1"/>
        <v>0</v>
      </c>
      <c r="AV151" s="8">
        <f ca="1"/>
        <v>0</v>
      </c>
      <c r="AW151" s="8">
        <f ca="1"/>
        <v>0</v>
      </c>
      <c r="AX151" s="8">
        <f ca="1"/>
        <v>0</v>
      </c>
      <c r="AY151" s="8">
        <f ca="1"/>
        <v>0</v>
      </c>
      <c r="AZ151" s="8">
        <f ca="1"/>
        <v>0</v>
      </c>
      <c r="BA151" s="8">
        <f ca="1"/>
        <v>0</v>
      </c>
      <c r="BB151" s="43">
        <f ca="1"/>
        <v>0</v>
      </c>
      <c r="BC151" s="3"/>
    </row>
    <row r="152" spans="9:55" x14ac:dyDescent="0.15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>
        <v>22</v>
      </c>
      <c r="AE152" s="42">
        <f ca="1"/>
        <v>1</v>
      </c>
      <c r="AF152" s="8">
        <f ca="1"/>
        <v>1</v>
      </c>
      <c r="AG152" s="8">
        <f ca="1"/>
        <v>1</v>
      </c>
      <c r="AH152" s="8">
        <f ca="1"/>
        <v>1</v>
      </c>
      <c r="AI152" s="8">
        <f ca="1"/>
        <v>1</v>
      </c>
      <c r="AJ152" s="8">
        <f ca="1"/>
        <v>1</v>
      </c>
      <c r="AK152" s="8">
        <f ca="1"/>
        <v>1</v>
      </c>
      <c r="AL152" s="47">
        <f ca="1"/>
        <v>1</v>
      </c>
      <c r="AM152" s="42">
        <f ca="1"/>
        <v>1</v>
      </c>
      <c r="AN152" s="8">
        <f ca="1"/>
        <v>1</v>
      </c>
      <c r="AO152" s="8">
        <f ca="1"/>
        <v>1</v>
      </c>
      <c r="AP152" s="8">
        <f ca="1"/>
        <v>1</v>
      </c>
      <c r="AQ152" s="8">
        <f ca="1"/>
        <v>1</v>
      </c>
      <c r="AR152" s="8">
        <f ca="1"/>
        <v>1</v>
      </c>
      <c r="AS152" s="8">
        <f ca="1"/>
        <v>1</v>
      </c>
      <c r="AT152" s="43">
        <f ca="1"/>
        <v>1</v>
      </c>
      <c r="AU152" s="36">
        <f ca="1"/>
        <v>0</v>
      </c>
      <c r="AV152" s="8">
        <f ca="1"/>
        <v>0</v>
      </c>
      <c r="AW152" s="8">
        <f ca="1"/>
        <v>0</v>
      </c>
      <c r="AX152" s="8">
        <f ca="1"/>
        <v>0</v>
      </c>
      <c r="AY152" s="8">
        <f ca="1"/>
        <v>0</v>
      </c>
      <c r="AZ152" s="8">
        <f ca="1"/>
        <v>0</v>
      </c>
      <c r="BA152" s="8">
        <f ca="1"/>
        <v>0</v>
      </c>
      <c r="BB152" s="43">
        <f ca="1"/>
        <v>0</v>
      </c>
      <c r="BC152" s="3"/>
    </row>
    <row r="153" spans="9:55" ht="12" thickBot="1" x14ac:dyDescent="0.2"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>
        <v>23</v>
      </c>
      <c r="AE153" s="39">
        <f ca="1"/>
        <v>1</v>
      </c>
      <c r="AF153" s="44">
        <f ca="1"/>
        <v>1</v>
      </c>
      <c r="AG153" s="44">
        <f ca="1"/>
        <v>1</v>
      </c>
      <c r="AH153" s="44">
        <f ca="1"/>
        <v>1</v>
      </c>
      <c r="AI153" s="44">
        <f ca="1"/>
        <v>1</v>
      </c>
      <c r="AJ153" s="44">
        <f ca="1"/>
        <v>1</v>
      </c>
      <c r="AK153" s="44">
        <f ca="1"/>
        <v>1</v>
      </c>
      <c r="AL153" s="48">
        <f ca="1"/>
        <v>1</v>
      </c>
      <c r="AM153" s="39">
        <f ca="1"/>
        <v>1</v>
      </c>
      <c r="AN153" s="44">
        <f ca="1"/>
        <v>1</v>
      </c>
      <c r="AO153" s="44">
        <f ca="1"/>
        <v>1</v>
      </c>
      <c r="AP153" s="44">
        <f ca="1"/>
        <v>1</v>
      </c>
      <c r="AQ153" s="44">
        <f ca="1"/>
        <v>1</v>
      </c>
      <c r="AR153" s="44">
        <f ca="1"/>
        <v>1</v>
      </c>
      <c r="AS153" s="44">
        <f ca="1"/>
        <v>1</v>
      </c>
      <c r="AT153" s="40">
        <f ca="1"/>
        <v>1</v>
      </c>
      <c r="AU153" s="49">
        <f ca="1"/>
        <v>0</v>
      </c>
      <c r="AV153" s="44">
        <f ca="1"/>
        <v>0</v>
      </c>
      <c r="AW153" s="44">
        <f ca="1"/>
        <v>0</v>
      </c>
      <c r="AX153" s="44">
        <f ca="1"/>
        <v>0</v>
      </c>
      <c r="AY153" s="44">
        <f ca="1"/>
        <v>0</v>
      </c>
      <c r="AZ153" s="44">
        <f ca="1"/>
        <v>0</v>
      </c>
      <c r="BA153" s="44">
        <f ca="1"/>
        <v>0</v>
      </c>
      <c r="BB153" s="40">
        <f ca="1"/>
        <v>0</v>
      </c>
    </row>
    <row r="155" spans="9:55" s="56" customFormat="1" x14ac:dyDescent="0.15"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  <c r="AR155" s="105"/>
      <c r="AS155" s="105"/>
      <c r="AT155" s="105"/>
      <c r="AU155" s="105"/>
      <c r="AV155" s="105"/>
      <c r="AW155" s="105"/>
      <c r="AX155" s="105"/>
      <c r="AY155" s="105"/>
      <c r="AZ155" s="105"/>
      <c r="BA155" s="105"/>
      <c r="BB155" s="105"/>
      <c r="BC155" s="105"/>
    </row>
    <row r="156" spans="9:55" s="108" customFormat="1" x14ac:dyDescent="0.15"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9"/>
      <c r="AN156" s="109"/>
      <c r="AO156" s="109"/>
      <c r="AP156" s="109"/>
      <c r="AQ156" s="109"/>
      <c r="AR156" s="109"/>
      <c r="AS156" s="109"/>
      <c r="AT156" s="109"/>
      <c r="AU156" s="109"/>
      <c r="AV156" s="109"/>
      <c r="AW156" s="109"/>
      <c r="AX156" s="109"/>
      <c r="AY156" s="109"/>
      <c r="AZ156" s="109"/>
      <c r="BA156" s="109"/>
      <c r="BB156" s="109"/>
      <c r="BC156" s="109"/>
    </row>
    <row r="157" spans="9:55" s="56" customFormat="1" x14ac:dyDescent="0.15"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  <c r="AR157" s="105"/>
      <c r="AS157" s="105"/>
      <c r="AT157" s="105"/>
      <c r="AU157" s="105"/>
      <c r="AV157" s="105"/>
      <c r="AW157" s="105"/>
      <c r="AX157" s="105"/>
      <c r="AY157" s="105"/>
      <c r="AZ157" s="105"/>
      <c r="BA157" s="105"/>
      <c r="BB157" s="105"/>
      <c r="BC157" s="105"/>
    </row>
    <row r="158" spans="9:55" s="56" customFormat="1" x14ac:dyDescent="0.15"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  <c r="AM158" s="105"/>
      <c r="AN158" s="105"/>
      <c r="AO158" s="105"/>
      <c r="AP158" s="105"/>
      <c r="AQ158" s="105"/>
      <c r="AR158" s="105"/>
      <c r="AS158" s="105"/>
      <c r="AT158" s="105"/>
      <c r="AU158" s="105"/>
      <c r="AV158" s="105"/>
      <c r="AW158" s="105"/>
      <c r="AX158" s="105"/>
      <c r="AY158" s="105"/>
      <c r="AZ158" s="105"/>
      <c r="BA158" s="105"/>
      <c r="BB158" s="105"/>
      <c r="BC158" s="105"/>
    </row>
    <row r="159" spans="9:55" s="56" customFormat="1" ht="12" thickBot="1" x14ac:dyDescent="0.2">
      <c r="AE159" s="103" t="s">
        <v>2</v>
      </c>
    </row>
    <row r="160" spans="9:55" x14ac:dyDescent="0.15"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9" cm="1">
        <f t="array" aca="1" ref="AE160:BB162" ca="1">TRANSPOSE(_xlfn.ANCHORARRAY(F14))</f>
        <v>0.65186420370830267</v>
      </c>
      <c r="AF160" s="60">
        <f ca="1"/>
        <v>0.77646229791945376</v>
      </c>
      <c r="AG160" s="60">
        <f ca="1"/>
        <v>0.90206397003973415</v>
      </c>
      <c r="AH160" s="60">
        <f ca="1"/>
        <v>0.78496309455328706</v>
      </c>
      <c r="AI160" s="60">
        <f ca="1"/>
        <v>0.10985091253031531</v>
      </c>
      <c r="AJ160" s="60">
        <f ca="1"/>
        <v>0.82922863258693869</v>
      </c>
      <c r="AK160" s="60">
        <f ca="1"/>
        <v>0.16579733843698818</v>
      </c>
      <c r="AL160" s="61">
        <f ca="1"/>
        <v>0.34993142439615976</v>
      </c>
      <c r="AM160" s="59">
        <f ca="1"/>
        <v>0.17088368370430485</v>
      </c>
      <c r="AN160" s="60">
        <f ca="1"/>
        <v>0.38049469286652626</v>
      </c>
      <c r="AO160" s="60">
        <f ca="1"/>
        <v>0.25199553209604519</v>
      </c>
      <c r="AP160" s="60">
        <f ca="1"/>
        <v>0.55973981504198655</v>
      </c>
      <c r="AQ160" s="60">
        <f ca="1"/>
        <v>0.77925809691386694</v>
      </c>
      <c r="AR160" s="60">
        <f ca="1"/>
        <v>0.84030986639023841</v>
      </c>
      <c r="AS160" s="60">
        <f ca="1"/>
        <v>0.34684582002354136</v>
      </c>
      <c r="AT160" s="62">
        <f ca="1"/>
        <v>0.53121781036911275</v>
      </c>
      <c r="AU160" s="63">
        <f ca="1"/>
        <v>0.70638025177317854</v>
      </c>
      <c r="AV160" s="60">
        <f ca="1"/>
        <v>0.62746625216872376</v>
      </c>
      <c r="AW160" s="60">
        <f ca="1"/>
        <v>0.46191254785565006</v>
      </c>
      <c r="AX160" s="60">
        <f ca="1"/>
        <v>0.62781434206930831</v>
      </c>
      <c r="AY160" s="60">
        <f ca="1"/>
        <v>0.41905277768344251</v>
      </c>
      <c r="AZ160" s="60">
        <f ca="1"/>
        <v>0.10554690617301299</v>
      </c>
      <c r="BA160" s="60">
        <f ca="1"/>
        <v>0.43708381278645647</v>
      </c>
      <c r="BB160" s="62">
        <f ca="1"/>
        <v>0.54149496035474809</v>
      </c>
      <c r="BC160" s="56"/>
    </row>
    <row r="161" spans="9:55" s="56" customFormat="1" x14ac:dyDescent="0.15">
      <c r="AE161" s="64">
        <f ca="1"/>
        <v>0.37272002870309717</v>
      </c>
      <c r="AF161" s="65">
        <f ca="1"/>
        <v>0.15280149560909351</v>
      </c>
      <c r="AG161" s="65">
        <f ca="1"/>
        <v>0.6674729172850955</v>
      </c>
      <c r="AH161" s="65">
        <f ca="1"/>
        <v>0.14848567920529421</v>
      </c>
      <c r="AI161" s="65">
        <f ca="1"/>
        <v>0.89451753652313704</v>
      </c>
      <c r="AJ161" s="65">
        <f ca="1"/>
        <v>0.83425443687654366</v>
      </c>
      <c r="AK161" s="65">
        <f ca="1"/>
        <v>0.24399402651914759</v>
      </c>
      <c r="AL161" s="66">
        <f ca="1"/>
        <v>0.65972018948188671</v>
      </c>
      <c r="AM161" s="64">
        <f ca="1"/>
        <v>0.65626424885383128</v>
      </c>
      <c r="AN161" s="65">
        <f ca="1"/>
        <v>0.39486824968306311</v>
      </c>
      <c r="AO161" s="65">
        <f ca="1"/>
        <v>0.9385740969458316</v>
      </c>
      <c r="AP161" s="65">
        <f ca="1"/>
        <v>0.88071705038503789</v>
      </c>
      <c r="AQ161" s="65">
        <f ca="1"/>
        <v>0.9127493241197584</v>
      </c>
      <c r="AR161" s="65">
        <f ca="1"/>
        <v>0.14070768758469243</v>
      </c>
      <c r="AS161" s="65">
        <f ca="1"/>
        <v>0.2853131090195169</v>
      </c>
      <c r="AT161" s="67">
        <f ca="1"/>
        <v>0.35322598078894263</v>
      </c>
      <c r="AU161" s="68">
        <f ca="1"/>
        <v>0.29292467023032831</v>
      </c>
      <c r="AV161" s="65">
        <f ca="1"/>
        <v>8.644726635882316E-2</v>
      </c>
      <c r="AW161" s="65">
        <f ca="1"/>
        <v>0.85353167033996558</v>
      </c>
      <c r="AX161" s="65">
        <f ca="1"/>
        <v>0.491644099519297</v>
      </c>
      <c r="AY161" s="65">
        <f ca="1"/>
        <v>0.36699015429080162</v>
      </c>
      <c r="AZ161" s="65">
        <f ca="1"/>
        <v>0.15878013273246316</v>
      </c>
      <c r="BA161" s="65">
        <f ca="1"/>
        <v>0.262168581518188</v>
      </c>
      <c r="BB161" s="67">
        <f ca="1"/>
        <v>0.52848988059633828</v>
      </c>
    </row>
    <row r="162" spans="9:55" s="56" customFormat="1" ht="12" thickBot="1" x14ac:dyDescent="0.2">
      <c r="AE162" s="69">
        <f ca="1"/>
        <v>0.10594083203858506</v>
      </c>
      <c r="AF162" s="70">
        <f ca="1"/>
        <v>0.25991904224803419</v>
      </c>
      <c r="AG162" s="70">
        <f ca="1"/>
        <v>0.11484582149442391</v>
      </c>
      <c r="AH162" s="70">
        <f ca="1"/>
        <v>0.74845962711771463</v>
      </c>
      <c r="AI162" s="70">
        <f ca="1"/>
        <v>0.56719471830489621</v>
      </c>
      <c r="AJ162" s="70">
        <f ca="1"/>
        <v>0.71358972996525649</v>
      </c>
      <c r="AK162" s="70">
        <f ca="1"/>
        <v>0.40783350726532808</v>
      </c>
      <c r="AL162" s="71">
        <f ca="1"/>
        <v>0.5794427896808112</v>
      </c>
      <c r="AM162" s="69">
        <f ca="1"/>
        <v>0.75738736973692045</v>
      </c>
      <c r="AN162" s="70">
        <f ca="1"/>
        <v>0.38945352546269163</v>
      </c>
      <c r="AO162" s="70">
        <f ca="1"/>
        <v>0.55229930985437381</v>
      </c>
      <c r="AP162" s="70">
        <f ca="1"/>
        <v>0.69539475635530179</v>
      </c>
      <c r="AQ162" s="70">
        <f ca="1"/>
        <v>0.74774512070034316</v>
      </c>
      <c r="AR162" s="70">
        <f ca="1"/>
        <v>0.47051956827165764</v>
      </c>
      <c r="AS162" s="70">
        <f ca="1"/>
        <v>0.21504306809976503</v>
      </c>
      <c r="AT162" s="72">
        <f ca="1"/>
        <v>2.3068032769625768E-2</v>
      </c>
      <c r="AU162" s="73">
        <f ca="1"/>
        <v>5.8874002742544729E-2</v>
      </c>
      <c r="AV162" s="70">
        <f ca="1"/>
        <v>0.53936078307342816</v>
      </c>
      <c r="AW162" s="70">
        <f ca="1"/>
        <v>0.41838142911751297</v>
      </c>
      <c r="AX162" s="70">
        <f ca="1"/>
        <v>0.39256965908425512</v>
      </c>
      <c r="AY162" s="70">
        <f ca="1"/>
        <v>0.16102585315447837</v>
      </c>
      <c r="AZ162" s="70">
        <f ca="1"/>
        <v>0.61972648787369211</v>
      </c>
      <c r="BA162" s="70">
        <f ca="1"/>
        <v>0.64223513304796342</v>
      </c>
      <c r="BB162" s="72">
        <f ca="1"/>
        <v>0.92818455274386191</v>
      </c>
    </row>
    <row r="163" spans="9:55" s="56" customFormat="1" x14ac:dyDescent="0.15"/>
    <row r="164" spans="9:55" s="56" customFormat="1" x14ac:dyDescent="0.15"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  <c r="AR164" s="105"/>
      <c r="AS164" s="105"/>
      <c r="AT164" s="105"/>
      <c r="AU164" s="105"/>
      <c r="AV164" s="105"/>
      <c r="AW164" s="105"/>
      <c r="AX164" s="105"/>
      <c r="AY164" s="105"/>
      <c r="AZ164" s="105"/>
      <c r="BA164" s="105"/>
      <c r="BB164" s="105"/>
      <c r="BC164" s="105"/>
    </row>
    <row r="165" spans="9:55" s="56" customFormat="1" ht="12" thickBot="1" x14ac:dyDescent="0.2">
      <c r="AA165" s="103" t="s">
        <v>1</v>
      </c>
      <c r="AE165" s="103" t="s">
        <v>45</v>
      </c>
    </row>
    <row r="166" spans="9:55" s="56" customFormat="1" x14ac:dyDescent="0.15">
      <c r="AA166" s="59" cm="1">
        <f t="array" aca="1" ref="AA166:AC189" ca="1">_xlfn.ANCHORARRAY(F48)</f>
        <v>0.78392245338919331</v>
      </c>
      <c r="AB166" s="60">
        <f ca="1"/>
        <v>0.75618183537269479</v>
      </c>
      <c r="AC166" s="62">
        <f ca="1"/>
        <v>0.25750825575302883</v>
      </c>
      <c r="AE166" s="59" cm="1">
        <f t="array" aca="1" ref="AE166:BB189" ca="1">IF(_xlfn.ANCHORARRAY(AE130)=0, "", MMULT(_xlfn.ANCHORARRAY(AA166),_xlfn.ANCHORARRAY( AE160))*_xlfn.ANCHORARRAY(AE130))</f>
        <v>0.82013574010375767</v>
      </c>
      <c r="AF166" s="60">
        <f ca="1"/>
        <v>0.79116324415289507</v>
      </c>
      <c r="AG166" s="60">
        <f ca="1"/>
        <v>1.2414528433353074</v>
      </c>
      <c r="AH166" s="60">
        <f ca="1"/>
        <v>0.92036690141085165</v>
      </c>
      <c r="AI166" s="60">
        <f ca="1"/>
        <v>0.90858983198195808</v>
      </c>
      <c r="AJ166" s="60">
        <f ca="1"/>
        <v>1.4646542420098658</v>
      </c>
      <c r="AK166" s="60">
        <f ca="1"/>
        <v>0.41949660219967999</v>
      </c>
      <c r="AL166" s="62">
        <f ca="1"/>
        <v>0.92239882652482241</v>
      </c>
      <c r="AM166" s="63">
        <f ca="1"/>
        <v>0.82524816127176337</v>
      </c>
      <c r="AN166" s="60">
        <f ca="1"/>
        <v>0.69715802894800261</v>
      </c>
      <c r="AO166" s="60">
        <f ca="1"/>
        <v>1.0494992709598168</v>
      </c>
      <c r="AP166" s="60">
        <f ca="1"/>
        <v>1.2838447354403675</v>
      </c>
      <c r="AQ166" s="60">
        <f ca="1"/>
        <v>1.4936329200835612</v>
      </c>
      <c r="AR166" s="60">
        <f ca="1"/>
        <v>0.88630104283992406</v>
      </c>
      <c r="AS166" s="60">
        <f ca="1"/>
        <v>0.54302418199305946</v>
      </c>
      <c r="AT166" s="61">
        <f ca="1"/>
        <v>0.68947684852505309</v>
      </c>
      <c r="AU166" s="59" t="str">
        <f ca="1"/>
        <v/>
      </c>
      <c r="AV166" s="60" t="str">
        <f ca="1"/>
        <v/>
      </c>
      <c r="AW166" s="60" t="str">
        <f ca="1"/>
        <v/>
      </c>
      <c r="AX166" s="60" t="str">
        <f ca="1"/>
        <v/>
      </c>
      <c r="AY166" s="60" t="str">
        <f ca="1"/>
        <v/>
      </c>
      <c r="AZ166" s="60" t="str">
        <f ca="1"/>
        <v/>
      </c>
      <c r="BA166" s="60" t="str">
        <f ca="1"/>
        <v/>
      </c>
      <c r="BB166" s="62" t="str">
        <f ca="1"/>
        <v/>
      </c>
    </row>
    <row r="167" spans="9:55" s="56" customFormat="1" x14ac:dyDescent="0.15">
      <c r="AA167" s="64">
        <f ca="1"/>
        <v>0.48167192287911686</v>
      </c>
      <c r="AB167" s="65">
        <f ca="1"/>
        <v>0.66219494319940941</v>
      </c>
      <c r="AC167" s="67">
        <f ca="1"/>
        <v>0.16879709326970493</v>
      </c>
      <c r="AE167" s="64">
        <f ca="1"/>
        <v>0.57868050719925934</v>
      </c>
      <c r="AF167" s="65">
        <f ca="1"/>
        <v>0.51905804460456328</v>
      </c>
      <c r="AG167" s="65">
        <f ca="1"/>
        <v>0.89588171840018682</v>
      </c>
      <c r="AH167" s="65">
        <f ca="1"/>
        <v>0.60275895853709671</v>
      </c>
      <c r="AI167" s="65">
        <f ca="1"/>
        <v>0.74099790932511267</v>
      </c>
      <c r="AJ167" s="65">
        <f ca="1"/>
        <v>1.0723070916111386</v>
      </c>
      <c r="AK167" s="65">
        <f ca="1"/>
        <v>0.3102726439094024</v>
      </c>
      <c r="AL167" s="67">
        <f ca="1"/>
        <v>0.70322377408039816</v>
      </c>
      <c r="AM167" s="68">
        <f ca="1"/>
        <v>0.64472952600286471</v>
      </c>
      <c r="AN167" s="65">
        <f ca="1"/>
        <v>0.51049199159018621</v>
      </c>
      <c r="AO167" s="65">
        <f ca="1"/>
        <v>0.83612471143541267</v>
      </c>
      <c r="AP167" s="65">
        <f ca="1"/>
        <v>0.97019794372551604</v>
      </c>
      <c r="AQ167" s="65">
        <f ca="1"/>
        <v>1.1059819356812288</v>
      </c>
      <c r="AR167" s="65">
        <f ca="1"/>
        <v>0.57735192379711786</v>
      </c>
      <c r="AS167" s="65">
        <f ca="1"/>
        <v>0.3922974359175887</v>
      </c>
      <c r="AT167" s="66">
        <f ca="1"/>
        <v>0.49367097935217724</v>
      </c>
      <c r="AU167" s="64" t="str">
        <f ca="1"/>
        <v/>
      </c>
      <c r="AV167" s="65" t="str">
        <f ca="1"/>
        <v/>
      </c>
      <c r="AW167" s="65" t="str">
        <f ca="1"/>
        <v/>
      </c>
      <c r="AX167" s="65" t="str">
        <f ca="1"/>
        <v/>
      </c>
      <c r="AY167" s="65" t="str">
        <f ca="1"/>
        <v/>
      </c>
      <c r="AZ167" s="65" t="str">
        <f ca="1"/>
        <v/>
      </c>
      <c r="BA167" s="65" t="str">
        <f ca="1"/>
        <v/>
      </c>
      <c r="BB167" s="67" t="str">
        <f ca="1"/>
        <v/>
      </c>
    </row>
    <row r="168" spans="9:55" s="56" customFormat="1" x14ac:dyDescent="0.15">
      <c r="AA168" s="64">
        <f ca="1"/>
        <v>0.81071192515564849</v>
      </c>
      <c r="AB168" s="65">
        <f ca="1"/>
        <v>0.658858900273672</v>
      </c>
      <c r="AC168" s="67">
        <f ca="1"/>
        <v>9.7956328159402473E-2</v>
      </c>
      <c r="AE168" s="64">
        <f ca="1"/>
        <v>0.78442156665835772</v>
      </c>
      <c r="AF168" s="65">
        <f ca="1"/>
        <v>0.75562258471156474</v>
      </c>
      <c r="AG168" s="65">
        <f ca="1"/>
        <v>1.1823343649874216</v>
      </c>
      <c r="AH168" s="65">
        <f ca="1"/>
        <v>0.80752640971702694</v>
      </c>
      <c r="AI168" s="65">
        <f ca="1"/>
        <v>0.7339785971232593</v>
      </c>
      <c r="AJ168" s="65">
        <f ca="1"/>
        <v>1.2918221317073102</v>
      </c>
      <c r="AK168" s="65">
        <f ca="1"/>
        <v>0.33512138828776655</v>
      </c>
      <c r="AL168" s="67">
        <f ca="1"/>
        <v>0.77511618533061655</v>
      </c>
      <c r="AM168" s="68">
        <f ca="1"/>
        <v>0.64511386721610497</v>
      </c>
      <c r="AN168" s="65">
        <f ca="1"/>
        <v>0.60678348304756102</v>
      </c>
      <c r="AO168" s="65">
        <f ca="1"/>
        <v>0.87678489273359872</v>
      </c>
      <c r="AP168" s="65">
        <f ca="1"/>
        <v>1.1021743272617814</v>
      </c>
      <c r="AQ168" s="65">
        <f ca="1"/>
        <v>1.3063732142801641</v>
      </c>
      <c r="AR168" s="65">
        <f ca="1"/>
        <v>0.82004611104565661</v>
      </c>
      <c r="AS168" s="65">
        <f ca="1"/>
        <v>0.49023795307292128</v>
      </c>
      <c r="AT168" s="66">
        <f ca="1"/>
        <v>0.6656503547599768</v>
      </c>
      <c r="AU168" s="64" t="str">
        <f ca="1"/>
        <v/>
      </c>
      <c r="AV168" s="65" t="str">
        <f ca="1"/>
        <v/>
      </c>
      <c r="AW168" s="65" t="str">
        <f ca="1"/>
        <v/>
      </c>
      <c r="AX168" s="65" t="str">
        <f ca="1"/>
        <v/>
      </c>
      <c r="AY168" s="65" t="str">
        <f ca="1"/>
        <v/>
      </c>
      <c r="AZ168" s="65" t="str">
        <f ca="1"/>
        <v/>
      </c>
      <c r="BA168" s="65" t="str">
        <f ca="1"/>
        <v/>
      </c>
      <c r="BB168" s="67" t="str">
        <f ca="1"/>
        <v/>
      </c>
    </row>
    <row r="169" spans="9:55" s="56" customFormat="1" x14ac:dyDescent="0.15">
      <c r="AA169" s="64">
        <f ca="1"/>
        <v>0.1314148465695042</v>
      </c>
      <c r="AB169" s="65">
        <f ca="1"/>
        <v>7.0644615396467714E-2</v>
      </c>
      <c r="AC169" s="67">
        <f ca="1"/>
        <v>0.88748440852741362</v>
      </c>
      <c r="AE169" s="64">
        <f ca="1"/>
        <v>0.20601613405343508</v>
      </c>
      <c r="AF169" s="65">
        <f ca="1"/>
        <v>0.34350737411190757</v>
      </c>
      <c r="AG169" s="65">
        <f ca="1"/>
        <v>0.26762184170863712</v>
      </c>
      <c r="AH169" s="65">
        <f ca="1"/>
        <v>0.7778917678119982</v>
      </c>
      <c r="AI169" s="65">
        <f ca="1"/>
        <v>0.58100535724345803</v>
      </c>
      <c r="AJ169" s="65">
        <f ca="1"/>
        <v>0.801208296787845</v>
      </c>
      <c r="AK169" s="65">
        <f ca="1"/>
        <v>0.40097097492784001</v>
      </c>
      <c r="AL169" s="67">
        <f ca="1"/>
        <v>0.60683830497745128</v>
      </c>
      <c r="AM169" s="68">
        <f ca="1"/>
        <v>0.74098767039106794</v>
      </c>
      <c r="AN169" s="65">
        <f ca="1"/>
        <v>0.42353189900887445</v>
      </c>
      <c r="AO169" s="65">
        <f ca="1"/>
        <v>0.58957818662263528</v>
      </c>
      <c r="AP169" s="65">
        <f ca="1"/>
        <v>0.75292804324719775</v>
      </c>
      <c r="AQ169" s="65">
        <f ca="1"/>
        <v>0.83049904437380939</v>
      </c>
      <c r="AR169" s="65">
        <f ca="1"/>
        <v>0.53794821338340681</v>
      </c>
      <c r="AS169" s="65">
        <f ca="1"/>
        <v>0.2565838951763621</v>
      </c>
      <c r="AT169" s="66">
        <f ca="1"/>
        <v>0.11523594002396219</v>
      </c>
      <c r="AU169" s="64" t="str">
        <f ca="1"/>
        <v/>
      </c>
      <c r="AV169" s="65" t="str">
        <f ca="1"/>
        <v/>
      </c>
      <c r="AW169" s="65" t="str">
        <f ca="1"/>
        <v/>
      </c>
      <c r="AX169" s="65" t="str">
        <f ca="1"/>
        <v/>
      </c>
      <c r="AY169" s="65" t="str">
        <f ca="1"/>
        <v/>
      </c>
      <c r="AZ169" s="65" t="str">
        <f ca="1"/>
        <v/>
      </c>
      <c r="BA169" s="65" t="str">
        <f ca="1"/>
        <v/>
      </c>
      <c r="BB169" s="67" t="str">
        <f ca="1"/>
        <v/>
      </c>
    </row>
    <row r="170" spans="9:55" s="56" customFormat="1" x14ac:dyDescent="0.15">
      <c r="AA170" s="64">
        <f ca="1"/>
        <v>0.60167347276327043</v>
      </c>
      <c r="AB170" s="65">
        <f ca="1"/>
        <v>0.51812495313630569</v>
      </c>
      <c r="AC170" s="67">
        <f ca="1"/>
        <v>0.87677906031112007</v>
      </c>
      <c r="AE170" s="64">
        <f ca="1"/>
        <v>0.6782116497833619</v>
      </c>
      <c r="AF170" s="65">
        <f ca="1"/>
        <v>0.77423860862976357</v>
      </c>
      <c r="AG170" s="65">
        <f ca="1"/>
        <v>0.98927674694706258</v>
      </c>
      <c r="AH170" s="65">
        <f ca="1"/>
        <v>1.2054593352156164</v>
      </c>
      <c r="AI170" s="65">
        <f ca="1"/>
        <v>1.0268706888477803</v>
      </c>
      <c r="AJ170" s="65">
        <f ca="1"/>
        <v>1.5568334449803394</v>
      </c>
      <c r="AK170" s="65">
        <f ca="1"/>
        <v>0.58375513321154449</v>
      </c>
      <c r="AL170" s="67">
        <f ca="1"/>
        <v>1.060405252244208</v>
      </c>
      <c r="AM170" s="68">
        <f ca="1"/>
        <v>1.1069044489248214</v>
      </c>
      <c r="AN170" s="65">
        <f ca="1"/>
        <v>0.77498935267708058</v>
      </c>
      <c r="AO170" s="65">
        <f ca="1"/>
        <v>1.1221621568166631</v>
      </c>
      <c r="AP170" s="65">
        <f ca="1"/>
        <v>1.4028096398397576</v>
      </c>
      <c r="AQ170" s="65">
        <f ca="1"/>
        <v>1.59738439041368</v>
      </c>
      <c r="AR170" s="65">
        <f ca="1"/>
        <v>0.99103802447120914</v>
      </c>
      <c r="AS170" s="65">
        <f ca="1"/>
        <v>0.54506102946183144</v>
      </c>
      <c r="AT170" s="66">
        <f ca="1"/>
        <v>0.52286042759625961</v>
      </c>
      <c r="AU170" s="64" t="str">
        <f ca="1"/>
        <v/>
      </c>
      <c r="AV170" s="65" t="str">
        <f ca="1"/>
        <v/>
      </c>
      <c r="AW170" s="65" t="str">
        <f ca="1"/>
        <v/>
      </c>
      <c r="AX170" s="65" t="str">
        <f ca="1"/>
        <v/>
      </c>
      <c r="AY170" s="65" t="str">
        <f ca="1"/>
        <v/>
      </c>
      <c r="AZ170" s="65" t="str">
        <f ca="1"/>
        <v/>
      </c>
      <c r="BA170" s="65" t="str">
        <f ca="1"/>
        <v/>
      </c>
      <c r="BB170" s="67" t="str">
        <f ca="1"/>
        <v/>
      </c>
    </row>
    <row r="171" spans="9:55" s="56" customFormat="1" x14ac:dyDescent="0.15">
      <c r="AA171" s="64">
        <f ca="1"/>
        <v>7.251766388444425E-2</v>
      </c>
      <c r="AB171" s="65">
        <f ca="1"/>
        <v>0.39842413173954605</v>
      </c>
      <c r="AC171" s="67">
        <f ca="1"/>
        <v>0.35481411652588535</v>
      </c>
      <c r="AE171" s="64">
        <f ca="1"/>
        <v>0.23336162576457753</v>
      </c>
      <c r="AF171" s="65">
        <f ca="1"/>
        <v>0.20940998049951381</v>
      </c>
      <c r="AG171" s="65">
        <f ca="1"/>
        <v>0.37210180800081843</v>
      </c>
      <c r="AH171" s="65">
        <f ca="1"/>
        <v>0.3816480090167001</v>
      </c>
      <c r="AI171" s="65">
        <f ca="1"/>
        <v>0.56561219724080158</v>
      </c>
      <c r="AJ171" s="65">
        <f ca="1"/>
        <v>0.64571253252326533</v>
      </c>
      <c r="AK171" s="65">
        <f ca="1"/>
        <v>0.25394142939723674</v>
      </c>
      <c r="AL171" s="67">
        <f ca="1"/>
        <v>0.49381913460022642</v>
      </c>
      <c r="AM171" s="68">
        <f ca="1"/>
        <v>0.54259532954056711</v>
      </c>
      <c r="AN171" s="65">
        <f ca="1"/>
        <v>0.3231012343435346</v>
      </c>
      <c r="AO171" s="65">
        <f ca="1"/>
        <v>0.58818828862963002</v>
      </c>
      <c r="AP171" s="65">
        <f ca="1"/>
        <v>0.63822582599076827</v>
      </c>
      <c r="AQ171" s="65">
        <f ca="1"/>
        <v>0.68548185809733742</v>
      </c>
      <c r="AR171" s="65">
        <f ca="1"/>
        <v>0.28394563162912917</v>
      </c>
      <c r="AS171" s="65">
        <f ca="1"/>
        <v>0.21512839255403701</v>
      </c>
      <c r="AT171" s="66">
        <f ca="1"/>
        <v>0.18744129299260676</v>
      </c>
      <c r="AU171" s="64" t="str">
        <f ca="1"/>
        <v/>
      </c>
      <c r="AV171" s="65" t="str">
        <f ca="1"/>
        <v/>
      </c>
      <c r="AW171" s="65" t="str">
        <f ca="1"/>
        <v/>
      </c>
      <c r="AX171" s="65" t="str">
        <f ca="1"/>
        <v/>
      </c>
      <c r="AY171" s="65" t="str">
        <f ca="1"/>
        <v/>
      </c>
      <c r="AZ171" s="65" t="str">
        <f ca="1"/>
        <v/>
      </c>
      <c r="BA171" s="65" t="str">
        <f ca="1"/>
        <v/>
      </c>
      <c r="BB171" s="67" t="str">
        <f ca="1"/>
        <v/>
      </c>
    </row>
    <row r="172" spans="9:55" s="56" customFormat="1" x14ac:dyDescent="0.15">
      <c r="AA172" s="64">
        <f ca="1"/>
        <v>0.15871454238580673</v>
      </c>
      <c r="AB172" s="65">
        <f ca="1"/>
        <v>0.86893196616790913</v>
      </c>
      <c r="AC172" s="67">
        <f ca="1"/>
        <v>0.53516680240065395</v>
      </c>
      <c r="AE172" s="64">
        <f ca="1"/>
        <v>0.4840246924861476</v>
      </c>
      <c r="AF172" s="65">
        <f ca="1"/>
        <v>0.39511000503004579</v>
      </c>
      <c r="AG172" s="65">
        <f ca="1"/>
        <v>0.78462089564619586</v>
      </c>
      <c r="AH172" s="65">
        <f ca="1"/>
        <v>0.65415975689197858</v>
      </c>
      <c r="AI172" s="65">
        <f ca="1"/>
        <v>1.0982536028294072</v>
      </c>
      <c r="AJ172" s="65">
        <f ca="1"/>
        <v>1.2384105250851336</v>
      </c>
      <c r="AK172" s="65">
        <f ca="1"/>
        <v>0.45658761189034869</v>
      </c>
      <c r="AL172" s="67">
        <f ca="1"/>
        <v>0.9388897121842058</v>
      </c>
      <c r="AM172" s="68">
        <f ca="1"/>
        <v>1.0026992865833448</v>
      </c>
      <c r="AN172" s="65">
        <f ca="1"/>
        <v>0.61192628353845402</v>
      </c>
      <c r="AO172" s="65">
        <f ca="1"/>
        <v>1.151124646636156</v>
      </c>
      <c r="AP172" s="65">
        <f ca="1"/>
        <v>1.226274234993026</v>
      </c>
      <c r="AQ172" s="65">
        <f ca="1"/>
        <v>1.3169650223338245</v>
      </c>
      <c r="AR172" s="65">
        <f ca="1"/>
        <v>0.50744125635319093</v>
      </c>
      <c r="AS172" s="65">
        <f ca="1"/>
        <v>0.41805106753065135</v>
      </c>
      <c r="AT172" s="66">
        <f ca="1"/>
        <v>0.40358658300344213</v>
      </c>
      <c r="AU172" s="64" t="str">
        <f ca="1"/>
        <v/>
      </c>
      <c r="AV172" s="65" t="str">
        <f ca="1"/>
        <v/>
      </c>
      <c r="AW172" s="65" t="str">
        <f ca="1"/>
        <v/>
      </c>
      <c r="AX172" s="65" t="str">
        <f ca="1"/>
        <v/>
      </c>
      <c r="AY172" s="65" t="str">
        <f ca="1"/>
        <v/>
      </c>
      <c r="AZ172" s="65" t="str">
        <f ca="1"/>
        <v/>
      </c>
      <c r="BA172" s="65" t="str">
        <f ca="1"/>
        <v/>
      </c>
      <c r="BB172" s="67" t="str">
        <f ca="1"/>
        <v/>
      </c>
    </row>
    <row r="173" spans="9:55" s="56" customFormat="1" ht="12" thickBot="1" x14ac:dyDescent="0.2">
      <c r="AA173" s="69">
        <f ca="1"/>
        <v>0.8598123239957578</v>
      </c>
      <c r="AB173" s="70">
        <f ca="1"/>
        <v>0.69208179750755838</v>
      </c>
      <c r="AC173" s="72">
        <f ca="1"/>
        <v>0.24102489711141128</v>
      </c>
      <c r="AE173" s="69">
        <f ca="1"/>
        <v>0.84396800149398521</v>
      </c>
      <c r="AF173" s="70">
        <f ca="1"/>
        <v>0.83600994702732567</v>
      </c>
      <c r="AG173" s="70">
        <f ca="1"/>
        <v>1.2652322771643552</v>
      </c>
      <c r="AH173" s="70">
        <f ca="1"/>
        <v>0.95808258296538662</v>
      </c>
      <c r="AI173" s="70">
        <f ca="1"/>
        <v>0.85023852159628421</v>
      </c>
      <c r="AJ173" s="70">
        <f ca="1"/>
        <v>1.4623461992052103</v>
      </c>
      <c r="AK173" s="70">
        <f ca="1"/>
        <v>0.4097164484555082</v>
      </c>
      <c r="AL173" s="72">
        <f ca="1"/>
        <v>0.89711582460262584</v>
      </c>
      <c r="AM173" s="73">
        <f ca="1"/>
        <v>0.78366565106978514</v>
      </c>
      <c r="AN173" s="70">
        <f ca="1"/>
        <v>0.69430315006525933</v>
      </c>
      <c r="AO173" s="70">
        <f ca="1"/>
        <v>0.99935679652870668</v>
      </c>
      <c r="AP173" s="70">
        <f ca="1"/>
        <v>1.2584068801325894</v>
      </c>
      <c r="AQ173" s="70">
        <f ca="1"/>
        <v>1.4819380989929949</v>
      </c>
      <c r="AR173" s="70">
        <f ca="1"/>
        <v>0.93329693897588339</v>
      </c>
      <c r="AS173" s="70">
        <f ca="1"/>
        <v>0.54751305328862077</v>
      </c>
      <c r="AT173" s="71">
        <f ca="1"/>
        <v>0.70676886201704814</v>
      </c>
      <c r="AU173" s="69" t="str">
        <f ca="1"/>
        <v/>
      </c>
      <c r="AV173" s="70" t="str">
        <f ca="1"/>
        <v/>
      </c>
      <c r="AW173" s="70" t="str">
        <f ca="1"/>
        <v/>
      </c>
      <c r="AX173" s="70" t="str">
        <f ca="1"/>
        <v/>
      </c>
      <c r="AY173" s="70" t="str">
        <f ca="1"/>
        <v/>
      </c>
      <c r="AZ173" s="70" t="str">
        <f ca="1"/>
        <v/>
      </c>
      <c r="BA173" s="70" t="str">
        <f ca="1"/>
        <v/>
      </c>
      <c r="BB173" s="72" t="str">
        <f ca="1"/>
        <v/>
      </c>
    </row>
    <row r="174" spans="9:55" s="56" customFormat="1" x14ac:dyDescent="0.15">
      <c r="AA174" s="74">
        <f ca="1"/>
        <v>0.12416840663643103</v>
      </c>
      <c r="AB174" s="75">
        <f ca="1"/>
        <v>0.48900958608266487</v>
      </c>
      <c r="AC174" s="76">
        <f ca="1"/>
        <v>0.79756995513105711</v>
      </c>
      <c r="AE174" s="74">
        <f ca="1"/>
        <v>0.34769983113416747</v>
      </c>
      <c r="AF174" s="75">
        <f ca="1"/>
        <v>0.3784371013300073</v>
      </c>
      <c r="AG174" s="75">
        <f ca="1"/>
        <v>0.53000607754323747</v>
      </c>
      <c r="AH174" s="75">
        <f ca="1"/>
        <v>0.7670274484641515</v>
      </c>
      <c r="AI174" s="75">
        <f ca="1"/>
        <v>0.90344512908432018</v>
      </c>
      <c r="AJ174" s="75">
        <f ca="1"/>
        <v>1.0800601438206248</v>
      </c>
      <c r="AK174" s="75">
        <f ca="1"/>
        <v>0.4651779613436024</v>
      </c>
      <c r="AL174" s="76">
        <f ca="1"/>
        <v>0.82820608395494166</v>
      </c>
      <c r="AM174" s="77">
        <f ca="1"/>
        <v>0.94620727391649528</v>
      </c>
      <c r="AN174" s="75">
        <f ca="1"/>
        <v>0.55095620991046679</v>
      </c>
      <c r="AO174" s="75">
        <f ca="1"/>
        <v>0.93075895013472432</v>
      </c>
      <c r="AP174" s="75">
        <f ca="1"/>
        <v>1.0548070458541372</v>
      </c>
      <c r="AQ174" s="75">
        <f ca="1"/>
        <v>1.1394814478038073</v>
      </c>
      <c r="AR174" s="75">
        <f ca="1"/>
        <v>0.54841961620969792</v>
      </c>
      <c r="AS174" s="75">
        <f ca="1"/>
        <v>0.35410002834199611</v>
      </c>
      <c r="AT174" s="78">
        <f ca="1"/>
        <v>0.25708972961070281</v>
      </c>
      <c r="AU174" s="74" t="str">
        <f ca="1"/>
        <v/>
      </c>
      <c r="AV174" s="75" t="str">
        <f ca="1"/>
        <v/>
      </c>
      <c r="AW174" s="75" t="str">
        <f ca="1"/>
        <v/>
      </c>
      <c r="AX174" s="75" t="str">
        <f ca="1"/>
        <v/>
      </c>
      <c r="AY174" s="75" t="str">
        <f ca="1"/>
        <v/>
      </c>
      <c r="AZ174" s="75" t="str">
        <f ca="1"/>
        <v/>
      </c>
      <c r="BA174" s="75" t="str">
        <f ca="1"/>
        <v/>
      </c>
      <c r="BB174" s="76" t="str">
        <f ca="1"/>
        <v/>
      </c>
    </row>
    <row r="175" spans="9:55" s="56" customFormat="1" x14ac:dyDescent="0.15">
      <c r="AA175" s="64">
        <f ca="1"/>
        <v>0.78651407699146758</v>
      </c>
      <c r="AB175" s="65">
        <f ca="1"/>
        <v>0.3132172056964313</v>
      </c>
      <c r="AC175" s="67">
        <f ca="1"/>
        <v>5.6450281366073884E-2</v>
      </c>
      <c r="AE175" s="64">
        <f ca="1"/>
        <v>0.63542308817762561</v>
      </c>
      <c r="AF175" s="65">
        <f ca="1"/>
        <v>0.67323108811501087</v>
      </c>
      <c r="AG175" s="65">
        <f ca="1"/>
        <v>0.9250330917502213</v>
      </c>
      <c r="AH175" s="65">
        <f ca="1"/>
        <v>0.70614354985350536</v>
      </c>
      <c r="AI175" s="65">
        <f ca="1"/>
        <v>0.39859587374934613</v>
      </c>
      <c r="AJ175" s="65">
        <f ca="1"/>
        <v>0.95378517716881306</v>
      </c>
      <c r="AK175" s="65">
        <f ca="1"/>
        <v>0.22984738403699861</v>
      </c>
      <c r="AL175" s="67">
        <f ca="1"/>
        <v>0.51457141407331641</v>
      </c>
      <c r="AM175" s="68">
        <f ca="1"/>
        <v>0.38271040711081744</v>
      </c>
      <c r="AN175" s="65">
        <f ca="1"/>
        <v>0.44492872303541603</v>
      </c>
      <c r="AO175" s="65">
        <f ca="1"/>
        <v>0.52335304075648736</v>
      </c>
      <c r="AP175" s="65">
        <f ca="1"/>
        <v>0.75535420717067669</v>
      </c>
      <c r="AQ175" s="65">
        <f ca="1"/>
        <v>0.94099667808807785</v>
      </c>
      <c r="AR175" s="65">
        <f ca="1"/>
        <v>0.73154856969320436</v>
      </c>
      <c r="AS175" s="65">
        <f ca="1"/>
        <v>0.37430333644987424</v>
      </c>
      <c r="AT175" s="66">
        <f ca="1"/>
        <v>0.5297489374263924</v>
      </c>
      <c r="AU175" s="64" t="str">
        <f ca="1"/>
        <v/>
      </c>
      <c r="AV175" s="65" t="str">
        <f ca="1"/>
        <v/>
      </c>
      <c r="AW175" s="65" t="str">
        <f ca="1"/>
        <v/>
      </c>
      <c r="AX175" s="65" t="str">
        <f ca="1"/>
        <v/>
      </c>
      <c r="AY175" s="65" t="str">
        <f ca="1"/>
        <v/>
      </c>
      <c r="AZ175" s="65" t="str">
        <f ca="1"/>
        <v/>
      </c>
      <c r="BA175" s="65" t="str">
        <f ca="1"/>
        <v/>
      </c>
      <c r="BB175" s="67" t="str">
        <f ca="1"/>
        <v/>
      </c>
    </row>
    <row r="176" spans="9:55" s="56" customFormat="1" x14ac:dyDescent="0.15">
      <c r="AA176" s="64">
        <f ca="1"/>
        <v>0.72996752888341443</v>
      </c>
      <c r="AB176" s="65">
        <f ca="1"/>
        <v>0.14445961323488987</v>
      </c>
      <c r="AC176" s="67">
        <f ca="1"/>
        <v>0.65835317342777544</v>
      </c>
      <c r="AE176" s="64">
        <f ca="1"/>
        <v>0.59942917610803226</v>
      </c>
      <c r="AF176" s="65">
        <f ca="1"/>
        <v>0.75998443613910494</v>
      </c>
      <c r="AG176" s="65">
        <f ca="1"/>
        <v>0.83050939761620957</v>
      </c>
      <c r="AH176" s="65">
        <f ca="1"/>
        <v>1.0871985248801745</v>
      </c>
      <c r="AI176" s="65">
        <f ca="1"/>
        <v>0.5828236992708028</v>
      </c>
      <c r="AJ176" s="65">
        <f ca="1"/>
        <v>1.1956201123476327</v>
      </c>
      <c r="AK176" s="65">
        <f ca="1"/>
        <v>0.42477243987518332</v>
      </c>
      <c r="AL176" s="67">
        <f ca="1"/>
        <v>0.73221949996712477</v>
      </c>
      <c r="AM176" s="68">
        <f ca="1"/>
        <v>0.71817159826985388</v>
      </c>
      <c r="AN176" s="65">
        <f ca="1"/>
        <v>0.59118924972398312</v>
      </c>
      <c r="AO176" s="65">
        <f ca="1"/>
        <v>0.68314261021548939</v>
      </c>
      <c r="AP176" s="65">
        <f ca="1"/>
        <v>0.99363527870340174</v>
      </c>
      <c r="AQ176" s="65">
        <f ca="1"/>
        <v>1.1929688948375612</v>
      </c>
      <c r="AR176" s="65">
        <f ca="1"/>
        <v>0.94349354572440758</v>
      </c>
      <c r="AS176" s="65">
        <f ca="1"/>
        <v>0.43597669383305493</v>
      </c>
      <c r="AT176" s="66">
        <f ca="1"/>
        <v>0.45398555348190378</v>
      </c>
      <c r="AU176" s="64" t="str">
        <f ca="1"/>
        <v/>
      </c>
      <c r="AV176" s="65" t="str">
        <f ca="1"/>
        <v/>
      </c>
      <c r="AW176" s="65" t="str">
        <f ca="1"/>
        <v/>
      </c>
      <c r="AX176" s="65" t="str">
        <f ca="1"/>
        <v/>
      </c>
      <c r="AY176" s="65" t="str">
        <f ca="1"/>
        <v/>
      </c>
      <c r="AZ176" s="65" t="str">
        <f ca="1"/>
        <v/>
      </c>
      <c r="BA176" s="65" t="str">
        <f ca="1"/>
        <v/>
      </c>
      <c r="BB176" s="67" t="str">
        <f ca="1"/>
        <v/>
      </c>
    </row>
    <row r="177" spans="9:55" s="56" customFormat="1" x14ac:dyDescent="0.15">
      <c r="AA177" s="64">
        <f ca="1"/>
        <v>1.5902502623346138E-2</v>
      </c>
      <c r="AB177" s="65">
        <f ca="1"/>
        <v>8.345428492509388E-2</v>
      </c>
      <c r="AC177" s="67">
        <f ca="1"/>
        <v>0.50706862846229361</v>
      </c>
      <c r="AE177" s="64">
        <f ca="1"/>
        <v>9.5190628082173712E-2</v>
      </c>
      <c r="AF177" s="65">
        <f ca="1"/>
        <v>0.1568964255450789</v>
      </c>
      <c r="AG177" s="65">
        <f ca="1"/>
        <v>0.1282832628586798</v>
      </c>
      <c r="AH177" s="65">
        <f ca="1"/>
        <v>0.40439504043203756</v>
      </c>
      <c r="AI177" s="65">
        <f ca="1"/>
        <v>0.36400487367010592</v>
      </c>
      <c r="AJ177" s="65">
        <f ca="1"/>
        <v>0.44464788363844743</v>
      </c>
      <c r="AK177" s="65">
        <f ca="1"/>
        <v>0.22979851678858465</v>
      </c>
      <c r="AL177" s="67">
        <f ca="1"/>
        <v>0.35443852269412368</v>
      </c>
      <c r="AM177" s="68">
        <f ca="1"/>
        <v>0.44153291662555944</v>
      </c>
      <c r="AN177" s="65">
        <f ca="1"/>
        <v>0.23648393027457465</v>
      </c>
      <c r="AO177" s="65">
        <f ca="1"/>
        <v>0.36238904326858762</v>
      </c>
      <c r="AP177" s="65">
        <f ca="1"/>
        <v>0.43501374088327138</v>
      </c>
      <c r="AQ177" s="65">
        <f ca="1"/>
        <v>0.46772308888360886</v>
      </c>
      <c r="AR177" s="65">
        <f ca="1"/>
        <v>0.26369140145371839</v>
      </c>
      <c r="AS177" s="65">
        <f ca="1"/>
        <v>0.13836791165747159</v>
      </c>
      <c r="AT177" s="66">
        <f ca="1"/>
        <v>4.9622990004486549E-2</v>
      </c>
      <c r="AU177" s="64" t="str">
        <f ca="1"/>
        <v/>
      </c>
      <c r="AV177" s="65" t="str">
        <f ca="1"/>
        <v/>
      </c>
      <c r="AW177" s="65" t="str">
        <f ca="1"/>
        <v/>
      </c>
      <c r="AX177" s="65" t="str">
        <f ca="1"/>
        <v/>
      </c>
      <c r="AY177" s="65" t="str">
        <f ca="1"/>
        <v/>
      </c>
      <c r="AZ177" s="65" t="str">
        <f ca="1"/>
        <v/>
      </c>
      <c r="BA177" s="65" t="str">
        <f ca="1"/>
        <v/>
      </c>
      <c r="BB177" s="67" t="str">
        <f ca="1"/>
        <v/>
      </c>
    </row>
    <row r="178" spans="9:55" s="56" customFormat="1" x14ac:dyDescent="0.15">
      <c r="AA178" s="64">
        <f ca="1"/>
        <v>0.93066887146421196</v>
      </c>
      <c r="AB178" s="65">
        <f ca="1"/>
        <v>0.54643139578328359</v>
      </c>
      <c r="AC178" s="67">
        <f ca="1"/>
        <v>0.34176073540408591</v>
      </c>
      <c r="AE178" s="64">
        <f ca="1"/>
        <v>0.84654206500056972</v>
      </c>
      <c r="AF178" s="65">
        <f ca="1"/>
        <v>0.89495494808687082</v>
      </c>
      <c r="AG178" s="65">
        <f ca="1"/>
        <v>1.2435008072370617</v>
      </c>
      <c r="AH178" s="65">
        <f ca="1"/>
        <v>1.0674720668749591</v>
      </c>
      <c r="AI178" s="65">
        <f ca="1"/>
        <v>0.78487217487405925</v>
      </c>
      <c r="AJ178" s="65">
        <f ca="1"/>
        <v>1.4714770429460742</v>
      </c>
      <c r="AK178" s="65">
        <f ca="1"/>
        <v>0.42700989769398923</v>
      </c>
      <c r="AL178" s="67">
        <f ca="1"/>
        <v>0.88419290172354703</v>
      </c>
      <c r="AM178" s="68">
        <f ca="1"/>
        <v>0.77648477903565616</v>
      </c>
      <c r="AN178" s="65">
        <f ca="1"/>
        <v>0.70298289850087359</v>
      </c>
      <c r="AO178" s="65">
        <f ca="1"/>
        <v>0.93614496960899563</v>
      </c>
      <c r="AP178" s="65">
        <f ca="1"/>
        <v>1.2398424924388782</v>
      </c>
      <c r="AQ178" s="65">
        <f ca="1"/>
        <v>1.4795360631585528</v>
      </c>
      <c r="AR178" s="65">
        <f ca="1"/>
        <v>1.0197424468325222</v>
      </c>
      <c r="AS178" s="65">
        <f ca="1"/>
        <v>0.55219592538751783</v>
      </c>
      <c r="AT178" s="66">
        <f ca="1"/>
        <v>0.69528539363100594</v>
      </c>
      <c r="AU178" s="64" t="str">
        <f ca="1"/>
        <v/>
      </c>
      <c r="AV178" s="65" t="str">
        <f ca="1"/>
        <v/>
      </c>
      <c r="AW178" s="65" t="str">
        <f ca="1"/>
        <v/>
      </c>
      <c r="AX178" s="65" t="str">
        <f ca="1"/>
        <v/>
      </c>
      <c r="AY178" s="65" t="str">
        <f ca="1"/>
        <v/>
      </c>
      <c r="AZ178" s="65" t="str">
        <f ca="1"/>
        <v/>
      </c>
      <c r="BA178" s="65" t="str">
        <f ca="1"/>
        <v/>
      </c>
      <c r="BB178" s="67" t="str">
        <f ca="1"/>
        <v/>
      </c>
    </row>
    <row r="179" spans="9:55" s="56" customFormat="1" x14ac:dyDescent="0.15">
      <c r="AA179" s="64">
        <f ca="1"/>
        <v>6.6829508028140028E-2</v>
      </c>
      <c r="AB179" s="65">
        <f ca="1"/>
        <v>0.16059367776302302</v>
      </c>
      <c r="AC179" s="67">
        <f ca="1"/>
        <v>0.53154018925263702</v>
      </c>
      <c r="AE179" s="64">
        <f ca="1"/>
        <v>0.15973205413172234</v>
      </c>
      <c r="AF179" s="65">
        <f ca="1"/>
        <v>0.21458696442679517</v>
      </c>
      <c r="AG179" s="65">
        <f ca="1"/>
        <v>0.22852159161371446</v>
      </c>
      <c r="AH179" s="65">
        <f ca="1"/>
        <v>0.47414093059406931</v>
      </c>
      <c r="AI179" s="65">
        <f ca="1"/>
        <v>0.45248193136549375</v>
      </c>
      <c r="AJ179" s="65">
        <f ca="1"/>
        <v>0.56869454988122692</v>
      </c>
      <c r="AK179" s="65">
        <f ca="1"/>
        <v>0.26704395226641664</v>
      </c>
      <c r="AL179" s="67">
        <f ca="1"/>
        <v>0.43732976654741057</v>
      </c>
      <c r="AM179" s="68">
        <f ca="1"/>
        <v>0.51939378766733912</v>
      </c>
      <c r="AN179" s="65">
        <f ca="1"/>
        <v>0.29585181820958473</v>
      </c>
      <c r="AO179" s="65">
        <f ca="1"/>
        <v>0.46113908320100194</v>
      </c>
      <c r="AP179" s="65">
        <f ca="1"/>
        <v>0.54847498705134146</v>
      </c>
      <c r="AQ179" s="65">
        <f ca="1"/>
        <v>0.59611578904960028</v>
      </c>
      <c r="AR179" s="65">
        <f ca="1"/>
        <v>0.32885432036699391</v>
      </c>
      <c r="AS179" s="65">
        <f ca="1"/>
        <v>0.18330305012045345</v>
      </c>
      <c r="AT179" s="66">
        <f ca="1"/>
        <v>0.10448847076315372</v>
      </c>
      <c r="AU179" s="64" t="str">
        <f ca="1"/>
        <v/>
      </c>
      <c r="AV179" s="65" t="str">
        <f ca="1"/>
        <v/>
      </c>
      <c r="AW179" s="65" t="str">
        <f ca="1"/>
        <v/>
      </c>
      <c r="AX179" s="65" t="str">
        <f ca="1"/>
        <v/>
      </c>
      <c r="AY179" s="65" t="str">
        <f ca="1"/>
        <v/>
      </c>
      <c r="AZ179" s="65" t="str">
        <f ca="1"/>
        <v/>
      </c>
      <c r="BA179" s="65" t="str">
        <f ca="1"/>
        <v/>
      </c>
      <c r="BB179" s="67" t="str">
        <f ca="1"/>
        <v/>
      </c>
    </row>
    <row r="180" spans="9:55" s="56" customFormat="1" x14ac:dyDescent="0.15">
      <c r="AA180" s="64">
        <f ca="1"/>
        <v>0.67631298879988599</v>
      </c>
      <c r="AB180" s="65">
        <f ca="1"/>
        <v>0.77126927941969625</v>
      </c>
      <c r="AC180" s="67">
        <f ca="1"/>
        <v>0.75169829230194396</v>
      </c>
      <c r="AE180" s="64">
        <f ca="1"/>
        <v>0.8079672783931976</v>
      </c>
      <c r="AF180" s="65">
        <f ca="1"/>
        <v>0.83836333700361476</v>
      </c>
      <c r="AG180" s="65">
        <f ca="1"/>
        <v>1.2112083435082739</v>
      </c>
      <c r="AH180" s="65">
        <f ca="1"/>
        <v>1.2080190029410884</v>
      </c>
      <c r="AI180" s="65">
        <f ca="1"/>
        <v>1.1905667959507267</v>
      </c>
      <c r="AJ180" s="65">
        <f ca="1"/>
        <v>1.7406570947048601</v>
      </c>
      <c r="AK180" s="65">
        <f ca="1"/>
        <v>0.60688374146437851</v>
      </c>
      <c r="AL180" s="67">
        <f ca="1"/>
        <v>1.1810512381584286</v>
      </c>
      <c r="AM180" s="68">
        <f ca="1"/>
        <v>1.1910541016278995</v>
      </c>
      <c r="AN180" s="65">
        <f ca="1"/>
        <v>0.85463480337510478</v>
      </c>
      <c r="AO180" s="65">
        <f ca="1"/>
        <v>1.3094836669665728</v>
      </c>
      <c r="AP180" s="65">
        <f ca="1"/>
        <v>1.5805563629124566</v>
      </c>
      <c r="AQ180" s="65">
        <f ca="1"/>
        <v>1.7930766163825482</v>
      </c>
      <c r="AR180" s="65">
        <f ca="1"/>
        <v>1.0305247500331254</v>
      </c>
      <c r="AS180" s="65">
        <f ca="1"/>
        <v>0.61627707625730865</v>
      </c>
      <c r="AT180" s="66">
        <f ca="1"/>
        <v>0.64904205354956201</v>
      </c>
      <c r="AU180" s="64" t="str">
        <f ca="1"/>
        <v/>
      </c>
      <c r="AV180" s="65" t="str">
        <f ca="1"/>
        <v/>
      </c>
      <c r="AW180" s="65" t="str">
        <f ca="1"/>
        <v/>
      </c>
      <c r="AX180" s="65" t="str">
        <f ca="1"/>
        <v/>
      </c>
      <c r="AY180" s="65" t="str">
        <f ca="1"/>
        <v/>
      </c>
      <c r="AZ180" s="65" t="str">
        <f ca="1"/>
        <v/>
      </c>
      <c r="BA180" s="65" t="str">
        <f ca="1"/>
        <v/>
      </c>
      <c r="BB180" s="67" t="str">
        <f ca="1"/>
        <v/>
      </c>
    </row>
    <row r="181" spans="9:55" s="56" customFormat="1" ht="12" thickBot="1" x14ac:dyDescent="0.2">
      <c r="AA181" s="79">
        <f ca="1"/>
        <v>0.87809989429808244</v>
      </c>
      <c r="AB181" s="80">
        <f ca="1"/>
        <v>0.45929703367033725</v>
      </c>
      <c r="AC181" s="81">
        <f ca="1"/>
        <v>0.9960994900510618</v>
      </c>
      <c r="AE181" s="79">
        <f ca="1"/>
        <v>0.84911870071503948</v>
      </c>
      <c r="AF181" s="80">
        <f ca="1"/>
        <v>1.0108979608409934</v>
      </c>
      <c r="AG181" s="80">
        <f ca="1"/>
        <v>1.2130684719314209</v>
      </c>
      <c r="AH181" s="80">
        <f ca="1"/>
        <v>1.5030152952524174</v>
      </c>
      <c r="AI181" s="80">
        <f ca="1"/>
        <v>1.0722916954357551</v>
      </c>
      <c r="AJ181" s="80">
        <f ca="1"/>
        <v>1.8221225289313154</v>
      </c>
      <c r="AK181" s="80">
        <f ca="1"/>
        <v>0.66389510658267814</v>
      </c>
      <c r="AL181" s="81">
        <f ca="1"/>
        <v>1.1874649401701296</v>
      </c>
      <c r="AM181" s="82">
        <f ca="1"/>
        <v>1.2059063401665353</v>
      </c>
      <c r="AN181" s="80">
        <f ca="1"/>
        <v>0.90340862346908235</v>
      </c>
      <c r="AO181" s="80">
        <f ca="1"/>
        <v>1.2025066096056576</v>
      </c>
      <c r="AP181" s="80">
        <f ca="1"/>
        <v>1.588700563357232</v>
      </c>
      <c r="AQ181" s="80">
        <f ca="1"/>
        <v>1.8483180430015831</v>
      </c>
      <c r="AR181" s="80">
        <f ca="1"/>
        <v>1.2711869303916099</v>
      </c>
      <c r="AS181" s="80">
        <f ca="1"/>
        <v>0.64981303301352078</v>
      </c>
      <c r="AT181" s="83">
        <f ca="1"/>
        <v>0.651676004004339</v>
      </c>
      <c r="AU181" s="79" t="str">
        <f ca="1"/>
        <v/>
      </c>
      <c r="AV181" s="80" t="str">
        <f ca="1"/>
        <v/>
      </c>
      <c r="AW181" s="80" t="str">
        <f ca="1"/>
        <v/>
      </c>
      <c r="AX181" s="80" t="str">
        <f ca="1"/>
        <v/>
      </c>
      <c r="AY181" s="80" t="str">
        <f ca="1"/>
        <v/>
      </c>
      <c r="AZ181" s="80" t="str">
        <f ca="1"/>
        <v/>
      </c>
      <c r="BA181" s="80" t="str">
        <f ca="1"/>
        <v/>
      </c>
      <c r="BB181" s="81" t="str">
        <f ca="1"/>
        <v/>
      </c>
    </row>
    <row r="182" spans="9:55" s="56" customFormat="1" x14ac:dyDescent="0.15">
      <c r="AA182" s="59">
        <f ca="1"/>
        <v>0.48688474769115819</v>
      </c>
      <c r="AB182" s="60">
        <f ca="1"/>
        <v>0.36717855735623051</v>
      </c>
      <c r="AC182" s="62">
        <f ca="1"/>
        <v>0.87356411299650727</v>
      </c>
      <c r="AE182" s="59">
        <f ca="1"/>
        <v>0.5467836497582893</v>
      </c>
      <c r="AF182" s="60">
        <f ca="1"/>
        <v>0.66120903032613709</v>
      </c>
      <c r="AG182" s="60">
        <f ca="1"/>
        <v>0.78460811948230802</v>
      </c>
      <c r="AH182" s="60">
        <f ca="1"/>
        <v>1.090534785993891</v>
      </c>
      <c r="AI182" s="60">
        <f ca="1"/>
        <v>0.87741334341370125</v>
      </c>
      <c r="AJ182" s="60">
        <f ca="1"/>
        <v>1.333425493656256</v>
      </c>
      <c r="AK182" s="60">
        <f ca="1"/>
        <v>0.52658228597808798</v>
      </c>
      <c r="AL182" s="62">
        <f ca="1"/>
        <v>0.91879180730880949</v>
      </c>
      <c r="AM182" s="63">
        <f ca="1"/>
        <v>0.98579324520251665</v>
      </c>
      <c r="AN182" s="60">
        <f ca="1"/>
        <v>0.67045684032272912</v>
      </c>
      <c r="AO182" s="60">
        <f ca="1"/>
        <v>0.94978592067389855</v>
      </c>
      <c r="AP182" s="60">
        <f ca="1"/>
        <v>1.2033810981367674</v>
      </c>
      <c r="AQ182" s="60">
        <f ca="1"/>
        <v>1.3677541650724292</v>
      </c>
      <c r="AR182" s="60">
        <f ca="1"/>
        <v>0.87182791232081081</v>
      </c>
      <c r="AS182" s="60">
        <f ca="1"/>
        <v>0.46148870237512063</v>
      </c>
      <c r="AT182" s="61">
        <f ca="1"/>
        <v>0.40849026120241105</v>
      </c>
      <c r="AU182" s="59" t="str">
        <f ca="1"/>
        <v/>
      </c>
      <c r="AV182" s="60" t="str">
        <f ca="1"/>
        <v/>
      </c>
      <c r="AW182" s="60" t="str">
        <f ca="1"/>
        <v/>
      </c>
      <c r="AX182" s="60" t="str">
        <f ca="1"/>
        <v/>
      </c>
      <c r="AY182" s="60" t="str">
        <f ca="1"/>
        <v/>
      </c>
      <c r="AZ182" s="60" t="str">
        <f ca="1"/>
        <v/>
      </c>
      <c r="BA182" s="60" t="str">
        <f ca="1"/>
        <v/>
      </c>
      <c r="BB182" s="62" t="str">
        <f ca="1"/>
        <v/>
      </c>
    </row>
    <row r="183" spans="9:55" s="56" customFormat="1" x14ac:dyDescent="0.15">
      <c r="AA183" s="64">
        <f ca="1"/>
        <v>0.98065417276850053</v>
      </c>
      <c r="AB183" s="65">
        <f ca="1"/>
        <v>0.35667352425656951</v>
      </c>
      <c r="AC183" s="67">
        <f ca="1"/>
        <v>0.43169392644960092</v>
      </c>
      <c r="AE183" s="64">
        <f ca="1"/>
        <v>0.81792673139758076</v>
      </c>
      <c r="AF183" s="65">
        <f ca="1"/>
        <v>0.92814671230977464</v>
      </c>
      <c r="AG183" s="65">
        <f ca="1"/>
        <v>1.1722609576947314</v>
      </c>
      <c r="AH183" s="65">
        <f ca="1"/>
        <v>1.145843719866189</v>
      </c>
      <c r="AI183" s="65">
        <f ca="1"/>
        <v>0.67163099302280915</v>
      </c>
      <c r="AJ183" s="65">
        <f ca="1"/>
        <v>1.4187953412557479</v>
      </c>
      <c r="AK183" s="65">
        <f ca="1"/>
        <v>0.42567530919736035</v>
      </c>
      <c r="AL183" s="67">
        <f ca="1"/>
        <v>0.82860836955285522</v>
      </c>
      <c r="AM183" s="68">
        <f ca="1"/>
        <v>0.72860940745003244</v>
      </c>
      <c r="AN183" s="65">
        <f ca="1"/>
        <v>0.68209748008393811</v>
      </c>
      <c r="AO183" s="65">
        <f ca="1"/>
        <v>0.82030925864904158</v>
      </c>
      <c r="AP183" s="65">
        <f ca="1"/>
        <v>1.1632373323227587</v>
      </c>
      <c r="AQ183" s="65">
        <f ca="1"/>
        <v>1.4125332497374821</v>
      </c>
      <c r="AR183" s="65">
        <f ca="1"/>
        <v>1.077360523613516</v>
      </c>
      <c r="AS183" s="65">
        <f ca="1"/>
        <v>0.53473221924774461</v>
      </c>
      <c r="AT183" s="66">
        <f ca="1"/>
        <v>0.65688564745617972</v>
      </c>
      <c r="AU183" s="64" t="str">
        <f ca="1"/>
        <v/>
      </c>
      <c r="AV183" s="65" t="str">
        <f ca="1"/>
        <v/>
      </c>
      <c r="AW183" s="65" t="str">
        <f ca="1"/>
        <v/>
      </c>
      <c r="AX183" s="65" t="str">
        <f ca="1"/>
        <v/>
      </c>
      <c r="AY183" s="65" t="str">
        <f ca="1"/>
        <v/>
      </c>
      <c r="AZ183" s="65" t="str">
        <f ca="1"/>
        <v/>
      </c>
      <c r="BA183" s="65" t="str">
        <f ca="1"/>
        <v/>
      </c>
      <c r="BB183" s="67" t="str">
        <f ca="1"/>
        <v/>
      </c>
    </row>
    <row r="184" spans="9:55" s="56" customFormat="1" x14ac:dyDescent="0.15">
      <c r="AA184" s="64">
        <f ca="1"/>
        <v>0.56794926160606329</v>
      </c>
      <c r="AB184" s="65">
        <f ca="1"/>
        <v>9.2121963749976832E-2</v>
      </c>
      <c r="AC184" s="67">
        <f ca="1"/>
        <v>0.49802514095040129</v>
      </c>
      <c r="AE184" s="64">
        <f ca="1"/>
        <v>0.45732269194505104</v>
      </c>
      <c r="AF184" s="65">
        <f ca="1"/>
        <v>0.58451378025901457</v>
      </c>
      <c r="AG184" s="65">
        <f ca="1"/>
        <v>0.63101158803305502</v>
      </c>
      <c r="AH184" s="65">
        <f ca="1"/>
        <v>0.83224971358767519</v>
      </c>
      <c r="AI184" s="65">
        <f ca="1"/>
        <v>0.42727168626176693</v>
      </c>
      <c r="AJ184" s="65">
        <f ca="1"/>
        <v>0.90319857241926127</v>
      </c>
      <c r="AK184" s="65">
        <f ca="1"/>
        <v>0.31975302474785733</v>
      </c>
      <c r="AL184" s="67">
        <f ca="1"/>
        <v>0.54809509048261484</v>
      </c>
      <c r="AM184" s="68">
        <f ca="1"/>
        <v>0.53470756489098603</v>
      </c>
      <c r="AN184" s="65">
        <f ca="1"/>
        <v>0.44643536535407707</v>
      </c>
      <c r="AO184" s="65">
        <f ca="1"/>
        <v>0.50464290695452085</v>
      </c>
      <c r="AP184" s="65">
        <f ca="1"/>
        <v>0.74536127038418676</v>
      </c>
      <c r="AQ184" s="65">
        <f ca="1"/>
        <v>0.89905919002391621</v>
      </c>
      <c r="AR184" s="65">
        <f ca="1"/>
        <v>0.72454621094006</v>
      </c>
      <c r="AS184" s="65">
        <f ca="1"/>
        <v>0.3303712855608012</v>
      </c>
      <c r="AT184" s="66">
        <f ca="1"/>
        <v>0.34573309442045763</v>
      </c>
      <c r="AU184" s="64" t="str">
        <f ca="1"/>
        <v/>
      </c>
      <c r="AV184" s="65" t="str">
        <f ca="1"/>
        <v/>
      </c>
      <c r="AW184" s="65" t="str">
        <f ca="1"/>
        <v/>
      </c>
      <c r="AX184" s="65" t="str">
        <f ca="1"/>
        <v/>
      </c>
      <c r="AY184" s="65" t="str">
        <f ca="1"/>
        <v/>
      </c>
      <c r="AZ184" s="65" t="str">
        <f ca="1"/>
        <v/>
      </c>
      <c r="BA184" s="65" t="str">
        <f ca="1"/>
        <v/>
      </c>
      <c r="BB184" s="67" t="str">
        <f ca="1"/>
        <v/>
      </c>
    </row>
    <row r="185" spans="9:55" s="56" customFormat="1" x14ac:dyDescent="0.15">
      <c r="AA185" s="64">
        <f ca="1"/>
        <v>0.32281281296498632</v>
      </c>
      <c r="AB185" s="65">
        <f ca="1"/>
        <v>0.45198723339028946</v>
      </c>
      <c r="AC185" s="67">
        <f ca="1"/>
        <v>0.55089433208232697</v>
      </c>
      <c r="AE185" s="64">
        <f ca="1"/>
        <v>0.43725701577906251</v>
      </c>
      <c r="AF185" s="65">
        <f ca="1"/>
        <v>0.46290423098559763</v>
      </c>
      <c r="AG185" s="65">
        <f ca="1"/>
        <v>0.65615495701414239</v>
      </c>
      <c r="AH185" s="65">
        <f ca="1"/>
        <v>0.73283194234012705</v>
      </c>
      <c r="AI185" s="65">
        <f ca="1"/>
        <v>0.75223614413407103</v>
      </c>
      <c r="AJ185" s="65">
        <f ca="1"/>
        <v>1.0378705200139196</v>
      </c>
      <c r="AK185" s="65">
        <f ca="1"/>
        <v>0.38847685779882418</v>
      </c>
      <c r="AL185" s="67">
        <f ca="1"/>
        <v>0.73035919931093507</v>
      </c>
      <c r="AM185" s="68">
        <f ca="1"/>
        <v>0.76902691401761647</v>
      </c>
      <c r="AN185" s="65">
        <f ca="1"/>
        <v>0.51585170963728255</v>
      </c>
      <c r="AO185" s="65">
        <f ca="1"/>
        <v>0.80982945539262396</v>
      </c>
      <c r="AP185" s="65">
        <f ca="1"/>
        <v>0.96185307706130074</v>
      </c>
      <c r="AQ185" s="65">
        <f ca="1"/>
        <v>1.0760340889142881</v>
      </c>
      <c r="AR185" s="65">
        <f ca="1"/>
        <v>0.59406743345449464</v>
      </c>
      <c r="AS185" s="65">
        <f ca="1"/>
        <v>0.35939016499241466</v>
      </c>
      <c r="AT185" s="66">
        <f ca="1"/>
        <v>0.34384559798579589</v>
      </c>
      <c r="AU185" s="64" t="str">
        <f ca="1"/>
        <v/>
      </c>
      <c r="AV185" s="65" t="str">
        <f ca="1"/>
        <v/>
      </c>
      <c r="AW185" s="65" t="str">
        <f ca="1"/>
        <v/>
      </c>
      <c r="AX185" s="65" t="str">
        <f ca="1"/>
        <v/>
      </c>
      <c r="AY185" s="65" t="str">
        <f ca="1"/>
        <v/>
      </c>
      <c r="AZ185" s="65" t="str">
        <f ca="1"/>
        <v/>
      </c>
      <c r="BA185" s="65" t="str">
        <f ca="1"/>
        <v/>
      </c>
      <c r="BB185" s="67" t="str">
        <f ca="1"/>
        <v/>
      </c>
    </row>
    <row r="186" spans="9:55" s="56" customFormat="1" x14ac:dyDescent="0.15">
      <c r="AA186" s="64">
        <f ca="1"/>
        <v>0.66384585179071198</v>
      </c>
      <c r="AB186" s="65">
        <f ca="1"/>
        <v>0.46017167992327512</v>
      </c>
      <c r="AC186" s="67">
        <f ca="1"/>
        <v>0.38078295142851748</v>
      </c>
      <c r="AE186" s="64">
        <f ca="1"/>
        <v>0.64459301201241315</v>
      </c>
      <c r="AF186" s="65">
        <f ca="1"/>
        <v>0.68473893651461881</v>
      </c>
      <c r="AG186" s="65">
        <f ca="1"/>
        <v>0.9497148890789896</v>
      </c>
      <c r="AH186" s="65">
        <f ca="1"/>
        <v>0.87442406441141984</v>
      </c>
      <c r="AI186" s="65">
        <f ca="1"/>
        <v>0.70053378897216068</v>
      </c>
      <c r="AJ186" s="65">
        <f ca="1"/>
        <v>1.2061030571150979</v>
      </c>
      <c r="AK186" s="65">
        <f ca="1"/>
        <v>0.37763906302183103</v>
      </c>
      <c r="AL186" s="67">
        <f ca="1"/>
        <v>0.75652700800841999</v>
      </c>
      <c r="AM186" s="68">
        <f ca="1"/>
        <v>0.70383484445757905</v>
      </c>
      <c r="AN186" s="65">
        <f ca="1"/>
        <v>0.58259427216276793</v>
      </c>
      <c r="AO186" s="65">
        <f ca="1"/>
        <v>0.80949756885406876</v>
      </c>
      <c r="AP186" s="65">
        <f ca="1"/>
        <v>1.0416564666433643</v>
      </c>
      <c r="AQ186" s="65">
        <f ca="1"/>
        <v>1.2220572389161681</v>
      </c>
      <c r="AR186" s="65">
        <f ca="1"/>
        <v>0.80175174190728815</v>
      </c>
      <c r="AS186" s="65">
        <f ca="1"/>
        <v>0.44342990567049162</v>
      </c>
      <c r="AT186" s="66">
        <f ca="1"/>
        <v>0.52397524638474269</v>
      </c>
      <c r="AU186" s="64" t="str">
        <f ca="1"/>
        <v/>
      </c>
      <c r="AV186" s="65" t="str">
        <f ca="1"/>
        <v/>
      </c>
      <c r="AW186" s="65" t="str">
        <f ca="1"/>
        <v/>
      </c>
      <c r="AX186" s="65" t="str">
        <f ca="1"/>
        <v/>
      </c>
      <c r="AY186" s="65" t="str">
        <f ca="1"/>
        <v/>
      </c>
      <c r="AZ186" s="65" t="str">
        <f ca="1"/>
        <v/>
      </c>
      <c r="BA186" s="65" t="str">
        <f ca="1"/>
        <v/>
      </c>
      <c r="BB186" s="67" t="str">
        <f ca="1"/>
        <v/>
      </c>
    </row>
    <row r="187" spans="9:55" x14ac:dyDescent="0.15"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64">
        <f ca="1"/>
        <v>0.73396971753976015</v>
      </c>
      <c r="AB187" s="65">
        <f ca="1"/>
        <v>0.74327749904855178</v>
      </c>
      <c r="AC187" s="67">
        <f ca="1"/>
        <v>0.96614538335359468</v>
      </c>
      <c r="AD187" s="56"/>
      <c r="AE187" s="64">
        <f ca="1"/>
        <v>0.85783724203252365</v>
      </c>
      <c r="AF187" s="65">
        <f ca="1"/>
        <v>0.93459330970504606</v>
      </c>
      <c r="AG187" s="65">
        <f ca="1"/>
        <v>1.2691629981694537</v>
      </c>
      <c r="AH187" s="65">
        <f ca="1"/>
        <v>1.4096260184389817</v>
      </c>
      <c r="AI187" s="65">
        <f ca="1"/>
        <v>1.2934945591961675</v>
      </c>
      <c r="AJ187" s="65">
        <f ca="1"/>
        <v>1.9181426798619432</v>
      </c>
      <c r="AK187" s="65">
        <f ca="1"/>
        <v>0.69707195569667979</v>
      </c>
      <c r="AL187" s="67">
        <f ca="1"/>
        <v>1.3070202173999124</v>
      </c>
      <c r="AM187" s="68">
        <f ca="1"/>
        <v>1.3449562093453022</v>
      </c>
      <c r="AN187" s="65">
        <f ca="1"/>
        <v>0.94903699298328936</v>
      </c>
      <c r="AO187" s="65">
        <f ca="1"/>
        <v>1.4161795254086464</v>
      </c>
      <c r="AP187" s="65">
        <f ca="1"/>
        <v>1.7373016739827054</v>
      </c>
      <c r="AQ187" s="65">
        <f ca="1"/>
        <v>1.9728083764622448</v>
      </c>
      <c r="AR187" s="65">
        <f ca="1"/>
        <v>1.1759371620683605</v>
      </c>
      <c r="AS187" s="65">
        <f ca="1"/>
        <v>0.67440401013709916</v>
      </c>
      <c r="AT187" s="66">
        <f ca="1"/>
        <v>0.67472978319190802</v>
      </c>
      <c r="AU187" s="64" t="str">
        <f ca="1"/>
        <v/>
      </c>
      <c r="AV187" s="65" t="str">
        <f ca="1"/>
        <v/>
      </c>
      <c r="AW187" s="65" t="str">
        <f ca="1"/>
        <v/>
      </c>
      <c r="AX187" s="65" t="str">
        <f ca="1"/>
        <v/>
      </c>
      <c r="AY187" s="65" t="str">
        <f ca="1"/>
        <v/>
      </c>
      <c r="AZ187" s="65" t="str">
        <f ca="1"/>
        <v/>
      </c>
      <c r="BA187" s="65" t="str">
        <f ca="1"/>
        <v/>
      </c>
      <c r="BB187" s="67" t="str">
        <f ca="1"/>
        <v/>
      </c>
      <c r="BC187" s="56"/>
    </row>
    <row r="188" spans="9:55" s="56" customFormat="1" x14ac:dyDescent="0.15">
      <c r="AA188" s="64">
        <f ca="1"/>
        <v>0.45189012526445738</v>
      </c>
      <c r="AB188" s="65">
        <f ca="1"/>
        <v>0.68267510516384866</v>
      </c>
      <c r="AC188" s="67">
        <f ca="1"/>
        <v>0.56929661246626972</v>
      </c>
      <c r="AE188" s="64">
        <f ca="1"/>
        <v>0.6093294382621447</v>
      </c>
      <c r="AF188" s="65">
        <f ca="1"/>
        <v>0.60316045242136473</v>
      </c>
      <c r="AG188" s="65">
        <f ca="1"/>
        <v>0.92868228155211408</v>
      </c>
      <c r="AH188" s="65">
        <f ca="1"/>
        <v>0.88218007807834309</v>
      </c>
      <c r="AI188" s="65">
        <f ca="1"/>
        <v>0.9832074276803161</v>
      </c>
      <c r="AJ188" s="65">
        <f ca="1"/>
        <v>1.3504891820406288</v>
      </c>
      <c r="AK188" s="65">
        <f ca="1"/>
        <v>0.47366906188450325</v>
      </c>
      <c r="AL188" s="67">
        <f ca="1"/>
        <v>0.93837992222090283</v>
      </c>
      <c r="AM188" s="68">
        <f ca="1"/>
        <v>0.95641397825232066</v>
      </c>
      <c r="AN188" s="65">
        <f ca="1"/>
        <v>0.66322309105912225</v>
      </c>
      <c r="AO188" s="65">
        <f ca="1"/>
        <v>1.0690375890690791</v>
      </c>
      <c r="AP188" s="65">
        <f ca="1"/>
        <v>1.250070379245908</v>
      </c>
      <c r="AQ188" s="65">
        <f ca="1"/>
        <v>1.4009390440623253</v>
      </c>
      <c r="AR188" s="65">
        <f ca="1"/>
        <v>0.74365056251943251</v>
      </c>
      <c r="AS188" s="65">
        <f ca="1"/>
        <v>0.47393564796596444</v>
      </c>
      <c r="AT188" s="66">
        <f ca="1"/>
        <v>0.494323219364113</v>
      </c>
      <c r="AU188" s="64" t="str">
        <f ca="1"/>
        <v/>
      </c>
      <c r="AV188" s="65" t="str">
        <f ca="1"/>
        <v/>
      </c>
      <c r="AW188" s="65" t="str">
        <f ca="1"/>
        <v/>
      </c>
      <c r="AX188" s="65" t="str">
        <f ca="1"/>
        <v/>
      </c>
      <c r="AY188" s="65" t="str">
        <f ca="1"/>
        <v/>
      </c>
      <c r="AZ188" s="65" t="str">
        <f ca="1"/>
        <v/>
      </c>
      <c r="BA188" s="65" t="str">
        <f ca="1"/>
        <v/>
      </c>
      <c r="BB188" s="67" t="str">
        <f ca="1"/>
        <v/>
      </c>
    </row>
    <row r="189" spans="9:55" s="56" customFormat="1" ht="12" thickBot="1" x14ac:dyDescent="0.2">
      <c r="AA189" s="69">
        <f ca="1"/>
        <v>0.25468536344560877</v>
      </c>
      <c r="AB189" s="70">
        <f ca="1"/>
        <v>0.20757060908501423</v>
      </c>
      <c r="AC189" s="72">
        <f ca="1"/>
        <v>0.14670882130729801</v>
      </c>
      <c r="AE189" s="69">
        <f ca="1"/>
        <v>0.25892844961141254</v>
      </c>
      <c r="AF189" s="70">
        <f ca="1"/>
        <v>0.26760309838364021</v>
      </c>
      <c r="AG189" s="70">
        <f ca="1"/>
        <v>0.38513914515289227</v>
      </c>
      <c r="AH189" s="70">
        <f ca="1"/>
        <v>0.34054550359127833</v>
      </c>
      <c r="AI189" s="70">
        <f ca="1"/>
        <v>0.29686543805018539</v>
      </c>
      <c r="AJ189" s="70">
        <f ca="1"/>
        <v>0.48904900544444524</v>
      </c>
      <c r="AK189" s="70">
        <f ca="1"/>
        <v>0.15270491723634116</v>
      </c>
      <c r="AL189" s="72">
        <f ca="1"/>
        <v>0.31107030224889615</v>
      </c>
      <c r="AM189" s="73">
        <f ca="1"/>
        <v>0.29085815123360276</v>
      </c>
      <c r="AN189" s="70">
        <f ca="1"/>
        <v>0.23600573991148666</v>
      </c>
      <c r="AO189" s="70">
        <f ca="1"/>
        <v>0.34002715141058359</v>
      </c>
      <c r="AP189" s="70">
        <f ca="1"/>
        <v>0.42738905785708764</v>
      </c>
      <c r="AQ189" s="70">
        <f ca="1"/>
        <v>0.49762637007614552</v>
      </c>
      <c r="AR189" s="70">
        <f ca="1"/>
        <v>0.31225077540658092</v>
      </c>
      <c r="AS189" s="70">
        <f ca="1"/>
        <v>0.17910788460262755</v>
      </c>
      <c r="AT189" s="71">
        <f ca="1"/>
        <v>0.21199701697716025</v>
      </c>
      <c r="AU189" s="69" t="str">
        <f ca="1"/>
        <v/>
      </c>
      <c r="AV189" s="70" t="str">
        <f ca="1"/>
        <v/>
      </c>
      <c r="AW189" s="70" t="str">
        <f ca="1"/>
        <v/>
      </c>
      <c r="AX189" s="70" t="str">
        <f ca="1"/>
        <v/>
      </c>
      <c r="AY189" s="70" t="str">
        <f ca="1"/>
        <v/>
      </c>
      <c r="AZ189" s="70" t="str">
        <f ca="1"/>
        <v/>
      </c>
      <c r="BA189" s="70" t="str">
        <f ca="1"/>
        <v/>
      </c>
      <c r="BB189" s="72" t="str">
        <f ca="1"/>
        <v/>
      </c>
    </row>
    <row r="190" spans="9:55" s="56" customFormat="1" x14ac:dyDescent="0.15"/>
    <row r="191" spans="9:55" s="56" customFormat="1" x14ac:dyDescent="0.15"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</row>
    <row r="192" spans="9:55" s="56" customFormat="1" ht="12" thickBot="1" x14ac:dyDescent="0.2">
      <c r="AE192" s="103" t="s">
        <v>46</v>
      </c>
    </row>
    <row r="193" spans="31:54" s="56" customFormat="1" x14ac:dyDescent="0.15">
      <c r="AE193" s="59" cm="1">
        <f t="array" aca="1" ref="AE193:BB216" ca="1">MMULT(_xlfn.ANCHORARRAY(AA166),_xlfn.ANCHORARRAY( AE160))</f>
        <v>0.82013574010375767</v>
      </c>
      <c r="AF193" s="60">
        <f ca="1"/>
        <v>0.79116324415289507</v>
      </c>
      <c r="AG193" s="60">
        <f ca="1"/>
        <v>1.2414528433353074</v>
      </c>
      <c r="AH193" s="60">
        <f ca="1"/>
        <v>0.92036690141085165</v>
      </c>
      <c r="AI193" s="60">
        <f ca="1"/>
        <v>0.90858983198195808</v>
      </c>
      <c r="AJ193" s="60">
        <f ca="1"/>
        <v>1.4646542420098658</v>
      </c>
      <c r="AK193" s="60">
        <f ca="1"/>
        <v>0.41949660219967999</v>
      </c>
      <c r="AL193" s="60">
        <f ca="1"/>
        <v>0.92239882652482241</v>
      </c>
      <c r="AM193" s="60">
        <f ca="1"/>
        <v>0.82524816127176337</v>
      </c>
      <c r="AN193" s="60">
        <f ca="1"/>
        <v>0.69715802894800261</v>
      </c>
      <c r="AO193" s="60">
        <f ca="1"/>
        <v>1.0494992709598168</v>
      </c>
      <c r="AP193" s="60">
        <f ca="1"/>
        <v>1.2838447354403675</v>
      </c>
      <c r="AQ193" s="60">
        <f ca="1"/>
        <v>1.4936329200835612</v>
      </c>
      <c r="AR193" s="60">
        <f ca="1"/>
        <v>0.88630104283992406</v>
      </c>
      <c r="AS193" s="60">
        <f ca="1"/>
        <v>0.54302418199305946</v>
      </c>
      <c r="AT193" s="60">
        <f ca="1"/>
        <v>0.68947684852505309</v>
      </c>
      <c r="AU193" s="60">
        <f ca="1"/>
        <v>0.79041219651184891</v>
      </c>
      <c r="AV193" s="60">
        <f ca="1"/>
        <v>0.69614459082802149</v>
      </c>
      <c r="AW193" s="60">
        <f ca="1"/>
        <v>1.1152654348441617</v>
      </c>
      <c r="AX193" s="60">
        <f ca="1"/>
        <v>0.96502002500490003</v>
      </c>
      <c r="AY193" s="60">
        <f ca="1"/>
        <v>0.64748165659344026</v>
      </c>
      <c r="AZ193" s="60">
        <f ca="1"/>
        <v>0.36239192876144644</v>
      </c>
      <c r="BA193" s="60">
        <f ca="1"/>
        <v>0.70626778290023662</v>
      </c>
      <c r="BB193" s="62">
        <f ca="1"/>
        <v>1.0631396908983906</v>
      </c>
    </row>
    <row r="194" spans="31:54" s="56" customFormat="1" x14ac:dyDescent="0.15">
      <c r="AE194" s="64">
        <f ca="1"/>
        <v>0.57868050719925934</v>
      </c>
      <c r="AF194" s="65">
        <f ca="1"/>
        <v>0.51905804460456328</v>
      </c>
      <c r="AG194" s="65">
        <f ca="1"/>
        <v>0.89588171840018682</v>
      </c>
      <c r="AH194" s="65">
        <f ca="1"/>
        <v>0.60275895853709671</v>
      </c>
      <c r="AI194" s="65">
        <f ca="1"/>
        <v>0.74099790932511267</v>
      </c>
      <c r="AJ194" s="65">
        <f ca="1"/>
        <v>1.0723070916111386</v>
      </c>
      <c r="AK194" s="65">
        <f ca="1"/>
        <v>0.3102726439094024</v>
      </c>
      <c r="AL194" s="65">
        <f ca="1"/>
        <v>0.70322377408039816</v>
      </c>
      <c r="AM194" s="65">
        <f ca="1"/>
        <v>0.64472952600286471</v>
      </c>
      <c r="AN194" s="65">
        <f ca="1"/>
        <v>0.51049199159018621</v>
      </c>
      <c r="AO194" s="65">
        <f ca="1"/>
        <v>0.83612471143541267</v>
      </c>
      <c r="AP194" s="65">
        <f ca="1"/>
        <v>0.97019794372551604</v>
      </c>
      <c r="AQ194" s="65">
        <f ca="1"/>
        <v>1.1059819356812288</v>
      </c>
      <c r="AR194" s="65">
        <f ca="1"/>
        <v>0.57735192379711786</v>
      </c>
      <c r="AS194" s="65">
        <f ca="1"/>
        <v>0.3922974359175887</v>
      </c>
      <c r="AT194" s="65">
        <f ca="1"/>
        <v>0.49367097935217724</v>
      </c>
      <c r="AU194" s="65">
        <f ca="1"/>
        <v>0.54415453005239367</v>
      </c>
      <c r="AV194" s="65">
        <f ca="1"/>
        <v>0.45052035126655365</v>
      </c>
      <c r="AW194" s="65">
        <f ca="1"/>
        <v>0.85831623020035486</v>
      </c>
      <c r="AX194" s="65">
        <f ca="1"/>
        <v>0.69422939527041838</v>
      </c>
      <c r="AY194" s="65">
        <f ca="1"/>
        <v>0.47204567754370896</v>
      </c>
      <c r="AZ194" s="65">
        <f ca="1"/>
        <v>0.26059041200158728</v>
      </c>
      <c r="BA194" s="65">
        <f ca="1"/>
        <v>0.4925451331654731</v>
      </c>
      <c r="BB194" s="67">
        <f ca="1"/>
        <v>0.76746109976738264</v>
      </c>
    </row>
    <row r="195" spans="31:54" s="56" customFormat="1" x14ac:dyDescent="0.15">
      <c r="AE195" s="64">
        <f ca="1"/>
        <v>0.78442156665835772</v>
      </c>
      <c r="AF195" s="65">
        <f ca="1"/>
        <v>0.75562258471156474</v>
      </c>
      <c r="AG195" s="65">
        <f ca="1"/>
        <v>1.1823343649874216</v>
      </c>
      <c r="AH195" s="65">
        <f ca="1"/>
        <v>0.80752640971702694</v>
      </c>
      <c r="AI195" s="65">
        <f ca="1"/>
        <v>0.7339785971232593</v>
      </c>
      <c r="AJ195" s="65">
        <f ca="1"/>
        <v>1.2918221317073102</v>
      </c>
      <c r="AK195" s="65">
        <f ca="1"/>
        <v>0.33512138828776655</v>
      </c>
      <c r="AL195" s="65">
        <f ca="1"/>
        <v>0.77511618533061655</v>
      </c>
      <c r="AM195" s="65">
        <f ca="1"/>
        <v>0.64511386721610497</v>
      </c>
      <c r="AN195" s="65">
        <f ca="1"/>
        <v>0.60678348304756102</v>
      </c>
      <c r="AO195" s="65">
        <f ca="1"/>
        <v>0.87678489273359872</v>
      </c>
      <c r="AP195" s="65">
        <f ca="1"/>
        <v>1.1021743272617814</v>
      </c>
      <c r="AQ195" s="65">
        <f ca="1"/>
        <v>1.3063732142801641</v>
      </c>
      <c r="AR195" s="65">
        <f ca="1"/>
        <v>0.82004611104565661</v>
      </c>
      <c r="AS195" s="65">
        <f ca="1"/>
        <v>0.49023795307292128</v>
      </c>
      <c r="AT195" s="65">
        <f ca="1"/>
        <v>0.6656503547599768</v>
      </c>
      <c r="AU195" s="65">
        <f ca="1"/>
        <v>0.77143400103065363</v>
      </c>
      <c r="AV195" s="65">
        <f ca="1"/>
        <v>0.618484725973798</v>
      </c>
      <c r="AW195" s="65">
        <f ca="1"/>
        <v>0.97781805716097947</v>
      </c>
      <c r="AX195" s="65">
        <f ca="1"/>
        <v>0.87135534698534156</v>
      </c>
      <c r="AY195" s="65">
        <f ca="1"/>
        <v>0.59729931491861632</v>
      </c>
      <c r="AZ195" s="65">
        <f ca="1"/>
        <v>0.25088797035039367</v>
      </c>
      <c r="BA195" s="65">
        <f ca="1"/>
        <v>0.58999215807220484</v>
      </c>
      <c r="BB195" s="67">
        <f ca="1"/>
        <v>0.87811823394781308</v>
      </c>
    </row>
    <row r="196" spans="31:54" s="56" customFormat="1" x14ac:dyDescent="0.15">
      <c r="AE196" s="64">
        <f ca="1"/>
        <v>0.20601613405343508</v>
      </c>
      <c r="AF196" s="65">
        <f ca="1"/>
        <v>0.34350737411190757</v>
      </c>
      <c r="AG196" s="65">
        <f ca="1"/>
        <v>0.26762184170863712</v>
      </c>
      <c r="AH196" s="65">
        <f ca="1"/>
        <v>0.7778917678119982</v>
      </c>
      <c r="AI196" s="65">
        <f ca="1"/>
        <v>0.58100535724345803</v>
      </c>
      <c r="AJ196" s="65">
        <f ca="1"/>
        <v>0.801208296787845</v>
      </c>
      <c r="AK196" s="65">
        <f ca="1"/>
        <v>0.40097097492784001</v>
      </c>
      <c r="AL196" s="65">
        <f ca="1"/>
        <v>0.60683830497745128</v>
      </c>
      <c r="AM196" s="65">
        <f ca="1"/>
        <v>0.74098767039106794</v>
      </c>
      <c r="AN196" s="65">
        <f ca="1"/>
        <v>0.42353189900887445</v>
      </c>
      <c r="AO196" s="65">
        <f ca="1"/>
        <v>0.58957818662263528</v>
      </c>
      <c r="AP196" s="65">
        <f ca="1"/>
        <v>0.75292804324719775</v>
      </c>
      <c r="AQ196" s="65">
        <f ca="1"/>
        <v>0.83049904437380939</v>
      </c>
      <c r="AR196" s="65">
        <f ca="1"/>
        <v>0.53794821338340681</v>
      </c>
      <c r="AS196" s="65">
        <f ca="1"/>
        <v>0.2565838951763621</v>
      </c>
      <c r="AT196" s="65">
        <f ca="1"/>
        <v>0.11523594002396219</v>
      </c>
      <c r="AU196" s="65">
        <f ca="1"/>
        <v>0.16577216257666733</v>
      </c>
      <c r="AV196" s="65">
        <f ca="1"/>
        <v>0.5672397006890938</v>
      </c>
      <c r="AW196" s="65">
        <f ca="1"/>
        <v>0.49230657834406055</v>
      </c>
      <c r="AX196" s="65">
        <f ca="1"/>
        <v>0.46563558545785438</v>
      </c>
      <c r="AY196" s="65">
        <f ca="1"/>
        <v>0.22390356883238258</v>
      </c>
      <c r="AZ196" s="65">
        <f ca="1"/>
        <v>0.57508498742945235</v>
      </c>
      <c r="BA196" s="65">
        <f ca="1"/>
        <v>0.64593376799433266</v>
      </c>
      <c r="BB196" s="67">
        <f ca="1"/>
        <v>0.93224476028500058</v>
      </c>
    </row>
    <row r="197" spans="31:54" s="56" customFormat="1" x14ac:dyDescent="0.15">
      <c r="AE197" s="64">
        <f ca="1"/>
        <v>0.6782116497833619</v>
      </c>
      <c r="AF197" s="65">
        <f ca="1"/>
        <v>0.77423860862976357</v>
      </c>
      <c r="AG197" s="65">
        <f ca="1"/>
        <v>0.98927674694706258</v>
      </c>
      <c r="AH197" s="65">
        <f ca="1"/>
        <v>1.2054593352156164</v>
      </c>
      <c r="AI197" s="65">
        <f ca="1"/>
        <v>1.0268706888477803</v>
      </c>
      <c r="AJ197" s="65">
        <f ca="1"/>
        <v>1.5568334449803394</v>
      </c>
      <c r="AK197" s="65">
        <f ca="1"/>
        <v>0.58375513321154449</v>
      </c>
      <c r="AL197" s="65">
        <f ca="1"/>
        <v>1.060405252244208</v>
      </c>
      <c r="AM197" s="65">
        <f ca="1"/>
        <v>1.1069044489248214</v>
      </c>
      <c r="AN197" s="65">
        <f ca="1"/>
        <v>0.77498935267708058</v>
      </c>
      <c r="AO197" s="65">
        <f ca="1"/>
        <v>1.1221621568166631</v>
      </c>
      <c r="AP197" s="65">
        <f ca="1"/>
        <v>1.4028096398397576</v>
      </c>
      <c r="AQ197" s="65">
        <f ca="1"/>
        <v>1.59738439041368</v>
      </c>
      <c r="AR197" s="65">
        <f ca="1"/>
        <v>0.99103802447120914</v>
      </c>
      <c r="AS197" s="65">
        <f ca="1"/>
        <v>0.54506102946183144</v>
      </c>
      <c r="AT197" s="65">
        <f ca="1"/>
        <v>0.52286042759625961</v>
      </c>
      <c r="AU197" s="65">
        <f ca="1"/>
        <v>0.62840133301268097</v>
      </c>
      <c r="AV197" s="65">
        <f ca="1"/>
        <v>0.89522052536682717</v>
      </c>
      <c r="AW197" s="65">
        <f ca="1"/>
        <v>1.0869846597497632</v>
      </c>
      <c r="AX197" s="65">
        <f ca="1"/>
        <v>0.97666916826515549</v>
      </c>
      <c r="AY197" s="65">
        <f ca="1"/>
        <v>0.58346379272787874</v>
      </c>
      <c r="AZ197" s="65">
        <f ca="1"/>
        <v>0.68913593009532614</v>
      </c>
      <c r="BA197" s="65">
        <f ca="1"/>
        <v>0.96191613599334191</v>
      </c>
      <c r="BB197" s="67">
        <f ca="1"/>
        <v>1.4134397278475008</v>
      </c>
    </row>
    <row r="198" spans="31:54" s="56" customFormat="1" x14ac:dyDescent="0.15">
      <c r="AE198" s="64">
        <f ca="1"/>
        <v>0.23336162576457753</v>
      </c>
      <c r="AF198" s="65">
        <f ca="1"/>
        <v>0.20940998049951381</v>
      </c>
      <c r="AG198" s="65">
        <f ca="1"/>
        <v>0.37210180800081843</v>
      </c>
      <c r="AH198" s="65">
        <f ca="1"/>
        <v>0.3816480090167001</v>
      </c>
      <c r="AI198" s="65">
        <f ca="1"/>
        <v>0.56561219724080158</v>
      </c>
      <c r="AJ198" s="65">
        <f ca="1"/>
        <v>0.64571253252326533</v>
      </c>
      <c r="AK198" s="65">
        <f ca="1"/>
        <v>0.25394142939723674</v>
      </c>
      <c r="AL198" s="65">
        <f ca="1"/>
        <v>0.49381913460022642</v>
      </c>
      <c r="AM198" s="65">
        <f ca="1"/>
        <v>0.54259532954056711</v>
      </c>
      <c r="AN198" s="65">
        <f ca="1"/>
        <v>0.3231012343435346</v>
      </c>
      <c r="AO198" s="65">
        <f ca="1"/>
        <v>0.58818828862963002</v>
      </c>
      <c r="AP198" s="65">
        <f ca="1"/>
        <v>0.63822582599076827</v>
      </c>
      <c r="AQ198" s="65">
        <f ca="1"/>
        <v>0.68548185809733742</v>
      </c>
      <c r="AR198" s="65">
        <f ca="1"/>
        <v>0.28394563162912917</v>
      </c>
      <c r="AS198" s="65">
        <f ca="1"/>
        <v>0.21512839255403701</v>
      </c>
      <c r="AT198" s="65">
        <f ca="1"/>
        <v>0.18744129299260676</v>
      </c>
      <c r="AU198" s="65">
        <f ca="1"/>
        <v>0.18882263034374644</v>
      </c>
      <c r="AV198" s="65">
        <f ca="1"/>
        <v>0.27131788354878295</v>
      </c>
      <c r="AW198" s="65">
        <f ca="1"/>
        <v>0.52201207069997624</v>
      </c>
      <c r="AX198" s="65">
        <f ca="1"/>
        <v>0.38069975967871045</v>
      </c>
      <c r="AY198" s="65">
        <f ca="1"/>
        <v>0.23374070788699849</v>
      </c>
      <c r="AZ198" s="65">
        <f ca="1"/>
        <v>0.29080355786991285</v>
      </c>
      <c r="BA198" s="65">
        <f ca="1"/>
        <v>0.36402467782004966</v>
      </c>
      <c r="BB198" s="67">
        <f ca="1"/>
        <v>0.57916405339464594</v>
      </c>
    </row>
    <row r="199" spans="31:54" s="56" customFormat="1" x14ac:dyDescent="0.15">
      <c r="AE199" s="64">
        <f ca="1"/>
        <v>0.4840246924861476</v>
      </c>
      <c r="AF199" s="65">
        <f ca="1"/>
        <v>0.39511000503004579</v>
      </c>
      <c r="AG199" s="65">
        <f ca="1"/>
        <v>0.78462089564619586</v>
      </c>
      <c r="AH199" s="65">
        <f ca="1"/>
        <v>0.65415975689197858</v>
      </c>
      <c r="AI199" s="65">
        <f ca="1"/>
        <v>1.0982536028294072</v>
      </c>
      <c r="AJ199" s="65">
        <f ca="1"/>
        <v>1.2384105250851336</v>
      </c>
      <c r="AK199" s="65">
        <f ca="1"/>
        <v>0.45658761189034869</v>
      </c>
      <c r="AL199" s="65">
        <f ca="1"/>
        <v>0.9388897121842058</v>
      </c>
      <c r="AM199" s="65">
        <f ca="1"/>
        <v>1.0026992865833448</v>
      </c>
      <c r="AN199" s="65">
        <f ca="1"/>
        <v>0.61192628353845402</v>
      </c>
      <c r="AO199" s="65">
        <f ca="1"/>
        <v>1.151124646636156</v>
      </c>
      <c r="AP199" s="65">
        <f ca="1"/>
        <v>1.226274234993026</v>
      </c>
      <c r="AQ199" s="65">
        <f ca="1"/>
        <v>1.3169650223338245</v>
      </c>
      <c r="AR199" s="65">
        <f ca="1"/>
        <v>0.50744125635319093</v>
      </c>
      <c r="AS199" s="65">
        <f ca="1"/>
        <v>0.41805106753065135</v>
      </c>
      <c r="AT199" s="65">
        <f ca="1"/>
        <v>0.40358658300344213</v>
      </c>
      <c r="AU199" s="65">
        <f ca="1"/>
        <v>0.39815183984513158</v>
      </c>
      <c r="AV199" s="65">
        <f ca="1"/>
        <v>0.46335279782022865</v>
      </c>
      <c r="AW199" s="65">
        <f ca="1"/>
        <v>1.0388770427548928</v>
      </c>
      <c r="AX199" s="65">
        <f ca="1"/>
        <v>0.73693878922656619</v>
      </c>
      <c r="AY199" s="65">
        <f ca="1"/>
        <v>0.47157493711421883</v>
      </c>
      <c r="AZ199" s="65">
        <f ca="1"/>
        <v>0.48637800471545972</v>
      </c>
      <c r="BA199" s="65">
        <f ca="1"/>
        <v>0.64088114087933401</v>
      </c>
      <c r="BB199" s="67">
        <f ca="1"/>
        <v>1.0418984350129579</v>
      </c>
    </row>
    <row r="200" spans="31:54" s="56" customFormat="1" x14ac:dyDescent="0.15">
      <c r="AE200" s="64">
        <f ca="1"/>
        <v>0.84396800149398521</v>
      </c>
      <c r="AF200" s="65">
        <f ca="1"/>
        <v>0.83600994702732567</v>
      </c>
      <c r="AG200" s="65">
        <f ca="1"/>
        <v>1.2652322771643552</v>
      </c>
      <c r="AH200" s="65">
        <f ca="1"/>
        <v>0.95808258296538662</v>
      </c>
      <c r="AI200" s="65">
        <f ca="1"/>
        <v>0.85023852159628421</v>
      </c>
      <c r="AJ200" s="65">
        <f ca="1"/>
        <v>1.4623461992052103</v>
      </c>
      <c r="AK200" s="65">
        <f ca="1"/>
        <v>0.4097164484555082</v>
      </c>
      <c r="AL200" s="65">
        <f ca="1"/>
        <v>0.89711582460262584</v>
      </c>
      <c r="AM200" s="65">
        <f ca="1"/>
        <v>0.78366565106978514</v>
      </c>
      <c r="AN200" s="65">
        <f ca="1"/>
        <v>0.69430315006525933</v>
      </c>
      <c r="AO200" s="65">
        <f ca="1"/>
        <v>0.99935679652870668</v>
      </c>
      <c r="AP200" s="65">
        <f ca="1"/>
        <v>1.2584068801325894</v>
      </c>
      <c r="AQ200" s="65">
        <f ca="1"/>
        <v>1.4819380989929949</v>
      </c>
      <c r="AR200" s="65">
        <f ca="1"/>
        <v>0.93329693897588339</v>
      </c>
      <c r="AS200" s="65">
        <f ca="1"/>
        <v>0.54751305328862077</v>
      </c>
      <c r="AT200" s="65">
        <f ca="1"/>
        <v>0.70676886201704814</v>
      </c>
      <c r="AU200" s="65">
        <f ca="1"/>
        <v>0.82427237866267833</v>
      </c>
      <c r="AV200" s="65">
        <f ca="1"/>
        <v>0.72933117324353081</v>
      </c>
      <c r="AW200" s="65">
        <f ca="1"/>
        <v>1.0887121747994541</v>
      </c>
      <c r="AX200" s="65">
        <f ca="1"/>
        <v>0.97467950231162404</v>
      </c>
      <c r="AY200" s="65">
        <f ca="1"/>
        <v>0.65310518799486794</v>
      </c>
      <c r="AZ200" s="65">
        <f ca="1"/>
        <v>0.35000888333412516</v>
      </c>
      <c r="BA200" s="65">
        <f ca="1"/>
        <v>0.71204680886418315</v>
      </c>
      <c r="BB200" s="67">
        <f ca="1"/>
        <v>1.0550578531477661</v>
      </c>
    </row>
    <row r="201" spans="31:54" s="56" customFormat="1" x14ac:dyDescent="0.15">
      <c r="AE201" s="64">
        <f ca="1"/>
        <v>0.34769983113416747</v>
      </c>
      <c r="AF201" s="65">
        <f ca="1"/>
        <v>0.3784371013300073</v>
      </c>
      <c r="AG201" s="65">
        <f ca="1"/>
        <v>0.53000607754323747</v>
      </c>
      <c r="AH201" s="65">
        <f ca="1"/>
        <v>0.7670274484641515</v>
      </c>
      <c r="AI201" s="65">
        <f ca="1"/>
        <v>0.90344512908432018</v>
      </c>
      <c r="AJ201" s="65">
        <f ca="1"/>
        <v>1.0800601438206248</v>
      </c>
      <c r="AK201" s="65">
        <f ca="1"/>
        <v>0.4651779613436024</v>
      </c>
      <c r="AL201" s="65">
        <f ca="1"/>
        <v>0.82820608395494166</v>
      </c>
      <c r="AM201" s="65">
        <f ca="1"/>
        <v>0.94620727391649528</v>
      </c>
      <c r="AN201" s="65">
        <f ca="1"/>
        <v>0.55095620991046679</v>
      </c>
      <c r="AO201" s="65">
        <f ca="1"/>
        <v>0.93075895013472432</v>
      </c>
      <c r="AP201" s="65">
        <f ca="1"/>
        <v>1.0548070458541372</v>
      </c>
      <c r="AQ201" s="65">
        <f ca="1"/>
        <v>1.1394814478038073</v>
      </c>
      <c r="AR201" s="65">
        <f ca="1"/>
        <v>0.54841961620969792</v>
      </c>
      <c r="AS201" s="65">
        <f ca="1"/>
        <v>0.35410002834199611</v>
      </c>
      <c r="AT201" s="65">
        <f ca="1"/>
        <v>0.25708972961070281</v>
      </c>
      <c r="AU201" s="65">
        <f ca="1"/>
        <v>0.27790921781060762</v>
      </c>
      <c r="AV201" s="65">
        <f ca="1"/>
        <v>0.5503629822453554</v>
      </c>
      <c r="AW201" s="65">
        <f ca="1"/>
        <v>0.80842857154292469</v>
      </c>
      <c r="AX201" s="65">
        <f ca="1"/>
        <v>0.63147514950580497</v>
      </c>
      <c r="AY201" s="65">
        <f ca="1"/>
        <v>0.35992420162303934</v>
      </c>
      <c r="AZ201" s="65">
        <f ca="1"/>
        <v>0.58502582527750846</v>
      </c>
      <c r="BA201" s="65">
        <f ca="1"/>
        <v>0.69470239638101161</v>
      </c>
      <c r="BB201" s="67">
        <f ca="1"/>
        <v>1.0659652962734611</v>
      </c>
    </row>
    <row r="202" spans="31:54" s="56" customFormat="1" x14ac:dyDescent="0.15">
      <c r="AE202" s="64">
        <f ca="1"/>
        <v>0.63542308817762561</v>
      </c>
      <c r="AF202" s="65">
        <f ca="1"/>
        <v>0.67323108811501087</v>
      </c>
      <c r="AG202" s="65">
        <f ca="1"/>
        <v>0.9250330917502213</v>
      </c>
      <c r="AH202" s="65">
        <f ca="1"/>
        <v>0.70614354985350536</v>
      </c>
      <c r="AI202" s="65">
        <f ca="1"/>
        <v>0.39859587374934613</v>
      </c>
      <c r="AJ202" s="65">
        <f ca="1"/>
        <v>0.95378517716881306</v>
      </c>
      <c r="AK202" s="65">
        <f ca="1"/>
        <v>0.22984738403699861</v>
      </c>
      <c r="AL202" s="65">
        <f ca="1"/>
        <v>0.51457141407331641</v>
      </c>
      <c r="AM202" s="65">
        <f ca="1"/>
        <v>0.38271040711081744</v>
      </c>
      <c r="AN202" s="65">
        <f ca="1"/>
        <v>0.44492872303541603</v>
      </c>
      <c r="AO202" s="65">
        <f ca="1"/>
        <v>0.52335304075648736</v>
      </c>
      <c r="AP202" s="65">
        <f ca="1"/>
        <v>0.75535420717067669</v>
      </c>
      <c r="AQ202" s="65">
        <f ca="1"/>
        <v>0.94099667808807785</v>
      </c>
      <c r="AR202" s="65">
        <f ca="1"/>
        <v>0.73154856969320436</v>
      </c>
      <c r="AS202" s="65">
        <f ca="1"/>
        <v>0.37430333644987424</v>
      </c>
      <c r="AT202" s="65">
        <f ca="1"/>
        <v>0.5297489374263924</v>
      </c>
      <c r="AU202" s="65">
        <f ca="1"/>
        <v>0.65065051243743766</v>
      </c>
      <c r="AV202" s="65">
        <f ca="1"/>
        <v>0.55103487933910589</v>
      </c>
      <c r="AW202" s="65">
        <f ca="1"/>
        <v>0.65425927537677897</v>
      </c>
      <c r="AX202" s="65">
        <f ca="1"/>
        <v>0.66993687653430989</v>
      </c>
      <c r="AY202" s="65">
        <f ca="1"/>
        <v>0.45362849401325295</v>
      </c>
      <c r="AZ202" s="65">
        <f ca="1"/>
        <v>0.16773053159302159</v>
      </c>
      <c r="BA202" s="65">
        <f ca="1"/>
        <v>0.46214263606991057</v>
      </c>
      <c r="BB202" s="67">
        <f ca="1"/>
        <v>0.64382181174020614</v>
      </c>
    </row>
    <row r="203" spans="31:54" s="56" customFormat="1" x14ac:dyDescent="0.15">
      <c r="AE203" s="64">
        <f ca="1"/>
        <v>0.59942917610803226</v>
      </c>
      <c r="AF203" s="65">
        <f ca="1"/>
        <v>0.75998443613910494</v>
      </c>
      <c r="AG203" s="65">
        <f ca="1"/>
        <v>0.83050939761620957</v>
      </c>
      <c r="AH203" s="65">
        <f ca="1"/>
        <v>1.0871985248801745</v>
      </c>
      <c r="AI203" s="65">
        <f ca="1"/>
        <v>0.5828236992708028</v>
      </c>
      <c r="AJ203" s="65">
        <f ca="1"/>
        <v>1.1956201123476327</v>
      </c>
      <c r="AK203" s="65">
        <f ca="1"/>
        <v>0.42477243987518332</v>
      </c>
      <c r="AL203" s="65">
        <f ca="1"/>
        <v>0.73221949996712477</v>
      </c>
      <c r="AM203" s="65">
        <f ca="1"/>
        <v>0.71817159826985388</v>
      </c>
      <c r="AN203" s="65">
        <f ca="1"/>
        <v>0.59118924972398312</v>
      </c>
      <c r="AO203" s="65">
        <f ca="1"/>
        <v>0.68314261021548939</v>
      </c>
      <c r="AP203" s="65">
        <f ca="1"/>
        <v>0.99363527870340174</v>
      </c>
      <c r="AQ203" s="65">
        <f ca="1"/>
        <v>1.1929688948375612</v>
      </c>
      <c r="AR203" s="65">
        <f ca="1"/>
        <v>0.94349354572440758</v>
      </c>
      <c r="AS203" s="65">
        <f ca="1"/>
        <v>0.43597669383305493</v>
      </c>
      <c r="AT203" s="65">
        <f ca="1"/>
        <v>0.45398555348190378</v>
      </c>
      <c r="AU203" s="65">
        <f ca="1"/>
        <v>0.59671031794529206</v>
      </c>
      <c r="AV203" s="65">
        <f ca="1"/>
        <v>0.82560801137563122</v>
      </c>
      <c r="AW203" s="65">
        <f ca="1"/>
        <v>0.73592475766223431</v>
      </c>
      <c r="AX203" s="65">
        <f ca="1"/>
        <v>0.78775628119325225</v>
      </c>
      <c r="AY203" s="65">
        <f ca="1"/>
        <v>0.46492205777534096</v>
      </c>
      <c r="AZ203" s="65">
        <f ca="1"/>
        <v>0.50798203079321502</v>
      </c>
      <c r="BA203" s="65">
        <f ca="1"/>
        <v>0.77974730055206398</v>
      </c>
      <c r="BB203" s="67">
        <f ca="1"/>
        <v>1.0826924276880399</v>
      </c>
    </row>
    <row r="204" spans="31:54" s="56" customFormat="1" x14ac:dyDescent="0.15">
      <c r="AE204" s="64">
        <f ca="1"/>
        <v>9.5190628082173712E-2</v>
      </c>
      <c r="AF204" s="65">
        <f ca="1"/>
        <v>0.1568964255450789</v>
      </c>
      <c r="AG204" s="65">
        <f ca="1"/>
        <v>0.1282832628586798</v>
      </c>
      <c r="AH204" s="65">
        <f ca="1"/>
        <v>0.40439504043203756</v>
      </c>
      <c r="AI204" s="65">
        <f ca="1"/>
        <v>0.36400487367010592</v>
      </c>
      <c r="AJ204" s="65">
        <f ca="1"/>
        <v>0.44464788363844743</v>
      </c>
      <c r="AK204" s="65">
        <f ca="1"/>
        <v>0.22979851678858465</v>
      </c>
      <c r="AL204" s="65">
        <f ca="1"/>
        <v>0.35443852269412368</v>
      </c>
      <c r="AM204" s="65">
        <f ca="1"/>
        <v>0.44153291662555944</v>
      </c>
      <c r="AN204" s="65">
        <f ca="1"/>
        <v>0.23648393027457465</v>
      </c>
      <c r="AO204" s="65">
        <f ca="1"/>
        <v>0.36238904326858762</v>
      </c>
      <c r="AP204" s="65">
        <f ca="1"/>
        <v>0.43501374088327138</v>
      </c>
      <c r="AQ204" s="65">
        <f ca="1"/>
        <v>0.46772308888360886</v>
      </c>
      <c r="AR204" s="65">
        <f ca="1"/>
        <v>0.26369140145371839</v>
      </c>
      <c r="AS204" s="65">
        <f ca="1"/>
        <v>0.13836791165747159</v>
      </c>
      <c r="AT204" s="65">
        <f ca="1"/>
        <v>4.9622990004486549E-2</v>
      </c>
      <c r="AU204" s="65">
        <f ca="1"/>
        <v>6.5532192520641325E-2</v>
      </c>
      <c r="AV204" s="65">
        <f ca="1"/>
        <v>0.2906856110382709</v>
      </c>
      <c r="AW204" s="65">
        <f ca="1"/>
        <v>0.29072453814988536</v>
      </c>
      <c r="AX204" s="65">
        <f ca="1"/>
        <v>0.25007338459251954</v>
      </c>
      <c r="AY204" s="65">
        <f ca="1"/>
        <v>0.11894204730333219</v>
      </c>
      <c r="AZ204" s="65">
        <f ca="1"/>
        <v>0.32917320261766886</v>
      </c>
      <c r="BA204" s="65">
        <f ca="1"/>
        <v>0.35448710604481481</v>
      </c>
      <c r="BB204" s="67">
        <f ca="1"/>
        <v>0.52336913822260323</v>
      </c>
    </row>
    <row r="205" spans="31:54" s="56" customFormat="1" x14ac:dyDescent="0.15">
      <c r="AE205" s="64">
        <f ca="1"/>
        <v>0.84654206500056972</v>
      </c>
      <c r="AF205" s="65">
        <f ca="1"/>
        <v>0.89495494808687082</v>
      </c>
      <c r="AG205" s="65">
        <f ca="1"/>
        <v>1.2435008072370617</v>
      </c>
      <c r="AH205" s="65">
        <f ca="1"/>
        <v>1.0674720668749591</v>
      </c>
      <c r="AI205" s="65">
        <f ca="1"/>
        <v>0.78487217487405925</v>
      </c>
      <c r="AJ205" s="65">
        <f ca="1"/>
        <v>1.4714770429460742</v>
      </c>
      <c r="AK205" s="65">
        <f ca="1"/>
        <v>0.42700989769398923</v>
      </c>
      <c r="AL205" s="65">
        <f ca="1"/>
        <v>0.88419290172354703</v>
      </c>
      <c r="AM205" s="65">
        <f ca="1"/>
        <v>0.77648477903565616</v>
      </c>
      <c r="AN205" s="65">
        <f ca="1"/>
        <v>0.70298289850087359</v>
      </c>
      <c r="AO205" s="65">
        <f ca="1"/>
        <v>0.93614496960899563</v>
      </c>
      <c r="AP205" s="65">
        <f ca="1"/>
        <v>1.2398424924388782</v>
      </c>
      <c r="AQ205" s="65">
        <f ca="1"/>
        <v>1.4795360631585528</v>
      </c>
      <c r="AR205" s="65">
        <f ca="1"/>
        <v>1.0197424468325222</v>
      </c>
      <c r="AS205" s="65">
        <f ca="1"/>
        <v>0.55219592538751783</v>
      </c>
      <c r="AT205" s="65">
        <f ca="1"/>
        <v>0.69528539363100594</v>
      </c>
      <c r="AU205" s="65">
        <f ca="1"/>
        <v>0.83759017062914054</v>
      </c>
      <c r="AV205" s="65">
        <f ca="1"/>
        <v>0.8155331470771443</v>
      </c>
      <c r="AW205" s="65">
        <f ca="1"/>
        <v>1.0392704764916951</v>
      </c>
      <c r="AX205" s="65">
        <f ca="1"/>
        <v>0.98710193213760122</v>
      </c>
      <c r="AY205" s="65">
        <f ca="1"/>
        <v>0.64556663193158292</v>
      </c>
      <c r="AZ205" s="65">
        <f ca="1"/>
        <v>0.39678984985133631</v>
      </c>
      <c r="BA205" s="65">
        <f ca="1"/>
        <v>0.76952819408356632</v>
      </c>
      <c r="BB205" s="67">
        <f ca="1"/>
        <v>1.1099530021049646</v>
      </c>
    </row>
    <row r="206" spans="31:54" s="56" customFormat="1" x14ac:dyDescent="0.15">
      <c r="AE206" s="64">
        <f ca="1"/>
        <v>0.15973205413172234</v>
      </c>
      <c r="AF206" s="65">
        <f ca="1"/>
        <v>0.21458696442679517</v>
      </c>
      <c r="AG206" s="65">
        <f ca="1"/>
        <v>0.22852159161371446</v>
      </c>
      <c r="AH206" s="65">
        <f ca="1"/>
        <v>0.47414093059406931</v>
      </c>
      <c r="AI206" s="65">
        <f ca="1"/>
        <v>0.45248193136549375</v>
      </c>
      <c r="AJ206" s="65">
        <f ca="1"/>
        <v>0.56869454988122692</v>
      </c>
      <c r="AK206" s="65">
        <f ca="1"/>
        <v>0.26704395226641664</v>
      </c>
      <c r="AL206" s="65">
        <f ca="1"/>
        <v>0.43732976654741057</v>
      </c>
      <c r="AM206" s="65">
        <f ca="1"/>
        <v>0.51939378766733912</v>
      </c>
      <c r="AN206" s="65">
        <f ca="1"/>
        <v>0.29585181820958473</v>
      </c>
      <c r="AO206" s="65">
        <f ca="1"/>
        <v>0.46113908320100194</v>
      </c>
      <c r="AP206" s="65">
        <f ca="1"/>
        <v>0.54847498705134146</v>
      </c>
      <c r="AQ206" s="65">
        <f ca="1"/>
        <v>0.59611578904960028</v>
      </c>
      <c r="AR206" s="65">
        <f ca="1"/>
        <v>0.32885432036699391</v>
      </c>
      <c r="AS206" s="65">
        <f ca="1"/>
        <v>0.18330305012045345</v>
      </c>
      <c r="AT206" s="65">
        <f ca="1"/>
        <v>0.10448847076315372</v>
      </c>
      <c r="AU206" s="65">
        <f ca="1"/>
        <v>0.12554279336643684</v>
      </c>
      <c r="AV206" s="65">
        <f ca="1"/>
        <v>0.34250807808412026</v>
      </c>
      <c r="AW206" s="65">
        <f ca="1"/>
        <v>0.3903277223652406</v>
      </c>
      <c r="AX206" s="65">
        <f ca="1"/>
        <v>0.32957800859028408</v>
      </c>
      <c r="AY206" s="65">
        <f ca="1"/>
        <v>0.17253310201108785</v>
      </c>
      <c r="AZ206" s="65">
        <f ca="1"/>
        <v>0.3619622679338963</v>
      </c>
      <c r="BA206" s="65">
        <f ca="1"/>
        <v>0.4126864970405103</v>
      </c>
      <c r="BB206" s="67">
        <f ca="1"/>
        <v>0.61442736821257848</v>
      </c>
    </row>
    <row r="207" spans="31:54" s="56" customFormat="1" x14ac:dyDescent="0.15">
      <c r="AE207" s="64">
        <f ca="1"/>
        <v>0.8079672783931976</v>
      </c>
      <c r="AF207" s="65">
        <f ca="1"/>
        <v>0.83836333700361476</v>
      </c>
      <c r="AG207" s="65">
        <f ca="1"/>
        <v>1.2112083435082739</v>
      </c>
      <c r="AH207" s="65">
        <f ca="1"/>
        <v>1.2080190029410884</v>
      </c>
      <c r="AI207" s="65">
        <f ca="1"/>
        <v>1.1905667959507267</v>
      </c>
      <c r="AJ207" s="65">
        <f ca="1"/>
        <v>1.7406570947048601</v>
      </c>
      <c r="AK207" s="65">
        <f ca="1"/>
        <v>0.60688374146437851</v>
      </c>
      <c r="AL207" s="65">
        <f ca="1"/>
        <v>1.1810512381584286</v>
      </c>
      <c r="AM207" s="65">
        <f ca="1"/>
        <v>1.1910541016278995</v>
      </c>
      <c r="AN207" s="65">
        <f ca="1"/>
        <v>0.85463480337510478</v>
      </c>
      <c r="AO207" s="65">
        <f ca="1"/>
        <v>1.3094836669665728</v>
      </c>
      <c r="AP207" s="65">
        <f ca="1"/>
        <v>1.5805563629124566</v>
      </c>
      <c r="AQ207" s="65">
        <f ca="1"/>
        <v>1.7930766163825482</v>
      </c>
      <c r="AR207" s="65">
        <f ca="1"/>
        <v>1.0305247500331254</v>
      </c>
      <c r="AS207" s="65">
        <f ca="1"/>
        <v>0.61627707625730865</v>
      </c>
      <c r="AT207" s="65">
        <f ca="1"/>
        <v>0.64904205354956201</v>
      </c>
      <c r="AU207" s="65">
        <f ca="1"/>
        <v>0.74791342596128263</v>
      </c>
      <c r="AV207" s="65">
        <f ca="1"/>
        <v>0.89647427677859981</v>
      </c>
      <c r="AW207" s="65">
        <f ca="1"/>
        <v>1.2851968179479014</v>
      </c>
      <c r="AX207" s="65">
        <f ca="1"/>
        <v>1.0988829268067124</v>
      </c>
      <c r="AY207" s="65">
        <f ca="1"/>
        <v>0.68750192722665782</v>
      </c>
      <c r="AZ207" s="65">
        <f ca="1"/>
        <v>0.65969232476011785</v>
      </c>
      <c r="BA207" s="65">
        <f ca="1"/>
        <v>0.98057508550414085</v>
      </c>
      <c r="BB207" s="67">
        <f ca="1"/>
        <v>1.4715428276843392</v>
      </c>
    </row>
    <row r="208" spans="31:54" s="56" customFormat="1" x14ac:dyDescent="0.15">
      <c r="AE208" s="64">
        <f ca="1"/>
        <v>0.84911870071503948</v>
      </c>
      <c r="AF208" s="65">
        <f ca="1"/>
        <v>1.0108979608409934</v>
      </c>
      <c r="AG208" s="65">
        <f ca="1"/>
        <v>1.2130684719314209</v>
      </c>
      <c r="AH208" s="65">
        <f ca="1"/>
        <v>1.5030152952524174</v>
      </c>
      <c r="AI208" s="65">
        <f ca="1"/>
        <v>1.0722916954357551</v>
      </c>
      <c r="AJ208" s="65">
        <f ca="1"/>
        <v>1.8221225289313154</v>
      </c>
      <c r="AK208" s="65">
        <f ca="1"/>
        <v>0.66389510658267814</v>
      </c>
      <c r="AL208" s="65">
        <f ca="1"/>
        <v>1.1874649401701296</v>
      </c>
      <c r="AM208" s="65">
        <f ca="1"/>
        <v>1.2059063401665353</v>
      </c>
      <c r="AN208" s="65">
        <f ca="1"/>
        <v>0.90340862346908235</v>
      </c>
      <c r="AO208" s="65">
        <f ca="1"/>
        <v>1.2025066096056576</v>
      </c>
      <c r="AP208" s="65">
        <f ca="1"/>
        <v>1.588700563357232</v>
      </c>
      <c r="AQ208" s="65">
        <f ca="1"/>
        <v>1.8483180430015831</v>
      </c>
      <c r="AR208" s="65">
        <f ca="1"/>
        <v>1.2711869303916099</v>
      </c>
      <c r="AS208" s="65">
        <f ca="1"/>
        <v>0.64981303301352078</v>
      </c>
      <c r="AT208" s="65">
        <f ca="1"/>
        <v>0.651676004004339</v>
      </c>
      <c r="AU208" s="65">
        <f ca="1"/>
        <v>0.81345622065104617</v>
      </c>
      <c r="AV208" s="65">
        <f ca="1"/>
        <v>1.1279400236854704</v>
      </c>
      <c r="AW208" s="65">
        <f ca="1"/>
        <v>1.2143794519686277</v>
      </c>
      <c r="AX208" s="65">
        <f ca="1"/>
        <v>1.1681328211639626</v>
      </c>
      <c r="AY208" s="65">
        <f ca="1"/>
        <v>0.69692545925334626</v>
      </c>
      <c r="AZ208" s="65">
        <f ca="1"/>
        <v>0.78291720966593537</v>
      </c>
      <c r="BA208" s="65">
        <f ca="1"/>
        <v>1.1439465901420063</v>
      </c>
      <c r="BB208" s="67">
        <f ca="1"/>
        <v>1.6427846615945714</v>
      </c>
    </row>
    <row r="209" spans="9:55" s="56" customFormat="1" x14ac:dyDescent="0.15">
      <c r="AE209" s="64">
        <f ca="1"/>
        <v>0.5467836497582893</v>
      </c>
      <c r="AF209" s="65">
        <f ca="1"/>
        <v>0.66120903032613709</v>
      </c>
      <c r="AG209" s="65">
        <f ca="1"/>
        <v>0.78460811948230802</v>
      </c>
      <c r="AH209" s="65">
        <f ca="1"/>
        <v>1.090534785993891</v>
      </c>
      <c r="AI209" s="65">
        <f ca="1"/>
        <v>0.87741334341370125</v>
      </c>
      <c r="AJ209" s="65">
        <f ca="1"/>
        <v>1.333425493656256</v>
      </c>
      <c r="AK209" s="65">
        <f ca="1"/>
        <v>0.52658228597808798</v>
      </c>
      <c r="AL209" s="65">
        <f ca="1"/>
        <v>0.91879180730880949</v>
      </c>
      <c r="AM209" s="65">
        <f ca="1"/>
        <v>0.98579324520251665</v>
      </c>
      <c r="AN209" s="65">
        <f ca="1"/>
        <v>0.67045684032272912</v>
      </c>
      <c r="AO209" s="65">
        <f ca="1"/>
        <v>0.94978592067389855</v>
      </c>
      <c r="AP209" s="65">
        <f ca="1"/>
        <v>1.2033810981367674</v>
      </c>
      <c r="AQ209" s="65">
        <f ca="1"/>
        <v>1.3677541650724292</v>
      </c>
      <c r="AR209" s="65">
        <f ca="1"/>
        <v>0.87182791232081081</v>
      </c>
      <c r="AS209" s="65">
        <f ca="1"/>
        <v>0.46148870237512063</v>
      </c>
      <c r="AT209" s="65">
        <f ca="1"/>
        <v>0.40849026120241105</v>
      </c>
      <c r="AU209" s="65">
        <f ca="1"/>
        <v>0.5029116444721673</v>
      </c>
      <c r="AV209" s="65">
        <f ca="1"/>
        <v>0.80841155447154911</v>
      </c>
      <c r="AW209" s="65">
        <f ca="1"/>
        <v>0.90377970371261174</v>
      </c>
      <c r="AX209" s="65">
        <f ca="1"/>
        <v>0.82912916475678278</v>
      </c>
      <c r="AY209" s="65">
        <f ca="1"/>
        <v>0.47944772792851664</v>
      </c>
      <c r="AZ209" s="65">
        <f ca="1"/>
        <v>0.65106065853498896</v>
      </c>
      <c r="BA209" s="65">
        <f ca="1"/>
        <v>0.87010568779063879</v>
      </c>
      <c r="BB209" s="67">
        <f ca="1"/>
        <v>1.2685245045978368</v>
      </c>
    </row>
    <row r="210" spans="9:55" s="56" customFormat="1" x14ac:dyDescent="0.15">
      <c r="AE210" s="64">
        <f ca="1"/>
        <v>0.81792673139758076</v>
      </c>
      <c r="AF210" s="65">
        <f ca="1"/>
        <v>0.92814671230977464</v>
      </c>
      <c r="AG210" s="65">
        <f ca="1"/>
        <v>1.1722609576947314</v>
      </c>
      <c r="AH210" s="65">
        <f ca="1"/>
        <v>1.145843719866189</v>
      </c>
      <c r="AI210" s="65">
        <f ca="1"/>
        <v>0.67163099302280915</v>
      </c>
      <c r="AJ210" s="65">
        <f ca="1"/>
        <v>1.4187953412557479</v>
      </c>
      <c r="AK210" s="65">
        <f ca="1"/>
        <v>0.42567530919736035</v>
      </c>
      <c r="AL210" s="65">
        <f ca="1"/>
        <v>0.82860836955285522</v>
      </c>
      <c r="AM210" s="65">
        <f ca="1"/>
        <v>0.72860940745003244</v>
      </c>
      <c r="AN210" s="65">
        <f ca="1"/>
        <v>0.68209748008393811</v>
      </c>
      <c r="AO210" s="65">
        <f ca="1"/>
        <v>0.82030925864904158</v>
      </c>
      <c r="AP210" s="65">
        <f ca="1"/>
        <v>1.1632373323227587</v>
      </c>
      <c r="AQ210" s="65">
        <f ca="1"/>
        <v>1.4125332497374821</v>
      </c>
      <c r="AR210" s="65">
        <f ca="1"/>
        <v>1.077360523613516</v>
      </c>
      <c r="AS210" s="65">
        <f ca="1"/>
        <v>0.53473221924774461</v>
      </c>
      <c r="AT210" s="65">
        <f ca="1"/>
        <v>0.65688564745617972</v>
      </c>
      <c r="AU210" s="65">
        <f ca="1"/>
        <v>0.82260876534510985</v>
      </c>
      <c r="AV210" s="65">
        <f ca="1"/>
        <v>0.87899962383311869</v>
      </c>
      <c r="AW210" s="65">
        <f ca="1"/>
        <v>0.9380213383228595</v>
      </c>
      <c r="AX210" s="65">
        <f ca="1"/>
        <v>0.96049512546473659</v>
      </c>
      <c r="AY210" s="65">
        <f ca="1"/>
        <v>0.61135540955201473</v>
      </c>
      <c r="AZ210" s="65">
        <f ca="1"/>
        <v>0.42766984435999927</v>
      </c>
      <c r="BA210" s="65">
        <f ca="1"/>
        <v>0.79938566306739967</v>
      </c>
      <c r="BB210" s="67">
        <f ca="1"/>
        <v>1.1202092746950916</v>
      </c>
    </row>
    <row r="211" spans="9:55" s="56" customFormat="1" x14ac:dyDescent="0.15">
      <c r="AE211" s="64">
        <f ca="1"/>
        <v>0.45732269194505104</v>
      </c>
      <c r="AF211" s="65">
        <f ca="1"/>
        <v>0.58451378025901457</v>
      </c>
      <c r="AG211" s="65">
        <f ca="1"/>
        <v>0.63101158803305502</v>
      </c>
      <c r="AH211" s="65">
        <f ca="1"/>
        <v>0.83224971358767519</v>
      </c>
      <c r="AI211" s="65">
        <f ca="1"/>
        <v>0.42727168626176693</v>
      </c>
      <c r="AJ211" s="65">
        <f ca="1"/>
        <v>0.90319857241926127</v>
      </c>
      <c r="AK211" s="65">
        <f ca="1"/>
        <v>0.31975302474785733</v>
      </c>
      <c r="AL211" s="65">
        <f ca="1"/>
        <v>0.54809509048261484</v>
      </c>
      <c r="AM211" s="65">
        <f ca="1"/>
        <v>0.53470756489098603</v>
      </c>
      <c r="AN211" s="65">
        <f ca="1"/>
        <v>0.44643536535407707</v>
      </c>
      <c r="AO211" s="65">
        <f ca="1"/>
        <v>0.50464290695452085</v>
      </c>
      <c r="AP211" s="65">
        <f ca="1"/>
        <v>0.74536127038418676</v>
      </c>
      <c r="AQ211" s="65">
        <f ca="1"/>
        <v>0.89905919002391621</v>
      </c>
      <c r="AR211" s="65">
        <f ca="1"/>
        <v>0.72454621094006</v>
      </c>
      <c r="AS211" s="65">
        <f ca="1"/>
        <v>0.3303712855608012</v>
      </c>
      <c r="AT211" s="65">
        <f ca="1"/>
        <v>0.34573309442045763</v>
      </c>
      <c r="AU211" s="65">
        <f ca="1"/>
        <v>0.45749367177428424</v>
      </c>
      <c r="AV211" s="65">
        <f ca="1"/>
        <v>0.63294791655300564</v>
      </c>
      <c r="AW211" s="65">
        <f ca="1"/>
        <v>0.54933637428298709</v>
      </c>
      <c r="AX211" s="65">
        <f ca="1"/>
        <v>0.59736747171605387</v>
      </c>
      <c r="AY211" s="65">
        <f ca="1"/>
        <v>0.35200349256337427</v>
      </c>
      <c r="AZ211" s="65">
        <f ca="1"/>
        <v>0.38321179653155635</v>
      </c>
      <c r="BA211" s="65">
        <f ca="1"/>
        <v>0.59224215595454388</v>
      </c>
      <c r="BB211" s="67">
        <f ca="1"/>
        <v>0.81848643122765619</v>
      </c>
    </row>
    <row r="212" spans="9:55" s="56" customFormat="1" x14ac:dyDescent="0.15">
      <c r="AE212" s="64">
        <f ca="1"/>
        <v>0.43725701577906251</v>
      </c>
      <c r="AF212" s="65">
        <f ca="1"/>
        <v>0.46290423098559763</v>
      </c>
      <c r="AG212" s="65">
        <f ca="1"/>
        <v>0.65615495701414239</v>
      </c>
      <c r="AH212" s="65">
        <f ca="1"/>
        <v>0.73283194234012705</v>
      </c>
      <c r="AI212" s="65">
        <f ca="1"/>
        <v>0.75223614413407103</v>
      </c>
      <c r="AJ212" s="65">
        <f ca="1"/>
        <v>1.0378705200139196</v>
      </c>
      <c r="AK212" s="65">
        <f ca="1"/>
        <v>0.38847685779882418</v>
      </c>
      <c r="AL212" s="65">
        <f ca="1"/>
        <v>0.73035919931093507</v>
      </c>
      <c r="AM212" s="65">
        <f ca="1"/>
        <v>0.76902691401761647</v>
      </c>
      <c r="AN212" s="65">
        <f ca="1"/>
        <v>0.51585170963728255</v>
      </c>
      <c r="AO212" s="65">
        <f ca="1"/>
        <v>0.80982945539262396</v>
      </c>
      <c r="AP212" s="65">
        <f ca="1"/>
        <v>0.96185307706130074</v>
      </c>
      <c r="AQ212" s="65">
        <f ca="1"/>
        <v>1.0760340889142881</v>
      </c>
      <c r="AR212" s="65">
        <f ca="1"/>
        <v>0.59406743345449464</v>
      </c>
      <c r="AS212" s="65">
        <f ca="1"/>
        <v>0.35939016499241466</v>
      </c>
      <c r="AT212" s="65">
        <f ca="1"/>
        <v>0.34384559798579589</v>
      </c>
      <c r="AU212" s="65">
        <f ca="1"/>
        <v>0.39286016180485128</v>
      </c>
      <c r="AV212" s="65">
        <f ca="1"/>
        <v>0.53875800500149817</v>
      </c>
      <c r="AW212" s="65">
        <f ca="1"/>
        <v>0.76538066515440162</v>
      </c>
      <c r="AX212" s="65">
        <f ca="1"/>
        <v>0.64114777027455028</v>
      </c>
      <c r="AY212" s="65">
        <f ca="1"/>
        <v>0.3898587002856812</v>
      </c>
      <c r="AZ212" s="65">
        <f ca="1"/>
        <v>0.44724229620345468</v>
      </c>
      <c r="BA212" s="65">
        <f ca="1"/>
        <v>0.6133968016095821</v>
      </c>
      <c r="BB212" s="67">
        <f ca="1"/>
        <v>0.92500379959694645</v>
      </c>
    </row>
    <row r="213" spans="9:55" s="56" customFormat="1" x14ac:dyDescent="0.15">
      <c r="AE213" s="64">
        <f ca="1"/>
        <v>0.64459301201241315</v>
      </c>
      <c r="AF213" s="65">
        <f ca="1"/>
        <v>0.68473893651461881</v>
      </c>
      <c r="AG213" s="65">
        <f ca="1"/>
        <v>0.9497148890789896</v>
      </c>
      <c r="AH213" s="65">
        <f ca="1"/>
        <v>0.87442406441141984</v>
      </c>
      <c r="AI213" s="65">
        <f ca="1"/>
        <v>0.70053378897216068</v>
      </c>
      <c r="AJ213" s="65">
        <f ca="1"/>
        <v>1.2061030571150979</v>
      </c>
      <c r="AK213" s="65">
        <f ca="1"/>
        <v>0.37763906302183103</v>
      </c>
      <c r="AL213" s="65">
        <f ca="1"/>
        <v>0.75652700800841999</v>
      </c>
      <c r="AM213" s="65">
        <f ca="1"/>
        <v>0.70383484445757905</v>
      </c>
      <c r="AN213" s="65">
        <f ca="1"/>
        <v>0.58259427216276793</v>
      </c>
      <c r="AO213" s="65">
        <f ca="1"/>
        <v>0.80949756885406876</v>
      </c>
      <c r="AP213" s="65">
        <f ca="1"/>
        <v>1.0416564666433643</v>
      </c>
      <c r="AQ213" s="65">
        <f ca="1"/>
        <v>1.2220572389161681</v>
      </c>
      <c r="AR213" s="65">
        <f ca="1"/>
        <v>0.80175174190728815</v>
      </c>
      <c r="AS213" s="65">
        <f ca="1"/>
        <v>0.44342990567049162</v>
      </c>
      <c r="AT213" s="65">
        <f ca="1"/>
        <v>0.52397524638474269</v>
      </c>
      <c r="AU213" s="65">
        <f ca="1"/>
        <v>0.62614145404408172</v>
      </c>
      <c r="AV213" s="65">
        <f ca="1"/>
        <v>0.66170084328948287</v>
      </c>
      <c r="AW213" s="65">
        <f ca="1"/>
        <v>0.85872234679436077</v>
      </c>
      <c r="AX213" s="65">
        <f ca="1"/>
        <v>0.7924964713049758</v>
      </c>
      <c r="AY213" s="65">
        <f ca="1"/>
        <v>0.5083808235822862</v>
      </c>
      <c r="AZ213" s="65">
        <f ca="1"/>
        <v>0.37911427738121017</v>
      </c>
      <c r="BA213" s="65">
        <f ca="1"/>
        <v>0.65535102205657414</v>
      </c>
      <c r="BB213" s="67">
        <f ca="1"/>
        <v>0.95610211283770985</v>
      </c>
    </row>
    <row r="214" spans="9:55" x14ac:dyDescent="0.15"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64">
        <f ca="1"/>
        <v>0.85783724203252365</v>
      </c>
      <c r="AF214" s="65">
        <f ca="1"/>
        <v>0.93459330970504606</v>
      </c>
      <c r="AG214" s="65">
        <f ca="1"/>
        <v>1.2691629981694537</v>
      </c>
      <c r="AH214" s="65">
        <f ca="1"/>
        <v>1.4096260184389817</v>
      </c>
      <c r="AI214" s="65">
        <f ca="1"/>
        <v>1.2934945591961675</v>
      </c>
      <c r="AJ214" s="65">
        <f ca="1"/>
        <v>1.9181426798619432</v>
      </c>
      <c r="AK214" s="65">
        <f ca="1"/>
        <v>0.69707195569667979</v>
      </c>
      <c r="AL214" s="65">
        <f ca="1"/>
        <v>1.3070202173999124</v>
      </c>
      <c r="AM214" s="65">
        <f ca="1"/>
        <v>1.3449562093453022</v>
      </c>
      <c r="AN214" s="65">
        <f ca="1"/>
        <v>0.94903699298328936</v>
      </c>
      <c r="AO214" s="65">
        <f ca="1"/>
        <v>1.4161795254086464</v>
      </c>
      <c r="AP214" s="65">
        <f ca="1"/>
        <v>1.7373016739827054</v>
      </c>
      <c r="AQ214" s="65">
        <f ca="1"/>
        <v>1.9728083764622448</v>
      </c>
      <c r="AR214" s="65">
        <f ca="1"/>
        <v>1.1759371620683605</v>
      </c>
      <c r="AS214" s="65">
        <f ca="1"/>
        <v>0.67440401013709916</v>
      </c>
      <c r="AT214" s="65">
        <f ca="1"/>
        <v>0.67472978319190802</v>
      </c>
      <c r="AU214" s="65">
        <f ca="1"/>
        <v>0.7930668761173012</v>
      </c>
      <c r="AV214" s="65">
        <f ca="1"/>
        <v>1.0458964663371524</v>
      </c>
      <c r="AW214" s="65">
        <f ca="1"/>
        <v>1.3776579937894693</v>
      </c>
      <c r="AX214" s="65">
        <f ca="1"/>
        <v>1.2055040757976485</v>
      </c>
      <c r="AY214" s="65">
        <f ca="1"/>
        <v>0.73592195755305045</v>
      </c>
      <c r="AZ214" s="65">
        <f ca="1"/>
        <v>0.79423181806808929</v>
      </c>
      <c r="BA214" s="65">
        <f ca="1"/>
        <v>1.1361627990337935</v>
      </c>
      <c r="BB214" s="67">
        <f ca="1"/>
        <v>1.6870167603564954</v>
      </c>
      <c r="BC214" s="56"/>
    </row>
    <row r="215" spans="9:55" x14ac:dyDescent="0.15"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64">
        <f ca="1"/>
        <v>0.6093294382621447</v>
      </c>
      <c r="AF215" s="65">
        <f ca="1"/>
        <v>0.60316045242136473</v>
      </c>
      <c r="AG215" s="65">
        <f ca="1"/>
        <v>0.92868228155211408</v>
      </c>
      <c r="AH215" s="65">
        <f ca="1"/>
        <v>0.88218007807834309</v>
      </c>
      <c r="AI215" s="65">
        <f ca="1"/>
        <v>0.9832074276803161</v>
      </c>
      <c r="AJ215" s="65">
        <f ca="1"/>
        <v>1.3504891820406288</v>
      </c>
      <c r="AK215" s="65">
        <f ca="1"/>
        <v>0.47366906188450325</v>
      </c>
      <c r="AL215" s="65">
        <f ca="1"/>
        <v>0.93837992222090283</v>
      </c>
      <c r="AM215" s="65">
        <f ca="1"/>
        <v>0.95641397825232066</v>
      </c>
      <c r="AN215" s="65">
        <f ca="1"/>
        <v>0.66322309105912225</v>
      </c>
      <c r="AO215" s="65">
        <f ca="1"/>
        <v>1.0690375890690791</v>
      </c>
      <c r="AP215" s="65">
        <f ca="1"/>
        <v>1.250070379245908</v>
      </c>
      <c r="AQ215" s="65">
        <f ca="1"/>
        <v>1.4009390440623253</v>
      </c>
      <c r="AR215" s="65">
        <f ca="1"/>
        <v>0.74365056251943251</v>
      </c>
      <c r="AS215" s="65">
        <f ca="1"/>
        <v>0.47393564796596444</v>
      </c>
      <c r="AT215" s="65">
        <f ca="1"/>
        <v>0.494323219364113</v>
      </c>
      <c r="AU215" s="65">
        <f ca="1"/>
        <v>0.55269541083635632</v>
      </c>
      <c r="AV215" s="65">
        <f ca="1"/>
        <v>0.64961746664523823</v>
      </c>
      <c r="AW215" s="65">
        <f ca="1"/>
        <v>1.0296016722371226</v>
      </c>
      <c r="AX215" s="65">
        <f ca="1"/>
        <v>0.84282486609674911</v>
      </c>
      <c r="AY215" s="65">
        <f ca="1"/>
        <v>0.53157232709469526</v>
      </c>
      <c r="AZ215" s="65">
        <f ca="1"/>
        <v>0.50889903866497455</v>
      </c>
      <c r="BA215" s="65">
        <f ca="1"/>
        <v>0.74211210852075404</v>
      </c>
      <c r="BB215" s="67">
        <f ca="1"/>
        <v>1.1338954318995147</v>
      </c>
      <c r="BC215" s="56"/>
    </row>
    <row r="216" spans="9:55" ht="12" thickBot="1" x14ac:dyDescent="0.2"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69">
        <f ca="1"/>
        <v>0.25892844961141254</v>
      </c>
      <c r="AF216" s="70">
        <f ca="1"/>
        <v>0.26760309838364021</v>
      </c>
      <c r="AG216" s="70">
        <f ca="1"/>
        <v>0.38513914515289227</v>
      </c>
      <c r="AH216" s="70">
        <f ca="1"/>
        <v>0.34054550359127833</v>
      </c>
      <c r="AI216" s="70">
        <f ca="1"/>
        <v>0.29686543805018539</v>
      </c>
      <c r="AJ216" s="70">
        <f ca="1"/>
        <v>0.48904900544444524</v>
      </c>
      <c r="AK216" s="70">
        <f ca="1"/>
        <v>0.15270491723634116</v>
      </c>
      <c r="AL216" s="70">
        <f ca="1"/>
        <v>0.31107030224889615</v>
      </c>
      <c r="AM216" s="70">
        <f ca="1"/>
        <v>0.29085815123360276</v>
      </c>
      <c r="AN216" s="70">
        <f ca="1"/>
        <v>0.23600573991148666</v>
      </c>
      <c r="AO216" s="70">
        <f ca="1"/>
        <v>0.34002715141058359</v>
      </c>
      <c r="AP216" s="70">
        <f ca="1"/>
        <v>0.42738905785708764</v>
      </c>
      <c r="AQ216" s="70">
        <f ca="1"/>
        <v>0.49762637007614552</v>
      </c>
      <c r="AR216" s="70">
        <f ca="1"/>
        <v>0.31225077540658092</v>
      </c>
      <c r="AS216" s="70">
        <f ca="1"/>
        <v>0.17910788460262755</v>
      </c>
      <c r="AT216" s="70">
        <f ca="1"/>
        <v>0.21199701697716025</v>
      </c>
      <c r="AU216" s="70">
        <f ca="1"/>
        <v>0.24934459891739016</v>
      </c>
      <c r="AV216" s="70">
        <f ca="1"/>
        <v>0.25687936695936464</v>
      </c>
      <c r="AW216" s="70">
        <f ca="1"/>
        <v>0.35619070013921278</v>
      </c>
      <c r="AX216" s="70">
        <f ca="1"/>
        <v>0.31953942104182026</v>
      </c>
      <c r="AY216" s="70">
        <f ca="1"/>
        <v>0.20652689195784008</v>
      </c>
      <c r="AZ216" s="70">
        <f ca="1"/>
        <v>0.15075868358997105</v>
      </c>
      <c r="BA216" s="70">
        <f ca="1"/>
        <v>0.25995890123599796</v>
      </c>
      <c r="BB216" s="72">
        <f ca="1"/>
        <v>0.38378266888125645</v>
      </c>
      <c r="BC216" s="56"/>
    </row>
    <row r="217" spans="9:55" x14ac:dyDescent="0.15"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</row>
  </sheetData>
  <conditionalFormatting sqref="AA166:AC189">
    <cfRule type="colorScale" priority="3">
      <colorScale>
        <cfvo type="min"/>
        <cfvo type="max"/>
        <color rgb="FFFCFCFF"/>
        <color rgb="FF00B0F0"/>
      </colorScale>
    </cfRule>
  </conditionalFormatting>
  <conditionalFormatting sqref="AE62:BB69">
    <cfRule type="colorScale" priority="7">
      <colorScale>
        <cfvo type="min"/>
        <cfvo type="max"/>
        <color rgb="FFFCFCFF"/>
        <color rgb="FFF8696B"/>
      </colorScale>
    </cfRule>
  </conditionalFormatting>
  <conditionalFormatting sqref="AE89:BB96">
    <cfRule type="colorScale" priority="6">
      <colorScale>
        <cfvo type="min"/>
        <cfvo type="max"/>
        <color rgb="FFFCFCFF"/>
        <color rgb="FFF8696B"/>
      </colorScale>
    </cfRule>
  </conditionalFormatting>
  <conditionalFormatting sqref="AE116:BB123">
    <cfRule type="colorScale" priority="5">
      <colorScale>
        <cfvo type="min"/>
        <cfvo type="max"/>
        <color rgb="FFFCFCFF"/>
        <color rgb="FFF8696B"/>
      </colorScale>
    </cfRule>
  </conditionalFormatting>
  <conditionalFormatting sqref="AE130:BB153">
    <cfRule type="colorScale" priority="8">
      <colorScale>
        <cfvo type="min"/>
        <cfvo type="max"/>
        <color rgb="FFFCFCFF"/>
        <color rgb="FFF8696B"/>
      </colorScale>
    </cfRule>
  </conditionalFormatting>
  <conditionalFormatting sqref="AE160:BB162">
    <cfRule type="colorScale" priority="2">
      <colorScale>
        <cfvo type="min"/>
        <cfvo type="max"/>
        <color rgb="FFFCFCFF"/>
        <color rgb="FF92D050"/>
      </colorScale>
    </cfRule>
  </conditionalFormatting>
  <conditionalFormatting sqref="AE166:BB189">
    <cfRule type="colorScale" priority="4">
      <colorScale>
        <cfvo type="min"/>
        <cfvo type="max"/>
        <color rgb="FFFCFCFF"/>
        <color rgb="FFF8696B"/>
      </colorScale>
    </cfRule>
  </conditionalFormatting>
  <conditionalFormatting sqref="AE193:BB2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scale="31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2341-2B3D-1B4F-98D1-370A98048B1A}">
  <dimension ref="E1:AK125"/>
  <sheetViews>
    <sheetView showGridLines="0" topLeftCell="A14" zoomScaleNormal="75" workbookViewId="0">
      <selection activeCell="AK49" sqref="AK49"/>
    </sheetView>
  </sheetViews>
  <sheetFormatPr baseColWidth="10" defaultColWidth="2.83203125" defaultRowHeight="13" customHeight="1" x14ac:dyDescent="0.2"/>
  <cols>
    <col min="1" max="12" width="2.83203125" style="131"/>
    <col min="13" max="13" width="3.1640625" style="131" bestFit="1" customWidth="1"/>
    <col min="14" max="16384" width="2.83203125" style="131"/>
  </cols>
  <sheetData>
    <row r="1" spans="13:37" ht="13" customHeight="1" x14ac:dyDescent="0.2">
      <c r="N1" s="131">
        <v>0</v>
      </c>
      <c r="O1" s="131">
        <v>1</v>
      </c>
      <c r="P1" s="131">
        <v>2</v>
      </c>
    </row>
    <row r="2" spans="13:37" ht="13" customHeight="1" x14ac:dyDescent="0.2">
      <c r="M2" s="131">
        <v>0</v>
      </c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52"/>
      <c r="AE2" s="253"/>
      <c r="AF2" s="253"/>
      <c r="AG2" s="253"/>
      <c r="AH2" s="253"/>
      <c r="AI2" s="253"/>
      <c r="AJ2" s="253"/>
      <c r="AK2" s="253"/>
    </row>
    <row r="3" spans="13:37" ht="13" customHeight="1" x14ac:dyDescent="0.2">
      <c r="M3" s="131">
        <v>1</v>
      </c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52"/>
      <c r="AE3" s="253"/>
      <c r="AF3" s="253"/>
      <c r="AG3" s="253"/>
      <c r="AH3" s="253"/>
      <c r="AI3" s="253"/>
      <c r="AJ3" s="253"/>
      <c r="AK3" s="253"/>
    </row>
    <row r="4" spans="13:37" ht="13" customHeight="1" x14ac:dyDescent="0.2">
      <c r="M4" s="131">
        <v>2</v>
      </c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52"/>
      <c r="AE4" s="253"/>
      <c r="AF4" s="253"/>
      <c r="AG4" s="253"/>
      <c r="AH4" s="253"/>
      <c r="AI4" s="253"/>
      <c r="AJ4" s="253"/>
      <c r="AK4" s="253"/>
    </row>
    <row r="5" spans="13:37" ht="13" customHeight="1" x14ac:dyDescent="0.2">
      <c r="M5" s="131">
        <v>3</v>
      </c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52"/>
      <c r="AE5" s="253"/>
      <c r="AF5" s="253"/>
      <c r="AG5" s="253"/>
      <c r="AH5" s="253"/>
      <c r="AI5" s="253"/>
      <c r="AJ5" s="253"/>
      <c r="AK5" s="253"/>
    </row>
    <row r="6" spans="13:37" ht="13" customHeight="1" x14ac:dyDescent="0.2">
      <c r="M6" s="131">
        <v>4</v>
      </c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52"/>
      <c r="AE6" s="253"/>
      <c r="AF6" s="253"/>
      <c r="AG6" s="253"/>
      <c r="AH6" s="253"/>
      <c r="AI6" s="253"/>
      <c r="AJ6" s="253"/>
      <c r="AK6" s="253"/>
    </row>
    <row r="7" spans="13:37" ht="13" customHeight="1" x14ac:dyDescent="0.2">
      <c r="M7" s="131">
        <v>5</v>
      </c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52"/>
      <c r="AE7" s="253"/>
      <c r="AF7" s="253"/>
      <c r="AG7" s="253"/>
      <c r="AH7" s="253"/>
      <c r="AI7" s="253"/>
      <c r="AJ7" s="253"/>
      <c r="AK7" s="253"/>
    </row>
    <row r="8" spans="13:37" ht="13" customHeight="1" x14ac:dyDescent="0.2">
      <c r="M8" s="131">
        <v>6</v>
      </c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52"/>
      <c r="AE8" s="253"/>
      <c r="AF8" s="253"/>
      <c r="AG8" s="253"/>
      <c r="AH8" s="253"/>
      <c r="AI8" s="253"/>
      <c r="AJ8" s="253"/>
      <c r="AK8" s="253"/>
    </row>
    <row r="9" spans="13:37" ht="13" customHeight="1" x14ac:dyDescent="0.2">
      <c r="M9" s="131">
        <v>7</v>
      </c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52"/>
      <c r="AE9" s="253"/>
      <c r="AF9" s="253"/>
      <c r="AG9" s="253"/>
      <c r="AH9" s="253"/>
      <c r="AI9" s="253"/>
      <c r="AJ9" s="253"/>
      <c r="AK9" s="253"/>
    </row>
    <row r="10" spans="13:37" ht="13" customHeight="1" x14ac:dyDescent="0.2">
      <c r="M10" s="131">
        <v>8</v>
      </c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52"/>
      <c r="AE10" s="253"/>
      <c r="AF10" s="253"/>
      <c r="AG10" s="253"/>
      <c r="AH10" s="253"/>
      <c r="AI10" s="253"/>
      <c r="AJ10" s="253"/>
      <c r="AK10" s="253"/>
    </row>
    <row r="11" spans="13:37" ht="13" customHeight="1" x14ac:dyDescent="0.2">
      <c r="M11" s="131">
        <v>9</v>
      </c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52"/>
      <c r="AE11" s="253"/>
      <c r="AF11" s="253"/>
      <c r="AG11" s="253"/>
      <c r="AH11" s="253"/>
      <c r="AI11" s="253"/>
      <c r="AJ11" s="253"/>
      <c r="AK11" s="253"/>
    </row>
    <row r="12" spans="13:37" ht="13" customHeight="1" x14ac:dyDescent="0.2">
      <c r="M12" s="131">
        <v>10</v>
      </c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52"/>
      <c r="AE12" s="253"/>
      <c r="AF12" s="253"/>
      <c r="AG12" s="253"/>
      <c r="AH12" s="253"/>
      <c r="AI12" s="253"/>
      <c r="AJ12" s="253"/>
      <c r="AK12" s="253"/>
    </row>
    <row r="13" spans="13:37" ht="13" customHeight="1" x14ac:dyDescent="0.2">
      <c r="M13" s="131">
        <v>11</v>
      </c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52"/>
      <c r="AE13" s="253"/>
      <c r="AF13" s="253"/>
      <c r="AG13" s="253"/>
      <c r="AH13" s="253"/>
      <c r="AI13" s="253"/>
      <c r="AJ13" s="253"/>
      <c r="AK13" s="253"/>
    </row>
    <row r="14" spans="13:37" ht="13" customHeight="1" x14ac:dyDescent="0.2">
      <c r="M14" s="131">
        <v>12</v>
      </c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52"/>
      <c r="AE14" s="253"/>
      <c r="AF14" s="253"/>
      <c r="AG14" s="253"/>
      <c r="AH14" s="253"/>
      <c r="AI14" s="253"/>
      <c r="AJ14" s="253"/>
      <c r="AK14" s="253"/>
    </row>
    <row r="15" spans="13:37" ht="13" customHeight="1" x14ac:dyDescent="0.2">
      <c r="M15" s="131">
        <v>13</v>
      </c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52"/>
      <c r="AE15" s="253"/>
      <c r="AF15" s="253"/>
      <c r="AG15" s="253"/>
      <c r="AH15" s="253"/>
      <c r="AI15" s="253"/>
      <c r="AJ15" s="253"/>
      <c r="AK15" s="253"/>
    </row>
    <row r="16" spans="13:37" ht="13" customHeight="1" x14ac:dyDescent="0.2">
      <c r="M16" s="131">
        <v>14</v>
      </c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52"/>
      <c r="AE16" s="253"/>
      <c r="AF16" s="253"/>
      <c r="AG16" s="253"/>
      <c r="AH16" s="253"/>
      <c r="AI16" s="253"/>
      <c r="AJ16" s="253"/>
      <c r="AK16" s="253"/>
    </row>
    <row r="17" spans="13:37" ht="13" customHeight="1" x14ac:dyDescent="0.2">
      <c r="M17" s="131">
        <v>15</v>
      </c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52"/>
      <c r="AE17" s="253"/>
      <c r="AF17" s="253"/>
      <c r="AG17" s="253"/>
      <c r="AH17" s="253"/>
      <c r="AI17" s="253"/>
      <c r="AJ17" s="253"/>
      <c r="AK17" s="253"/>
    </row>
    <row r="18" spans="13:37" ht="13" customHeight="1" x14ac:dyDescent="0.2">
      <c r="M18" s="131">
        <v>16</v>
      </c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52"/>
      <c r="AE18" s="253"/>
      <c r="AF18" s="253"/>
      <c r="AG18" s="253"/>
      <c r="AH18" s="253"/>
      <c r="AI18" s="253"/>
      <c r="AJ18" s="253"/>
      <c r="AK18" s="253"/>
    </row>
    <row r="19" spans="13:37" ht="13" customHeight="1" x14ac:dyDescent="0.2">
      <c r="M19" s="131">
        <v>17</v>
      </c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52"/>
      <c r="AE19" s="253"/>
      <c r="AF19" s="253"/>
      <c r="AG19" s="253"/>
      <c r="AH19" s="253"/>
      <c r="AI19" s="253"/>
      <c r="AJ19" s="253"/>
      <c r="AK19" s="253"/>
    </row>
    <row r="20" spans="13:37" ht="13" customHeight="1" x14ac:dyDescent="0.2">
      <c r="M20" s="131">
        <v>18</v>
      </c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52"/>
      <c r="AE20" s="253"/>
      <c r="AF20" s="253"/>
      <c r="AG20" s="253"/>
      <c r="AH20" s="253"/>
      <c r="AI20" s="253"/>
      <c r="AJ20" s="253"/>
      <c r="AK20" s="253"/>
    </row>
    <row r="21" spans="13:37" ht="13" customHeight="1" x14ac:dyDescent="0.2">
      <c r="M21" s="131">
        <v>19</v>
      </c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52"/>
      <c r="AE21" s="253"/>
      <c r="AF21" s="253"/>
      <c r="AG21" s="253"/>
      <c r="AH21" s="253"/>
      <c r="AI21" s="253"/>
      <c r="AJ21" s="253"/>
      <c r="AK21" s="253"/>
    </row>
    <row r="22" spans="13:37" ht="13" customHeight="1" x14ac:dyDescent="0.2">
      <c r="M22" s="131">
        <v>20</v>
      </c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52"/>
      <c r="AE22" s="253"/>
      <c r="AF22" s="253"/>
      <c r="AG22" s="253"/>
      <c r="AH22" s="253"/>
      <c r="AI22" s="253"/>
      <c r="AJ22" s="253"/>
      <c r="AK22" s="253"/>
    </row>
    <row r="23" spans="13:37" ht="13" customHeight="1" x14ac:dyDescent="0.2">
      <c r="M23" s="131">
        <v>21</v>
      </c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52"/>
      <c r="AE23" s="253"/>
      <c r="AF23" s="253"/>
      <c r="AG23" s="253"/>
      <c r="AH23" s="253"/>
      <c r="AI23" s="253"/>
      <c r="AJ23" s="253"/>
      <c r="AK23" s="253"/>
    </row>
    <row r="24" spans="13:37" ht="13" customHeight="1" x14ac:dyDescent="0.2">
      <c r="M24" s="131">
        <v>22</v>
      </c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52"/>
      <c r="AE24" s="253"/>
      <c r="AF24" s="253"/>
      <c r="AG24" s="253"/>
      <c r="AH24" s="253"/>
      <c r="AI24" s="253"/>
      <c r="AJ24" s="253"/>
      <c r="AK24" s="253"/>
    </row>
    <row r="25" spans="13:37" ht="13" customHeight="1" x14ac:dyDescent="0.2">
      <c r="M25" s="131">
        <v>23</v>
      </c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52"/>
      <c r="AE25" s="253"/>
      <c r="AF25" s="253"/>
      <c r="AG25" s="253"/>
      <c r="AH25" s="253"/>
      <c r="AI25" s="253"/>
      <c r="AJ25" s="253"/>
      <c r="AK25" s="253"/>
    </row>
    <row r="26" spans="13:37" ht="13" customHeight="1" x14ac:dyDescent="0.2">
      <c r="M26" s="131">
        <v>24</v>
      </c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52"/>
      <c r="AE26" s="253"/>
      <c r="AF26" s="253"/>
      <c r="AG26" s="253"/>
      <c r="AH26" s="253"/>
      <c r="AI26" s="253"/>
      <c r="AJ26" s="253"/>
      <c r="AK26" s="253"/>
    </row>
    <row r="27" spans="13:37" ht="13" customHeight="1" x14ac:dyDescent="0.2">
      <c r="M27" s="131">
        <v>25</v>
      </c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52"/>
      <c r="AE27" s="253"/>
      <c r="AF27" s="253"/>
      <c r="AG27" s="253"/>
      <c r="AH27" s="253"/>
      <c r="AI27" s="253"/>
      <c r="AJ27" s="253"/>
      <c r="AK27" s="253"/>
    </row>
    <row r="28" spans="13:37" ht="13" customHeight="1" x14ac:dyDescent="0.2">
      <c r="M28" s="131">
        <v>26</v>
      </c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52"/>
      <c r="AE28" s="253"/>
      <c r="AF28" s="253"/>
      <c r="AG28" s="253"/>
      <c r="AH28" s="253"/>
      <c r="AI28" s="253"/>
      <c r="AJ28" s="253"/>
      <c r="AK28" s="253"/>
    </row>
    <row r="29" spans="13:37" ht="13" customHeight="1" x14ac:dyDescent="0.2">
      <c r="M29" s="131">
        <v>27</v>
      </c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52"/>
      <c r="AE29" s="253"/>
      <c r="AF29" s="253"/>
      <c r="AG29" s="253"/>
      <c r="AH29" s="253"/>
      <c r="AI29" s="253"/>
      <c r="AJ29" s="253"/>
      <c r="AK29" s="253"/>
    </row>
    <row r="30" spans="13:37" ht="13" customHeight="1" x14ac:dyDescent="0.2">
      <c r="M30" s="131">
        <v>28</v>
      </c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52"/>
      <c r="AE30" s="253"/>
      <c r="AF30" s="253"/>
      <c r="AG30" s="253"/>
      <c r="AH30" s="253"/>
      <c r="AI30" s="253"/>
      <c r="AJ30" s="253"/>
      <c r="AK30" s="253"/>
    </row>
    <row r="31" spans="13:37" ht="13" customHeight="1" x14ac:dyDescent="0.2">
      <c r="M31" s="131">
        <v>29</v>
      </c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52"/>
      <c r="AE31" s="253"/>
      <c r="AF31" s="253"/>
      <c r="AG31" s="253"/>
      <c r="AH31" s="253"/>
      <c r="AI31" s="253"/>
      <c r="AJ31" s="253"/>
      <c r="AK31" s="253"/>
    </row>
    <row r="37" spans="5:30" ht="13" customHeight="1" x14ac:dyDescent="0.2">
      <c r="E37" s="248"/>
      <c r="F37" s="245"/>
      <c r="G37" s="245"/>
      <c r="H37" s="245"/>
      <c r="I37" s="245"/>
      <c r="J37" s="245"/>
      <c r="K37" s="245"/>
      <c r="L37" s="245"/>
      <c r="N37" s="249"/>
      <c r="O37" s="249"/>
      <c r="P37" s="249"/>
      <c r="Q37" s="249"/>
      <c r="R37" s="249"/>
      <c r="S37" s="249"/>
      <c r="T37" s="249"/>
      <c r="U37" s="249"/>
      <c r="W37" s="249"/>
      <c r="X37" s="249"/>
      <c r="Y37" s="249"/>
      <c r="Z37" s="248"/>
      <c r="AA37" s="249"/>
      <c r="AB37" s="249"/>
      <c r="AC37" s="249"/>
      <c r="AD37" s="249"/>
    </row>
    <row r="38" spans="5:30" ht="13" customHeight="1" x14ac:dyDescent="0.2">
      <c r="E38" s="248"/>
      <c r="F38" s="248"/>
      <c r="G38" s="245"/>
      <c r="H38" s="245"/>
      <c r="I38" s="245"/>
      <c r="J38" s="245"/>
      <c r="K38" s="245"/>
      <c r="L38" s="245"/>
      <c r="N38" s="249"/>
      <c r="O38" s="249"/>
      <c r="P38" s="249"/>
      <c r="Q38" s="249"/>
      <c r="R38" s="249"/>
      <c r="S38" s="249"/>
      <c r="T38" s="249"/>
      <c r="U38" s="249"/>
      <c r="W38" s="249"/>
      <c r="X38" s="249"/>
      <c r="Y38" s="249"/>
      <c r="Z38" s="248"/>
      <c r="AA38" s="249"/>
      <c r="AB38" s="249"/>
      <c r="AC38" s="249"/>
      <c r="AD38" s="249"/>
    </row>
    <row r="39" spans="5:30" ht="13" customHeight="1" x14ac:dyDescent="0.2">
      <c r="E39" s="245"/>
      <c r="F39" s="248"/>
      <c r="G39" s="249"/>
      <c r="H39" s="245"/>
      <c r="I39" s="245"/>
      <c r="J39" s="245"/>
      <c r="K39" s="245"/>
      <c r="L39" s="245"/>
      <c r="N39" s="249"/>
      <c r="O39" s="249"/>
      <c r="P39" s="249"/>
      <c r="Q39" s="249"/>
      <c r="R39" s="249"/>
      <c r="S39" s="249"/>
      <c r="T39" s="249"/>
      <c r="U39" s="249"/>
      <c r="W39" s="249"/>
      <c r="X39" s="249"/>
      <c r="Y39" s="249"/>
      <c r="Z39" s="248"/>
      <c r="AA39" s="249"/>
      <c r="AB39" s="249"/>
      <c r="AC39" s="249"/>
      <c r="AD39" s="249"/>
    </row>
    <row r="40" spans="5:30" ht="13" customHeight="1" x14ac:dyDescent="0.2">
      <c r="E40" s="245"/>
      <c r="F40" s="245"/>
      <c r="G40" s="248"/>
      <c r="H40" s="249"/>
      <c r="I40" s="245"/>
      <c r="J40" s="245"/>
      <c r="K40" s="245"/>
      <c r="L40" s="245"/>
      <c r="N40" s="248"/>
      <c r="O40" s="249"/>
      <c r="P40" s="249"/>
      <c r="Q40" s="249"/>
      <c r="R40" s="249"/>
      <c r="S40" s="249"/>
      <c r="T40" s="249"/>
      <c r="U40" s="249"/>
      <c r="W40" s="249"/>
      <c r="X40" s="249"/>
      <c r="Y40" s="249"/>
      <c r="Z40" s="248"/>
      <c r="AA40" s="249"/>
      <c r="AB40" s="249"/>
      <c r="AC40" s="249"/>
      <c r="AD40" s="249"/>
    </row>
    <row r="41" spans="5:30" ht="13" customHeight="1" x14ac:dyDescent="0.2">
      <c r="E41" s="245"/>
      <c r="F41" s="245"/>
      <c r="G41" s="245"/>
      <c r="H41" s="248"/>
      <c r="I41" s="245"/>
      <c r="J41" s="245"/>
      <c r="K41" s="245"/>
      <c r="L41" s="245"/>
      <c r="N41" s="248"/>
      <c r="O41" s="248"/>
      <c r="P41" s="249"/>
      <c r="Q41" s="249"/>
      <c r="R41" s="249"/>
      <c r="S41" s="249"/>
      <c r="T41" s="249"/>
      <c r="U41" s="249"/>
      <c r="W41" s="249"/>
      <c r="X41" s="249"/>
      <c r="Y41" s="249"/>
      <c r="Z41" s="248"/>
      <c r="AA41" s="249"/>
      <c r="AB41" s="249"/>
      <c r="AC41" s="249"/>
      <c r="AD41" s="249"/>
    </row>
    <row r="42" spans="5:30" ht="13" customHeight="1" x14ac:dyDescent="0.2">
      <c r="E42" s="245"/>
      <c r="F42" s="245"/>
      <c r="G42" s="245"/>
      <c r="H42" s="245"/>
      <c r="I42" s="248"/>
      <c r="J42" s="248"/>
      <c r="K42" s="245"/>
      <c r="L42" s="245"/>
      <c r="N42" s="248"/>
      <c r="O42" s="249"/>
      <c r="P42" s="248"/>
      <c r="Q42" s="249"/>
      <c r="R42" s="249"/>
      <c r="S42" s="249"/>
      <c r="T42" s="249"/>
      <c r="U42" s="249"/>
      <c r="W42" s="249"/>
      <c r="X42" s="249"/>
      <c r="Y42" s="249"/>
      <c r="Z42" s="248"/>
      <c r="AA42" s="249"/>
      <c r="AB42" s="249"/>
      <c r="AC42" s="249"/>
      <c r="AD42" s="249"/>
    </row>
    <row r="43" spans="5:30" ht="13" customHeight="1" x14ac:dyDescent="0.2">
      <c r="E43" s="245"/>
      <c r="F43" s="245"/>
      <c r="G43" s="245"/>
      <c r="H43" s="245"/>
      <c r="I43" s="245"/>
      <c r="J43" s="248"/>
      <c r="K43" s="248"/>
      <c r="L43" s="245"/>
      <c r="N43" s="249"/>
      <c r="O43" s="249"/>
      <c r="P43" s="249"/>
      <c r="Q43" s="248"/>
      <c r="R43" s="248"/>
      <c r="S43" s="249"/>
      <c r="T43" s="249"/>
      <c r="U43" s="249"/>
      <c r="W43" s="249"/>
      <c r="X43" s="249"/>
      <c r="Y43" s="249"/>
      <c r="Z43" s="248"/>
      <c r="AA43" s="249"/>
      <c r="AB43" s="249"/>
      <c r="AC43" s="249"/>
      <c r="AD43" s="249"/>
    </row>
    <row r="44" spans="5:30" ht="13" customHeight="1" x14ac:dyDescent="0.2">
      <c r="E44" s="246"/>
      <c r="F44" s="246"/>
      <c r="G44" s="246"/>
      <c r="H44" s="246"/>
      <c r="I44" s="246"/>
      <c r="J44" s="248"/>
      <c r="K44" s="248"/>
      <c r="L44" s="248"/>
      <c r="N44" s="249"/>
      <c r="O44" s="249"/>
      <c r="P44" s="249"/>
      <c r="Q44" s="249"/>
      <c r="R44" s="248"/>
      <c r="S44" s="248"/>
      <c r="T44" s="249"/>
      <c r="U44" s="249"/>
      <c r="W44" s="249"/>
      <c r="X44" s="249"/>
      <c r="Y44" s="249"/>
      <c r="Z44" s="248"/>
      <c r="AA44" s="249"/>
      <c r="AB44" s="249"/>
      <c r="AC44" s="249"/>
      <c r="AD44" s="249"/>
    </row>
    <row r="45" spans="5:30" ht="13" customHeight="1" x14ac:dyDescent="0.2">
      <c r="E45" s="247"/>
      <c r="F45" s="247"/>
      <c r="G45" s="247"/>
      <c r="H45" s="247"/>
      <c r="I45" s="247"/>
      <c r="J45" s="247"/>
      <c r="K45" s="247"/>
      <c r="L45" s="247"/>
    </row>
    <row r="46" spans="5:30" ht="13" customHeight="1" x14ac:dyDescent="0.2">
      <c r="E46" s="119"/>
      <c r="F46" s="119"/>
      <c r="G46" s="119"/>
      <c r="H46" s="119"/>
    </row>
    <row r="47" spans="5:30" ht="13" customHeight="1" x14ac:dyDescent="0.2">
      <c r="E47" s="248"/>
      <c r="F47" s="245"/>
      <c r="G47" s="245"/>
      <c r="H47" s="245"/>
      <c r="I47" s="245"/>
      <c r="J47" s="245"/>
      <c r="K47" s="245"/>
      <c r="L47" s="250"/>
      <c r="N47" s="249"/>
      <c r="O47" s="249"/>
      <c r="P47" s="249"/>
      <c r="Q47" s="249"/>
      <c r="R47" s="249"/>
      <c r="S47" s="249"/>
      <c r="T47" s="249"/>
      <c r="U47" s="250"/>
      <c r="W47" s="249"/>
      <c r="X47" s="249"/>
      <c r="Y47" s="249"/>
      <c r="Z47" s="248"/>
      <c r="AA47" s="249"/>
      <c r="AB47" s="249"/>
      <c r="AC47" s="249"/>
      <c r="AD47" s="250"/>
    </row>
    <row r="48" spans="5:30" ht="13" customHeight="1" x14ac:dyDescent="0.2">
      <c r="E48" s="248"/>
      <c r="F48" s="248"/>
      <c r="G48" s="245"/>
      <c r="H48" s="245"/>
      <c r="I48" s="245"/>
      <c r="J48" s="245"/>
      <c r="K48" s="250"/>
      <c r="L48" s="245"/>
      <c r="N48" s="249"/>
      <c r="O48" s="249"/>
      <c r="P48" s="249"/>
      <c r="Q48" s="249"/>
      <c r="R48" s="249"/>
      <c r="S48" s="249"/>
      <c r="T48" s="250"/>
      <c r="U48" s="249"/>
      <c r="W48" s="249"/>
      <c r="X48" s="249"/>
      <c r="Y48" s="249"/>
      <c r="Z48" s="248"/>
      <c r="AA48" s="249"/>
      <c r="AB48" s="249"/>
      <c r="AC48" s="250"/>
      <c r="AD48" s="249"/>
    </row>
    <row r="49" spans="5:30" ht="13" customHeight="1" x14ac:dyDescent="0.2">
      <c r="E49" s="245"/>
      <c r="F49" s="248"/>
      <c r="G49" s="249"/>
      <c r="H49" s="245"/>
      <c r="I49" s="245"/>
      <c r="J49" s="250"/>
      <c r="K49" s="245"/>
      <c r="L49" s="245"/>
      <c r="N49" s="249"/>
      <c r="O49" s="249"/>
      <c r="P49" s="249"/>
      <c r="Q49" s="249"/>
      <c r="R49" s="249"/>
      <c r="S49" s="250"/>
      <c r="T49" s="249"/>
      <c r="U49" s="249"/>
      <c r="W49" s="249"/>
      <c r="X49" s="249"/>
      <c r="Y49" s="249"/>
      <c r="Z49" s="248"/>
      <c r="AA49" s="249"/>
      <c r="AB49" s="250"/>
      <c r="AC49" s="249"/>
      <c r="AD49" s="249"/>
    </row>
    <row r="50" spans="5:30" ht="13" customHeight="1" x14ac:dyDescent="0.2">
      <c r="E50" s="245"/>
      <c r="F50" s="245"/>
      <c r="G50" s="248"/>
      <c r="H50" s="249"/>
      <c r="I50" s="250"/>
      <c r="J50" s="245"/>
      <c r="K50" s="245"/>
      <c r="L50" s="245"/>
      <c r="N50" s="248"/>
      <c r="O50" s="249"/>
      <c r="P50" s="249"/>
      <c r="Q50" s="249"/>
      <c r="R50" s="250"/>
      <c r="S50" s="249"/>
      <c r="T50" s="249"/>
      <c r="U50" s="249"/>
      <c r="W50" s="249"/>
      <c r="X50" s="249"/>
      <c r="Y50" s="249"/>
      <c r="Z50" s="248"/>
      <c r="AA50" s="250"/>
      <c r="AB50" s="249"/>
      <c r="AC50" s="249"/>
      <c r="AD50" s="249"/>
    </row>
    <row r="51" spans="5:30" ht="13" customHeight="1" x14ac:dyDescent="0.2">
      <c r="E51" s="245"/>
      <c r="F51" s="245"/>
      <c r="G51" s="245"/>
      <c r="H51" s="251"/>
      <c r="I51" s="245"/>
      <c r="J51" s="245"/>
      <c r="K51" s="245"/>
      <c r="L51" s="245"/>
      <c r="N51" s="248"/>
      <c r="O51" s="248"/>
      <c r="P51" s="249"/>
      <c r="Q51" s="250"/>
      <c r="R51" s="249"/>
      <c r="S51" s="249"/>
      <c r="T51" s="249"/>
      <c r="U51" s="249"/>
      <c r="W51" s="249"/>
      <c r="X51" s="249"/>
      <c r="Y51" s="249"/>
      <c r="Z51" s="251"/>
      <c r="AA51" s="249"/>
      <c r="AB51" s="249"/>
      <c r="AC51" s="249"/>
      <c r="AD51" s="249"/>
    </row>
    <row r="52" spans="5:30" ht="13" customHeight="1" x14ac:dyDescent="0.2">
      <c r="E52" s="245"/>
      <c r="F52" s="245"/>
      <c r="G52" s="250"/>
      <c r="H52" s="245"/>
      <c r="I52" s="248"/>
      <c r="J52" s="248"/>
      <c r="K52" s="245"/>
      <c r="L52" s="245"/>
      <c r="N52" s="248"/>
      <c r="O52" s="249"/>
      <c r="P52" s="251"/>
      <c r="Q52" s="249"/>
      <c r="R52" s="249"/>
      <c r="S52" s="249"/>
      <c r="T52" s="249"/>
      <c r="U52" s="249"/>
      <c r="W52" s="249"/>
      <c r="X52" s="249"/>
      <c r="Y52" s="250"/>
      <c r="Z52" s="248"/>
      <c r="AA52" s="249"/>
      <c r="AB52" s="249"/>
      <c r="AC52" s="249"/>
      <c r="AD52" s="249"/>
    </row>
    <row r="53" spans="5:30" ht="13" customHeight="1" x14ac:dyDescent="0.2">
      <c r="E53" s="245"/>
      <c r="F53" s="250"/>
      <c r="G53" s="245"/>
      <c r="H53" s="245"/>
      <c r="I53" s="245"/>
      <c r="J53" s="248"/>
      <c r="K53" s="248"/>
      <c r="L53" s="245"/>
      <c r="N53" s="249"/>
      <c r="O53" s="250"/>
      <c r="P53" s="249"/>
      <c r="Q53" s="248"/>
      <c r="R53" s="248"/>
      <c r="S53" s="249"/>
      <c r="T53" s="249"/>
      <c r="U53" s="249"/>
      <c r="W53" s="249"/>
      <c r="X53" s="250"/>
      <c r="Y53" s="249"/>
      <c r="Z53" s="248"/>
      <c r="AA53" s="249"/>
      <c r="AB53" s="249"/>
      <c r="AC53" s="249"/>
      <c r="AD53" s="249"/>
    </row>
    <row r="54" spans="5:30" ht="13" customHeight="1" x14ac:dyDescent="0.2">
      <c r="E54" s="250"/>
      <c r="F54" s="245"/>
      <c r="G54" s="245"/>
      <c r="H54" s="245"/>
      <c r="I54" s="245"/>
      <c r="J54" s="248"/>
      <c r="K54" s="248"/>
      <c r="L54" s="248"/>
      <c r="N54" s="250"/>
      <c r="O54" s="249"/>
      <c r="P54" s="249"/>
      <c r="Q54" s="249"/>
      <c r="R54" s="248"/>
      <c r="S54" s="248"/>
      <c r="T54" s="249"/>
      <c r="U54" s="249"/>
      <c r="W54" s="250"/>
      <c r="X54" s="249"/>
      <c r="Y54" s="249"/>
      <c r="Z54" s="248"/>
      <c r="AA54" s="249"/>
      <c r="AB54" s="249"/>
      <c r="AC54" s="249"/>
      <c r="AD54" s="249"/>
    </row>
    <row r="55" spans="5:30" ht="13" customHeight="1" x14ac:dyDescent="0.2">
      <c r="E55" s="119"/>
      <c r="F55" s="119"/>
      <c r="G55" s="119"/>
      <c r="H55" s="119"/>
    </row>
    <row r="76" spans="10:33" ht="13" customHeight="1" x14ac:dyDescent="0.2">
      <c r="J76" s="352"/>
      <c r="K76" s="352"/>
      <c r="L76" s="352"/>
      <c r="M76" s="352"/>
      <c r="N76" s="352"/>
      <c r="O76" s="352"/>
      <c r="P76" s="352"/>
      <c r="Q76" s="352"/>
      <c r="R76" s="352"/>
      <c r="S76" s="352"/>
      <c r="T76" s="352"/>
      <c r="U76" s="352"/>
      <c r="V76" s="352"/>
      <c r="W76" s="352"/>
      <c r="X76" s="352"/>
      <c r="Y76" s="352"/>
      <c r="Z76" s="181"/>
      <c r="AA76" s="181"/>
      <c r="AB76" s="181"/>
      <c r="AC76" s="181"/>
      <c r="AD76" s="181"/>
      <c r="AE76" s="181"/>
      <c r="AF76" s="181"/>
      <c r="AG76" s="181"/>
    </row>
    <row r="77" spans="10:33" ht="13" customHeight="1" x14ac:dyDescent="0.2">
      <c r="J77" s="352"/>
      <c r="K77" s="352"/>
      <c r="L77" s="352"/>
      <c r="M77" s="352"/>
      <c r="N77" s="352"/>
      <c r="O77" s="352"/>
      <c r="P77" s="352"/>
      <c r="Q77" s="352"/>
      <c r="R77" s="352"/>
      <c r="S77" s="352"/>
      <c r="T77" s="352"/>
      <c r="U77" s="352"/>
      <c r="V77" s="352"/>
      <c r="W77" s="352"/>
      <c r="X77" s="352"/>
      <c r="Y77" s="352"/>
      <c r="Z77" s="181"/>
      <c r="AA77" s="181"/>
      <c r="AB77" s="181"/>
      <c r="AC77" s="181"/>
      <c r="AD77" s="181"/>
      <c r="AE77" s="181"/>
      <c r="AF77" s="181"/>
      <c r="AG77" s="181"/>
    </row>
    <row r="78" spans="10:33" ht="13" customHeight="1" x14ac:dyDescent="0.2">
      <c r="J78" s="352"/>
      <c r="K78" s="352"/>
      <c r="L78" s="352"/>
      <c r="M78" s="352"/>
      <c r="N78" s="352"/>
      <c r="O78" s="352"/>
      <c r="P78" s="352"/>
      <c r="Q78" s="352"/>
      <c r="R78" s="352"/>
      <c r="S78" s="352"/>
      <c r="T78" s="352"/>
      <c r="U78" s="352"/>
      <c r="V78" s="352"/>
      <c r="W78" s="352"/>
      <c r="X78" s="352"/>
      <c r="Y78" s="352"/>
      <c r="Z78" s="181"/>
      <c r="AA78" s="181"/>
      <c r="AB78" s="181"/>
      <c r="AC78" s="181"/>
      <c r="AD78" s="181"/>
      <c r="AE78" s="181"/>
      <c r="AF78" s="181"/>
      <c r="AG78" s="181"/>
    </row>
    <row r="79" spans="10:33" ht="13" customHeight="1" x14ac:dyDescent="0.2">
      <c r="J79" s="352"/>
      <c r="K79" s="352"/>
      <c r="L79" s="352"/>
      <c r="M79" s="352"/>
      <c r="N79" s="352"/>
      <c r="O79" s="352"/>
      <c r="P79" s="352"/>
      <c r="Q79" s="352"/>
      <c r="R79" s="352"/>
      <c r="S79" s="352"/>
      <c r="T79" s="352"/>
      <c r="U79" s="352"/>
      <c r="V79" s="352"/>
      <c r="W79" s="352"/>
      <c r="X79" s="352"/>
      <c r="Y79" s="352"/>
      <c r="Z79" s="181"/>
      <c r="AA79" s="181"/>
      <c r="AB79" s="181"/>
      <c r="AC79" s="181"/>
      <c r="AD79" s="181"/>
      <c r="AE79" s="181"/>
      <c r="AF79" s="181"/>
      <c r="AG79" s="181"/>
    </row>
    <row r="80" spans="10:33" ht="13" customHeight="1" x14ac:dyDescent="0.2">
      <c r="J80" s="352"/>
      <c r="K80" s="352"/>
      <c r="L80" s="352"/>
      <c r="M80" s="352"/>
      <c r="N80" s="352"/>
      <c r="O80" s="352"/>
      <c r="P80" s="352"/>
      <c r="Q80" s="352"/>
      <c r="R80" s="352"/>
      <c r="S80" s="352"/>
      <c r="T80" s="352"/>
      <c r="U80" s="352"/>
      <c r="V80" s="352"/>
      <c r="W80" s="352"/>
      <c r="X80" s="352"/>
      <c r="Y80" s="352"/>
      <c r="Z80" s="181"/>
      <c r="AA80" s="181"/>
      <c r="AB80" s="181"/>
      <c r="AC80" s="181"/>
      <c r="AD80" s="181"/>
      <c r="AE80" s="181"/>
      <c r="AF80" s="181"/>
      <c r="AG80" s="181"/>
    </row>
    <row r="81" spans="10:33" ht="13" customHeight="1" x14ac:dyDescent="0.2">
      <c r="J81" s="352"/>
      <c r="K81" s="352"/>
      <c r="L81" s="352"/>
      <c r="M81" s="352"/>
      <c r="N81" s="352"/>
      <c r="O81" s="352"/>
      <c r="P81" s="352"/>
      <c r="Q81" s="352"/>
      <c r="R81" s="352"/>
      <c r="S81" s="352"/>
      <c r="T81" s="352"/>
      <c r="U81" s="352"/>
      <c r="V81" s="352"/>
      <c r="W81" s="352"/>
      <c r="X81" s="352"/>
      <c r="Y81" s="352"/>
      <c r="Z81" s="181"/>
      <c r="AA81" s="181"/>
      <c r="AB81" s="181"/>
      <c r="AC81" s="181"/>
      <c r="AD81" s="181"/>
      <c r="AE81" s="181"/>
      <c r="AF81" s="181"/>
      <c r="AG81" s="181"/>
    </row>
    <row r="82" spans="10:33" ht="13" customHeight="1" x14ac:dyDescent="0.2">
      <c r="J82" s="352"/>
      <c r="K82" s="352"/>
      <c r="L82" s="352"/>
      <c r="M82" s="352"/>
      <c r="N82" s="352"/>
      <c r="O82" s="352"/>
      <c r="P82" s="352"/>
      <c r="Q82" s="352"/>
      <c r="R82" s="352"/>
      <c r="S82" s="352"/>
      <c r="T82" s="352"/>
      <c r="U82" s="352"/>
      <c r="V82" s="352"/>
      <c r="W82" s="352"/>
      <c r="X82" s="352"/>
      <c r="Y82" s="352"/>
      <c r="Z82" s="181"/>
      <c r="AA82" s="181"/>
      <c r="AB82" s="181"/>
      <c r="AC82" s="181"/>
      <c r="AD82" s="181"/>
      <c r="AE82" s="181"/>
      <c r="AF82" s="181"/>
      <c r="AG82" s="181"/>
    </row>
    <row r="83" spans="10:33" ht="13" customHeight="1" x14ac:dyDescent="0.2">
      <c r="J83" s="352"/>
      <c r="K83" s="352"/>
      <c r="L83" s="352"/>
      <c r="M83" s="352"/>
      <c r="N83" s="352"/>
      <c r="O83" s="352"/>
      <c r="P83" s="352"/>
      <c r="Q83" s="352"/>
      <c r="R83" s="352"/>
      <c r="S83" s="352"/>
      <c r="T83" s="352"/>
      <c r="U83" s="352"/>
      <c r="V83" s="352"/>
      <c r="W83" s="352"/>
      <c r="X83" s="352"/>
      <c r="Y83" s="352"/>
      <c r="Z83" s="181"/>
      <c r="AA83" s="181"/>
      <c r="AB83" s="181"/>
      <c r="AC83" s="181"/>
      <c r="AD83" s="181"/>
      <c r="AE83" s="181"/>
      <c r="AF83" s="181"/>
      <c r="AG83" s="181"/>
    </row>
    <row r="84" spans="10:33" ht="13" customHeight="1" x14ac:dyDescent="0.2">
      <c r="J84" s="352"/>
      <c r="K84" s="352"/>
      <c r="L84" s="352"/>
      <c r="M84" s="352"/>
      <c r="N84" s="352"/>
      <c r="O84" s="352"/>
      <c r="P84" s="352"/>
      <c r="Q84" s="352"/>
      <c r="R84" s="352"/>
      <c r="S84" s="352"/>
      <c r="T84" s="352"/>
      <c r="U84" s="352"/>
      <c r="V84" s="352"/>
      <c r="W84" s="352"/>
      <c r="X84" s="352"/>
      <c r="Y84" s="352"/>
      <c r="Z84" s="181"/>
      <c r="AA84" s="181"/>
      <c r="AB84" s="181"/>
      <c r="AC84" s="181"/>
      <c r="AD84" s="181"/>
      <c r="AE84" s="181"/>
      <c r="AF84" s="181"/>
      <c r="AG84" s="181"/>
    </row>
    <row r="85" spans="10:33" ht="13" customHeight="1" x14ac:dyDescent="0.2"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2"/>
      <c r="U85" s="352"/>
      <c r="V85" s="352"/>
      <c r="W85" s="352"/>
      <c r="X85" s="352"/>
      <c r="Y85" s="352"/>
      <c r="Z85" s="181"/>
      <c r="AA85" s="181"/>
      <c r="AB85" s="181"/>
      <c r="AC85" s="181"/>
      <c r="AD85" s="181"/>
      <c r="AE85" s="181"/>
      <c r="AF85" s="181"/>
      <c r="AG85" s="181"/>
    </row>
    <row r="86" spans="10:33" ht="13" customHeight="1" x14ac:dyDescent="0.2"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2"/>
      <c r="U86" s="352"/>
      <c r="V86" s="352"/>
      <c r="W86" s="352"/>
      <c r="X86" s="352"/>
      <c r="Y86" s="352"/>
      <c r="Z86" s="181"/>
      <c r="AA86" s="181"/>
      <c r="AB86" s="181"/>
      <c r="AC86" s="181"/>
      <c r="AD86" s="181"/>
      <c r="AE86" s="181"/>
      <c r="AF86" s="181"/>
      <c r="AG86" s="181"/>
    </row>
    <row r="87" spans="10:33" ht="13" customHeight="1" x14ac:dyDescent="0.2">
      <c r="J87" s="352"/>
      <c r="K87" s="352"/>
      <c r="L87" s="352"/>
      <c r="M87" s="352"/>
      <c r="N87" s="352"/>
      <c r="O87" s="352"/>
      <c r="P87" s="352"/>
      <c r="Q87" s="352"/>
      <c r="R87" s="352"/>
      <c r="S87" s="352"/>
      <c r="T87" s="352"/>
      <c r="U87" s="352"/>
      <c r="V87" s="352"/>
      <c r="W87" s="352"/>
      <c r="X87" s="352"/>
      <c r="Y87" s="352"/>
      <c r="Z87" s="181"/>
      <c r="AA87" s="181"/>
      <c r="AB87" s="181"/>
      <c r="AC87" s="181"/>
      <c r="AD87" s="181"/>
      <c r="AE87" s="181"/>
      <c r="AF87" s="181"/>
      <c r="AG87" s="181"/>
    </row>
    <row r="88" spans="10:33" ht="13" customHeight="1" x14ac:dyDescent="0.2">
      <c r="J88" s="352"/>
      <c r="K88" s="352"/>
      <c r="L88" s="352"/>
      <c r="M88" s="352"/>
      <c r="N88" s="352"/>
      <c r="O88" s="352"/>
      <c r="P88" s="352"/>
      <c r="Q88" s="352"/>
      <c r="R88" s="352"/>
      <c r="S88" s="352"/>
      <c r="T88" s="352"/>
      <c r="U88" s="352"/>
      <c r="V88" s="352"/>
      <c r="W88" s="352"/>
      <c r="X88" s="352"/>
      <c r="Y88" s="352"/>
      <c r="Z88" s="181"/>
      <c r="AA88" s="181"/>
      <c r="AB88" s="181"/>
      <c r="AC88" s="181"/>
      <c r="AD88" s="181"/>
      <c r="AE88" s="181"/>
      <c r="AF88" s="181"/>
      <c r="AG88" s="181"/>
    </row>
    <row r="89" spans="10:33" ht="13" customHeight="1" x14ac:dyDescent="0.2">
      <c r="J89" s="352"/>
      <c r="K89" s="352"/>
      <c r="L89" s="352"/>
      <c r="M89" s="352"/>
      <c r="N89" s="352"/>
      <c r="O89" s="352"/>
      <c r="P89" s="352"/>
      <c r="Q89" s="352"/>
      <c r="R89" s="352"/>
      <c r="S89" s="352"/>
      <c r="T89" s="352"/>
      <c r="U89" s="352"/>
      <c r="V89" s="352"/>
      <c r="W89" s="352"/>
      <c r="X89" s="352"/>
      <c r="Y89" s="352"/>
      <c r="Z89" s="181"/>
      <c r="AA89" s="181"/>
      <c r="AB89" s="181"/>
      <c r="AC89" s="181"/>
      <c r="AD89" s="181"/>
      <c r="AE89" s="181"/>
      <c r="AF89" s="181"/>
      <c r="AG89" s="181"/>
    </row>
    <row r="90" spans="10:33" ht="13" customHeight="1" x14ac:dyDescent="0.2">
      <c r="J90" s="352"/>
      <c r="K90" s="352"/>
      <c r="L90" s="352"/>
      <c r="M90" s="352"/>
      <c r="N90" s="352"/>
      <c r="O90" s="352"/>
      <c r="P90" s="352"/>
      <c r="Q90" s="352"/>
      <c r="R90" s="352"/>
      <c r="S90" s="352"/>
      <c r="T90" s="352"/>
      <c r="U90" s="352"/>
      <c r="V90" s="352"/>
      <c r="W90" s="352"/>
      <c r="X90" s="352"/>
      <c r="Y90" s="352"/>
      <c r="Z90" s="181"/>
      <c r="AA90" s="181"/>
      <c r="AB90" s="181"/>
      <c r="AC90" s="181"/>
      <c r="AD90" s="181"/>
      <c r="AE90" s="181"/>
      <c r="AF90" s="181"/>
      <c r="AG90" s="181"/>
    </row>
    <row r="91" spans="10:33" ht="13" customHeight="1" x14ac:dyDescent="0.2">
      <c r="J91" s="352"/>
      <c r="K91" s="352"/>
      <c r="L91" s="352"/>
      <c r="M91" s="352"/>
      <c r="N91" s="352"/>
      <c r="O91" s="352"/>
      <c r="P91" s="352"/>
      <c r="Q91" s="352"/>
      <c r="R91" s="352"/>
      <c r="S91" s="352"/>
      <c r="T91" s="352"/>
      <c r="U91" s="352"/>
      <c r="V91" s="352"/>
      <c r="W91" s="352"/>
      <c r="X91" s="352"/>
      <c r="Y91" s="352"/>
      <c r="Z91" s="181"/>
      <c r="AA91" s="181"/>
      <c r="AB91" s="181"/>
      <c r="AC91" s="181"/>
      <c r="AD91" s="181"/>
      <c r="AE91" s="181"/>
      <c r="AF91" s="181"/>
      <c r="AG91" s="181"/>
    </row>
    <row r="92" spans="10:33" ht="13" customHeight="1" x14ac:dyDescent="0.2">
      <c r="J92" s="352"/>
      <c r="K92" s="352"/>
      <c r="L92" s="352"/>
      <c r="M92" s="352"/>
      <c r="N92" s="352"/>
      <c r="O92" s="352"/>
      <c r="P92" s="352"/>
      <c r="Q92" s="352"/>
      <c r="R92" s="352"/>
      <c r="S92" s="352"/>
      <c r="T92" s="352"/>
      <c r="U92" s="352"/>
      <c r="V92" s="352"/>
      <c r="W92" s="352"/>
      <c r="X92" s="352"/>
      <c r="Y92" s="352"/>
      <c r="Z92" s="181"/>
      <c r="AA92" s="181"/>
      <c r="AB92" s="181"/>
      <c r="AC92" s="181"/>
      <c r="AD92" s="181"/>
      <c r="AE92" s="181"/>
      <c r="AF92" s="181"/>
      <c r="AG92" s="181"/>
    </row>
    <row r="93" spans="10:33" ht="13" customHeight="1" x14ac:dyDescent="0.2">
      <c r="J93" s="352"/>
      <c r="K93" s="352"/>
      <c r="L93" s="352"/>
      <c r="M93" s="352"/>
      <c r="N93" s="352"/>
      <c r="O93" s="352"/>
      <c r="P93" s="352"/>
      <c r="Q93" s="352"/>
      <c r="R93" s="352"/>
      <c r="S93" s="352"/>
      <c r="T93" s="352"/>
      <c r="U93" s="352"/>
      <c r="V93" s="352"/>
      <c r="W93" s="352"/>
      <c r="X93" s="352"/>
      <c r="Y93" s="352"/>
      <c r="Z93" s="181"/>
      <c r="AA93" s="181"/>
      <c r="AB93" s="181"/>
      <c r="AC93" s="181"/>
      <c r="AD93" s="181"/>
      <c r="AE93" s="181"/>
      <c r="AF93" s="181"/>
      <c r="AG93" s="181"/>
    </row>
    <row r="94" spans="10:33" ht="13" customHeight="1" x14ac:dyDescent="0.2">
      <c r="J94" s="352"/>
      <c r="K94" s="352"/>
      <c r="L94" s="352"/>
      <c r="M94" s="352"/>
      <c r="N94" s="352"/>
      <c r="O94" s="352"/>
      <c r="P94" s="352"/>
      <c r="Q94" s="352"/>
      <c r="R94" s="352"/>
      <c r="S94" s="352"/>
      <c r="T94" s="352"/>
      <c r="U94" s="352"/>
      <c r="V94" s="352"/>
      <c r="W94" s="352"/>
      <c r="X94" s="352"/>
      <c r="Y94" s="352"/>
      <c r="Z94" s="181"/>
      <c r="AA94" s="181"/>
      <c r="AB94" s="181"/>
      <c r="AC94" s="181"/>
      <c r="AD94" s="181"/>
      <c r="AE94" s="181"/>
      <c r="AF94" s="181"/>
      <c r="AG94" s="181"/>
    </row>
    <row r="95" spans="10:33" ht="13" customHeight="1" x14ac:dyDescent="0.2">
      <c r="J95" s="352"/>
      <c r="K95" s="352"/>
      <c r="L95" s="352"/>
      <c r="M95" s="352"/>
      <c r="N95" s="352"/>
      <c r="O95" s="352"/>
      <c r="P95" s="352"/>
      <c r="Q95" s="352"/>
      <c r="R95" s="352"/>
      <c r="S95" s="352"/>
      <c r="T95" s="352"/>
      <c r="U95" s="352"/>
      <c r="V95" s="352"/>
      <c r="W95" s="352"/>
      <c r="X95" s="352"/>
      <c r="Y95" s="352"/>
      <c r="Z95" s="181"/>
      <c r="AA95" s="181"/>
      <c r="AB95" s="181"/>
      <c r="AC95" s="181"/>
      <c r="AD95" s="181"/>
      <c r="AE95" s="181"/>
      <c r="AF95" s="181"/>
      <c r="AG95" s="181"/>
    </row>
    <row r="96" spans="10:33" ht="13" customHeight="1" x14ac:dyDescent="0.2">
      <c r="J96" s="352"/>
      <c r="K96" s="352"/>
      <c r="L96" s="352"/>
      <c r="M96" s="352"/>
      <c r="N96" s="352"/>
      <c r="O96" s="352"/>
      <c r="P96" s="352"/>
      <c r="Q96" s="352"/>
      <c r="R96" s="352"/>
      <c r="S96" s="352"/>
      <c r="T96" s="352"/>
      <c r="U96" s="352"/>
      <c r="V96" s="352"/>
      <c r="W96" s="352"/>
      <c r="X96" s="352"/>
      <c r="Y96" s="352"/>
      <c r="Z96" s="181"/>
      <c r="AA96" s="181"/>
      <c r="AB96" s="181"/>
      <c r="AC96" s="181"/>
      <c r="AD96" s="181"/>
      <c r="AE96" s="181"/>
      <c r="AF96" s="181"/>
      <c r="AG96" s="181"/>
    </row>
    <row r="97" spans="10:33" ht="13" customHeight="1" x14ac:dyDescent="0.2">
      <c r="J97" s="352"/>
      <c r="K97" s="352"/>
      <c r="L97" s="352"/>
      <c r="M97" s="352"/>
      <c r="N97" s="352"/>
      <c r="O97" s="352"/>
      <c r="P97" s="352"/>
      <c r="Q97" s="352"/>
      <c r="R97" s="352"/>
      <c r="S97" s="352"/>
      <c r="T97" s="352"/>
      <c r="U97" s="352"/>
      <c r="V97" s="352"/>
      <c r="W97" s="352"/>
      <c r="X97" s="352"/>
      <c r="Y97" s="352"/>
      <c r="Z97" s="181"/>
      <c r="AA97" s="181"/>
      <c r="AB97" s="181"/>
      <c r="AC97" s="181"/>
      <c r="AD97" s="181"/>
      <c r="AE97" s="181"/>
      <c r="AF97" s="181"/>
      <c r="AG97" s="181"/>
    </row>
    <row r="98" spans="10:33" ht="13" customHeight="1" x14ac:dyDescent="0.2">
      <c r="J98" s="352"/>
      <c r="K98" s="352"/>
      <c r="L98" s="352"/>
      <c r="M98" s="352"/>
      <c r="N98" s="352"/>
      <c r="O98" s="352"/>
      <c r="P98" s="352"/>
      <c r="Q98" s="352"/>
      <c r="R98" s="352"/>
      <c r="S98" s="352"/>
      <c r="T98" s="352"/>
      <c r="U98" s="352"/>
      <c r="V98" s="352"/>
      <c r="W98" s="352"/>
      <c r="X98" s="352"/>
      <c r="Y98" s="352"/>
      <c r="Z98" s="181"/>
      <c r="AA98" s="181"/>
      <c r="AB98" s="181"/>
      <c r="AC98" s="181"/>
      <c r="AD98" s="181"/>
      <c r="AE98" s="181"/>
      <c r="AF98" s="181"/>
      <c r="AG98" s="181"/>
    </row>
    <row r="99" spans="10:33" ht="13" customHeight="1" x14ac:dyDescent="0.2">
      <c r="J99" s="352"/>
      <c r="K99" s="352"/>
      <c r="L99" s="352"/>
      <c r="M99" s="352"/>
      <c r="N99" s="352"/>
      <c r="O99" s="352"/>
      <c r="P99" s="352"/>
      <c r="Q99" s="352"/>
      <c r="R99" s="352"/>
      <c r="S99" s="352"/>
      <c r="T99" s="352"/>
      <c r="U99" s="352"/>
      <c r="V99" s="352"/>
      <c r="W99" s="352"/>
      <c r="X99" s="352"/>
      <c r="Y99" s="352"/>
      <c r="Z99" s="181"/>
      <c r="AA99" s="181"/>
      <c r="AB99" s="181"/>
      <c r="AC99" s="181"/>
      <c r="AD99" s="181"/>
      <c r="AE99" s="181"/>
      <c r="AF99" s="181"/>
      <c r="AG99" s="181"/>
    </row>
    <row r="102" spans="10:33" ht="13" customHeight="1" x14ac:dyDescent="0.2">
      <c r="J102" s="352"/>
      <c r="K102" s="352"/>
      <c r="L102" s="352"/>
      <c r="M102" s="352"/>
      <c r="N102" s="352"/>
      <c r="O102" s="352"/>
      <c r="P102" s="352"/>
      <c r="Q102" s="352"/>
      <c r="R102" s="352"/>
      <c r="S102" s="352"/>
      <c r="T102" s="352"/>
      <c r="U102" s="352"/>
      <c r="V102" s="352"/>
      <c r="W102" s="352"/>
      <c r="X102" s="352"/>
      <c r="Y102" s="352"/>
      <c r="Z102" s="181"/>
      <c r="AA102" s="181"/>
      <c r="AB102" s="181"/>
      <c r="AC102" s="181"/>
      <c r="AD102" s="181"/>
      <c r="AE102" s="181"/>
      <c r="AF102" s="181"/>
      <c r="AG102" s="181"/>
    </row>
    <row r="103" spans="10:33" ht="13" customHeight="1" x14ac:dyDescent="0.2">
      <c r="J103" s="352"/>
      <c r="K103" s="352"/>
      <c r="L103" s="352"/>
      <c r="M103" s="352"/>
      <c r="N103" s="352"/>
      <c r="O103" s="352"/>
      <c r="P103" s="352"/>
      <c r="Q103" s="352"/>
      <c r="R103" s="352"/>
      <c r="S103" s="352"/>
      <c r="T103" s="352"/>
      <c r="U103" s="352"/>
      <c r="V103" s="352"/>
      <c r="W103" s="352"/>
      <c r="X103" s="352"/>
      <c r="Y103" s="352"/>
      <c r="Z103" s="181"/>
      <c r="AA103" s="181"/>
      <c r="AB103" s="181"/>
      <c r="AC103" s="181"/>
      <c r="AD103" s="181"/>
      <c r="AE103" s="181"/>
      <c r="AF103" s="181"/>
      <c r="AG103" s="181"/>
    </row>
    <row r="104" spans="10:33" ht="13" customHeight="1" x14ac:dyDescent="0.2">
      <c r="J104" s="352"/>
      <c r="K104" s="352"/>
      <c r="L104" s="352"/>
      <c r="M104" s="352"/>
      <c r="N104" s="352"/>
      <c r="O104" s="352"/>
      <c r="P104" s="352"/>
      <c r="Q104" s="352"/>
      <c r="R104" s="352"/>
      <c r="S104" s="352"/>
      <c r="T104" s="352"/>
      <c r="U104" s="352"/>
      <c r="V104" s="352"/>
      <c r="W104" s="352"/>
      <c r="X104" s="352"/>
      <c r="Y104" s="352"/>
      <c r="Z104" s="181"/>
      <c r="AA104" s="181"/>
      <c r="AB104" s="181"/>
      <c r="AC104" s="181"/>
      <c r="AD104" s="181"/>
      <c r="AE104" s="181"/>
      <c r="AF104" s="181"/>
      <c r="AG104" s="181"/>
    </row>
    <row r="105" spans="10:33" ht="13" customHeight="1" x14ac:dyDescent="0.2">
      <c r="J105" s="352"/>
      <c r="K105" s="352"/>
      <c r="L105" s="352"/>
      <c r="M105" s="352"/>
      <c r="N105" s="352"/>
      <c r="O105" s="352"/>
      <c r="P105" s="352"/>
      <c r="Q105" s="352"/>
      <c r="R105" s="352"/>
      <c r="S105" s="352"/>
      <c r="T105" s="352"/>
      <c r="U105" s="352"/>
      <c r="V105" s="352"/>
      <c r="W105" s="352"/>
      <c r="X105" s="352"/>
      <c r="Y105" s="352"/>
      <c r="Z105" s="181"/>
      <c r="AA105" s="181"/>
      <c r="AB105" s="181"/>
      <c r="AC105" s="181"/>
      <c r="AD105" s="181"/>
      <c r="AE105" s="181"/>
      <c r="AF105" s="181"/>
      <c r="AG105" s="181"/>
    </row>
    <row r="106" spans="10:33" ht="13" customHeight="1" x14ac:dyDescent="0.2">
      <c r="J106" s="352"/>
      <c r="K106" s="352"/>
      <c r="L106" s="352"/>
      <c r="M106" s="352"/>
      <c r="N106" s="352"/>
      <c r="O106" s="352"/>
      <c r="P106" s="352"/>
      <c r="Q106" s="352"/>
      <c r="R106" s="352"/>
      <c r="S106" s="352"/>
      <c r="T106" s="352"/>
      <c r="U106" s="352"/>
      <c r="V106" s="352"/>
      <c r="W106" s="352"/>
      <c r="X106" s="352"/>
      <c r="Y106" s="352"/>
      <c r="Z106" s="181"/>
      <c r="AA106" s="181"/>
      <c r="AB106" s="181"/>
      <c r="AC106" s="181"/>
      <c r="AD106" s="181"/>
      <c r="AE106" s="181"/>
      <c r="AF106" s="181"/>
      <c r="AG106" s="181"/>
    </row>
    <row r="107" spans="10:33" ht="13" customHeight="1" x14ac:dyDescent="0.2">
      <c r="J107" s="352"/>
      <c r="K107" s="352"/>
      <c r="L107" s="352"/>
      <c r="M107" s="352"/>
      <c r="N107" s="352"/>
      <c r="O107" s="352"/>
      <c r="P107" s="352"/>
      <c r="Q107" s="352"/>
      <c r="R107" s="352"/>
      <c r="S107" s="352"/>
      <c r="T107" s="352"/>
      <c r="U107" s="352"/>
      <c r="V107" s="352"/>
      <c r="W107" s="352"/>
      <c r="X107" s="352"/>
      <c r="Y107" s="352"/>
      <c r="Z107" s="181"/>
      <c r="AA107" s="181"/>
      <c r="AB107" s="181"/>
      <c r="AC107" s="181"/>
      <c r="AD107" s="181"/>
      <c r="AE107" s="181"/>
      <c r="AF107" s="181"/>
      <c r="AG107" s="181"/>
    </row>
    <row r="108" spans="10:33" ht="13" customHeight="1" x14ac:dyDescent="0.2">
      <c r="J108" s="352"/>
      <c r="K108" s="352"/>
      <c r="L108" s="352"/>
      <c r="M108" s="352"/>
      <c r="N108" s="352"/>
      <c r="O108" s="352"/>
      <c r="P108" s="352"/>
      <c r="Q108" s="352"/>
      <c r="R108" s="352"/>
      <c r="S108" s="352"/>
      <c r="T108" s="352"/>
      <c r="U108" s="352"/>
      <c r="V108" s="352"/>
      <c r="W108" s="352"/>
      <c r="X108" s="352"/>
      <c r="Y108" s="352"/>
      <c r="Z108" s="181"/>
      <c r="AA108" s="181"/>
      <c r="AB108" s="181"/>
      <c r="AC108" s="181"/>
      <c r="AD108" s="181"/>
      <c r="AE108" s="181"/>
      <c r="AF108" s="181"/>
      <c r="AG108" s="181"/>
    </row>
    <row r="109" spans="10:33" ht="13" customHeight="1" x14ac:dyDescent="0.2">
      <c r="J109" s="352"/>
      <c r="K109" s="352"/>
      <c r="L109" s="352"/>
      <c r="M109" s="352"/>
      <c r="N109" s="352"/>
      <c r="O109" s="352"/>
      <c r="P109" s="352"/>
      <c r="Q109" s="352"/>
      <c r="R109" s="352"/>
      <c r="S109" s="352"/>
      <c r="T109" s="352"/>
      <c r="U109" s="352"/>
      <c r="V109" s="352"/>
      <c r="W109" s="352"/>
      <c r="X109" s="352"/>
      <c r="Y109" s="352"/>
      <c r="Z109" s="181"/>
      <c r="AA109" s="181"/>
      <c r="AB109" s="181"/>
      <c r="AC109" s="181"/>
      <c r="AD109" s="181"/>
      <c r="AE109" s="181"/>
      <c r="AF109" s="181"/>
      <c r="AG109" s="181"/>
    </row>
    <row r="110" spans="10:33" ht="13" customHeight="1" x14ac:dyDescent="0.2">
      <c r="J110" s="352"/>
      <c r="K110" s="352"/>
      <c r="L110" s="352"/>
      <c r="M110" s="352"/>
      <c r="N110" s="352"/>
      <c r="O110" s="352"/>
      <c r="P110" s="352"/>
      <c r="Q110" s="352"/>
      <c r="R110" s="352"/>
      <c r="S110" s="352"/>
      <c r="T110" s="352"/>
      <c r="U110" s="352"/>
      <c r="V110" s="352"/>
      <c r="W110" s="352"/>
      <c r="X110" s="352"/>
      <c r="Y110" s="352"/>
      <c r="Z110" s="181"/>
      <c r="AA110" s="181"/>
      <c r="AB110" s="181"/>
      <c r="AC110" s="181"/>
      <c r="AD110" s="181"/>
      <c r="AE110" s="181"/>
      <c r="AF110" s="181"/>
      <c r="AG110" s="181"/>
    </row>
    <row r="111" spans="10:33" ht="13" customHeight="1" x14ac:dyDescent="0.2">
      <c r="J111" s="352"/>
      <c r="K111" s="352"/>
      <c r="L111" s="352"/>
      <c r="M111" s="352"/>
      <c r="N111" s="352"/>
      <c r="O111" s="352"/>
      <c r="P111" s="352"/>
      <c r="Q111" s="352"/>
      <c r="R111" s="352"/>
      <c r="S111" s="352"/>
      <c r="T111" s="352"/>
      <c r="U111" s="352"/>
      <c r="V111" s="352"/>
      <c r="W111" s="352"/>
      <c r="X111" s="352"/>
      <c r="Y111" s="352"/>
      <c r="Z111" s="181"/>
      <c r="AA111" s="181"/>
      <c r="AB111" s="181"/>
      <c r="AC111" s="181"/>
      <c r="AD111" s="181"/>
      <c r="AE111" s="181"/>
      <c r="AF111" s="181"/>
      <c r="AG111" s="181"/>
    </row>
    <row r="112" spans="10:33" ht="13" customHeight="1" x14ac:dyDescent="0.2">
      <c r="J112" s="352"/>
      <c r="K112" s="352"/>
      <c r="L112" s="352"/>
      <c r="M112" s="352"/>
      <c r="N112" s="352"/>
      <c r="O112" s="352"/>
      <c r="P112" s="352"/>
      <c r="Q112" s="352"/>
      <c r="R112" s="352"/>
      <c r="S112" s="352"/>
      <c r="T112" s="352"/>
      <c r="U112" s="352"/>
      <c r="V112" s="352"/>
      <c r="W112" s="352"/>
      <c r="X112" s="352"/>
      <c r="Y112" s="352"/>
      <c r="Z112" s="181"/>
      <c r="AA112" s="181"/>
      <c r="AB112" s="181"/>
      <c r="AC112" s="181"/>
      <c r="AD112" s="181"/>
      <c r="AE112" s="181"/>
      <c r="AF112" s="181"/>
      <c r="AG112" s="181"/>
    </row>
    <row r="113" spans="10:33" ht="13" customHeight="1" x14ac:dyDescent="0.2">
      <c r="J113" s="352"/>
      <c r="K113" s="352"/>
      <c r="L113" s="352"/>
      <c r="M113" s="352"/>
      <c r="N113" s="352"/>
      <c r="O113" s="352"/>
      <c r="P113" s="352"/>
      <c r="Q113" s="352"/>
      <c r="R113" s="352"/>
      <c r="S113" s="352"/>
      <c r="T113" s="352"/>
      <c r="U113" s="352"/>
      <c r="V113" s="352"/>
      <c r="W113" s="352"/>
      <c r="X113" s="352"/>
      <c r="Y113" s="352"/>
      <c r="Z113" s="181"/>
      <c r="AA113" s="181"/>
      <c r="AB113" s="181"/>
      <c r="AC113" s="181"/>
      <c r="AD113" s="181"/>
      <c r="AE113" s="181"/>
      <c r="AF113" s="181"/>
      <c r="AG113" s="181"/>
    </row>
    <row r="114" spans="10:33" ht="13" customHeight="1" x14ac:dyDescent="0.2">
      <c r="J114" s="352"/>
      <c r="K114" s="352"/>
      <c r="L114" s="352"/>
      <c r="M114" s="352"/>
      <c r="N114" s="352"/>
      <c r="O114" s="352"/>
      <c r="P114" s="352"/>
      <c r="Q114" s="352"/>
      <c r="R114" s="352"/>
      <c r="S114" s="352"/>
      <c r="T114" s="352"/>
      <c r="U114" s="352"/>
      <c r="V114" s="352"/>
      <c r="W114" s="352"/>
      <c r="X114" s="352"/>
      <c r="Y114" s="352"/>
      <c r="Z114" s="181"/>
      <c r="AA114" s="181"/>
      <c r="AB114" s="181"/>
      <c r="AC114" s="181"/>
      <c r="AD114" s="181"/>
      <c r="AE114" s="181"/>
      <c r="AF114" s="181"/>
      <c r="AG114" s="181"/>
    </row>
    <row r="115" spans="10:33" ht="13" customHeight="1" x14ac:dyDescent="0.2">
      <c r="J115" s="352"/>
      <c r="K115" s="352"/>
      <c r="L115" s="352"/>
      <c r="M115" s="352"/>
      <c r="N115" s="352"/>
      <c r="O115" s="352"/>
      <c r="P115" s="352"/>
      <c r="Q115" s="352"/>
      <c r="R115" s="352"/>
      <c r="S115" s="352"/>
      <c r="T115" s="352"/>
      <c r="U115" s="352"/>
      <c r="V115" s="352"/>
      <c r="W115" s="352"/>
      <c r="X115" s="352"/>
      <c r="Y115" s="352"/>
      <c r="Z115" s="181"/>
      <c r="AA115" s="181"/>
      <c r="AB115" s="181"/>
      <c r="AC115" s="181"/>
      <c r="AD115" s="181"/>
      <c r="AE115" s="181"/>
      <c r="AF115" s="181"/>
      <c r="AG115" s="181"/>
    </row>
    <row r="116" spans="10:33" ht="13" customHeight="1" x14ac:dyDescent="0.2">
      <c r="J116" s="352"/>
      <c r="K116" s="352"/>
      <c r="L116" s="352"/>
      <c r="M116" s="352"/>
      <c r="N116" s="352"/>
      <c r="O116" s="352"/>
      <c r="P116" s="352"/>
      <c r="Q116" s="352"/>
      <c r="R116" s="352"/>
      <c r="S116" s="352"/>
      <c r="T116" s="352"/>
      <c r="U116" s="352"/>
      <c r="V116" s="352"/>
      <c r="W116" s="352"/>
      <c r="X116" s="352"/>
      <c r="Y116" s="352"/>
      <c r="Z116" s="181"/>
      <c r="AA116" s="181"/>
      <c r="AB116" s="181"/>
      <c r="AC116" s="181"/>
      <c r="AD116" s="181"/>
      <c r="AE116" s="181"/>
      <c r="AF116" s="181"/>
      <c r="AG116" s="181"/>
    </row>
    <row r="117" spans="10:33" ht="13" customHeight="1" x14ac:dyDescent="0.2">
      <c r="J117" s="352"/>
      <c r="K117" s="352"/>
      <c r="L117" s="352"/>
      <c r="M117" s="352"/>
      <c r="N117" s="352"/>
      <c r="O117" s="352"/>
      <c r="P117" s="352"/>
      <c r="Q117" s="352"/>
      <c r="R117" s="352"/>
      <c r="S117" s="352"/>
      <c r="T117" s="352"/>
      <c r="U117" s="352"/>
      <c r="V117" s="352"/>
      <c r="W117" s="352"/>
      <c r="X117" s="352"/>
      <c r="Y117" s="352"/>
      <c r="Z117" s="181"/>
      <c r="AA117" s="181"/>
      <c r="AB117" s="181"/>
      <c r="AC117" s="181"/>
      <c r="AD117" s="181"/>
      <c r="AE117" s="181"/>
      <c r="AF117" s="181"/>
      <c r="AG117" s="181"/>
    </row>
    <row r="118" spans="10:33" ht="13" customHeight="1" x14ac:dyDescent="0.2">
      <c r="J118" s="352"/>
      <c r="K118" s="352"/>
      <c r="L118" s="352"/>
      <c r="M118" s="352"/>
      <c r="N118" s="352"/>
      <c r="O118" s="352"/>
      <c r="P118" s="352"/>
      <c r="Q118" s="352"/>
      <c r="R118" s="352"/>
      <c r="S118" s="352"/>
      <c r="T118" s="352"/>
      <c r="U118" s="352"/>
      <c r="V118" s="352"/>
      <c r="W118" s="352"/>
      <c r="X118" s="352"/>
      <c r="Y118" s="352"/>
      <c r="Z118" s="352"/>
      <c r="AA118" s="352"/>
      <c r="AB118" s="352"/>
      <c r="AC118" s="352"/>
      <c r="AD118" s="352"/>
      <c r="AE118" s="352"/>
      <c r="AF118" s="352"/>
      <c r="AG118" s="352"/>
    </row>
    <row r="119" spans="10:33" ht="13" customHeight="1" x14ac:dyDescent="0.2">
      <c r="J119" s="352"/>
      <c r="K119" s="352"/>
      <c r="L119" s="352"/>
      <c r="M119" s="352"/>
      <c r="N119" s="352"/>
      <c r="O119" s="352"/>
      <c r="P119" s="352"/>
      <c r="Q119" s="352"/>
      <c r="R119" s="352"/>
      <c r="S119" s="352"/>
      <c r="T119" s="352"/>
      <c r="U119" s="352"/>
      <c r="V119" s="352"/>
      <c r="W119" s="352"/>
      <c r="X119" s="352"/>
      <c r="Y119" s="352"/>
      <c r="Z119" s="352"/>
      <c r="AA119" s="352"/>
      <c r="AB119" s="352"/>
      <c r="AC119" s="352"/>
      <c r="AD119" s="352"/>
      <c r="AE119" s="352"/>
      <c r="AF119" s="352"/>
      <c r="AG119" s="352"/>
    </row>
    <row r="120" spans="10:33" ht="13" customHeight="1" x14ac:dyDescent="0.2">
      <c r="J120" s="352"/>
      <c r="K120" s="352"/>
      <c r="L120" s="352"/>
      <c r="M120" s="352"/>
      <c r="N120" s="352"/>
      <c r="O120" s="352"/>
      <c r="P120" s="352"/>
      <c r="Q120" s="352"/>
      <c r="R120" s="352"/>
      <c r="S120" s="352"/>
      <c r="T120" s="352"/>
      <c r="U120" s="352"/>
      <c r="V120" s="352"/>
      <c r="W120" s="352"/>
      <c r="X120" s="352"/>
      <c r="Y120" s="352"/>
      <c r="Z120" s="352"/>
      <c r="AA120" s="352"/>
      <c r="AB120" s="352"/>
      <c r="AC120" s="352"/>
      <c r="AD120" s="352"/>
      <c r="AE120" s="352"/>
      <c r="AF120" s="352"/>
      <c r="AG120" s="352"/>
    </row>
    <row r="121" spans="10:33" ht="13" customHeight="1" x14ac:dyDescent="0.2">
      <c r="J121" s="352"/>
      <c r="K121" s="352"/>
      <c r="L121" s="352"/>
      <c r="M121" s="352"/>
      <c r="N121" s="352"/>
      <c r="O121" s="352"/>
      <c r="P121" s="352"/>
      <c r="Q121" s="352"/>
      <c r="R121" s="352"/>
      <c r="S121" s="352"/>
      <c r="T121" s="352"/>
      <c r="U121" s="352"/>
      <c r="V121" s="352"/>
      <c r="W121" s="352"/>
      <c r="X121" s="352"/>
      <c r="Y121" s="352"/>
      <c r="Z121" s="352"/>
      <c r="AA121" s="352"/>
      <c r="AB121" s="352"/>
      <c r="AC121" s="352"/>
      <c r="AD121" s="352"/>
      <c r="AE121" s="352"/>
      <c r="AF121" s="352"/>
      <c r="AG121" s="352"/>
    </row>
    <row r="122" spans="10:33" ht="13" customHeight="1" x14ac:dyDescent="0.2">
      <c r="J122" s="352"/>
      <c r="K122" s="352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352"/>
      <c r="W122" s="352"/>
      <c r="X122" s="352"/>
      <c r="Y122" s="352"/>
      <c r="Z122" s="352"/>
      <c r="AA122" s="352"/>
      <c r="AB122" s="352"/>
      <c r="AC122" s="352"/>
      <c r="AD122" s="352"/>
      <c r="AE122" s="352"/>
      <c r="AF122" s="352"/>
      <c r="AG122" s="352"/>
    </row>
    <row r="123" spans="10:33" ht="13" customHeight="1" x14ac:dyDescent="0.2">
      <c r="J123" s="352"/>
      <c r="K123" s="352"/>
      <c r="L123" s="352"/>
      <c r="M123" s="352"/>
      <c r="N123" s="352"/>
      <c r="O123" s="352"/>
      <c r="P123" s="352"/>
      <c r="Q123" s="352"/>
      <c r="R123" s="352"/>
      <c r="S123" s="352"/>
      <c r="T123" s="352"/>
      <c r="U123" s="352"/>
      <c r="V123" s="352"/>
      <c r="W123" s="352"/>
      <c r="X123" s="352"/>
      <c r="Y123" s="352"/>
      <c r="Z123" s="352"/>
      <c r="AA123" s="352"/>
      <c r="AB123" s="352"/>
      <c r="AC123" s="352"/>
      <c r="AD123" s="352"/>
      <c r="AE123" s="352"/>
      <c r="AF123" s="352"/>
      <c r="AG123" s="352"/>
    </row>
    <row r="124" spans="10:33" ht="13" customHeight="1" x14ac:dyDescent="0.2">
      <c r="J124" s="352"/>
      <c r="K124" s="352"/>
      <c r="L124" s="352"/>
      <c r="M124" s="352"/>
      <c r="N124" s="352"/>
      <c r="O124" s="352"/>
      <c r="P124" s="352"/>
      <c r="Q124" s="352"/>
      <c r="R124" s="352"/>
      <c r="S124" s="352"/>
      <c r="T124" s="352"/>
      <c r="U124" s="352"/>
      <c r="V124" s="352"/>
      <c r="W124" s="352"/>
      <c r="X124" s="352"/>
      <c r="Y124" s="352"/>
      <c r="Z124" s="352"/>
      <c r="AA124" s="352"/>
      <c r="AB124" s="352"/>
      <c r="AC124" s="352"/>
      <c r="AD124" s="352"/>
      <c r="AE124" s="352"/>
      <c r="AF124" s="352"/>
      <c r="AG124" s="352"/>
    </row>
    <row r="125" spans="10:33" ht="13" customHeight="1" x14ac:dyDescent="0.2">
      <c r="J125" s="352"/>
      <c r="K125" s="352"/>
      <c r="L125" s="352"/>
      <c r="M125" s="352"/>
      <c r="N125" s="352"/>
      <c r="O125" s="352"/>
      <c r="P125" s="352"/>
      <c r="Q125" s="352"/>
      <c r="R125" s="352"/>
      <c r="S125" s="352"/>
      <c r="T125" s="352"/>
      <c r="U125" s="352"/>
      <c r="V125" s="352"/>
      <c r="W125" s="352"/>
      <c r="X125" s="352"/>
      <c r="Y125" s="352"/>
      <c r="Z125" s="352"/>
      <c r="AA125" s="352"/>
      <c r="AB125" s="352"/>
      <c r="AC125" s="352"/>
      <c r="AD125" s="352"/>
      <c r="AE125" s="352"/>
      <c r="AF125" s="352"/>
      <c r="AG125" s="352"/>
    </row>
  </sheetData>
  <mergeCells count="31">
    <mergeCell ref="J76:M79"/>
    <mergeCell ref="N76:Q79"/>
    <mergeCell ref="R76:U79"/>
    <mergeCell ref="V76:Y79"/>
    <mergeCell ref="J80:M83"/>
    <mergeCell ref="N80:Q83"/>
    <mergeCell ref="R80:U83"/>
    <mergeCell ref="V80:Y83"/>
    <mergeCell ref="J84:M87"/>
    <mergeCell ref="N84:Q87"/>
    <mergeCell ref="R84:U87"/>
    <mergeCell ref="V84:Y87"/>
    <mergeCell ref="J88:M91"/>
    <mergeCell ref="N88:Q91"/>
    <mergeCell ref="R88:U91"/>
    <mergeCell ref="V88:Y91"/>
    <mergeCell ref="J92:M95"/>
    <mergeCell ref="N92:Q95"/>
    <mergeCell ref="R92:U95"/>
    <mergeCell ref="V92:Y95"/>
    <mergeCell ref="J96:M99"/>
    <mergeCell ref="N96:Q99"/>
    <mergeCell ref="R96:U99"/>
    <mergeCell ref="V96:Y99"/>
    <mergeCell ref="Z118:AG125"/>
    <mergeCell ref="J102:Q109"/>
    <mergeCell ref="R102:Y109"/>
    <mergeCell ref="J110:Q117"/>
    <mergeCell ref="R110:Y117"/>
    <mergeCell ref="J118:Q125"/>
    <mergeCell ref="R118:Y125"/>
  </mergeCells>
  <conditionalFormatting sqref="F55:H55">
    <cfRule type="colorScale" priority="2">
      <colorScale>
        <cfvo type="min"/>
        <cfvo type="max"/>
        <color theme="0"/>
        <color rgb="FF00B0F0"/>
      </colorScale>
    </cfRule>
  </conditionalFormatting>
  <conditionalFormatting sqref="J55:AG55 AE38:AG54">
    <cfRule type="colorScale" priority="1">
      <colorScale>
        <cfvo type="min"/>
        <cfvo type="max"/>
        <color rgb="FFFCFCFF"/>
        <color rgb="FFF8696B"/>
      </colorScale>
    </cfRule>
  </conditionalFormatting>
  <conditionalFormatting sqref="AE32:AG34">
    <cfRule type="colorScale" priority="3">
      <colorScale>
        <cfvo type="min"/>
        <cfvo type="max"/>
        <color theme="0"/>
        <color rgb="FF92D050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A4EE-8B86-274D-B8ED-C82029614D17}">
  <dimension ref="C2:AK125"/>
  <sheetViews>
    <sheetView showGridLines="0" zoomScale="207" zoomScaleNormal="75" workbookViewId="0">
      <selection activeCell="N8" sqref="N8"/>
    </sheetView>
  </sheetViews>
  <sheetFormatPr baseColWidth="10" defaultColWidth="2.83203125" defaultRowHeight="13" customHeight="1" x14ac:dyDescent="0.2"/>
  <cols>
    <col min="1" max="25" width="3.1640625" style="131" customWidth="1"/>
    <col min="26" max="16384" width="2.83203125" style="131"/>
  </cols>
  <sheetData>
    <row r="2" spans="3:37" ht="13" customHeight="1" x14ac:dyDescent="0.2">
      <c r="AD2" s="282"/>
      <c r="AE2" s="282"/>
      <c r="AF2" s="282"/>
      <c r="AG2" s="282"/>
      <c r="AH2" s="282"/>
      <c r="AI2" s="282"/>
      <c r="AJ2" s="282"/>
      <c r="AK2" s="282"/>
    </row>
    <row r="3" spans="3:37" ht="13" customHeight="1" x14ac:dyDescent="0.2">
      <c r="G3" s="131" t="s">
        <v>0</v>
      </c>
      <c r="Q3" s="131" t="s">
        <v>0</v>
      </c>
      <c r="AD3" s="282"/>
      <c r="AE3" s="282"/>
      <c r="AF3" s="282"/>
      <c r="AG3" s="282"/>
      <c r="AH3" s="282"/>
      <c r="AI3" s="282"/>
      <c r="AJ3" s="282"/>
      <c r="AK3" s="282"/>
    </row>
    <row r="4" spans="3:37" ht="13" customHeight="1" x14ac:dyDescent="0.2">
      <c r="E4" s="283" t="s">
        <v>86</v>
      </c>
      <c r="F4" s="283" t="s">
        <v>85</v>
      </c>
      <c r="G4" s="283" t="s">
        <v>87</v>
      </c>
      <c r="H4" s="283" t="s">
        <v>88</v>
      </c>
      <c r="I4" s="286" t="s">
        <v>89</v>
      </c>
      <c r="O4" s="283" t="s">
        <v>86</v>
      </c>
      <c r="P4" s="283" t="s">
        <v>85</v>
      </c>
      <c r="Q4" s="283" t="s">
        <v>87</v>
      </c>
      <c r="R4" s="286" t="s">
        <v>88</v>
      </c>
      <c r="S4" s="283" t="s">
        <v>89</v>
      </c>
      <c r="AD4" s="282"/>
      <c r="AE4" s="282"/>
      <c r="AF4" s="282"/>
      <c r="AG4" s="282"/>
      <c r="AH4" s="282"/>
      <c r="AI4" s="282"/>
      <c r="AJ4" s="282"/>
      <c r="AK4" s="282"/>
    </row>
    <row r="5" spans="3:37" ht="13" customHeight="1" x14ac:dyDescent="0.2">
      <c r="D5" s="284" t="s">
        <v>86</v>
      </c>
      <c r="E5" s="245"/>
      <c r="F5" s="245"/>
      <c r="G5" s="245"/>
      <c r="H5" s="245"/>
      <c r="I5" s="245"/>
      <c r="N5" s="285" t="s">
        <v>86</v>
      </c>
      <c r="O5" s="245"/>
      <c r="P5" s="245"/>
      <c r="Q5" s="245"/>
      <c r="R5" s="248"/>
      <c r="S5" s="245"/>
      <c r="AD5" s="282"/>
      <c r="AE5" s="282"/>
      <c r="AF5" s="282"/>
      <c r="AG5" s="282"/>
      <c r="AH5" s="282"/>
      <c r="AI5" s="282"/>
      <c r="AJ5" s="282"/>
      <c r="AK5" s="282"/>
    </row>
    <row r="6" spans="3:37" ht="13" customHeight="1" x14ac:dyDescent="0.2">
      <c r="D6" s="285" t="s">
        <v>85</v>
      </c>
      <c r="E6" s="245"/>
      <c r="F6" s="245"/>
      <c r="G6" s="245"/>
      <c r="H6" s="245"/>
      <c r="I6" s="248"/>
      <c r="N6" s="285" t="s">
        <v>85</v>
      </c>
      <c r="O6" s="245"/>
      <c r="P6" s="245"/>
      <c r="Q6" s="245"/>
      <c r="R6" s="248"/>
      <c r="S6" s="245"/>
      <c r="AD6" s="282"/>
      <c r="AE6" s="282"/>
      <c r="AF6" s="282"/>
      <c r="AG6" s="282"/>
      <c r="AH6" s="282"/>
      <c r="AI6" s="282"/>
      <c r="AJ6" s="282"/>
      <c r="AK6" s="282"/>
    </row>
    <row r="7" spans="3:37" ht="13" customHeight="1" x14ac:dyDescent="0.2">
      <c r="C7" s="131" t="s">
        <v>1</v>
      </c>
      <c r="D7" s="284" t="s">
        <v>87</v>
      </c>
      <c r="E7" s="245"/>
      <c r="F7" s="245"/>
      <c r="G7" s="245"/>
      <c r="H7" s="245"/>
      <c r="I7" s="245"/>
      <c r="M7" s="131" t="s">
        <v>1</v>
      </c>
      <c r="N7" s="285" t="s">
        <v>87</v>
      </c>
      <c r="O7" s="245"/>
      <c r="P7" s="245"/>
      <c r="Q7" s="245"/>
      <c r="R7" s="248"/>
      <c r="S7" s="245"/>
      <c r="AD7" s="282"/>
      <c r="AE7" s="282"/>
      <c r="AF7" s="282"/>
      <c r="AG7" s="282"/>
      <c r="AH7" s="282"/>
      <c r="AI7" s="282"/>
      <c r="AJ7" s="282"/>
      <c r="AK7" s="282"/>
    </row>
    <row r="8" spans="3:37" ht="13" customHeight="1" x14ac:dyDescent="0.2">
      <c r="D8" s="284" t="s">
        <v>88</v>
      </c>
      <c r="E8" s="245"/>
      <c r="F8" s="245"/>
      <c r="G8" s="245"/>
      <c r="H8" s="245"/>
      <c r="I8" s="245"/>
      <c r="N8" s="285" t="s">
        <v>88</v>
      </c>
      <c r="O8" s="245"/>
      <c r="P8" s="245"/>
      <c r="Q8" s="245"/>
      <c r="R8" s="248"/>
      <c r="S8" s="245"/>
      <c r="AD8" s="282"/>
      <c r="AE8" s="282"/>
      <c r="AF8" s="282"/>
      <c r="AG8" s="282"/>
      <c r="AH8" s="282"/>
      <c r="AI8" s="282"/>
      <c r="AJ8" s="282"/>
      <c r="AK8" s="282"/>
    </row>
    <row r="9" spans="3:37" ht="13" customHeight="1" x14ac:dyDescent="0.2">
      <c r="D9" s="284" t="s">
        <v>89</v>
      </c>
      <c r="E9" s="245"/>
      <c r="F9" s="245"/>
      <c r="G9" s="245"/>
      <c r="H9" s="245"/>
      <c r="I9" s="245"/>
      <c r="N9" s="285" t="s">
        <v>89</v>
      </c>
      <c r="O9" s="245"/>
      <c r="P9" s="245"/>
      <c r="Q9" s="245"/>
      <c r="R9" s="248"/>
      <c r="S9" s="245"/>
      <c r="AD9" s="282"/>
      <c r="AE9" s="282"/>
      <c r="AF9" s="282"/>
      <c r="AG9" s="282"/>
      <c r="AH9" s="282"/>
      <c r="AI9" s="282"/>
      <c r="AJ9" s="282"/>
      <c r="AK9" s="282"/>
    </row>
    <row r="10" spans="3:37" ht="13" customHeight="1" x14ac:dyDescent="0.2">
      <c r="AD10" s="282"/>
      <c r="AE10" s="282"/>
      <c r="AF10" s="282"/>
      <c r="AG10" s="282"/>
      <c r="AH10" s="282"/>
      <c r="AI10" s="282"/>
      <c r="AJ10" s="282"/>
      <c r="AK10" s="282"/>
    </row>
    <row r="11" spans="3:37" ht="13" customHeight="1" x14ac:dyDescent="0.2">
      <c r="AD11" s="282"/>
      <c r="AE11" s="282"/>
      <c r="AF11" s="282"/>
      <c r="AG11" s="282"/>
      <c r="AH11" s="282"/>
      <c r="AI11" s="282"/>
      <c r="AJ11" s="282"/>
      <c r="AK11" s="282"/>
    </row>
    <row r="12" spans="3:37" ht="13" customHeight="1" x14ac:dyDescent="0.2">
      <c r="AD12" s="282"/>
      <c r="AE12" s="282"/>
      <c r="AF12" s="282"/>
      <c r="AG12" s="282"/>
      <c r="AH12" s="282"/>
      <c r="AI12" s="282"/>
      <c r="AJ12" s="282"/>
      <c r="AK12" s="282"/>
    </row>
    <row r="13" spans="3:37" ht="13" customHeight="1" x14ac:dyDescent="0.2">
      <c r="G13" s="131" t="s">
        <v>0</v>
      </c>
      <c r="Q13" s="131" t="s">
        <v>0</v>
      </c>
      <c r="AD13" s="282"/>
      <c r="AE13" s="282"/>
      <c r="AF13" s="282"/>
      <c r="AG13" s="282"/>
      <c r="AH13" s="282"/>
      <c r="AI13" s="282"/>
      <c r="AJ13" s="282"/>
      <c r="AK13" s="282"/>
    </row>
    <row r="14" spans="3:37" ht="13" customHeight="1" x14ac:dyDescent="0.2">
      <c r="E14" s="286" t="s">
        <v>86</v>
      </c>
      <c r="F14" s="286" t="s">
        <v>85</v>
      </c>
      <c r="G14" s="286" t="s">
        <v>87</v>
      </c>
      <c r="H14" s="286" t="s">
        <v>88</v>
      </c>
      <c r="I14" s="286" t="s">
        <v>89</v>
      </c>
      <c r="O14" s="286" t="s">
        <v>86</v>
      </c>
      <c r="P14" s="286" t="s">
        <v>85</v>
      </c>
      <c r="Q14" s="286" t="s">
        <v>87</v>
      </c>
      <c r="R14" s="286" t="s">
        <v>88</v>
      </c>
      <c r="S14" s="286" t="s">
        <v>89</v>
      </c>
      <c r="AD14" s="282"/>
      <c r="AE14" s="282"/>
      <c r="AF14" s="282"/>
      <c r="AG14" s="282"/>
      <c r="AH14" s="282"/>
      <c r="AI14" s="282"/>
      <c r="AJ14" s="282"/>
      <c r="AK14" s="282"/>
    </row>
    <row r="15" spans="3:37" ht="13" customHeight="1" x14ac:dyDescent="0.2">
      <c r="D15" s="285" t="s">
        <v>86</v>
      </c>
      <c r="E15" s="248"/>
      <c r="F15" s="245"/>
      <c r="G15" s="245"/>
      <c r="H15" s="245"/>
      <c r="I15" s="245"/>
      <c r="N15" s="284" t="s">
        <v>86</v>
      </c>
      <c r="O15" s="245"/>
      <c r="P15" s="245"/>
      <c r="Q15" s="245"/>
      <c r="R15" s="245"/>
      <c r="S15" s="245"/>
      <c r="AD15" s="282"/>
      <c r="AE15" s="282"/>
      <c r="AF15" s="282"/>
      <c r="AG15" s="282"/>
      <c r="AH15" s="282"/>
      <c r="AI15" s="282"/>
      <c r="AJ15" s="282"/>
      <c r="AK15" s="282"/>
    </row>
    <row r="16" spans="3:37" ht="13" customHeight="1" x14ac:dyDescent="0.2">
      <c r="D16" s="285" t="s">
        <v>85</v>
      </c>
      <c r="E16" s="245"/>
      <c r="F16" s="248"/>
      <c r="G16" s="245"/>
      <c r="H16" s="245"/>
      <c r="I16" s="245"/>
      <c r="N16" s="285" t="s">
        <v>85</v>
      </c>
      <c r="O16" s="248"/>
      <c r="P16" s="248"/>
      <c r="Q16" s="248"/>
      <c r="R16" s="248"/>
      <c r="S16" s="248"/>
      <c r="AD16" s="282"/>
      <c r="AE16" s="282"/>
      <c r="AF16" s="282"/>
      <c r="AG16" s="282"/>
      <c r="AH16" s="282"/>
      <c r="AI16" s="282"/>
      <c r="AJ16" s="282"/>
      <c r="AK16" s="282"/>
    </row>
    <row r="17" spans="3:37" ht="13" customHeight="1" x14ac:dyDescent="0.2">
      <c r="C17" s="131" t="s">
        <v>1</v>
      </c>
      <c r="D17" s="285" t="s">
        <v>87</v>
      </c>
      <c r="E17" s="245"/>
      <c r="F17" s="245"/>
      <c r="G17" s="248"/>
      <c r="H17" s="245"/>
      <c r="I17" s="245"/>
      <c r="M17" s="131" t="s">
        <v>1</v>
      </c>
      <c r="N17" s="284" t="s">
        <v>87</v>
      </c>
      <c r="O17" s="245"/>
      <c r="P17" s="245"/>
      <c r="Q17" s="245"/>
      <c r="R17" s="245"/>
      <c r="S17" s="245"/>
      <c r="AD17" s="282"/>
      <c r="AE17" s="282"/>
      <c r="AF17" s="282"/>
      <c r="AG17" s="282"/>
      <c r="AH17" s="282"/>
      <c r="AI17" s="282"/>
      <c r="AJ17" s="282"/>
      <c r="AK17" s="282"/>
    </row>
    <row r="18" spans="3:37" ht="13" customHeight="1" x14ac:dyDescent="0.2">
      <c r="D18" s="285" t="s">
        <v>88</v>
      </c>
      <c r="E18" s="245"/>
      <c r="F18" s="245"/>
      <c r="G18" s="245"/>
      <c r="H18" s="248"/>
      <c r="I18" s="245"/>
      <c r="N18" s="284" t="s">
        <v>88</v>
      </c>
      <c r="O18" s="245"/>
      <c r="P18" s="245"/>
      <c r="Q18" s="245"/>
      <c r="R18" s="245"/>
      <c r="S18" s="245"/>
      <c r="AD18" s="282"/>
      <c r="AE18" s="282"/>
      <c r="AF18" s="282"/>
      <c r="AG18" s="282"/>
      <c r="AH18" s="282"/>
      <c r="AI18" s="282"/>
      <c r="AJ18" s="282"/>
      <c r="AK18" s="282"/>
    </row>
    <row r="19" spans="3:37" ht="13" customHeight="1" x14ac:dyDescent="0.2">
      <c r="D19" s="285" t="s">
        <v>89</v>
      </c>
      <c r="E19" s="245"/>
      <c r="F19" s="245"/>
      <c r="G19" s="245"/>
      <c r="H19" s="245"/>
      <c r="I19" s="248"/>
      <c r="N19" s="284" t="s">
        <v>89</v>
      </c>
      <c r="O19" s="245"/>
      <c r="P19" s="245"/>
      <c r="Q19" s="245"/>
      <c r="R19" s="245"/>
      <c r="S19" s="245"/>
      <c r="AD19" s="282"/>
      <c r="AE19" s="282"/>
      <c r="AF19" s="282"/>
      <c r="AG19" s="282"/>
      <c r="AH19" s="282"/>
      <c r="AI19" s="282"/>
      <c r="AJ19" s="282"/>
      <c r="AK19" s="282"/>
    </row>
    <row r="20" spans="3:37" ht="13" customHeight="1" x14ac:dyDescent="0.2">
      <c r="AD20" s="282"/>
      <c r="AE20" s="282"/>
      <c r="AF20" s="282"/>
      <c r="AG20" s="282"/>
      <c r="AH20" s="282"/>
      <c r="AI20" s="282"/>
      <c r="AJ20" s="282"/>
      <c r="AK20" s="282"/>
    </row>
    <row r="21" spans="3:37" ht="13" customHeight="1" x14ac:dyDescent="0.2">
      <c r="AD21" s="282"/>
      <c r="AE21" s="282"/>
      <c r="AF21" s="282"/>
      <c r="AG21" s="282"/>
      <c r="AH21" s="282"/>
      <c r="AI21" s="282"/>
      <c r="AJ21" s="282"/>
      <c r="AK21" s="282"/>
    </row>
    <row r="22" spans="3:37" ht="13" customHeight="1" x14ac:dyDescent="0.2">
      <c r="AD22" s="282"/>
      <c r="AE22" s="282"/>
      <c r="AF22" s="282"/>
      <c r="AG22" s="282"/>
      <c r="AH22" s="282"/>
      <c r="AI22" s="282"/>
      <c r="AJ22" s="282"/>
      <c r="AK22" s="282"/>
    </row>
    <row r="23" spans="3:37" ht="13" customHeight="1" x14ac:dyDescent="0.2">
      <c r="AD23" s="282"/>
      <c r="AE23" s="282"/>
      <c r="AF23" s="282"/>
      <c r="AG23" s="282"/>
      <c r="AH23" s="282"/>
      <c r="AI23" s="282"/>
      <c r="AJ23" s="282"/>
      <c r="AK23" s="282"/>
    </row>
    <row r="24" spans="3:37" ht="13" customHeight="1" x14ac:dyDescent="0.2">
      <c r="AD24" s="282"/>
      <c r="AE24" s="282"/>
      <c r="AF24" s="282"/>
      <c r="AG24" s="282"/>
      <c r="AH24" s="282"/>
      <c r="AI24" s="282"/>
      <c r="AJ24" s="282"/>
      <c r="AK24" s="282"/>
    </row>
    <row r="25" spans="3:37" ht="13" customHeight="1" x14ac:dyDescent="0.2">
      <c r="AD25" s="282"/>
      <c r="AE25" s="282"/>
      <c r="AF25" s="282"/>
      <c r="AG25" s="282"/>
      <c r="AH25" s="282"/>
      <c r="AI25" s="282"/>
      <c r="AJ25" s="282"/>
      <c r="AK25" s="282"/>
    </row>
    <row r="26" spans="3:37" ht="13" customHeight="1" x14ac:dyDescent="0.2">
      <c r="AD26" s="282"/>
      <c r="AE26" s="282"/>
      <c r="AF26" s="282"/>
      <c r="AG26" s="282"/>
      <c r="AH26" s="282"/>
      <c r="AI26" s="282"/>
      <c r="AJ26" s="282"/>
      <c r="AK26" s="282"/>
    </row>
    <row r="27" spans="3:37" ht="13" customHeight="1" x14ac:dyDescent="0.2">
      <c r="AD27" s="282"/>
      <c r="AE27" s="282"/>
      <c r="AF27" s="282"/>
      <c r="AG27" s="282"/>
      <c r="AH27" s="282"/>
      <c r="AI27" s="282"/>
      <c r="AJ27" s="282"/>
      <c r="AK27" s="282"/>
    </row>
    <row r="28" spans="3:37" ht="13" customHeight="1" x14ac:dyDescent="0.2">
      <c r="AD28" s="282"/>
      <c r="AE28" s="282"/>
      <c r="AF28" s="282"/>
      <c r="AG28" s="282"/>
      <c r="AH28" s="282"/>
      <c r="AI28" s="282"/>
      <c r="AJ28" s="282"/>
      <c r="AK28" s="282"/>
    </row>
    <row r="29" spans="3:37" ht="13" customHeight="1" x14ac:dyDescent="0.2">
      <c r="AD29" s="282"/>
      <c r="AE29" s="282"/>
      <c r="AF29" s="282"/>
      <c r="AG29" s="282"/>
      <c r="AH29" s="282"/>
      <c r="AI29" s="282"/>
      <c r="AJ29" s="282"/>
      <c r="AK29" s="282"/>
    </row>
    <row r="30" spans="3:37" ht="13" customHeight="1" x14ac:dyDescent="0.2">
      <c r="AD30" s="282"/>
      <c r="AE30" s="282"/>
      <c r="AF30" s="282"/>
      <c r="AG30" s="282"/>
      <c r="AH30" s="282"/>
      <c r="AI30" s="282"/>
      <c r="AJ30" s="282"/>
      <c r="AK30" s="282"/>
    </row>
    <row r="31" spans="3:37" ht="13" customHeight="1" x14ac:dyDescent="0.2">
      <c r="AD31" s="282"/>
      <c r="AE31" s="282"/>
      <c r="AF31" s="282"/>
      <c r="AG31" s="282"/>
      <c r="AH31" s="282"/>
      <c r="AI31" s="282"/>
      <c r="AJ31" s="282"/>
      <c r="AK31" s="282"/>
    </row>
    <row r="46" spans="5:8" ht="13" customHeight="1" x14ac:dyDescent="0.2">
      <c r="E46" s="119"/>
      <c r="F46" s="119"/>
      <c r="G46" s="119"/>
      <c r="H46" s="119"/>
    </row>
    <row r="55" spans="5:8" ht="13" customHeight="1" x14ac:dyDescent="0.2">
      <c r="E55" s="119"/>
      <c r="F55" s="119"/>
      <c r="G55" s="119"/>
      <c r="H55" s="119"/>
    </row>
    <row r="76" spans="10:33" ht="13" customHeight="1" x14ac:dyDescent="0.2">
      <c r="J76" s="352"/>
      <c r="K76" s="352"/>
      <c r="L76" s="352"/>
      <c r="M76" s="352"/>
      <c r="N76" s="352"/>
      <c r="O76" s="352"/>
      <c r="P76" s="352"/>
      <c r="Q76" s="352"/>
      <c r="R76" s="352"/>
      <c r="S76" s="352"/>
      <c r="T76" s="352"/>
      <c r="U76" s="352"/>
      <c r="V76" s="352"/>
      <c r="W76" s="352"/>
      <c r="X76" s="352"/>
      <c r="Y76" s="352"/>
      <c r="Z76" s="181"/>
      <c r="AA76" s="181"/>
      <c r="AB76" s="181"/>
      <c r="AC76" s="181"/>
      <c r="AD76" s="181"/>
      <c r="AE76" s="181"/>
      <c r="AF76" s="181"/>
      <c r="AG76" s="181"/>
    </row>
    <row r="77" spans="10:33" ht="13" customHeight="1" x14ac:dyDescent="0.2">
      <c r="J77" s="352"/>
      <c r="K77" s="352"/>
      <c r="L77" s="352"/>
      <c r="M77" s="352"/>
      <c r="N77" s="352"/>
      <c r="O77" s="352"/>
      <c r="P77" s="352"/>
      <c r="Q77" s="352"/>
      <c r="R77" s="352"/>
      <c r="S77" s="352"/>
      <c r="T77" s="352"/>
      <c r="U77" s="352"/>
      <c r="V77" s="352"/>
      <c r="W77" s="352"/>
      <c r="X77" s="352"/>
      <c r="Y77" s="352"/>
      <c r="Z77" s="181"/>
      <c r="AA77" s="181"/>
      <c r="AB77" s="181"/>
      <c r="AC77" s="181"/>
      <c r="AD77" s="181"/>
      <c r="AE77" s="181"/>
      <c r="AF77" s="181"/>
      <c r="AG77" s="181"/>
    </row>
    <row r="78" spans="10:33" ht="13" customHeight="1" x14ac:dyDescent="0.2">
      <c r="J78" s="352"/>
      <c r="K78" s="352"/>
      <c r="L78" s="352"/>
      <c r="M78" s="352"/>
      <c r="N78" s="352"/>
      <c r="O78" s="352"/>
      <c r="P78" s="352"/>
      <c r="Q78" s="352"/>
      <c r="R78" s="352"/>
      <c r="S78" s="352"/>
      <c r="T78" s="352"/>
      <c r="U78" s="352"/>
      <c r="V78" s="352"/>
      <c r="W78" s="352"/>
      <c r="X78" s="352"/>
      <c r="Y78" s="352"/>
      <c r="Z78" s="181"/>
      <c r="AA78" s="181"/>
      <c r="AB78" s="181"/>
      <c r="AC78" s="181"/>
      <c r="AD78" s="181"/>
      <c r="AE78" s="181"/>
      <c r="AF78" s="181"/>
      <c r="AG78" s="181"/>
    </row>
    <row r="79" spans="10:33" ht="13" customHeight="1" x14ac:dyDescent="0.2">
      <c r="J79" s="352"/>
      <c r="K79" s="352"/>
      <c r="L79" s="352"/>
      <c r="M79" s="352"/>
      <c r="N79" s="352"/>
      <c r="O79" s="352"/>
      <c r="P79" s="352"/>
      <c r="Q79" s="352"/>
      <c r="R79" s="352"/>
      <c r="S79" s="352"/>
      <c r="T79" s="352"/>
      <c r="U79" s="352"/>
      <c r="V79" s="352"/>
      <c r="W79" s="352"/>
      <c r="X79" s="352"/>
      <c r="Y79" s="352"/>
      <c r="Z79" s="181"/>
      <c r="AA79" s="181"/>
      <c r="AB79" s="181"/>
      <c r="AC79" s="181"/>
      <c r="AD79" s="181"/>
      <c r="AE79" s="181"/>
      <c r="AF79" s="181"/>
      <c r="AG79" s="181"/>
    </row>
    <row r="80" spans="10:33" ht="13" customHeight="1" x14ac:dyDescent="0.2">
      <c r="J80" s="352"/>
      <c r="K80" s="352"/>
      <c r="L80" s="352"/>
      <c r="M80" s="352"/>
      <c r="N80" s="352"/>
      <c r="O80" s="352"/>
      <c r="P80" s="352"/>
      <c r="Q80" s="352"/>
      <c r="R80" s="352"/>
      <c r="S80" s="352"/>
      <c r="T80" s="352"/>
      <c r="U80" s="352"/>
      <c r="V80" s="352"/>
      <c r="W80" s="352"/>
      <c r="X80" s="352"/>
      <c r="Y80" s="352"/>
      <c r="Z80" s="181"/>
      <c r="AA80" s="181"/>
      <c r="AB80" s="181"/>
      <c r="AC80" s="181"/>
      <c r="AD80" s="181"/>
      <c r="AE80" s="181"/>
      <c r="AF80" s="181"/>
      <c r="AG80" s="181"/>
    </row>
    <row r="81" spans="10:33" ht="13" customHeight="1" x14ac:dyDescent="0.2">
      <c r="J81" s="352"/>
      <c r="K81" s="352"/>
      <c r="L81" s="352"/>
      <c r="M81" s="352"/>
      <c r="N81" s="352"/>
      <c r="O81" s="352"/>
      <c r="P81" s="352"/>
      <c r="Q81" s="352"/>
      <c r="R81" s="352"/>
      <c r="S81" s="352"/>
      <c r="T81" s="352"/>
      <c r="U81" s="352"/>
      <c r="V81" s="352"/>
      <c r="W81" s="352"/>
      <c r="X81" s="352"/>
      <c r="Y81" s="352"/>
      <c r="Z81" s="181"/>
      <c r="AA81" s="181"/>
      <c r="AB81" s="181"/>
      <c r="AC81" s="181"/>
      <c r="AD81" s="181"/>
      <c r="AE81" s="181"/>
      <c r="AF81" s="181"/>
      <c r="AG81" s="181"/>
    </row>
    <row r="82" spans="10:33" ht="13" customHeight="1" x14ac:dyDescent="0.2">
      <c r="J82" s="352"/>
      <c r="K82" s="352"/>
      <c r="L82" s="352"/>
      <c r="M82" s="352"/>
      <c r="N82" s="352"/>
      <c r="O82" s="352"/>
      <c r="P82" s="352"/>
      <c r="Q82" s="352"/>
      <c r="R82" s="352"/>
      <c r="S82" s="352"/>
      <c r="T82" s="352"/>
      <c r="U82" s="352"/>
      <c r="V82" s="352"/>
      <c r="W82" s="352"/>
      <c r="X82" s="352"/>
      <c r="Y82" s="352"/>
      <c r="Z82" s="181"/>
      <c r="AA82" s="181"/>
      <c r="AB82" s="181"/>
      <c r="AC82" s="181"/>
      <c r="AD82" s="181"/>
      <c r="AE82" s="181"/>
      <c r="AF82" s="181"/>
      <c r="AG82" s="181"/>
    </row>
    <row r="83" spans="10:33" ht="13" customHeight="1" x14ac:dyDescent="0.2">
      <c r="J83" s="352"/>
      <c r="K83" s="352"/>
      <c r="L83" s="352"/>
      <c r="M83" s="352"/>
      <c r="N83" s="352"/>
      <c r="O83" s="352"/>
      <c r="P83" s="352"/>
      <c r="Q83" s="352"/>
      <c r="R83" s="352"/>
      <c r="S83" s="352"/>
      <c r="T83" s="352"/>
      <c r="U83" s="352"/>
      <c r="V83" s="352"/>
      <c r="W83" s="352"/>
      <c r="X83" s="352"/>
      <c r="Y83" s="352"/>
      <c r="Z83" s="181"/>
      <c r="AA83" s="181"/>
      <c r="AB83" s="181"/>
      <c r="AC83" s="181"/>
      <c r="AD83" s="181"/>
      <c r="AE83" s="181"/>
      <c r="AF83" s="181"/>
      <c r="AG83" s="181"/>
    </row>
    <row r="84" spans="10:33" ht="13" customHeight="1" x14ac:dyDescent="0.2">
      <c r="J84" s="352"/>
      <c r="K84" s="352"/>
      <c r="L84" s="352"/>
      <c r="M84" s="352"/>
      <c r="N84" s="352"/>
      <c r="O84" s="352"/>
      <c r="P84" s="352"/>
      <c r="Q84" s="352"/>
      <c r="R84" s="352"/>
      <c r="S84" s="352"/>
      <c r="T84" s="352"/>
      <c r="U84" s="352"/>
      <c r="V84" s="352"/>
      <c r="W84" s="352"/>
      <c r="X84" s="352"/>
      <c r="Y84" s="352"/>
      <c r="Z84" s="181"/>
      <c r="AA84" s="181"/>
      <c r="AB84" s="181"/>
      <c r="AC84" s="181"/>
      <c r="AD84" s="181"/>
      <c r="AE84" s="181"/>
      <c r="AF84" s="181"/>
      <c r="AG84" s="181"/>
    </row>
    <row r="85" spans="10:33" ht="13" customHeight="1" x14ac:dyDescent="0.2">
      <c r="J85" s="352"/>
      <c r="K85" s="352"/>
      <c r="L85" s="352"/>
      <c r="M85" s="352"/>
      <c r="N85" s="352"/>
      <c r="O85" s="352"/>
      <c r="P85" s="352"/>
      <c r="Q85" s="352"/>
      <c r="R85" s="352"/>
      <c r="S85" s="352"/>
      <c r="T85" s="352"/>
      <c r="U85" s="352"/>
      <c r="V85" s="352"/>
      <c r="W85" s="352"/>
      <c r="X85" s="352"/>
      <c r="Y85" s="352"/>
      <c r="Z85" s="181"/>
      <c r="AA85" s="181"/>
      <c r="AB85" s="181"/>
      <c r="AC85" s="181"/>
      <c r="AD85" s="181"/>
      <c r="AE85" s="181"/>
      <c r="AF85" s="181"/>
      <c r="AG85" s="181"/>
    </row>
    <row r="86" spans="10:33" ht="13" customHeight="1" x14ac:dyDescent="0.2">
      <c r="J86" s="352"/>
      <c r="K86" s="352"/>
      <c r="L86" s="352"/>
      <c r="M86" s="352"/>
      <c r="N86" s="352"/>
      <c r="O86" s="352"/>
      <c r="P86" s="352"/>
      <c r="Q86" s="352"/>
      <c r="R86" s="352"/>
      <c r="S86" s="352"/>
      <c r="T86" s="352"/>
      <c r="U86" s="352"/>
      <c r="V86" s="352"/>
      <c r="W86" s="352"/>
      <c r="X86" s="352"/>
      <c r="Y86" s="352"/>
      <c r="Z86" s="181"/>
      <c r="AA86" s="181"/>
      <c r="AB86" s="181"/>
      <c r="AC86" s="181"/>
      <c r="AD86" s="181"/>
      <c r="AE86" s="181"/>
      <c r="AF86" s="181"/>
      <c r="AG86" s="181"/>
    </row>
    <row r="87" spans="10:33" ht="13" customHeight="1" x14ac:dyDescent="0.2">
      <c r="J87" s="352"/>
      <c r="K87" s="352"/>
      <c r="L87" s="352"/>
      <c r="M87" s="352"/>
      <c r="N87" s="352"/>
      <c r="O87" s="352"/>
      <c r="P87" s="352"/>
      <c r="Q87" s="352"/>
      <c r="R87" s="352"/>
      <c r="S87" s="352"/>
      <c r="T87" s="352"/>
      <c r="U87" s="352"/>
      <c r="V87" s="352"/>
      <c r="W87" s="352"/>
      <c r="X87" s="352"/>
      <c r="Y87" s="352"/>
      <c r="Z87" s="181"/>
      <c r="AA87" s="181"/>
      <c r="AB87" s="181"/>
      <c r="AC87" s="181"/>
      <c r="AD87" s="181"/>
      <c r="AE87" s="181"/>
      <c r="AF87" s="181"/>
      <c r="AG87" s="181"/>
    </row>
    <row r="88" spans="10:33" ht="13" customHeight="1" x14ac:dyDescent="0.2">
      <c r="J88" s="352"/>
      <c r="K88" s="352"/>
      <c r="L88" s="352"/>
      <c r="M88" s="352"/>
      <c r="N88" s="352"/>
      <c r="O88" s="352"/>
      <c r="P88" s="352"/>
      <c r="Q88" s="352"/>
      <c r="R88" s="352"/>
      <c r="S88" s="352"/>
      <c r="T88" s="352"/>
      <c r="U88" s="352"/>
      <c r="V88" s="352"/>
      <c r="W88" s="352"/>
      <c r="X88" s="352"/>
      <c r="Y88" s="352"/>
      <c r="Z88" s="181"/>
      <c r="AA88" s="181"/>
      <c r="AB88" s="181"/>
      <c r="AC88" s="181"/>
      <c r="AD88" s="181"/>
      <c r="AE88" s="181"/>
      <c r="AF88" s="181"/>
      <c r="AG88" s="181"/>
    </row>
    <row r="89" spans="10:33" ht="13" customHeight="1" x14ac:dyDescent="0.2">
      <c r="J89" s="352"/>
      <c r="K89" s="352"/>
      <c r="L89" s="352"/>
      <c r="M89" s="352"/>
      <c r="N89" s="352"/>
      <c r="O89" s="352"/>
      <c r="P89" s="352"/>
      <c r="Q89" s="352"/>
      <c r="R89" s="352"/>
      <c r="S89" s="352"/>
      <c r="T89" s="352"/>
      <c r="U89" s="352"/>
      <c r="V89" s="352"/>
      <c r="W89" s="352"/>
      <c r="X89" s="352"/>
      <c r="Y89" s="352"/>
      <c r="Z89" s="181"/>
      <c r="AA89" s="181"/>
      <c r="AB89" s="181"/>
      <c r="AC89" s="181"/>
      <c r="AD89" s="181"/>
      <c r="AE89" s="181"/>
      <c r="AF89" s="181"/>
      <c r="AG89" s="181"/>
    </row>
    <row r="90" spans="10:33" ht="13" customHeight="1" x14ac:dyDescent="0.2">
      <c r="J90" s="352"/>
      <c r="K90" s="352"/>
      <c r="L90" s="352"/>
      <c r="M90" s="352"/>
      <c r="N90" s="352"/>
      <c r="O90" s="352"/>
      <c r="P90" s="352"/>
      <c r="Q90" s="352"/>
      <c r="R90" s="352"/>
      <c r="S90" s="352"/>
      <c r="T90" s="352"/>
      <c r="U90" s="352"/>
      <c r="V90" s="352"/>
      <c r="W90" s="352"/>
      <c r="X90" s="352"/>
      <c r="Y90" s="352"/>
      <c r="Z90" s="181"/>
      <c r="AA90" s="181"/>
      <c r="AB90" s="181"/>
      <c r="AC90" s="181"/>
      <c r="AD90" s="181"/>
      <c r="AE90" s="181"/>
      <c r="AF90" s="181"/>
      <c r="AG90" s="181"/>
    </row>
    <row r="91" spans="10:33" ht="13" customHeight="1" x14ac:dyDescent="0.2">
      <c r="J91" s="352"/>
      <c r="K91" s="352"/>
      <c r="L91" s="352"/>
      <c r="M91" s="352"/>
      <c r="N91" s="352"/>
      <c r="O91" s="352"/>
      <c r="P91" s="352"/>
      <c r="Q91" s="352"/>
      <c r="R91" s="352"/>
      <c r="S91" s="352"/>
      <c r="T91" s="352"/>
      <c r="U91" s="352"/>
      <c r="V91" s="352"/>
      <c r="W91" s="352"/>
      <c r="X91" s="352"/>
      <c r="Y91" s="352"/>
      <c r="Z91" s="181"/>
      <c r="AA91" s="181"/>
      <c r="AB91" s="181"/>
      <c r="AC91" s="181"/>
      <c r="AD91" s="181"/>
      <c r="AE91" s="181"/>
      <c r="AF91" s="181"/>
      <c r="AG91" s="181"/>
    </row>
    <row r="92" spans="10:33" ht="13" customHeight="1" x14ac:dyDescent="0.2">
      <c r="J92" s="352"/>
      <c r="K92" s="352"/>
      <c r="L92" s="352"/>
      <c r="M92" s="352"/>
      <c r="N92" s="352"/>
      <c r="O92" s="352"/>
      <c r="P92" s="352"/>
      <c r="Q92" s="352"/>
      <c r="R92" s="352"/>
      <c r="S92" s="352"/>
      <c r="T92" s="352"/>
      <c r="U92" s="352"/>
      <c r="V92" s="352"/>
      <c r="W92" s="352"/>
      <c r="X92" s="352"/>
      <c r="Y92" s="352"/>
      <c r="Z92" s="181"/>
      <c r="AA92" s="181"/>
      <c r="AB92" s="181"/>
      <c r="AC92" s="181"/>
      <c r="AD92" s="181"/>
      <c r="AE92" s="181"/>
      <c r="AF92" s="181"/>
      <c r="AG92" s="181"/>
    </row>
    <row r="93" spans="10:33" ht="13" customHeight="1" x14ac:dyDescent="0.2">
      <c r="J93" s="352"/>
      <c r="K93" s="352"/>
      <c r="L93" s="352"/>
      <c r="M93" s="352"/>
      <c r="N93" s="352"/>
      <c r="O93" s="352"/>
      <c r="P93" s="352"/>
      <c r="Q93" s="352"/>
      <c r="R93" s="352"/>
      <c r="S93" s="352"/>
      <c r="T93" s="352"/>
      <c r="U93" s="352"/>
      <c r="V93" s="352"/>
      <c r="W93" s="352"/>
      <c r="X93" s="352"/>
      <c r="Y93" s="352"/>
      <c r="Z93" s="181"/>
      <c r="AA93" s="181"/>
      <c r="AB93" s="181"/>
      <c r="AC93" s="181"/>
      <c r="AD93" s="181"/>
      <c r="AE93" s="181"/>
      <c r="AF93" s="181"/>
      <c r="AG93" s="181"/>
    </row>
    <row r="94" spans="10:33" ht="13" customHeight="1" x14ac:dyDescent="0.2">
      <c r="J94" s="352"/>
      <c r="K94" s="352"/>
      <c r="L94" s="352"/>
      <c r="M94" s="352"/>
      <c r="N94" s="352"/>
      <c r="O94" s="352"/>
      <c r="P94" s="352"/>
      <c r="Q94" s="352"/>
      <c r="R94" s="352"/>
      <c r="S94" s="352"/>
      <c r="T94" s="352"/>
      <c r="U94" s="352"/>
      <c r="V94" s="352"/>
      <c r="W94" s="352"/>
      <c r="X94" s="352"/>
      <c r="Y94" s="352"/>
      <c r="Z94" s="181"/>
      <c r="AA94" s="181"/>
      <c r="AB94" s="181"/>
      <c r="AC94" s="181"/>
      <c r="AD94" s="181"/>
      <c r="AE94" s="181"/>
      <c r="AF94" s="181"/>
      <c r="AG94" s="181"/>
    </row>
    <row r="95" spans="10:33" ht="13" customHeight="1" x14ac:dyDescent="0.2">
      <c r="J95" s="352"/>
      <c r="K95" s="352"/>
      <c r="L95" s="352"/>
      <c r="M95" s="352"/>
      <c r="N95" s="352"/>
      <c r="O95" s="352"/>
      <c r="P95" s="352"/>
      <c r="Q95" s="352"/>
      <c r="R95" s="352"/>
      <c r="S95" s="352"/>
      <c r="T95" s="352"/>
      <c r="U95" s="352"/>
      <c r="V95" s="352"/>
      <c r="W95" s="352"/>
      <c r="X95" s="352"/>
      <c r="Y95" s="352"/>
      <c r="Z95" s="181"/>
      <c r="AA95" s="181"/>
      <c r="AB95" s="181"/>
      <c r="AC95" s="181"/>
      <c r="AD95" s="181"/>
      <c r="AE95" s="181"/>
      <c r="AF95" s="181"/>
      <c r="AG95" s="181"/>
    </row>
    <row r="96" spans="10:33" ht="13" customHeight="1" x14ac:dyDescent="0.2">
      <c r="J96" s="352"/>
      <c r="K96" s="352"/>
      <c r="L96" s="352"/>
      <c r="M96" s="352"/>
      <c r="N96" s="352"/>
      <c r="O96" s="352"/>
      <c r="P96" s="352"/>
      <c r="Q96" s="352"/>
      <c r="R96" s="352"/>
      <c r="S96" s="352"/>
      <c r="T96" s="352"/>
      <c r="U96" s="352"/>
      <c r="V96" s="352"/>
      <c r="W96" s="352"/>
      <c r="X96" s="352"/>
      <c r="Y96" s="352"/>
      <c r="Z96" s="181"/>
      <c r="AA96" s="181"/>
      <c r="AB96" s="181"/>
      <c r="AC96" s="181"/>
      <c r="AD96" s="181"/>
      <c r="AE96" s="181"/>
      <c r="AF96" s="181"/>
      <c r="AG96" s="181"/>
    </row>
    <row r="97" spans="10:33" ht="13" customHeight="1" x14ac:dyDescent="0.2">
      <c r="J97" s="352"/>
      <c r="K97" s="352"/>
      <c r="L97" s="352"/>
      <c r="M97" s="352"/>
      <c r="N97" s="352"/>
      <c r="O97" s="352"/>
      <c r="P97" s="352"/>
      <c r="Q97" s="352"/>
      <c r="R97" s="352"/>
      <c r="S97" s="352"/>
      <c r="T97" s="352"/>
      <c r="U97" s="352"/>
      <c r="V97" s="352"/>
      <c r="W97" s="352"/>
      <c r="X97" s="352"/>
      <c r="Y97" s="352"/>
      <c r="Z97" s="181"/>
      <c r="AA97" s="181"/>
      <c r="AB97" s="181"/>
      <c r="AC97" s="181"/>
      <c r="AD97" s="181"/>
      <c r="AE97" s="181"/>
      <c r="AF97" s="181"/>
      <c r="AG97" s="181"/>
    </row>
    <row r="98" spans="10:33" ht="13" customHeight="1" x14ac:dyDescent="0.2">
      <c r="J98" s="352"/>
      <c r="K98" s="352"/>
      <c r="L98" s="352"/>
      <c r="M98" s="352"/>
      <c r="N98" s="352"/>
      <c r="O98" s="352"/>
      <c r="P98" s="352"/>
      <c r="Q98" s="352"/>
      <c r="R98" s="352"/>
      <c r="S98" s="352"/>
      <c r="T98" s="352"/>
      <c r="U98" s="352"/>
      <c r="V98" s="352"/>
      <c r="W98" s="352"/>
      <c r="X98" s="352"/>
      <c r="Y98" s="352"/>
      <c r="Z98" s="181"/>
      <c r="AA98" s="181"/>
      <c r="AB98" s="181"/>
      <c r="AC98" s="181"/>
      <c r="AD98" s="181"/>
      <c r="AE98" s="181"/>
      <c r="AF98" s="181"/>
      <c r="AG98" s="181"/>
    </row>
    <row r="99" spans="10:33" ht="13" customHeight="1" x14ac:dyDescent="0.2">
      <c r="J99" s="352"/>
      <c r="K99" s="352"/>
      <c r="L99" s="352"/>
      <c r="M99" s="352"/>
      <c r="N99" s="352"/>
      <c r="O99" s="352"/>
      <c r="P99" s="352"/>
      <c r="Q99" s="352"/>
      <c r="R99" s="352"/>
      <c r="S99" s="352"/>
      <c r="T99" s="352"/>
      <c r="U99" s="352"/>
      <c r="V99" s="352"/>
      <c r="W99" s="352"/>
      <c r="X99" s="352"/>
      <c r="Y99" s="352"/>
      <c r="Z99" s="181"/>
      <c r="AA99" s="181"/>
      <c r="AB99" s="181"/>
      <c r="AC99" s="181"/>
      <c r="AD99" s="181"/>
      <c r="AE99" s="181"/>
      <c r="AF99" s="181"/>
      <c r="AG99" s="181"/>
    </row>
    <row r="102" spans="10:33" ht="13" customHeight="1" x14ac:dyDescent="0.2">
      <c r="J102" s="352"/>
      <c r="K102" s="352"/>
      <c r="L102" s="352"/>
      <c r="M102" s="352"/>
      <c r="N102" s="352"/>
      <c r="O102" s="352"/>
      <c r="P102" s="352"/>
      <c r="Q102" s="352"/>
      <c r="R102" s="352"/>
      <c r="S102" s="352"/>
      <c r="T102" s="352"/>
      <c r="U102" s="352"/>
      <c r="V102" s="352"/>
      <c r="W102" s="352"/>
      <c r="X102" s="352"/>
      <c r="Y102" s="352"/>
      <c r="Z102" s="181"/>
      <c r="AA102" s="181"/>
      <c r="AB102" s="181"/>
      <c r="AC102" s="181"/>
      <c r="AD102" s="181"/>
      <c r="AE102" s="181"/>
      <c r="AF102" s="181"/>
      <c r="AG102" s="181"/>
    </row>
    <row r="103" spans="10:33" ht="13" customHeight="1" x14ac:dyDescent="0.2">
      <c r="J103" s="352"/>
      <c r="K103" s="352"/>
      <c r="L103" s="352"/>
      <c r="M103" s="352"/>
      <c r="N103" s="352"/>
      <c r="O103" s="352"/>
      <c r="P103" s="352"/>
      <c r="Q103" s="352"/>
      <c r="R103" s="352"/>
      <c r="S103" s="352"/>
      <c r="T103" s="352"/>
      <c r="U103" s="352"/>
      <c r="V103" s="352"/>
      <c r="W103" s="352"/>
      <c r="X103" s="352"/>
      <c r="Y103" s="352"/>
      <c r="Z103" s="181"/>
      <c r="AA103" s="181"/>
      <c r="AB103" s="181"/>
      <c r="AC103" s="181"/>
      <c r="AD103" s="181"/>
      <c r="AE103" s="181"/>
      <c r="AF103" s="181"/>
      <c r="AG103" s="181"/>
    </row>
    <row r="104" spans="10:33" ht="13" customHeight="1" x14ac:dyDescent="0.2">
      <c r="J104" s="352"/>
      <c r="K104" s="352"/>
      <c r="L104" s="352"/>
      <c r="M104" s="352"/>
      <c r="N104" s="352"/>
      <c r="O104" s="352"/>
      <c r="P104" s="352"/>
      <c r="Q104" s="352"/>
      <c r="R104" s="352"/>
      <c r="S104" s="352"/>
      <c r="T104" s="352"/>
      <c r="U104" s="352"/>
      <c r="V104" s="352"/>
      <c r="W104" s="352"/>
      <c r="X104" s="352"/>
      <c r="Y104" s="352"/>
      <c r="Z104" s="181"/>
      <c r="AA104" s="181"/>
      <c r="AB104" s="181"/>
      <c r="AC104" s="181"/>
      <c r="AD104" s="181"/>
      <c r="AE104" s="181"/>
      <c r="AF104" s="181"/>
      <c r="AG104" s="181"/>
    </row>
    <row r="105" spans="10:33" ht="13" customHeight="1" x14ac:dyDescent="0.2">
      <c r="J105" s="352"/>
      <c r="K105" s="352"/>
      <c r="L105" s="352"/>
      <c r="M105" s="352"/>
      <c r="N105" s="352"/>
      <c r="O105" s="352"/>
      <c r="P105" s="352"/>
      <c r="Q105" s="352"/>
      <c r="R105" s="352"/>
      <c r="S105" s="352"/>
      <c r="T105" s="352"/>
      <c r="U105" s="352"/>
      <c r="V105" s="352"/>
      <c r="W105" s="352"/>
      <c r="X105" s="352"/>
      <c r="Y105" s="352"/>
      <c r="Z105" s="181"/>
      <c r="AA105" s="181"/>
      <c r="AB105" s="181"/>
      <c r="AC105" s="181"/>
      <c r="AD105" s="181"/>
      <c r="AE105" s="181"/>
      <c r="AF105" s="181"/>
      <c r="AG105" s="181"/>
    </row>
    <row r="106" spans="10:33" ht="13" customHeight="1" x14ac:dyDescent="0.2">
      <c r="J106" s="352"/>
      <c r="K106" s="352"/>
      <c r="L106" s="352"/>
      <c r="M106" s="352"/>
      <c r="N106" s="352"/>
      <c r="O106" s="352"/>
      <c r="P106" s="352"/>
      <c r="Q106" s="352"/>
      <c r="R106" s="352"/>
      <c r="S106" s="352"/>
      <c r="T106" s="352"/>
      <c r="U106" s="352"/>
      <c r="V106" s="352"/>
      <c r="W106" s="352"/>
      <c r="X106" s="352"/>
      <c r="Y106" s="352"/>
      <c r="Z106" s="181"/>
      <c r="AA106" s="181"/>
      <c r="AB106" s="181"/>
      <c r="AC106" s="181"/>
      <c r="AD106" s="181"/>
      <c r="AE106" s="181"/>
      <c r="AF106" s="181"/>
      <c r="AG106" s="181"/>
    </row>
    <row r="107" spans="10:33" ht="13" customHeight="1" x14ac:dyDescent="0.2">
      <c r="J107" s="352"/>
      <c r="K107" s="352"/>
      <c r="L107" s="352"/>
      <c r="M107" s="352"/>
      <c r="N107" s="352"/>
      <c r="O107" s="352"/>
      <c r="P107" s="352"/>
      <c r="Q107" s="352"/>
      <c r="R107" s="352"/>
      <c r="S107" s="352"/>
      <c r="T107" s="352"/>
      <c r="U107" s="352"/>
      <c r="V107" s="352"/>
      <c r="W107" s="352"/>
      <c r="X107" s="352"/>
      <c r="Y107" s="352"/>
      <c r="Z107" s="181"/>
      <c r="AA107" s="181"/>
      <c r="AB107" s="181"/>
      <c r="AC107" s="181"/>
      <c r="AD107" s="181"/>
      <c r="AE107" s="181"/>
      <c r="AF107" s="181"/>
      <c r="AG107" s="181"/>
    </row>
    <row r="108" spans="10:33" ht="13" customHeight="1" x14ac:dyDescent="0.2">
      <c r="J108" s="352"/>
      <c r="K108" s="352"/>
      <c r="L108" s="352"/>
      <c r="M108" s="352"/>
      <c r="N108" s="352"/>
      <c r="O108" s="352"/>
      <c r="P108" s="352"/>
      <c r="Q108" s="352"/>
      <c r="R108" s="352"/>
      <c r="S108" s="352"/>
      <c r="T108" s="352"/>
      <c r="U108" s="352"/>
      <c r="V108" s="352"/>
      <c r="W108" s="352"/>
      <c r="X108" s="352"/>
      <c r="Y108" s="352"/>
      <c r="Z108" s="181"/>
      <c r="AA108" s="181"/>
      <c r="AB108" s="181"/>
      <c r="AC108" s="181"/>
      <c r="AD108" s="181"/>
      <c r="AE108" s="181"/>
      <c r="AF108" s="181"/>
      <c r="AG108" s="181"/>
    </row>
    <row r="109" spans="10:33" ht="13" customHeight="1" x14ac:dyDescent="0.2">
      <c r="J109" s="352"/>
      <c r="K109" s="352"/>
      <c r="L109" s="352"/>
      <c r="M109" s="352"/>
      <c r="N109" s="352"/>
      <c r="O109" s="352"/>
      <c r="P109" s="352"/>
      <c r="Q109" s="352"/>
      <c r="R109" s="352"/>
      <c r="S109" s="352"/>
      <c r="T109" s="352"/>
      <c r="U109" s="352"/>
      <c r="V109" s="352"/>
      <c r="W109" s="352"/>
      <c r="X109" s="352"/>
      <c r="Y109" s="352"/>
      <c r="Z109" s="181"/>
      <c r="AA109" s="181"/>
      <c r="AB109" s="181"/>
      <c r="AC109" s="181"/>
      <c r="AD109" s="181"/>
      <c r="AE109" s="181"/>
      <c r="AF109" s="181"/>
      <c r="AG109" s="181"/>
    </row>
    <row r="110" spans="10:33" ht="13" customHeight="1" x14ac:dyDescent="0.2">
      <c r="J110" s="352"/>
      <c r="K110" s="352"/>
      <c r="L110" s="352"/>
      <c r="M110" s="352"/>
      <c r="N110" s="352"/>
      <c r="O110" s="352"/>
      <c r="P110" s="352"/>
      <c r="Q110" s="352"/>
      <c r="R110" s="352"/>
      <c r="S110" s="352"/>
      <c r="T110" s="352"/>
      <c r="U110" s="352"/>
      <c r="V110" s="352"/>
      <c r="W110" s="352"/>
      <c r="X110" s="352"/>
      <c r="Y110" s="352"/>
      <c r="Z110" s="181"/>
      <c r="AA110" s="181"/>
      <c r="AB110" s="181"/>
      <c r="AC110" s="181"/>
      <c r="AD110" s="181"/>
      <c r="AE110" s="181"/>
      <c r="AF110" s="181"/>
      <c r="AG110" s="181"/>
    </row>
    <row r="111" spans="10:33" ht="13" customHeight="1" x14ac:dyDescent="0.2">
      <c r="J111" s="352"/>
      <c r="K111" s="352"/>
      <c r="L111" s="352"/>
      <c r="M111" s="352"/>
      <c r="N111" s="352"/>
      <c r="O111" s="352"/>
      <c r="P111" s="352"/>
      <c r="Q111" s="352"/>
      <c r="R111" s="352"/>
      <c r="S111" s="352"/>
      <c r="T111" s="352"/>
      <c r="U111" s="352"/>
      <c r="V111" s="352"/>
      <c r="W111" s="352"/>
      <c r="X111" s="352"/>
      <c r="Y111" s="352"/>
      <c r="Z111" s="181"/>
      <c r="AA111" s="181"/>
      <c r="AB111" s="181"/>
      <c r="AC111" s="181"/>
      <c r="AD111" s="181"/>
      <c r="AE111" s="181"/>
      <c r="AF111" s="181"/>
      <c r="AG111" s="181"/>
    </row>
    <row r="112" spans="10:33" ht="13" customHeight="1" x14ac:dyDescent="0.2">
      <c r="J112" s="352"/>
      <c r="K112" s="352"/>
      <c r="L112" s="352"/>
      <c r="M112" s="352"/>
      <c r="N112" s="352"/>
      <c r="O112" s="352"/>
      <c r="P112" s="352"/>
      <c r="Q112" s="352"/>
      <c r="R112" s="352"/>
      <c r="S112" s="352"/>
      <c r="T112" s="352"/>
      <c r="U112" s="352"/>
      <c r="V112" s="352"/>
      <c r="W112" s="352"/>
      <c r="X112" s="352"/>
      <c r="Y112" s="352"/>
      <c r="Z112" s="181"/>
      <c r="AA112" s="181"/>
      <c r="AB112" s="181"/>
      <c r="AC112" s="181"/>
      <c r="AD112" s="181"/>
      <c r="AE112" s="181"/>
      <c r="AF112" s="181"/>
      <c r="AG112" s="181"/>
    </row>
    <row r="113" spans="10:33" ht="13" customHeight="1" x14ac:dyDescent="0.2">
      <c r="J113" s="352"/>
      <c r="K113" s="352"/>
      <c r="L113" s="352"/>
      <c r="M113" s="352"/>
      <c r="N113" s="352"/>
      <c r="O113" s="352"/>
      <c r="P113" s="352"/>
      <c r="Q113" s="352"/>
      <c r="R113" s="352"/>
      <c r="S113" s="352"/>
      <c r="T113" s="352"/>
      <c r="U113" s="352"/>
      <c r="V113" s="352"/>
      <c r="W113" s="352"/>
      <c r="X113" s="352"/>
      <c r="Y113" s="352"/>
      <c r="Z113" s="181"/>
      <c r="AA113" s="181"/>
      <c r="AB113" s="181"/>
      <c r="AC113" s="181"/>
      <c r="AD113" s="181"/>
      <c r="AE113" s="181"/>
      <c r="AF113" s="181"/>
      <c r="AG113" s="181"/>
    </row>
    <row r="114" spans="10:33" ht="13" customHeight="1" x14ac:dyDescent="0.2">
      <c r="J114" s="352"/>
      <c r="K114" s="352"/>
      <c r="L114" s="352"/>
      <c r="M114" s="352"/>
      <c r="N114" s="352"/>
      <c r="O114" s="352"/>
      <c r="P114" s="352"/>
      <c r="Q114" s="352"/>
      <c r="R114" s="352"/>
      <c r="S114" s="352"/>
      <c r="T114" s="352"/>
      <c r="U114" s="352"/>
      <c r="V114" s="352"/>
      <c r="W114" s="352"/>
      <c r="X114" s="352"/>
      <c r="Y114" s="352"/>
      <c r="Z114" s="181"/>
      <c r="AA114" s="181"/>
      <c r="AB114" s="181"/>
      <c r="AC114" s="181"/>
      <c r="AD114" s="181"/>
      <c r="AE114" s="181"/>
      <c r="AF114" s="181"/>
      <c r="AG114" s="181"/>
    </row>
    <row r="115" spans="10:33" ht="13" customHeight="1" x14ac:dyDescent="0.2">
      <c r="J115" s="352"/>
      <c r="K115" s="352"/>
      <c r="L115" s="352"/>
      <c r="M115" s="352"/>
      <c r="N115" s="352"/>
      <c r="O115" s="352"/>
      <c r="P115" s="352"/>
      <c r="Q115" s="352"/>
      <c r="R115" s="352"/>
      <c r="S115" s="352"/>
      <c r="T115" s="352"/>
      <c r="U115" s="352"/>
      <c r="V115" s="352"/>
      <c r="W115" s="352"/>
      <c r="X115" s="352"/>
      <c r="Y115" s="352"/>
      <c r="Z115" s="181"/>
      <c r="AA115" s="181"/>
      <c r="AB115" s="181"/>
      <c r="AC115" s="181"/>
      <c r="AD115" s="181"/>
      <c r="AE115" s="181"/>
      <c r="AF115" s="181"/>
      <c r="AG115" s="181"/>
    </row>
    <row r="116" spans="10:33" ht="13" customHeight="1" x14ac:dyDescent="0.2">
      <c r="J116" s="352"/>
      <c r="K116" s="352"/>
      <c r="L116" s="352"/>
      <c r="M116" s="352"/>
      <c r="N116" s="352"/>
      <c r="O116" s="352"/>
      <c r="P116" s="352"/>
      <c r="Q116" s="352"/>
      <c r="R116" s="352"/>
      <c r="S116" s="352"/>
      <c r="T116" s="352"/>
      <c r="U116" s="352"/>
      <c r="V116" s="352"/>
      <c r="W116" s="352"/>
      <c r="X116" s="352"/>
      <c r="Y116" s="352"/>
      <c r="Z116" s="181"/>
      <c r="AA116" s="181"/>
      <c r="AB116" s="181"/>
      <c r="AC116" s="181"/>
      <c r="AD116" s="181"/>
      <c r="AE116" s="181"/>
      <c r="AF116" s="181"/>
      <c r="AG116" s="181"/>
    </row>
    <row r="117" spans="10:33" ht="13" customHeight="1" x14ac:dyDescent="0.2">
      <c r="J117" s="352"/>
      <c r="K117" s="352"/>
      <c r="L117" s="352"/>
      <c r="M117" s="352"/>
      <c r="N117" s="352"/>
      <c r="O117" s="352"/>
      <c r="P117" s="352"/>
      <c r="Q117" s="352"/>
      <c r="R117" s="352"/>
      <c r="S117" s="352"/>
      <c r="T117" s="352"/>
      <c r="U117" s="352"/>
      <c r="V117" s="352"/>
      <c r="W117" s="352"/>
      <c r="X117" s="352"/>
      <c r="Y117" s="352"/>
      <c r="Z117" s="181"/>
      <c r="AA117" s="181"/>
      <c r="AB117" s="181"/>
      <c r="AC117" s="181"/>
      <c r="AD117" s="181"/>
      <c r="AE117" s="181"/>
      <c r="AF117" s="181"/>
      <c r="AG117" s="181"/>
    </row>
    <row r="118" spans="10:33" ht="13" customHeight="1" x14ac:dyDescent="0.2">
      <c r="J118" s="352"/>
      <c r="K118" s="352"/>
      <c r="L118" s="352"/>
      <c r="M118" s="352"/>
      <c r="N118" s="352"/>
      <c r="O118" s="352"/>
      <c r="P118" s="352"/>
      <c r="Q118" s="352"/>
      <c r="R118" s="352"/>
      <c r="S118" s="352"/>
      <c r="T118" s="352"/>
      <c r="U118" s="352"/>
      <c r="V118" s="352"/>
      <c r="W118" s="352"/>
      <c r="X118" s="352"/>
      <c r="Y118" s="352"/>
      <c r="Z118" s="352"/>
      <c r="AA118" s="352"/>
      <c r="AB118" s="352"/>
      <c r="AC118" s="352"/>
      <c r="AD118" s="352"/>
      <c r="AE118" s="352"/>
      <c r="AF118" s="352"/>
      <c r="AG118" s="352"/>
    </row>
    <row r="119" spans="10:33" ht="13" customHeight="1" x14ac:dyDescent="0.2">
      <c r="J119" s="352"/>
      <c r="K119" s="352"/>
      <c r="L119" s="352"/>
      <c r="M119" s="352"/>
      <c r="N119" s="352"/>
      <c r="O119" s="352"/>
      <c r="P119" s="352"/>
      <c r="Q119" s="352"/>
      <c r="R119" s="352"/>
      <c r="S119" s="352"/>
      <c r="T119" s="352"/>
      <c r="U119" s="352"/>
      <c r="V119" s="352"/>
      <c r="W119" s="352"/>
      <c r="X119" s="352"/>
      <c r="Y119" s="352"/>
      <c r="Z119" s="352"/>
      <c r="AA119" s="352"/>
      <c r="AB119" s="352"/>
      <c r="AC119" s="352"/>
      <c r="AD119" s="352"/>
      <c r="AE119" s="352"/>
      <c r="AF119" s="352"/>
      <c r="AG119" s="352"/>
    </row>
    <row r="120" spans="10:33" ht="13" customHeight="1" x14ac:dyDescent="0.2">
      <c r="J120" s="352"/>
      <c r="K120" s="352"/>
      <c r="L120" s="352"/>
      <c r="M120" s="352"/>
      <c r="N120" s="352"/>
      <c r="O120" s="352"/>
      <c r="P120" s="352"/>
      <c r="Q120" s="352"/>
      <c r="R120" s="352"/>
      <c r="S120" s="352"/>
      <c r="T120" s="352"/>
      <c r="U120" s="352"/>
      <c r="V120" s="352"/>
      <c r="W120" s="352"/>
      <c r="X120" s="352"/>
      <c r="Y120" s="352"/>
      <c r="Z120" s="352"/>
      <c r="AA120" s="352"/>
      <c r="AB120" s="352"/>
      <c r="AC120" s="352"/>
      <c r="AD120" s="352"/>
      <c r="AE120" s="352"/>
      <c r="AF120" s="352"/>
      <c r="AG120" s="352"/>
    </row>
    <row r="121" spans="10:33" ht="13" customHeight="1" x14ac:dyDescent="0.2">
      <c r="J121" s="352"/>
      <c r="K121" s="352"/>
      <c r="L121" s="352"/>
      <c r="M121" s="352"/>
      <c r="N121" s="352"/>
      <c r="O121" s="352"/>
      <c r="P121" s="352"/>
      <c r="Q121" s="352"/>
      <c r="R121" s="352"/>
      <c r="S121" s="352"/>
      <c r="T121" s="352"/>
      <c r="U121" s="352"/>
      <c r="V121" s="352"/>
      <c r="W121" s="352"/>
      <c r="X121" s="352"/>
      <c r="Y121" s="352"/>
      <c r="Z121" s="352"/>
      <c r="AA121" s="352"/>
      <c r="AB121" s="352"/>
      <c r="AC121" s="352"/>
      <c r="AD121" s="352"/>
      <c r="AE121" s="352"/>
      <c r="AF121" s="352"/>
      <c r="AG121" s="352"/>
    </row>
    <row r="122" spans="10:33" ht="13" customHeight="1" x14ac:dyDescent="0.2">
      <c r="J122" s="352"/>
      <c r="K122" s="352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352"/>
      <c r="W122" s="352"/>
      <c r="X122" s="352"/>
      <c r="Y122" s="352"/>
      <c r="Z122" s="352"/>
      <c r="AA122" s="352"/>
      <c r="AB122" s="352"/>
      <c r="AC122" s="352"/>
      <c r="AD122" s="352"/>
      <c r="AE122" s="352"/>
      <c r="AF122" s="352"/>
      <c r="AG122" s="352"/>
    </row>
    <row r="123" spans="10:33" ht="13" customHeight="1" x14ac:dyDescent="0.2">
      <c r="J123" s="352"/>
      <c r="K123" s="352"/>
      <c r="L123" s="352"/>
      <c r="M123" s="352"/>
      <c r="N123" s="352"/>
      <c r="O123" s="352"/>
      <c r="P123" s="352"/>
      <c r="Q123" s="352"/>
      <c r="R123" s="352"/>
      <c r="S123" s="352"/>
      <c r="T123" s="352"/>
      <c r="U123" s="352"/>
      <c r="V123" s="352"/>
      <c r="W123" s="352"/>
      <c r="X123" s="352"/>
      <c r="Y123" s="352"/>
      <c r="Z123" s="352"/>
      <c r="AA123" s="352"/>
      <c r="AB123" s="352"/>
      <c r="AC123" s="352"/>
      <c r="AD123" s="352"/>
      <c r="AE123" s="352"/>
      <c r="AF123" s="352"/>
      <c r="AG123" s="352"/>
    </row>
    <row r="124" spans="10:33" ht="13" customHeight="1" x14ac:dyDescent="0.2">
      <c r="J124" s="352"/>
      <c r="K124" s="352"/>
      <c r="L124" s="352"/>
      <c r="M124" s="352"/>
      <c r="N124" s="352"/>
      <c r="O124" s="352"/>
      <c r="P124" s="352"/>
      <c r="Q124" s="352"/>
      <c r="R124" s="352"/>
      <c r="S124" s="352"/>
      <c r="T124" s="352"/>
      <c r="U124" s="352"/>
      <c r="V124" s="352"/>
      <c r="W124" s="352"/>
      <c r="X124" s="352"/>
      <c r="Y124" s="352"/>
      <c r="Z124" s="352"/>
      <c r="AA124" s="352"/>
      <c r="AB124" s="352"/>
      <c r="AC124" s="352"/>
      <c r="AD124" s="352"/>
      <c r="AE124" s="352"/>
      <c r="AF124" s="352"/>
      <c r="AG124" s="352"/>
    </row>
    <row r="125" spans="10:33" ht="13" customHeight="1" x14ac:dyDescent="0.2">
      <c r="J125" s="352"/>
      <c r="K125" s="352"/>
      <c r="L125" s="352"/>
      <c r="M125" s="352"/>
      <c r="N125" s="352"/>
      <c r="O125" s="352"/>
      <c r="P125" s="352"/>
      <c r="Q125" s="352"/>
      <c r="R125" s="352"/>
      <c r="S125" s="352"/>
      <c r="T125" s="352"/>
      <c r="U125" s="352"/>
      <c r="V125" s="352"/>
      <c r="W125" s="352"/>
      <c r="X125" s="352"/>
      <c r="Y125" s="352"/>
      <c r="Z125" s="352"/>
      <c r="AA125" s="352"/>
      <c r="AB125" s="352"/>
      <c r="AC125" s="352"/>
      <c r="AD125" s="352"/>
      <c r="AE125" s="352"/>
      <c r="AF125" s="352"/>
      <c r="AG125" s="352"/>
    </row>
  </sheetData>
  <mergeCells count="31">
    <mergeCell ref="J80:M83"/>
    <mergeCell ref="N80:Q83"/>
    <mergeCell ref="R80:U83"/>
    <mergeCell ref="V80:Y83"/>
    <mergeCell ref="J76:M79"/>
    <mergeCell ref="N76:Q79"/>
    <mergeCell ref="R76:U79"/>
    <mergeCell ref="V76:Y79"/>
    <mergeCell ref="J88:M91"/>
    <mergeCell ref="N88:Q91"/>
    <mergeCell ref="R88:U91"/>
    <mergeCell ref="V88:Y91"/>
    <mergeCell ref="J84:M87"/>
    <mergeCell ref="N84:Q87"/>
    <mergeCell ref="R84:U87"/>
    <mergeCell ref="V84:Y87"/>
    <mergeCell ref="J96:M99"/>
    <mergeCell ref="N96:Q99"/>
    <mergeCell ref="R96:U99"/>
    <mergeCell ref="V96:Y99"/>
    <mergeCell ref="J92:M95"/>
    <mergeCell ref="N92:Q95"/>
    <mergeCell ref="R92:U95"/>
    <mergeCell ref="V92:Y95"/>
    <mergeCell ref="J118:Q125"/>
    <mergeCell ref="R118:Y125"/>
    <mergeCell ref="Z118:AG125"/>
    <mergeCell ref="J102:Q109"/>
    <mergeCell ref="R102:Y109"/>
    <mergeCell ref="J110:Q117"/>
    <mergeCell ref="R110:Y117"/>
  </mergeCells>
  <conditionalFormatting sqref="F55:H55">
    <cfRule type="colorScale" priority="19">
      <colorScale>
        <cfvo type="min"/>
        <cfvo type="max"/>
        <color theme="0"/>
        <color rgb="FF00B0F0"/>
      </colorScale>
    </cfRule>
  </conditionalFormatting>
  <conditionalFormatting sqref="J55:AG55 AE38:AG54">
    <cfRule type="colorScale" priority="16">
      <colorScale>
        <cfvo type="min"/>
        <cfvo type="max"/>
        <color rgb="FFFCFCFF"/>
        <color rgb="FFF8696B"/>
      </colorScale>
    </cfRule>
  </conditionalFormatting>
  <conditionalFormatting sqref="AE32:AG34">
    <cfRule type="colorScale" priority="20">
      <colorScale>
        <cfvo type="min"/>
        <cfvo type="max"/>
        <color theme="0"/>
        <color rgb="FF92D050"/>
      </colorScale>
    </cfRule>
  </conditionalFormatting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Overview</vt:lpstr>
      <vt:lpstr>Overview-2</vt:lpstr>
      <vt:lpstr>Algorithm</vt:lpstr>
      <vt:lpstr>Sheet11 (4)</vt:lpstr>
      <vt:lpstr>vert_slash</vt:lpstr>
      <vt:lpstr>Algorithm!stride</vt:lpstr>
      <vt:lpstr>Overview!stride</vt:lpstr>
      <vt:lpstr>'Overview-2'!stride</vt:lpstr>
      <vt:lpstr>'Sheet11 (4)'!stride</vt:lpstr>
      <vt:lpstr>vert_slash!stride</vt:lpstr>
      <vt:lpstr>'Sheet11 (4)'!stride_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Jubair</dc:creator>
  <cp:lastModifiedBy>Mohammad Jubair</cp:lastModifiedBy>
  <cp:lastPrinted>2025-07-09T10:10:16Z</cp:lastPrinted>
  <dcterms:created xsi:type="dcterms:W3CDTF">2025-05-26T07:03:50Z</dcterms:created>
  <dcterms:modified xsi:type="dcterms:W3CDTF">2025-10-18T07:04:08Z</dcterms:modified>
</cp:coreProperties>
</file>