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Github/"/>
    </mc:Choice>
  </mc:AlternateContent>
  <xr:revisionPtr revIDLastSave="1118" documentId="8_{BA6ECF99-ACC2-684E-9562-35608557512F}" xr6:coauthVersionLast="47" xr6:coauthVersionMax="47" xr10:uidLastSave="{AC376CC0-867B-8141-A8BB-5BEAF426A841}"/>
  <bookViews>
    <workbookView xWindow="0" yWindow="740" windowWidth="29400" windowHeight="16980" activeTab="1" xr2:uid="{E57B9662-2CFB-A342-A882-5EE02F6134A2}"/>
  </bookViews>
  <sheets>
    <sheet name="VSA" sheetId="11" r:id="rId1"/>
    <sheet name="A2OS2A" sheetId="10" r:id="rId2"/>
    <sheet name="LIF" sheetId="15" r:id="rId3"/>
    <sheet name="LIF-ternary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0" l="1" a="1"/>
  <c r="C18" i="10" s="1"/>
  <c r="R21" i="17" l="1"/>
  <c r="C9" i="17" a="1"/>
  <c r="C9" i="17" s="1"/>
  <c r="T7" i="17" a="1"/>
  <c r="T7" i="17" s="1"/>
  <c r="X27" i="17"/>
  <c r="T24" i="17"/>
  <c r="C9" i="15" a="1"/>
  <c r="C9" i="15" s="1"/>
  <c r="C18" i="15" s="1"/>
  <c r="T7" i="15" a="1"/>
  <c r="T7" i="15" s="1"/>
  <c r="V21" i="15" s="1"/>
  <c r="R21" i="15"/>
  <c r="C12" i="11" a="1"/>
  <c r="C12" i="11" s="1"/>
  <c r="G7" i="11" a="1"/>
  <c r="G7" i="11" s="1"/>
  <c r="X27" i="15"/>
  <c r="T24" i="15"/>
  <c r="C24" i="11" a="1"/>
  <c r="C24" i="11" s="1"/>
  <c r="C18" i="11" a="1"/>
  <c r="C18" i="11" s="1"/>
  <c r="C24" i="10" a="1"/>
  <c r="C24" i="10" s="1"/>
  <c r="C12" i="10" a="1"/>
  <c r="C12" i="10" s="1"/>
  <c r="G7" i="10" a="1"/>
  <c r="G7" i="10" s="1"/>
  <c r="G24" i="10" l="1" a="1"/>
  <c r="G24" i="10" s="1"/>
  <c r="Q24" i="10" s="1" a="1"/>
  <c r="Q24" i="10" s="1"/>
  <c r="J18" i="17"/>
  <c r="X21" i="17" s="1"/>
  <c r="J31" i="17"/>
  <c r="L32" i="17" s="1"/>
  <c r="C31" i="17"/>
  <c r="E32" i="17" s="1"/>
  <c r="F32" i="17" s="1"/>
  <c r="V21" i="17"/>
  <c r="E19" i="15"/>
  <c r="F19" i="15" s="1"/>
  <c r="F8" i="15" a="1"/>
  <c r="F8" i="15" s="1"/>
  <c r="J18" i="15"/>
  <c r="X21" i="15" s="1"/>
  <c r="J31" i="15"/>
  <c r="L32" i="15" s="1"/>
  <c r="C31" i="15"/>
  <c r="G18" i="11" a="1"/>
  <c r="G18" i="11" s="1"/>
  <c r="Q18" i="11" s="1" a="1"/>
  <c r="Q18" i="11" s="1"/>
  <c r="L37" i="11" s="1" a="1"/>
  <c r="L37" i="11" s="1"/>
  <c r="G12" i="11" a="1"/>
  <c r="G12" i="11" s="1"/>
  <c r="Q12" i="11" s="1" a="1"/>
  <c r="Q12" i="11" s="1"/>
  <c r="Q31" i="11" s="1" a="1"/>
  <c r="Q31" i="11" s="1"/>
  <c r="G24" i="11" a="1"/>
  <c r="G24" i="11" s="1"/>
  <c r="Q24" i="11" s="1" a="1"/>
  <c r="Q24" i="11" s="1"/>
  <c r="G59" i="11" s="1" a="1"/>
  <c r="G59" i="11" s="1"/>
  <c r="G12" i="10" a="1"/>
  <c r="G12" i="10" s="1"/>
  <c r="Q12" i="10" s="1" a="1"/>
  <c r="Q12" i="10" s="1"/>
  <c r="G18" i="10" a="1"/>
  <c r="G18" i="10" s="1"/>
  <c r="Q18" i="10" s="1" a="1"/>
  <c r="Q18" i="10" s="1"/>
  <c r="Q32" i="10" l="1" a="1"/>
  <c r="Q32" i="10" s="1"/>
  <c r="AD40" i="10" s="1" a="1"/>
  <c r="AD40" i="10" s="1"/>
  <c r="AD44" i="10" s="1" a="1"/>
  <c r="AD44" i="10" s="1"/>
  <c r="M32" i="17"/>
  <c r="N32" i="17" s="1"/>
  <c r="G32" i="17"/>
  <c r="E33" i="17" s="1"/>
  <c r="L19" i="17"/>
  <c r="C18" i="17"/>
  <c r="E19" i="17" s="1"/>
  <c r="F8" i="17" a="1"/>
  <c r="F8" i="17" s="1"/>
  <c r="L19" i="15"/>
  <c r="M19" i="15" s="1"/>
  <c r="E32" i="15"/>
  <c r="F32" i="15" s="1"/>
  <c r="Q37" i="11" a="1"/>
  <c r="Q37" i="11" s="1"/>
  <c r="AB35" i="11" a="1"/>
  <c r="AN42" i="10" l="1"/>
  <c r="AR42" i="10"/>
  <c r="AJ42" i="10"/>
  <c r="G49" i="10" a="1"/>
  <c r="L38" i="10" a="1"/>
  <c r="L38" i="10" s="1"/>
  <c r="Q38" i="10" s="1" a="1"/>
  <c r="F33" i="17"/>
  <c r="G33" i="17" s="1"/>
  <c r="E34" i="17" s="1"/>
  <c r="M19" i="17"/>
  <c r="N19" i="17" s="1"/>
  <c r="L20" i="17" s="1"/>
  <c r="F19" i="17"/>
  <c r="G19" i="17" s="1"/>
  <c r="E20" i="17" s="1"/>
  <c r="L33" i="17"/>
  <c r="G32" i="15"/>
  <c r="E33" i="15" s="1"/>
  <c r="F33" i="15" s="1"/>
  <c r="G33" i="15" s="1"/>
  <c r="E34" i="15" s="1"/>
  <c r="N19" i="15"/>
  <c r="L20" i="15" s="1"/>
  <c r="M20" i="15" s="1"/>
  <c r="N20" i="15" s="1"/>
  <c r="T21" i="15" s="1"/>
  <c r="M32" i="15"/>
  <c r="G19" i="15"/>
  <c r="E20" i="15" s="1"/>
  <c r="Q48" i="11" a="1"/>
  <c r="Q48" i="11" s="1"/>
  <c r="Q59" i="11" s="1" a="1"/>
  <c r="Q59" i="11" s="1"/>
  <c r="Q65" i="11" s="1" a="1"/>
  <c r="Q65" i="11" s="1"/>
  <c r="AB36" i="11" a="1"/>
  <c r="AB36" i="11" s="1"/>
  <c r="AB35" i="11"/>
  <c r="Q38" i="10" l="1"/>
  <c r="AD50" i="10" s="1" a="1"/>
  <c r="AD50" i="10" s="1"/>
  <c r="G49" i="10"/>
  <c r="AD51" i="10" s="1" a="1"/>
  <c r="AD51" i="10" s="1"/>
  <c r="AD53" i="10" s="1" a="1"/>
  <c r="AD53" i="10" s="1"/>
  <c r="AF42" i="10"/>
  <c r="AD39" i="10" a="1"/>
  <c r="M33" i="17"/>
  <c r="N33" i="17" s="1"/>
  <c r="F34" i="17"/>
  <c r="G34" i="17" s="1"/>
  <c r="E35" i="17" s="1"/>
  <c r="M20" i="17"/>
  <c r="N20" i="17" s="1"/>
  <c r="F20" i="17"/>
  <c r="G20" i="17" s="1"/>
  <c r="L21" i="15"/>
  <c r="M21" i="15" s="1"/>
  <c r="V24" i="15" s="1"/>
  <c r="Z21" i="15"/>
  <c r="N32" i="15"/>
  <c r="L33" i="15" s="1"/>
  <c r="M33" i="15" s="1"/>
  <c r="N33" i="15" s="1"/>
  <c r="L34" i="15" s="1"/>
  <c r="F20" i="15"/>
  <c r="F34" i="15"/>
  <c r="G34" i="15" s="1"/>
  <c r="E35" i="15" s="1"/>
  <c r="AE38" i="11"/>
  <c r="AD38" i="11"/>
  <c r="AC38" i="11"/>
  <c r="AB38" i="11"/>
  <c r="AT42" i="10" l="1"/>
  <c r="Q49" i="10" a="1"/>
  <c r="Q49" i="10" s="1"/>
  <c r="Q55" i="10" s="1" a="1"/>
  <c r="Q55" i="10" s="1"/>
  <c r="AD54" i="10" a="1"/>
  <c r="AD54" i="10" s="1"/>
  <c r="AN54" i="10" s="1"/>
  <c r="AL42" i="10"/>
  <c r="AH42" i="10"/>
  <c r="AD39" i="10"/>
  <c r="AP42" i="10"/>
  <c r="F35" i="17"/>
  <c r="G35" i="17" s="1"/>
  <c r="E36" i="17" s="1"/>
  <c r="L34" i="17"/>
  <c r="L21" i="17"/>
  <c r="E21" i="17"/>
  <c r="R27" i="15"/>
  <c r="R24" i="15"/>
  <c r="G20" i="15"/>
  <c r="E21" i="15" s="1"/>
  <c r="F21" i="15" s="1"/>
  <c r="G21" i="15" s="1"/>
  <c r="E22" i="15" s="1"/>
  <c r="V27" i="15"/>
  <c r="Z27" i="15"/>
  <c r="N21" i="15"/>
  <c r="L22" i="15" s="1"/>
  <c r="M22" i="15" s="1"/>
  <c r="N22" i="15" s="1"/>
  <c r="L23" i="15" s="1"/>
  <c r="AB27" i="15"/>
  <c r="M34" i="15"/>
  <c r="N34" i="15" s="1"/>
  <c r="L35" i="15" s="1"/>
  <c r="F35" i="15"/>
  <c r="G35" i="15" s="1"/>
  <c r="E36" i="15" s="1"/>
  <c r="AG38" i="11"/>
  <c r="AD45" i="10" l="1" a="1"/>
  <c r="AD45" i="10" s="1"/>
  <c r="AI45" i="10" s="1"/>
  <c r="AD42" i="10"/>
  <c r="M34" i="17"/>
  <c r="N34" i="17" s="1"/>
  <c r="F36" i="17"/>
  <c r="G36" i="17" s="1"/>
  <c r="E37" i="17" s="1"/>
  <c r="F37" i="17" s="1"/>
  <c r="F39" i="17" s="1"/>
  <c r="M21" i="17"/>
  <c r="N21" i="17" s="1"/>
  <c r="F21" i="17"/>
  <c r="M35" i="15"/>
  <c r="F36" i="15"/>
  <c r="M23" i="15"/>
  <c r="F22" i="15"/>
  <c r="G22" i="15" s="1"/>
  <c r="E23" i="15" s="1"/>
  <c r="L22" i="17" l="1"/>
  <c r="M22" i="17" s="1"/>
  <c r="T21" i="17"/>
  <c r="Z21" i="17" s="1"/>
  <c r="G21" i="17"/>
  <c r="E22" i="17" s="1"/>
  <c r="N10" i="17"/>
  <c r="G10" i="17" a="1"/>
  <c r="G10" i="17" s="1"/>
  <c r="L35" i="17"/>
  <c r="G36" i="15"/>
  <c r="E37" i="15" s="1"/>
  <c r="F37" i="15" s="1"/>
  <c r="F39" i="15" s="1"/>
  <c r="N35" i="15"/>
  <c r="L36" i="15" s="1"/>
  <c r="M36" i="15" s="1"/>
  <c r="N23" i="15"/>
  <c r="L24" i="15" s="1"/>
  <c r="M24" i="15" s="1"/>
  <c r="M26" i="15" s="1"/>
  <c r="F23" i="15"/>
  <c r="G23" i="15" s="1"/>
  <c r="E24" i="15" s="1"/>
  <c r="N22" i="17" l="1"/>
  <c r="AB27" i="17" s="1"/>
  <c r="V24" i="17"/>
  <c r="Z27" i="17" s="1"/>
  <c r="R24" i="17"/>
  <c r="R27" i="17"/>
  <c r="G9" i="15" a="1"/>
  <c r="G9" i="15" s="1"/>
  <c r="M35" i="17"/>
  <c r="N35" i="17" s="1"/>
  <c r="F22" i="17"/>
  <c r="G22" i="17" s="1"/>
  <c r="E23" i="17" s="1"/>
  <c r="N10" i="15"/>
  <c r="G10" i="15" a="1"/>
  <c r="G10" i="15" s="1"/>
  <c r="O9" i="15"/>
  <c r="N36" i="15"/>
  <c r="L37" i="15" s="1"/>
  <c r="M37" i="15" s="1"/>
  <c r="M39" i="15" s="1"/>
  <c r="F24" i="15"/>
  <c r="F26" i="15" s="1"/>
  <c r="L23" i="17" l="1"/>
  <c r="M23" i="17" s="1"/>
  <c r="N23" i="17" s="1"/>
  <c r="L24" i="17" s="1"/>
  <c r="V27" i="17"/>
  <c r="F23" i="17"/>
  <c r="L36" i="17"/>
  <c r="O10" i="15"/>
  <c r="G11" i="15" a="1"/>
  <c r="G11" i="15" s="1"/>
  <c r="N9" i="15"/>
  <c r="G8" i="15" a="1"/>
  <c r="G8" i="15" s="1"/>
  <c r="M36" i="17" l="1"/>
  <c r="N36" i="17" s="1"/>
  <c r="G23" i="17"/>
  <c r="E24" i="17" s="1"/>
  <c r="F24" i="17" s="1"/>
  <c r="F26" i="17" s="1"/>
  <c r="M24" i="17"/>
  <c r="G9" i="17" l="1" a="1"/>
  <c r="G9" i="17" s="1"/>
  <c r="M26" i="17"/>
  <c r="O9" i="17" s="1"/>
  <c r="N9" i="17"/>
  <c r="G8" i="17" a="1"/>
  <c r="G8" i="17" s="1"/>
  <c r="L37" i="17"/>
  <c r="M37" i="17" l="1"/>
  <c r="M39" i="17" l="1"/>
  <c r="O10" i="17" s="1"/>
  <c r="G11" i="17" a="1"/>
  <c r="G1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<sst xmlns="http://schemas.openxmlformats.org/spreadsheetml/2006/main" count="234" uniqueCount="109">
  <si>
    <t>Q</t>
  </si>
  <si>
    <t>V</t>
  </si>
  <si>
    <t>X</t>
  </si>
  <si>
    <t>K^T</t>
  </si>
  <si>
    <t>Score = K^T * Q</t>
  </si>
  <si>
    <t>Attn' = V * Score</t>
  </si>
  <si>
    <t>CVPR 2025</t>
  </si>
  <si>
    <t>--&gt;</t>
  </si>
  <si>
    <t>+</t>
  </si>
  <si>
    <t>=</t>
  </si>
  <si>
    <t xml:space="preserve">q </t>
  </si>
  <si>
    <t xml:space="preserve">k </t>
  </si>
  <si>
    <t xml:space="preserve">Dot </t>
  </si>
  <si>
    <t>Threshold, Th =</t>
  </si>
  <si>
    <t>WQ</t>
  </si>
  <si>
    <t>WK</t>
  </si>
  <si>
    <t>WV</t>
  </si>
  <si>
    <t>Q = WQ * X</t>
  </si>
  <si>
    <t>K = WK * X</t>
  </si>
  <si>
    <t>V = WV * X</t>
  </si>
  <si>
    <t xml:space="preserve">scaling factor, s = </t>
  </si>
  <si>
    <t>Score = s * Score</t>
  </si>
  <si>
    <t>Dot Product Similarity</t>
  </si>
  <si>
    <t>Methodology</t>
  </si>
  <si>
    <t>t</t>
  </si>
  <si>
    <t>H[t]</t>
  </si>
  <si>
    <t>S[t]</t>
  </si>
  <si>
    <t>U[t]</t>
  </si>
  <si>
    <t>P</t>
  </si>
  <si>
    <t>P(1, 0)</t>
  </si>
  <si>
    <t>P(0, 0)</t>
  </si>
  <si>
    <t>Spikes</t>
  </si>
  <si>
    <t>P(1, 1)</t>
  </si>
  <si>
    <t>0 … 5</t>
  </si>
  <si>
    <t xml:space="preserve">W = </t>
  </si>
  <si>
    <t xml:space="preserve">Vth = </t>
  </si>
  <si>
    <t xml:space="preserve">Vreset = </t>
  </si>
  <si>
    <t xml:space="preserve">tao = </t>
  </si>
  <si>
    <t xml:space="preserve">t = </t>
  </si>
  <si>
    <t xml:space="preserve">U[-1] = </t>
  </si>
  <si>
    <t>P(0, 1)</t>
  </si>
  <si>
    <t>≥</t>
  </si>
  <si>
    <t xml:space="preserve">H[2]   = </t>
  </si>
  <si>
    <t xml:space="preserve">S[2]   = </t>
  </si>
  <si>
    <t xml:space="preserve">U[2]   = </t>
  </si>
  <si>
    <t>－</t>
  </si>
  <si>
    <t>×</t>
  </si>
  <si>
    <t>Assumption:</t>
  </si>
  <si>
    <t>→</t>
  </si>
  <si>
    <t>Spiking_layer → Binarize</t>
  </si>
  <si>
    <t>sum</t>
  </si>
  <si>
    <t>tao</t>
  </si>
  <si>
    <t>U[1]</t>
  </si>
  <si>
    <t>W</t>
  </si>
  <si>
    <t>H[2]</t>
  </si>
  <si>
    <t>Vth</t>
  </si>
  <si>
    <t>S[2]</t>
  </si>
  <si>
    <t>Vreset</t>
  </si>
  <si>
    <t>← Heaviside step function</t>
  </si>
  <si>
    <t>) +</t>
  </si>
  <si>
    <t>×  (</t>
  </si>
  <si>
    <t>P(0.1)</t>
  </si>
  <si>
    <t>← Weight: Pixel's contribution to spike</t>
  </si>
  <si>
    <t>← Threshold: Triggers a spike</t>
  </si>
  <si>
    <t>← Reset Voltage: Returns after spikes</t>
  </si>
  <si>
    <t>← Decay Rate: voltage leaking</t>
  </si>
  <si>
    <t>← time series</t>
  </si>
  <si>
    <t>← Initial voltage</t>
  </si>
  <si>
    <t>← Mixing prev. voltage and weighted pixel</t>
  </si>
  <si>
    <t>← Spike</t>
  </si>
  <si>
    <t>← Voltage for next timestamp</t>
  </si>
  <si>
    <t>← Spike trains →</t>
  </si>
  <si>
    <t>Last Spike Wins</t>
  </si>
  <si>
    <t>{-1, 0, 1}</t>
  </si>
  <si>
    <t>{0, 1}</t>
  </si>
  <si>
    <t>U[2]</t>
  </si>
  <si>
    <t>| H[3] |</t>
  </si>
  <si>
    <t>H[3]</t>
  </si>
  <si>
    <t>| S[3] |</t>
  </si>
  <si>
    <t>S[3]</t>
  </si>
  <si>
    <t>P(0,1) at time = 3 :</t>
  </si>
  <si>
    <t xml:space="preserve">H[3] = </t>
  </si>
  <si>
    <t xml:space="preserve">S[3] = </t>
  </si>
  <si>
    <t xml:space="preserve">U[3] = </t>
  </si>
  <si>
    <t>Q = SN_b (Q)</t>
  </si>
  <si>
    <t>K = ReLU (K)</t>
  </si>
  <si>
    <t>V = SN_t(V)</t>
  </si>
  <si>
    <t>)  =</t>
  </si>
  <si>
    <t xml:space="preserve">SUM ( </t>
  </si>
  <si>
    <t xml:space="preserve">) = </t>
  </si>
  <si>
    <t xml:space="preserve"> Accurate Addition-Only Spiking Self-Attention (A2OS2A)</t>
  </si>
  <si>
    <t xml:space="preserve">Dot: </t>
  </si>
  <si>
    <t>SN_b</t>
  </si>
  <si>
    <t>SN_t</t>
  </si>
  <si>
    <t>← Ternary Spiking Neuron: {-1, 0, 1}</t>
  </si>
  <si>
    <t>← Binary Spiking Neuron: {0, 1}</t>
  </si>
  <si>
    <t>Q = SN (Q)</t>
  </si>
  <si>
    <t>K = SN (K)</t>
  </si>
  <si>
    <t>V = SN(V)</t>
  </si>
  <si>
    <t>Attn = SN (Attn')</t>
  </si>
  <si>
    <t>Attn = SN_b (Attn')</t>
  </si>
  <si>
    <t>v</t>
  </si>
  <si>
    <t>score</t>
  </si>
  <si>
    <t>Addition-only:</t>
  </si>
  <si>
    <t>Prelims: Vanilla Spiking Self Attention (VSSA)</t>
  </si>
  <si>
    <t>Click to change values ➤</t>
  </si>
  <si>
    <t>P(0,1) at time = 2 :</t>
  </si>
  <si>
    <t>Background: Spiking Neuron using Leaky Integrate-and-Fire (LIF) model</t>
  </si>
  <si>
    <t>Background: SN using LIF with Ternary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</si>
</sst>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b/>
      <sz val="10"/>
      <color theme="1"/>
      <name val="Ink Free"/>
    </font>
    <font>
      <b/>
      <sz val="28"/>
      <color theme="0"/>
      <name val="Ink Free"/>
    </font>
    <font>
      <b/>
      <sz val="18"/>
      <color theme="0"/>
      <name val="Ink Free"/>
    </font>
    <font>
      <b/>
      <sz val="10"/>
      <color theme="0"/>
      <name val="Ink Free"/>
    </font>
    <font>
      <b/>
      <sz val="16"/>
      <color theme="0"/>
      <name val="Ink Free"/>
    </font>
    <font>
      <b/>
      <sz val="10"/>
      <color theme="1" tint="0.34998626667073579"/>
      <name val="Ink Free"/>
    </font>
    <font>
      <b/>
      <sz val="11"/>
      <color theme="1"/>
      <name val="Ink Free"/>
    </font>
    <font>
      <b/>
      <sz val="22"/>
      <color theme="0"/>
      <name val="Ink Free"/>
    </font>
    <font>
      <b/>
      <sz val="10"/>
      <color theme="0" tint="-0.499984740745262"/>
      <name val="Ink Free"/>
    </font>
    <font>
      <b/>
      <sz val="10"/>
      <color rgb="FFC00000"/>
      <name val="Ink Free"/>
    </font>
    <font>
      <b/>
      <sz val="8"/>
      <color theme="0" tint="-0.34998626667073579"/>
      <name val="Ink Free"/>
    </font>
    <font>
      <b/>
      <sz val="10"/>
      <color theme="0" tint="-0.34998626667073579"/>
      <name val="Ink Free"/>
    </font>
    <font>
      <b/>
      <sz val="8"/>
      <color theme="2" tint="-0.499984740745262"/>
      <name val="Ink Free"/>
    </font>
    <font>
      <b/>
      <sz val="10"/>
      <color theme="2" tint="-0.499984740745262"/>
      <name val="Ink Free"/>
    </font>
    <font>
      <b/>
      <sz val="10"/>
      <color rgb="FFFF0000"/>
      <name val="Ink Free"/>
    </font>
    <font>
      <b/>
      <sz val="10"/>
      <name val="Ink Free"/>
    </font>
    <font>
      <b/>
      <sz val="8"/>
      <color theme="4" tint="0.59999389629810485"/>
      <name val="Ink Free"/>
    </font>
    <font>
      <b/>
      <sz val="28"/>
      <color rgb="FFFFFFFF"/>
      <name val="Ink Free"/>
      <charset val="1"/>
    </font>
    <font>
      <b/>
      <sz val="10"/>
      <color theme="5" tint="0.39997558519241921"/>
      <name val="Ink Free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D93D9"/>
        <bgColor rgb="FF000000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9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11" borderId="3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" fillId="5" borderId="10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12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1" fillId="12" borderId="0" xfId="0" applyFont="1" applyFill="1" applyAlignment="1">
      <alignment horizontal="right" vertical="center"/>
    </xf>
    <xf numFmtId="0" fontId="8" fillId="4" borderId="0" xfId="0" applyFont="1" applyFill="1" applyAlignment="1">
      <alignment vertical="center"/>
    </xf>
    <xf numFmtId="0" fontId="1" fillId="11" borderId="18" xfId="0" applyFont="1" applyFill="1" applyBorder="1" applyAlignment="1">
      <alignment vertical="center"/>
    </xf>
    <xf numFmtId="0" fontId="1" fillId="11" borderId="18" xfId="0" applyFont="1" applyFill="1" applyBorder="1" applyAlignment="1">
      <alignment horizontal="right" vertical="center"/>
    </xf>
    <xf numFmtId="0" fontId="1" fillId="11" borderId="18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7" fillId="0" borderId="19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15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0" fontId="7" fillId="16" borderId="1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0" borderId="7" xfId="0" quotePrefix="1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15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16" borderId="1" xfId="0" applyFont="1" applyFill="1" applyBorder="1" applyAlignment="1">
      <alignment horizontal="right"/>
    </xf>
    <xf numFmtId="0" fontId="1" fillId="14" borderId="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right"/>
    </xf>
    <xf numFmtId="0" fontId="1" fillId="11" borderId="1" xfId="0" applyFont="1" applyFill="1" applyBorder="1" applyAlignment="1">
      <alignment horizontal="right"/>
    </xf>
    <xf numFmtId="0" fontId="1" fillId="11" borderId="19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6" xfId="0" applyFont="1" applyFill="1" applyBorder="1" applyAlignment="1">
      <alignment horizontal="right"/>
    </xf>
    <xf numFmtId="0" fontId="1" fillId="14" borderId="2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center"/>
    </xf>
    <xf numFmtId="0" fontId="13" fillId="2" borderId="0" xfId="0" quotePrefix="1" applyFont="1" applyFill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7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3" fillId="8" borderId="2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1" borderId="0" xfId="0" applyFont="1" applyFill="1" applyAlignment="1">
      <alignment horizontal="left"/>
    </xf>
    <xf numFmtId="0" fontId="1" fillId="11" borderId="0" xfId="0" quotePrefix="1" applyFont="1" applyFill="1" applyAlignment="1">
      <alignment horizontal="left"/>
    </xf>
    <xf numFmtId="0" fontId="13" fillId="11" borderId="20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left"/>
    </xf>
    <xf numFmtId="0" fontId="1" fillId="13" borderId="3" xfId="0" quotePrefix="1" applyFont="1" applyFill="1" applyBorder="1" applyAlignment="1">
      <alignment horizontal="left"/>
    </xf>
    <xf numFmtId="0" fontId="13" fillId="13" borderId="20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/>
    </xf>
    <xf numFmtId="0" fontId="14" fillId="2" borderId="0" xfId="0" quotePrefix="1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2" borderId="7" xfId="0" quotePrefix="1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0" fontId="1" fillId="2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5" fillId="2" borderId="5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18" borderId="0" xfId="0" applyFont="1" applyFill="1" applyAlignment="1">
      <alignment vertical="center"/>
    </xf>
    <xf numFmtId="0" fontId="1" fillId="11" borderId="3" xfId="0" quotePrefix="1" applyFont="1" applyFill="1" applyBorder="1" applyAlignment="1">
      <alignment vertical="center"/>
    </xf>
    <xf numFmtId="0" fontId="1" fillId="11" borderId="7" xfId="0" quotePrefix="1" applyFont="1" applyFill="1" applyBorder="1" applyAlignment="1">
      <alignment vertical="center"/>
    </xf>
    <xf numFmtId="0" fontId="15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19" borderId="0" xfId="0" applyFont="1" applyFill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2" borderId="14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100230</xdr:colOff>
      <xdr:row>13</xdr:row>
      <xdr:rowOff>100198</xdr:rowOff>
    </xdr:from>
    <xdr:to>
      <xdr:col>10</xdr:col>
      <xdr:colOff>100590</xdr:colOff>
      <xdr:row>13</xdr:row>
      <xdr:rowOff>100558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93E7613-0E25-643E-54D3-8119B0BC8469}"/>
                </a:ext>
                <a:ext uri="{147F2762-F138-4A5C-976F-8EAC2B608ADB}">
                  <a16:predDERef xmlns:a16="http://schemas.microsoft.com/office/drawing/2014/main" pred="{58A05407-ED42-910A-378A-9502E3B1A581}"/>
                </a:ext>
              </a:extLst>
            </xdr14:cNvPr>
            <xdr14:cNvContentPartPr/>
          </xdr14:nvContentPartPr>
          <xdr14:nvPr macro=""/>
          <xdr14:xfrm>
            <a:off x="4588200" y="28789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93E7613-0E25-643E-54D3-8119B0BC8469}"/>
                </a:ext>
                <a:ext uri="{147F2762-F138-4A5C-976F-8EAC2B608ADB}">
                  <a16:predDERef xmlns:a16="http://schemas.microsoft.com/office/drawing/2014/main" pred="{58A05407-ED42-910A-378A-9502E3B1A5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70200" y="2860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0:54:46.95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D20-6A18-DD4A-9A09-5AA7918A6A1A}">
  <dimension ref="B2:AW68"/>
  <sheetViews>
    <sheetView showGridLines="0" topLeftCell="A28" zoomScale="83" zoomScaleNormal="312" workbookViewId="0">
      <selection activeCell="K6" sqref="K6"/>
    </sheetView>
  </sheetViews>
  <sheetFormatPr baseColWidth="10" defaultRowHeight="15" x14ac:dyDescent="0.2"/>
  <cols>
    <col min="1" max="28" width="5.83203125" style="1" customWidth="1"/>
    <col min="29" max="29" width="5.83203125" style="3" customWidth="1"/>
    <col min="30" max="33" width="5.83203125" style="1" customWidth="1"/>
    <col min="34" max="34" width="3" style="1" customWidth="1"/>
    <col min="35" max="35" width="5.83203125" style="1" customWidth="1"/>
    <col min="36" max="36" width="5.83203125" style="3" customWidth="1"/>
    <col min="37" max="37" width="2.33203125" style="1" customWidth="1"/>
    <col min="38" max="52" width="5.83203125" style="1" customWidth="1"/>
    <col min="53" max="63" width="4.83203125" style="1" customWidth="1"/>
    <col min="64" max="16384" width="10.83203125" style="1"/>
  </cols>
  <sheetData>
    <row r="2" spans="2:36" s="18" customFormat="1" ht="42" x14ac:dyDescent="0.2">
      <c r="C2" s="18" t="s">
        <v>90</v>
      </c>
      <c r="AA2" s="24"/>
      <c r="AB2" s="29" t="s">
        <v>6</v>
      </c>
      <c r="AC2" s="23"/>
      <c r="AD2" s="23"/>
      <c r="AE2" s="23"/>
      <c r="AJ2" s="19"/>
    </row>
    <row r="3" spans="2:36" s="43" customFormat="1" ht="15" customHeight="1" x14ac:dyDescent="0.2">
      <c r="AC3" s="44"/>
      <c r="AD3" s="45"/>
      <c r="AJ3" s="46"/>
    </row>
    <row r="4" spans="2:36" s="47" customFormat="1" ht="33" x14ac:dyDescent="0.2">
      <c r="E4" s="48" t="s">
        <v>104</v>
      </c>
      <c r="AC4" s="49"/>
      <c r="AJ4" s="49"/>
    </row>
    <row r="6" spans="2:36" x14ac:dyDescent="0.2">
      <c r="B6" s="5"/>
      <c r="C6" s="5"/>
      <c r="D6" s="9" t="s">
        <v>13</v>
      </c>
      <c r="E6" s="32">
        <v>0.4</v>
      </c>
      <c r="G6" s="1" t="s">
        <v>2</v>
      </c>
    </row>
    <row r="7" spans="2:36" x14ac:dyDescent="0.2">
      <c r="B7" s="5"/>
      <c r="C7" s="5"/>
      <c r="D7" s="9"/>
      <c r="E7" s="32"/>
      <c r="G7" s="8" cm="1">
        <f t="array" aca="1" ref="G7:O9" ca="1">_xlfn.RANDARRAY(3,9,-1,1,FALSE)</f>
        <v>-0.4352320443815918</v>
      </c>
      <c r="H7" s="8">
        <f ca="1"/>
        <v>0.55525791951311576</v>
      </c>
      <c r="I7" s="8">
        <f ca="1"/>
        <v>-0.3722729827101674</v>
      </c>
      <c r="J7" s="8">
        <f ca="1"/>
        <v>6.8406118841919161E-2</v>
      </c>
      <c r="K7" s="8">
        <f ca="1"/>
        <v>-0.93928070428861044</v>
      </c>
      <c r="L7" s="8">
        <f ca="1"/>
        <v>-0.40524839628934473</v>
      </c>
      <c r="M7" s="8">
        <f ca="1"/>
        <v>-1.5815126727966256E-2</v>
      </c>
      <c r="N7" s="8">
        <f ca="1"/>
        <v>-0.82477965915893159</v>
      </c>
      <c r="O7" s="8">
        <f ca="1"/>
        <v>0.11929204878939692</v>
      </c>
      <c r="T7" s="70" t="s">
        <v>47</v>
      </c>
      <c r="U7" s="5"/>
      <c r="V7" s="5"/>
      <c r="W7" s="5"/>
      <c r="X7" s="5"/>
    </row>
    <row r="8" spans="2:36" x14ac:dyDescent="0.2">
      <c r="G8" s="8">
        <f ca="1"/>
        <v>0.74323396634065797</v>
      </c>
      <c r="H8" s="8">
        <f ca="1"/>
        <v>0.62560065031442758</v>
      </c>
      <c r="I8" s="8">
        <f ca="1"/>
        <v>-0.64102588043146413</v>
      </c>
      <c r="J8" s="8">
        <f ca="1"/>
        <v>0.84623580792694675</v>
      </c>
      <c r="K8" s="8">
        <f ca="1"/>
        <v>2.1420541574606933E-2</v>
      </c>
      <c r="L8" s="8">
        <f ca="1"/>
        <v>-0.90742722376371798</v>
      </c>
      <c r="M8" s="8">
        <f ca="1"/>
        <v>-0.27385904502092773</v>
      </c>
      <c r="N8" s="8">
        <f ca="1"/>
        <v>-0.58025984085608107</v>
      </c>
      <c r="O8" s="8">
        <f ca="1"/>
        <v>-0.51997951581392199</v>
      </c>
      <c r="T8" s="6"/>
      <c r="U8" s="6" t="s">
        <v>49</v>
      </c>
      <c r="V8" s="6"/>
      <c r="W8" s="69"/>
      <c r="X8" s="6"/>
    </row>
    <row r="9" spans="2:36" x14ac:dyDescent="0.2">
      <c r="D9" s="3"/>
      <c r="E9" s="28"/>
      <c r="G9" s="8">
        <f ca="1"/>
        <v>-0.42779039917248984</v>
      </c>
      <c r="H9" s="8">
        <f ca="1"/>
        <v>0.14900924126943593</v>
      </c>
      <c r="I9" s="8">
        <f ca="1"/>
        <v>-0.47549568910553441</v>
      </c>
      <c r="J9" s="8">
        <f ca="1"/>
        <v>-0.88265116397160481</v>
      </c>
      <c r="K9" s="8">
        <f ca="1"/>
        <v>-0.24608350604964624</v>
      </c>
      <c r="L9" s="8">
        <f ca="1"/>
        <v>-0.63392767898260827</v>
      </c>
      <c r="M9" s="8">
        <f ca="1"/>
        <v>-0.89685303987671494</v>
      </c>
      <c r="N9" s="8">
        <f ca="1"/>
        <v>-0.50416234025455609</v>
      </c>
      <c r="O9" s="8">
        <f ca="1"/>
        <v>-0.567778999195232</v>
      </c>
    </row>
    <row r="11" spans="2:36" x14ac:dyDescent="0.2">
      <c r="C11" s="1" t="s">
        <v>14</v>
      </c>
      <c r="G11" s="1" t="s">
        <v>17</v>
      </c>
      <c r="Q11" s="1" t="s">
        <v>96</v>
      </c>
    </row>
    <row r="12" spans="2:36" x14ac:dyDescent="0.2">
      <c r="C12" s="16" cm="1">
        <f t="array" aca="1" ref="C12:E15" ca="1">_xlfn.RANDARRAY(4,3,-1,1)</f>
        <v>0.2300661530682826</v>
      </c>
      <c r="D12" s="16">
        <f ca="1"/>
        <v>-0.91875913587572988</v>
      </c>
      <c r="E12" s="16">
        <f ca="1"/>
        <v>0.25595895049155915</v>
      </c>
      <c r="G12" s="16" cm="1">
        <f t="array" aca="1" ref="G12:O15" ca="1">MMULT(_xlfn.ANCHORARRAY(C12),_xlfn.ANCHORARRAY(G7))</f>
        <v>-0.89248194041410667</v>
      </c>
      <c r="H12" s="16">
        <f ca="1"/>
        <v>-0.40889001037422912</v>
      </c>
      <c r="I12" s="16">
        <f ca="1"/>
        <v>0.3815935934090941</v>
      </c>
      <c r="J12" s="16">
        <f ca="1"/>
        <v>-0.98767141261009461</v>
      </c>
      <c r="K12" s="16">
        <f ca="1"/>
        <v>-0.29876429249577441</v>
      </c>
      <c r="L12" s="16">
        <f ca="1"/>
        <v>0.57821364900394723</v>
      </c>
      <c r="M12" s="16">
        <f ca="1"/>
        <v>1.8414411356581201E-2</v>
      </c>
      <c r="N12" s="16">
        <f ca="1"/>
        <v>0.21432028316773238</v>
      </c>
      <c r="O12" s="16">
        <f ca="1"/>
        <v>0.35985287663373039</v>
      </c>
      <c r="Q12" s="2" cm="1">
        <f t="array" aca="1" ref="Q12:Y15" ca="1">IF(_xlfn.ANCHORARRAY(G12) &gt; E6, 1, 0)</f>
        <v>0</v>
      </c>
      <c r="R12" s="2">
        <f ca="1"/>
        <v>0</v>
      </c>
      <c r="S12" s="2">
        <f ca="1"/>
        <v>0</v>
      </c>
      <c r="T12" s="2">
        <f ca="1"/>
        <v>0</v>
      </c>
      <c r="U12" s="2">
        <f ca="1"/>
        <v>0</v>
      </c>
      <c r="V12" s="2">
        <f ca="1"/>
        <v>1</v>
      </c>
      <c r="W12" s="2">
        <f ca="1"/>
        <v>0</v>
      </c>
      <c r="X12" s="2">
        <f ca="1"/>
        <v>0</v>
      </c>
      <c r="Y12" s="2">
        <f ca="1"/>
        <v>0</v>
      </c>
    </row>
    <row r="13" spans="2:36" x14ac:dyDescent="0.2">
      <c r="C13" s="16">
        <f ca="1"/>
        <v>0.36449776427790992</v>
      </c>
      <c r="D13" s="16">
        <f ca="1"/>
        <v>0.40399204130099364</v>
      </c>
      <c r="E13" s="16">
        <f ca="1"/>
        <v>-0.58062799786205943</v>
      </c>
      <c r="G13" s="16">
        <f ca="1"/>
        <v>0.39000658308313613</v>
      </c>
      <c r="H13" s="16">
        <f ca="1"/>
        <v>0.3686090165986719</v>
      </c>
      <c r="I13" s="16">
        <f ca="1"/>
        <v>-0.11857591390381222</v>
      </c>
      <c r="J13" s="16">
        <f ca="1"/>
        <v>0.87929838699466045</v>
      </c>
      <c r="K13" s="16">
        <f ca="1"/>
        <v>-0.19082901500159882</v>
      </c>
      <c r="L13" s="16">
        <f ca="1"/>
        <v>-0.14622935184805841</v>
      </c>
      <c r="M13" s="16">
        <f ca="1"/>
        <v>0.40433653195925784</v>
      </c>
      <c r="N13" s="16">
        <f ca="1"/>
        <v>-0.2423199291583118</v>
      </c>
      <c r="O13" s="16">
        <f ca="1"/>
        <v>0.16308248258234931</v>
      </c>
      <c r="Q13" s="2">
        <f ca="1"/>
        <v>0</v>
      </c>
      <c r="R13" s="2">
        <f ca="1"/>
        <v>0</v>
      </c>
      <c r="S13" s="2">
        <f ca="1"/>
        <v>0</v>
      </c>
      <c r="T13" s="2">
        <f ca="1"/>
        <v>1</v>
      </c>
      <c r="U13" s="2">
        <f ca="1"/>
        <v>0</v>
      </c>
      <c r="V13" s="2">
        <f ca="1"/>
        <v>0</v>
      </c>
      <c r="W13" s="2">
        <f ca="1"/>
        <v>1</v>
      </c>
      <c r="X13" s="2">
        <f ca="1"/>
        <v>0</v>
      </c>
      <c r="Y13" s="2">
        <f ca="1"/>
        <v>0</v>
      </c>
    </row>
    <row r="14" spans="2:36" x14ac:dyDescent="0.2">
      <c r="C14" s="16">
        <f ca="1"/>
        <v>0.24871629820658181</v>
      </c>
      <c r="D14" s="16">
        <f ca="1"/>
        <v>0.25294977211145597</v>
      </c>
      <c r="E14" s="16">
        <f ca="1"/>
        <v>-0.74543953381464512</v>
      </c>
      <c r="G14" s="16">
        <f ca="1"/>
        <v>0.39864343520141249</v>
      </c>
      <c r="H14" s="16">
        <f ca="1"/>
        <v>0.18526985687504111</v>
      </c>
      <c r="I14" s="16">
        <f ca="1"/>
        <v>9.9715576263023076E-2</v>
      </c>
      <c r="J14" s="16">
        <f ca="1"/>
        <v>0.88903194361266358</v>
      </c>
      <c r="K14" s="16">
        <f ca="1"/>
        <v>-4.4755724608611741E-2</v>
      </c>
      <c r="L14" s="16">
        <f ca="1"/>
        <v>0.14222936305499218</v>
      </c>
      <c r="M14" s="16">
        <f ca="1"/>
        <v>0.59534364914179339</v>
      </c>
      <c r="N14" s="16">
        <f ca="1"/>
        <v>2.3909801714185663E-2</v>
      </c>
      <c r="O14" s="16">
        <f ca="1"/>
        <v>0.32138608922246048</v>
      </c>
      <c r="Q14" s="2">
        <f ca="1"/>
        <v>0</v>
      </c>
      <c r="R14" s="2">
        <f ca="1"/>
        <v>0</v>
      </c>
      <c r="S14" s="2">
        <f ca="1"/>
        <v>0</v>
      </c>
      <c r="T14" s="2">
        <f ca="1"/>
        <v>1</v>
      </c>
      <c r="U14" s="2">
        <f ca="1"/>
        <v>0</v>
      </c>
      <c r="V14" s="2">
        <f ca="1"/>
        <v>0</v>
      </c>
      <c r="W14" s="2">
        <f ca="1"/>
        <v>1</v>
      </c>
      <c r="X14" s="2">
        <f ca="1"/>
        <v>0</v>
      </c>
      <c r="Y14" s="2">
        <f ca="1"/>
        <v>0</v>
      </c>
    </row>
    <row r="15" spans="2:36" x14ac:dyDescent="0.2">
      <c r="C15" s="16">
        <f ca="1"/>
        <v>0.32269538186218183</v>
      </c>
      <c r="D15" s="16">
        <f ca="1"/>
        <v>4.3038878342756881E-2</v>
      </c>
      <c r="E15" s="16">
        <f ca="1"/>
        <v>0.32558518735335951</v>
      </c>
      <c r="G15" s="16">
        <f ca="1"/>
        <v>-0.24774163176537914</v>
      </c>
      <c r="H15" s="16">
        <f ca="1"/>
        <v>0.25461951838540897</v>
      </c>
      <c r="I15" s="16">
        <f ca="1"/>
        <v>-0.30253416021821944</v>
      </c>
      <c r="J15" s="16">
        <f ca="1"/>
        <v>-0.22888276596130044</v>
      </c>
      <c r="K15" s="16">
        <f ca="1"/>
        <v>-0.38230077388507244</v>
      </c>
      <c r="L15" s="16">
        <f ca="1"/>
        <v>-0.37622389800813205</v>
      </c>
      <c r="M15" s="16">
        <f ca="1"/>
        <v>-0.30889211949708939</v>
      </c>
      <c r="N15" s="16">
        <f ca="1"/>
        <v>-0.45527410977053179</v>
      </c>
      <c r="O15" s="16">
        <f ca="1"/>
        <v>-0.16874477371290714</v>
      </c>
      <c r="Q15" s="2">
        <f ca="1"/>
        <v>0</v>
      </c>
      <c r="R15" s="2">
        <f ca="1"/>
        <v>0</v>
      </c>
      <c r="S15" s="2">
        <f ca="1"/>
        <v>0</v>
      </c>
      <c r="T15" s="2">
        <f ca="1"/>
        <v>0</v>
      </c>
      <c r="U15" s="2">
        <f ca="1"/>
        <v>0</v>
      </c>
      <c r="V15" s="2">
        <f ca="1"/>
        <v>0</v>
      </c>
      <c r="W15" s="2">
        <f ca="1"/>
        <v>0</v>
      </c>
      <c r="X15" s="2">
        <f ca="1"/>
        <v>0</v>
      </c>
      <c r="Y15" s="2">
        <f ca="1"/>
        <v>0</v>
      </c>
    </row>
    <row r="17" spans="3:49" x14ac:dyDescent="0.2">
      <c r="C17" s="1" t="s">
        <v>15</v>
      </c>
      <c r="G17" s="1" t="s">
        <v>18</v>
      </c>
      <c r="Q17" s="1" t="s">
        <v>97</v>
      </c>
    </row>
    <row r="18" spans="3:49" x14ac:dyDescent="0.2">
      <c r="C18" s="17" cm="1">
        <f t="array" aca="1" ref="C18:E21" ca="1">_xlfn.RANDARRAY(4,3,-1,1)</f>
        <v>-0.21678725139531574</v>
      </c>
      <c r="D18" s="17">
        <f ca="1"/>
        <v>0.65807088981458639</v>
      </c>
      <c r="E18" s="17">
        <f ca="1"/>
        <v>-0.45681916693510094</v>
      </c>
      <c r="G18" s="17" cm="1">
        <f t="array" aca="1" ref="G18:O21" ca="1">MMULT(_xlfn.ANCHORARRAY(C18),_xlfn.ANCHORARRAY(G7))</f>
        <v>0.77887624996368165</v>
      </c>
      <c r="H18" s="17">
        <f ca="1"/>
        <v>0.22324646097193424</v>
      </c>
      <c r="I18" s="17">
        <f ca="1"/>
        <v>-0.12392089026081718</v>
      </c>
      <c r="J18" s="17">
        <f ca="1"/>
        <v>0.94526554605289603</v>
      </c>
      <c r="K18" s="17">
        <f ca="1"/>
        <v>0.33013597925576443</v>
      </c>
      <c r="L18" s="17">
        <f ca="1"/>
        <v>-0.21970844041030579</v>
      </c>
      <c r="M18" s="17">
        <f ca="1"/>
        <v>0.23290951095282336</v>
      </c>
      <c r="N18" s="17">
        <f ca="1"/>
        <v>2.7260625795135801E-2</v>
      </c>
      <c r="O18" s="17">
        <f ca="1"/>
        <v>-0.10867204861178342</v>
      </c>
      <c r="Q18" s="2" cm="1">
        <f t="array" aca="1" ref="Q18:Y21" ca="1">IF(_xlfn.ANCHORARRAY(G18) &gt; E6, 1, 0)</f>
        <v>1</v>
      </c>
      <c r="R18" s="2">
        <f ca="1"/>
        <v>0</v>
      </c>
      <c r="S18" s="2">
        <f ca="1"/>
        <v>0</v>
      </c>
      <c r="T18" s="2">
        <f ca="1"/>
        <v>1</v>
      </c>
      <c r="U18" s="2">
        <f ca="1"/>
        <v>0</v>
      </c>
      <c r="V18" s="2">
        <f ca="1"/>
        <v>0</v>
      </c>
      <c r="W18" s="2">
        <f ca="1"/>
        <v>0</v>
      </c>
      <c r="X18" s="2">
        <f ca="1"/>
        <v>0</v>
      </c>
      <c r="Y18" s="2">
        <f ca="1"/>
        <v>0</v>
      </c>
    </row>
    <row r="19" spans="3:49" x14ac:dyDescent="0.2">
      <c r="C19" s="17">
        <f ca="1"/>
        <v>-0.9721906183430773</v>
      </c>
      <c r="D19" s="17">
        <f ca="1"/>
        <v>-0.48803937190248314</v>
      </c>
      <c r="E19" s="17">
        <f ca="1"/>
        <v>-0.59299415679866074</v>
      </c>
      <c r="G19" s="17">
        <f ca="1"/>
        <v>0.3140782792844285</v>
      </c>
      <c r="H19" s="17">
        <f ca="1"/>
        <v>-0.93349589793436216</v>
      </c>
      <c r="I19" s="17">
        <f ca="1"/>
        <v>0.95673233453496187</v>
      </c>
      <c r="J19" s="17">
        <f ca="1"/>
        <v>4.3906803569265407E-2</v>
      </c>
      <c r="K19" s="17">
        <f ca="1"/>
        <v>1.0486319022161512</v>
      </c>
      <c r="L19" s="17">
        <f ca="1"/>
        <v>1.2127543107735614</v>
      </c>
      <c r="M19" s="17">
        <f ca="1"/>
        <v>0.68085792630867126</v>
      </c>
      <c r="N19" s="17">
        <f ca="1"/>
        <v>1.3839980169550408</v>
      </c>
      <c r="O19" s="17">
        <f ca="1"/>
        <v>0.47448549449977151</v>
      </c>
      <c r="Q19" s="2">
        <f ca="1"/>
        <v>0</v>
      </c>
      <c r="R19" s="2">
        <f ca="1"/>
        <v>0</v>
      </c>
      <c r="S19" s="2">
        <f ca="1"/>
        <v>1</v>
      </c>
      <c r="T19" s="2">
        <f ca="1"/>
        <v>0</v>
      </c>
      <c r="U19" s="2">
        <f ca="1"/>
        <v>1</v>
      </c>
      <c r="V19" s="2">
        <f ca="1"/>
        <v>1</v>
      </c>
      <c r="W19" s="2">
        <f ca="1"/>
        <v>1</v>
      </c>
      <c r="X19" s="2">
        <f ca="1"/>
        <v>1</v>
      </c>
      <c r="Y19" s="2">
        <f ca="1"/>
        <v>1</v>
      </c>
    </row>
    <row r="20" spans="3:49" x14ac:dyDescent="0.2">
      <c r="C20" s="17">
        <f ca="1"/>
        <v>0.36557923572338047</v>
      </c>
      <c r="D20" s="17">
        <f ca="1"/>
        <v>-0.82090474194840946</v>
      </c>
      <c r="E20" s="17">
        <f ca="1"/>
        <v>0.3583179485521375</v>
      </c>
      <c r="G20" s="17">
        <f ca="1"/>
        <v>-0.92252106373530396</v>
      </c>
      <c r="H20" s="17">
        <f ca="1"/>
        <v>-0.25717508891718832</v>
      </c>
      <c r="I20" s="17">
        <f ca="1"/>
        <v>0.21974727259251678</v>
      </c>
      <c r="J20" s="17">
        <f ca="1"/>
        <v>-0.98594088525020418</v>
      </c>
      <c r="K20" s="17">
        <f ca="1"/>
        <v>-0.44914188321747334</v>
      </c>
      <c r="L20" s="17">
        <f ca="1"/>
        <v>0.36961324650366606</v>
      </c>
      <c r="M20" s="17">
        <f ca="1"/>
        <v>-0.10232803466030868</v>
      </c>
      <c r="N20" s="17">
        <f ca="1"/>
        <v>-5.8346780117833619E-3</v>
      </c>
      <c r="O20" s="17">
        <f ca="1"/>
        <v>0.26701894004936921</v>
      </c>
      <c r="Q20" s="2">
        <f ca="1"/>
        <v>0</v>
      </c>
      <c r="R20" s="2">
        <f ca="1"/>
        <v>0</v>
      </c>
      <c r="S20" s="2">
        <f ca="1"/>
        <v>0</v>
      </c>
      <c r="T20" s="2">
        <f ca="1"/>
        <v>0</v>
      </c>
      <c r="U20" s="2">
        <f ca="1"/>
        <v>0</v>
      </c>
      <c r="V20" s="2">
        <f ca="1"/>
        <v>0</v>
      </c>
      <c r="W20" s="2">
        <f ca="1"/>
        <v>0</v>
      </c>
      <c r="X20" s="2">
        <f ca="1"/>
        <v>0</v>
      </c>
      <c r="Y20" s="2">
        <f ca="1"/>
        <v>0</v>
      </c>
    </row>
    <row r="21" spans="3:49" x14ac:dyDescent="0.2">
      <c r="C21" s="17">
        <f ca="1"/>
        <v>-0.60363564806142689</v>
      </c>
      <c r="D21" s="17">
        <f ca="1"/>
        <v>-6.6549462067958087E-2</v>
      </c>
      <c r="E21" s="17">
        <f ca="1"/>
        <v>0.3477776587180561</v>
      </c>
      <c r="G21" s="17">
        <f ca="1"/>
        <v>6.4483813070505047E-2</v>
      </c>
      <c r="H21" s="17">
        <f ca="1"/>
        <v>-0.32498477577829077</v>
      </c>
      <c r="I21" s="17">
        <f ca="1"/>
        <v>0.10201039320071395</v>
      </c>
      <c r="J21" s="17">
        <f ca="1"/>
        <v>-0.4045752649495028</v>
      </c>
      <c r="K21" s="17">
        <f ca="1"/>
        <v>0.47997544554277782</v>
      </c>
      <c r="L21" s="17">
        <f ca="1"/>
        <v>8.4545287934125662E-2</v>
      </c>
      <c r="M21" s="17">
        <f ca="1"/>
        <v>-0.28413370402229837</v>
      </c>
      <c r="N21" s="17">
        <f ca="1"/>
        <v>0.36114598602535014</v>
      </c>
      <c r="O21" s="17">
        <f ca="1"/>
        <v>-0.23486542712518799</v>
      </c>
      <c r="Q21" s="2">
        <f ca="1"/>
        <v>0</v>
      </c>
      <c r="R21" s="2">
        <f ca="1"/>
        <v>0</v>
      </c>
      <c r="S21" s="2">
        <f ca="1"/>
        <v>0</v>
      </c>
      <c r="T21" s="2">
        <f ca="1"/>
        <v>0</v>
      </c>
      <c r="U21" s="2">
        <f ca="1"/>
        <v>1</v>
      </c>
      <c r="V21" s="2">
        <f ca="1"/>
        <v>0</v>
      </c>
      <c r="W21" s="2">
        <f ca="1"/>
        <v>0</v>
      </c>
      <c r="X21" s="2">
        <f ca="1"/>
        <v>0</v>
      </c>
      <c r="Y21" s="2">
        <f ca="1"/>
        <v>0</v>
      </c>
    </row>
    <row r="22" spans="3:49" x14ac:dyDescent="0.2">
      <c r="AJ22" s="1"/>
    </row>
    <row r="23" spans="3:49" x14ac:dyDescent="0.2">
      <c r="C23" s="1" t="s">
        <v>16</v>
      </c>
      <c r="G23" s="1" t="s">
        <v>19</v>
      </c>
      <c r="Q23" s="1" t="s">
        <v>98</v>
      </c>
      <c r="AJ23" s="1"/>
    </row>
    <row r="24" spans="3:49" x14ac:dyDescent="0.2">
      <c r="C24" s="35" cm="1">
        <f t="array" aca="1" ref="C24:E27" ca="1">_xlfn.RANDARRAY(4,3,-1,1)</f>
        <v>-0.10371695450260177</v>
      </c>
      <c r="D24" s="35">
        <f ca="1"/>
        <v>0.13600491794730218</v>
      </c>
      <c r="E24" s="35">
        <f ca="1"/>
        <v>-0.12455626598121539</v>
      </c>
      <c r="G24" s="35" cm="1">
        <f t="array" aca="1" ref="G24:O27" ca="1">MMULT(_xlfn.ANCHORARRAY(C24),_xlfn.ANCHORARRAY(G7))</f>
        <v>0.19950839149654803</v>
      </c>
      <c r="H24" s="35">
        <f ca="1"/>
        <v>8.9350700492265081E-3</v>
      </c>
      <c r="I24" s="35">
        <f ca="1"/>
        <v>1.0654315265270102E-2</v>
      </c>
      <c r="J24" s="35">
        <f ca="1"/>
        <v>0.21793709045382303</v>
      </c>
      <c r="K24" s="35">
        <f ca="1"/>
        <v>0.13098387570422448</v>
      </c>
      <c r="L24" s="35">
        <f ca="1"/>
        <v>-2.423771034726116E-3</v>
      </c>
      <c r="M24" s="35">
        <f ca="1"/>
        <v>7.6102785613045232E-2</v>
      </c>
      <c r="N24" s="35">
        <f ca="1"/>
        <v>6.9422020890370861E-2</v>
      </c>
      <c r="O24" s="35">
        <f ca="1"/>
        <v>-1.237194733705281E-2</v>
      </c>
      <c r="Q24" s="2" cm="1">
        <f t="array" aca="1" ref="Q24:Y27" ca="1">IF(_xlfn.ANCHORARRAY(G24) &gt; E6, 1, 0)</f>
        <v>0</v>
      </c>
      <c r="R24" s="2">
        <f ca="1"/>
        <v>0</v>
      </c>
      <c r="S24" s="2">
        <f ca="1"/>
        <v>0</v>
      </c>
      <c r="T24" s="2">
        <f ca="1"/>
        <v>0</v>
      </c>
      <c r="U24" s="2">
        <f ca="1"/>
        <v>0</v>
      </c>
      <c r="V24" s="2">
        <f ca="1"/>
        <v>0</v>
      </c>
      <c r="W24" s="2">
        <f ca="1"/>
        <v>0</v>
      </c>
      <c r="X24" s="2">
        <f ca="1"/>
        <v>0</v>
      </c>
      <c r="Y24" s="2">
        <f ca="1"/>
        <v>0</v>
      </c>
      <c r="AB24" s="3"/>
      <c r="AJ24" s="1"/>
    </row>
    <row r="25" spans="3:49" x14ac:dyDescent="0.2">
      <c r="C25" s="35">
        <f ca="1"/>
        <v>0.67444175477096846</v>
      </c>
      <c r="D25" s="35">
        <f ca="1"/>
        <v>0.27420020800513645</v>
      </c>
      <c r="E25" s="35">
        <f ca="1"/>
        <v>-0.74699179063503141</v>
      </c>
      <c r="G25" s="35">
        <f ca="1"/>
        <v>0.22981216071614724</v>
      </c>
      <c r="H25" s="35">
        <f ca="1"/>
        <v>0.43472027407424424</v>
      </c>
      <c r="I25" s="35">
        <f ca="1"/>
        <v>-7.1654497219669544E-2</v>
      </c>
      <c r="J25" s="35">
        <f ca="1"/>
        <v>0.93750715086502256</v>
      </c>
      <c r="K25" s="35">
        <f ca="1"/>
        <v>-0.44379425063780986</v>
      </c>
      <c r="L25" s="35">
        <f ca="1"/>
        <v>-4.8594400960713491E-2</v>
      </c>
      <c r="M25" s="35">
        <f ca="1"/>
        <v>0.58418326926281727</v>
      </c>
      <c r="N25" s="35">
        <f ca="1"/>
        <v>-0.33876808036481715</v>
      </c>
      <c r="O25" s="35">
        <f ca="1"/>
        <v>0.36200329861496972</v>
      </c>
      <c r="Q25" s="2">
        <f ca="1"/>
        <v>0</v>
      </c>
      <c r="R25" s="2">
        <f ca="1"/>
        <v>1</v>
      </c>
      <c r="S25" s="2">
        <f ca="1"/>
        <v>0</v>
      </c>
      <c r="T25" s="2">
        <f ca="1"/>
        <v>1</v>
      </c>
      <c r="U25" s="2">
        <f ca="1"/>
        <v>0</v>
      </c>
      <c r="V25" s="2">
        <f ca="1"/>
        <v>0</v>
      </c>
      <c r="W25" s="2">
        <f ca="1"/>
        <v>1</v>
      </c>
      <c r="X25" s="2">
        <f ca="1"/>
        <v>0</v>
      </c>
      <c r="Y25" s="2">
        <f ca="1"/>
        <v>0</v>
      </c>
      <c r="AB25" s="3"/>
      <c r="AJ25" s="1"/>
    </row>
    <row r="26" spans="3:49" x14ac:dyDescent="0.2">
      <c r="C26" s="35">
        <f ca="1"/>
        <v>0.43979150728791794</v>
      </c>
      <c r="D26" s="35">
        <f ca="1"/>
        <v>0.15126203739118416</v>
      </c>
      <c r="E26" s="35">
        <f ca="1"/>
        <v>0.31967573000063565</v>
      </c>
      <c r="G26" s="35">
        <f ca="1"/>
        <v>-0.21574248095429255</v>
      </c>
      <c r="H26" s="35">
        <f ca="1"/>
        <v>0.38646198429568446</v>
      </c>
      <c r="I26" s="35">
        <f ca="1"/>
        <v>-0.41268980841018144</v>
      </c>
      <c r="J26" s="35">
        <f ca="1"/>
        <v>-0.12407437264492471</v>
      </c>
      <c r="K26" s="35">
        <f ca="1"/>
        <v>-0.48851448638248407</v>
      </c>
      <c r="L26" s="35">
        <f ca="1"/>
        <v>-0.51813538722720232</v>
      </c>
      <c r="M26" s="35">
        <f ca="1"/>
        <v>-0.33508198575538928</v>
      </c>
      <c r="N26" s="35">
        <f ca="1"/>
        <v>-0.61167083938580091</v>
      </c>
      <c r="O26" s="35">
        <f ca="1"/>
        <v>-0.20769469706590871</v>
      </c>
      <c r="Q26" s="2">
        <f ca="1"/>
        <v>0</v>
      </c>
      <c r="R26" s="2">
        <f ca="1"/>
        <v>0</v>
      </c>
      <c r="S26" s="2">
        <f ca="1"/>
        <v>0</v>
      </c>
      <c r="T26" s="2">
        <f ca="1"/>
        <v>0</v>
      </c>
      <c r="U26" s="2">
        <f ca="1"/>
        <v>0</v>
      </c>
      <c r="V26" s="2">
        <f ca="1"/>
        <v>0</v>
      </c>
      <c r="W26" s="2">
        <f ca="1"/>
        <v>0</v>
      </c>
      <c r="X26" s="2">
        <f ca="1"/>
        <v>0</v>
      </c>
      <c r="Y26" s="2">
        <f ca="1"/>
        <v>0</v>
      </c>
      <c r="AB26" s="3"/>
      <c r="AJ26" s="1"/>
    </row>
    <row r="27" spans="3:49" x14ac:dyDescent="0.2">
      <c r="C27" s="35">
        <f ca="1"/>
        <v>-0.36058169154342612</v>
      </c>
      <c r="D27" s="35">
        <f ca="1"/>
        <v>0.67416337467694576</v>
      </c>
      <c r="E27" s="35">
        <f ca="1"/>
        <v>-3.072219820977562E-2</v>
      </c>
      <c r="G27" s="35">
        <f ca="1"/>
        <v>0.67114048713538366</v>
      </c>
      <c r="H27" s="35">
        <f ca="1"/>
        <v>0.21696331430977564</v>
      </c>
      <c r="I27" s="35">
        <f ca="1"/>
        <v>-0.28331307617679335</v>
      </c>
      <c r="J27" s="35">
        <f ca="1"/>
        <v>0.57295217801018705</v>
      </c>
      <c r="K27" s="35">
        <f ca="1"/>
        <v>0.36068859603084635</v>
      </c>
      <c r="L27" s="35">
        <f ca="1"/>
        <v>-0.44615339541264076</v>
      </c>
      <c r="M27" s="35">
        <f ca="1"/>
        <v>-0.1513697959734383</v>
      </c>
      <c r="N27" s="35">
        <f ca="1"/>
        <v>-7.830051250370032E-2</v>
      </c>
      <c r="O27" s="35">
        <f ca="1"/>
        <v>-0.37612225493153562</v>
      </c>
      <c r="Q27" s="2">
        <f ca="1"/>
        <v>1</v>
      </c>
      <c r="R27" s="2">
        <f ca="1"/>
        <v>0</v>
      </c>
      <c r="S27" s="2">
        <f ca="1"/>
        <v>0</v>
      </c>
      <c r="T27" s="2">
        <f ca="1"/>
        <v>1</v>
      </c>
      <c r="U27" s="2">
        <f ca="1"/>
        <v>0</v>
      </c>
      <c r="V27" s="2">
        <f ca="1"/>
        <v>0</v>
      </c>
      <c r="W27" s="2">
        <f ca="1"/>
        <v>0</v>
      </c>
      <c r="X27" s="2">
        <f ca="1"/>
        <v>0</v>
      </c>
      <c r="Y27" s="2">
        <f ca="1"/>
        <v>0</v>
      </c>
      <c r="AB27" s="3"/>
      <c r="AJ27" s="1"/>
    </row>
    <row r="28" spans="3:49" x14ac:dyDescent="0.2">
      <c r="AB28" s="3"/>
      <c r="AJ28" s="1"/>
      <c r="AM28" s="26"/>
    </row>
    <row r="29" spans="3:49" x14ac:dyDescent="0.2">
      <c r="AB29" s="3"/>
      <c r="AH29" s="25"/>
      <c r="AI29" s="42"/>
      <c r="AJ29" s="1"/>
      <c r="AM29" s="26"/>
    </row>
    <row r="30" spans="3:49" ht="16" thickBot="1" x14ac:dyDescent="0.25">
      <c r="Q30" s="1" t="s">
        <v>0</v>
      </c>
      <c r="AB30" s="3"/>
      <c r="AH30" s="26"/>
      <c r="AJ30" s="1"/>
      <c r="AN30" s="26"/>
    </row>
    <row r="31" spans="3:49" x14ac:dyDescent="0.2">
      <c r="Q31" s="12" cm="1">
        <f t="array" aca="1" ref="Q31:Y34" ca="1">_xlfn.ANCHORARRAY(Q12)</f>
        <v>0</v>
      </c>
      <c r="R31" s="39">
        <f ca="1"/>
        <v>0</v>
      </c>
      <c r="S31" s="16">
        <f ca="1"/>
        <v>0</v>
      </c>
      <c r="T31" s="16">
        <f ca="1"/>
        <v>0</v>
      </c>
      <c r="U31" s="16">
        <f ca="1"/>
        <v>0</v>
      </c>
      <c r="V31" s="16">
        <f ca="1"/>
        <v>1</v>
      </c>
      <c r="W31" s="16">
        <f ca="1"/>
        <v>0</v>
      </c>
      <c r="X31" s="16">
        <f ca="1"/>
        <v>0</v>
      </c>
      <c r="Y31" s="16">
        <f ca="1"/>
        <v>0</v>
      </c>
      <c r="AB31" s="3"/>
      <c r="AJ31" s="1"/>
    </row>
    <row r="32" spans="3:49" x14ac:dyDescent="0.2">
      <c r="Q32" s="13">
        <f ca="1"/>
        <v>0</v>
      </c>
      <c r="R32" s="39">
        <f ca="1"/>
        <v>0</v>
      </c>
      <c r="S32" s="16">
        <f ca="1"/>
        <v>0</v>
      </c>
      <c r="T32" s="16">
        <f ca="1"/>
        <v>1</v>
      </c>
      <c r="U32" s="16">
        <f ca="1"/>
        <v>0</v>
      </c>
      <c r="V32" s="16">
        <f ca="1"/>
        <v>0</v>
      </c>
      <c r="W32" s="16">
        <f ca="1"/>
        <v>1</v>
      </c>
      <c r="X32" s="16">
        <f ca="1"/>
        <v>0</v>
      </c>
      <c r="Y32" s="16">
        <f ca="1"/>
        <v>0</v>
      </c>
      <c r="AM32" s="26"/>
      <c r="AN32" s="26"/>
      <c r="AO32" s="26"/>
      <c r="AP32" s="25"/>
      <c r="AQ32" s="26"/>
      <c r="AR32" s="25"/>
      <c r="AS32" s="26"/>
      <c r="AT32" s="26"/>
      <c r="AU32" s="26"/>
      <c r="AV32" s="26"/>
      <c r="AW32" s="26"/>
    </row>
    <row r="33" spans="8:49" x14ac:dyDescent="0.2">
      <c r="Q33" s="13">
        <f ca="1"/>
        <v>0</v>
      </c>
      <c r="R33" s="39">
        <f ca="1"/>
        <v>0</v>
      </c>
      <c r="S33" s="16">
        <f ca="1"/>
        <v>0</v>
      </c>
      <c r="T33" s="16">
        <f ca="1"/>
        <v>1</v>
      </c>
      <c r="U33" s="16">
        <f ca="1"/>
        <v>0</v>
      </c>
      <c r="V33" s="16">
        <f ca="1"/>
        <v>0</v>
      </c>
      <c r="W33" s="16">
        <f ca="1"/>
        <v>1</v>
      </c>
      <c r="X33" s="16">
        <f ca="1"/>
        <v>0</v>
      </c>
      <c r="Y33" s="16">
        <f ca="1"/>
        <v>0</v>
      </c>
      <c r="AA33" s="36" t="s">
        <v>22</v>
      </c>
      <c r="AB33" s="37"/>
      <c r="AC33" s="37"/>
      <c r="AD33" s="37"/>
      <c r="AE33" s="37"/>
      <c r="AF33" s="37"/>
      <c r="AG33" s="38"/>
      <c r="AN33" s="26"/>
      <c r="AO33" s="26"/>
      <c r="AP33" s="25"/>
      <c r="AQ33" s="26"/>
      <c r="AR33" s="25"/>
      <c r="AS33" s="26"/>
      <c r="AT33" s="26"/>
      <c r="AU33" s="26"/>
      <c r="AV33" s="26"/>
      <c r="AW33" s="26"/>
    </row>
    <row r="34" spans="8:49" ht="16" thickBot="1" x14ac:dyDescent="0.25">
      <c r="Q34" s="14">
        <f ca="1"/>
        <v>0</v>
      </c>
      <c r="R34" s="39">
        <f ca="1"/>
        <v>0</v>
      </c>
      <c r="S34" s="16">
        <f ca="1"/>
        <v>0</v>
      </c>
      <c r="T34" s="16">
        <f ca="1"/>
        <v>0</v>
      </c>
      <c r="U34" s="16">
        <f ca="1"/>
        <v>0</v>
      </c>
      <c r="V34" s="16">
        <f ca="1"/>
        <v>0</v>
      </c>
      <c r="W34" s="16">
        <f ca="1"/>
        <v>0</v>
      </c>
      <c r="X34" s="16">
        <f ca="1"/>
        <v>0</v>
      </c>
      <c r="Y34" s="16">
        <f ca="1"/>
        <v>0</v>
      </c>
      <c r="AA34" s="5"/>
      <c r="AB34" s="5"/>
      <c r="AC34" s="5"/>
      <c r="AD34" s="5"/>
      <c r="AE34" s="5"/>
      <c r="AF34" s="5"/>
      <c r="AG34" s="9"/>
      <c r="AN34" s="26"/>
    </row>
    <row r="35" spans="8:49" ht="16" thickBot="1" x14ac:dyDescent="0.25">
      <c r="AA35" s="3" t="s">
        <v>10</v>
      </c>
      <c r="AB35" s="20" cm="1">
        <f t="array" aca="1" ref="AB35:AE35" ca="1">TRANSPOSE(Q31:Q34)</f>
        <v>0</v>
      </c>
      <c r="AC35" s="21">
        <f ca="1"/>
        <v>0</v>
      </c>
      <c r="AD35" s="21">
        <f ca="1"/>
        <v>0</v>
      </c>
      <c r="AE35" s="22">
        <f ca="1"/>
        <v>0</v>
      </c>
    </row>
    <row r="36" spans="8:49" ht="16" thickBot="1" x14ac:dyDescent="0.25">
      <c r="L36" s="1" t="s">
        <v>3</v>
      </c>
      <c r="Q36" s="1" t="s">
        <v>4</v>
      </c>
      <c r="R36" s="3"/>
      <c r="Y36" s="3"/>
      <c r="AA36" s="3" t="s">
        <v>11</v>
      </c>
      <c r="AB36" s="20" cm="1">
        <f t="array" aca="1" ref="AB36:AE36" ca="1">L37:O37</f>
        <v>1</v>
      </c>
      <c r="AC36" s="21">
        <f ca="1"/>
        <v>0</v>
      </c>
      <c r="AD36" s="21">
        <f ca="1"/>
        <v>0</v>
      </c>
      <c r="AE36" s="22">
        <f ca="1"/>
        <v>0</v>
      </c>
    </row>
    <row r="37" spans="8:49" ht="16" thickBot="1" x14ac:dyDescent="0.25">
      <c r="L37" s="20" cm="1">
        <f t="array" aca="1" ref="L37:O45" ca="1">TRANSPOSE(_xlfn.ANCHORARRAY(Q18))</f>
        <v>1</v>
      </c>
      <c r="M37" s="21">
        <f ca="1"/>
        <v>0</v>
      </c>
      <c r="N37" s="21">
        <f ca="1"/>
        <v>0</v>
      </c>
      <c r="O37" s="22">
        <f ca="1"/>
        <v>0</v>
      </c>
      <c r="P37" s="3"/>
      <c r="Q37" s="27" cm="1">
        <f t="array" aca="1" ref="Q37:Y45" ca="1">MMULT(_xlfn.ANCHORARRAY(L37),_xlfn.ANCHORARRAY(Q31))</f>
        <v>0</v>
      </c>
      <c r="R37" s="15">
        <f ca="1"/>
        <v>0</v>
      </c>
      <c r="S37" s="2">
        <f ca="1"/>
        <v>0</v>
      </c>
      <c r="T37" s="2">
        <f ca="1"/>
        <v>0</v>
      </c>
      <c r="U37" s="2">
        <f ca="1"/>
        <v>0</v>
      </c>
      <c r="V37" s="2">
        <f ca="1"/>
        <v>1</v>
      </c>
      <c r="W37" s="2">
        <f ca="1"/>
        <v>0</v>
      </c>
      <c r="X37" s="2">
        <f ca="1"/>
        <v>0</v>
      </c>
      <c r="Y37" s="4">
        <f ca="1"/>
        <v>0</v>
      </c>
      <c r="AA37" s="3"/>
      <c r="AC37" s="1"/>
      <c r="AG37" s="1" t="s">
        <v>50</v>
      </c>
      <c r="AJ37" s="1"/>
    </row>
    <row r="38" spans="8:49" ht="16" thickBot="1" x14ac:dyDescent="0.25">
      <c r="L38" s="40">
        <f ca="1"/>
        <v>0</v>
      </c>
      <c r="M38" s="40">
        <f ca="1"/>
        <v>0</v>
      </c>
      <c r="N38" s="40">
        <f ca="1"/>
        <v>0</v>
      </c>
      <c r="O38" s="40">
        <f ca="1"/>
        <v>0</v>
      </c>
      <c r="Q38" s="7">
        <f ca="1"/>
        <v>0</v>
      </c>
      <c r="R38" s="4">
        <f ca="1"/>
        <v>0</v>
      </c>
      <c r="S38" s="2">
        <f ca="1"/>
        <v>0</v>
      </c>
      <c r="T38" s="2">
        <f ca="1"/>
        <v>0</v>
      </c>
      <c r="U38" s="2">
        <f ca="1"/>
        <v>0</v>
      </c>
      <c r="V38" s="2">
        <f ca="1"/>
        <v>0</v>
      </c>
      <c r="W38" s="2">
        <f ca="1"/>
        <v>0</v>
      </c>
      <c r="X38" s="2">
        <f ca="1"/>
        <v>0</v>
      </c>
      <c r="Y38" s="4">
        <f ca="1"/>
        <v>0</v>
      </c>
      <c r="AA38" s="3" t="s">
        <v>12</v>
      </c>
      <c r="AB38" s="2">
        <f ca="1">AB35*AB36</f>
        <v>0</v>
      </c>
      <c r="AC38" s="2">
        <f ca="1">AC35*AC36</f>
        <v>0</v>
      </c>
      <c r="AD38" s="2">
        <f ca="1">AD35*AD36</f>
        <v>0</v>
      </c>
      <c r="AE38" s="2">
        <f ca="1">AE35*AE36</f>
        <v>0</v>
      </c>
      <c r="AF38" s="25" t="s">
        <v>7</v>
      </c>
      <c r="AG38" s="27">
        <f ca="1">SUM(AB38:AE38)</f>
        <v>0</v>
      </c>
      <c r="AJ38" s="1"/>
    </row>
    <row r="39" spans="8:49" x14ac:dyDescent="0.2">
      <c r="L39" s="17">
        <f ca="1"/>
        <v>0</v>
      </c>
      <c r="M39" s="17">
        <f ca="1"/>
        <v>1</v>
      </c>
      <c r="N39" s="17">
        <f ca="1"/>
        <v>0</v>
      </c>
      <c r="O39" s="17">
        <f ca="1"/>
        <v>0</v>
      </c>
      <c r="Q39" s="2">
        <f ca="1"/>
        <v>0</v>
      </c>
      <c r="R39" s="4">
        <f ca="1"/>
        <v>0</v>
      </c>
      <c r="S39" s="2">
        <f ca="1"/>
        <v>0</v>
      </c>
      <c r="T39" s="2">
        <f ca="1"/>
        <v>1</v>
      </c>
      <c r="U39" s="2">
        <f ca="1"/>
        <v>0</v>
      </c>
      <c r="V39" s="2">
        <f ca="1"/>
        <v>0</v>
      </c>
      <c r="W39" s="2">
        <f ca="1"/>
        <v>1</v>
      </c>
      <c r="X39" s="2">
        <f ca="1"/>
        <v>0</v>
      </c>
      <c r="Y39" s="4">
        <f ca="1"/>
        <v>0</v>
      </c>
      <c r="AA39" s="6"/>
      <c r="AB39" s="6"/>
      <c r="AC39" s="6"/>
      <c r="AD39" s="6"/>
      <c r="AE39" s="6"/>
      <c r="AF39" s="6"/>
      <c r="AG39" s="11"/>
      <c r="AJ39" s="1"/>
    </row>
    <row r="40" spans="8:49" x14ac:dyDescent="0.2">
      <c r="L40" s="17">
        <f ca="1"/>
        <v>1</v>
      </c>
      <c r="M40" s="17">
        <f ca="1"/>
        <v>0</v>
      </c>
      <c r="N40" s="17">
        <f ca="1"/>
        <v>0</v>
      </c>
      <c r="O40" s="17">
        <f ca="1"/>
        <v>0</v>
      </c>
      <c r="Q40" s="2">
        <f ca="1"/>
        <v>0</v>
      </c>
      <c r="R40" s="4">
        <f ca="1"/>
        <v>0</v>
      </c>
      <c r="S40" s="2">
        <f ca="1"/>
        <v>0</v>
      </c>
      <c r="T40" s="2">
        <f ca="1"/>
        <v>0</v>
      </c>
      <c r="U40" s="2">
        <f ca="1"/>
        <v>0</v>
      </c>
      <c r="V40" s="2">
        <f ca="1"/>
        <v>1</v>
      </c>
      <c r="W40" s="2">
        <f ca="1"/>
        <v>0</v>
      </c>
      <c r="X40" s="2">
        <f ca="1"/>
        <v>0</v>
      </c>
      <c r="Y40" s="4">
        <f ca="1"/>
        <v>0</v>
      </c>
      <c r="AC40" s="1"/>
      <c r="AJ40" s="1"/>
    </row>
    <row r="41" spans="8:49" x14ac:dyDescent="0.2">
      <c r="L41" s="17">
        <f ca="1"/>
        <v>0</v>
      </c>
      <c r="M41" s="17">
        <f ca="1"/>
        <v>1</v>
      </c>
      <c r="N41" s="17">
        <f ca="1"/>
        <v>0</v>
      </c>
      <c r="O41" s="17">
        <f ca="1"/>
        <v>1</v>
      </c>
      <c r="Q41" s="2">
        <f ca="1"/>
        <v>0</v>
      </c>
      <c r="R41" s="4">
        <f ca="1"/>
        <v>0</v>
      </c>
      <c r="S41" s="2">
        <f ca="1"/>
        <v>0</v>
      </c>
      <c r="T41" s="2">
        <f ca="1"/>
        <v>1</v>
      </c>
      <c r="U41" s="2">
        <f ca="1"/>
        <v>0</v>
      </c>
      <c r="V41" s="2">
        <f ca="1"/>
        <v>0</v>
      </c>
      <c r="W41" s="2">
        <f ca="1"/>
        <v>1</v>
      </c>
      <c r="X41" s="2">
        <f ca="1"/>
        <v>0</v>
      </c>
      <c r="Y41" s="4">
        <f ca="1"/>
        <v>0</v>
      </c>
      <c r="AE41" s="178" t="s">
        <v>105</v>
      </c>
      <c r="AF41" s="179" t="b">
        <v>1</v>
      </c>
      <c r="AG41" s="178"/>
      <c r="AH41" s="149"/>
      <c r="AJ41" s="1"/>
    </row>
    <row r="42" spans="8:49" x14ac:dyDescent="0.2">
      <c r="L42" s="17">
        <f ca="1"/>
        <v>0</v>
      </c>
      <c r="M42" s="17">
        <f ca="1"/>
        <v>1</v>
      </c>
      <c r="N42" s="17">
        <f ca="1"/>
        <v>0</v>
      </c>
      <c r="O42" s="17">
        <f ca="1"/>
        <v>0</v>
      </c>
      <c r="Q42" s="2">
        <f ca="1"/>
        <v>0</v>
      </c>
      <c r="R42" s="4">
        <f ca="1"/>
        <v>0</v>
      </c>
      <c r="S42" s="2">
        <f ca="1"/>
        <v>0</v>
      </c>
      <c r="T42" s="2">
        <f ca="1"/>
        <v>1</v>
      </c>
      <c r="U42" s="2">
        <f ca="1"/>
        <v>0</v>
      </c>
      <c r="V42" s="2">
        <f ca="1"/>
        <v>0</v>
      </c>
      <c r="W42" s="2">
        <f ca="1"/>
        <v>1</v>
      </c>
      <c r="X42" s="2">
        <f ca="1"/>
        <v>0</v>
      </c>
      <c r="Y42" s="4">
        <f ca="1"/>
        <v>0</v>
      </c>
      <c r="AC42" s="1"/>
      <c r="AJ42" s="1"/>
    </row>
    <row r="43" spans="8:49" x14ac:dyDescent="0.2">
      <c r="L43" s="17">
        <f ca="1"/>
        <v>0</v>
      </c>
      <c r="M43" s="17">
        <f ca="1"/>
        <v>1</v>
      </c>
      <c r="N43" s="17">
        <f ca="1"/>
        <v>0</v>
      </c>
      <c r="O43" s="17">
        <f ca="1"/>
        <v>0</v>
      </c>
      <c r="Q43" s="2">
        <f ca="1"/>
        <v>0</v>
      </c>
      <c r="R43" s="4">
        <f ca="1"/>
        <v>0</v>
      </c>
      <c r="S43" s="2">
        <f ca="1"/>
        <v>0</v>
      </c>
      <c r="T43" s="2">
        <f ca="1"/>
        <v>1</v>
      </c>
      <c r="U43" s="2">
        <f ca="1"/>
        <v>0</v>
      </c>
      <c r="V43" s="2">
        <f ca="1"/>
        <v>0</v>
      </c>
      <c r="W43" s="2">
        <f ca="1"/>
        <v>1</v>
      </c>
      <c r="X43" s="2">
        <f ca="1"/>
        <v>0</v>
      </c>
      <c r="Y43" s="4">
        <f ca="1"/>
        <v>0</v>
      </c>
      <c r="AC43" s="1"/>
      <c r="AJ43" s="1"/>
    </row>
    <row r="44" spans="8:49" x14ac:dyDescent="0.2">
      <c r="L44" s="17">
        <f ca="1"/>
        <v>0</v>
      </c>
      <c r="M44" s="17">
        <f ca="1"/>
        <v>1</v>
      </c>
      <c r="N44" s="17">
        <f ca="1"/>
        <v>0</v>
      </c>
      <c r="O44" s="17">
        <f ca="1"/>
        <v>0</v>
      </c>
      <c r="Q44" s="2">
        <f ca="1"/>
        <v>0</v>
      </c>
      <c r="R44" s="4">
        <f ca="1"/>
        <v>0</v>
      </c>
      <c r="S44" s="2">
        <f ca="1"/>
        <v>0</v>
      </c>
      <c r="T44" s="2">
        <f ca="1"/>
        <v>1</v>
      </c>
      <c r="U44" s="2">
        <f ca="1"/>
        <v>0</v>
      </c>
      <c r="V44" s="2">
        <f ca="1"/>
        <v>0</v>
      </c>
      <c r="W44" s="2">
        <f ca="1"/>
        <v>1</v>
      </c>
      <c r="X44" s="2">
        <f ca="1"/>
        <v>0</v>
      </c>
      <c r="Y44" s="4">
        <f ca="1"/>
        <v>0</v>
      </c>
      <c r="AJ44" s="1"/>
    </row>
    <row r="45" spans="8:49" x14ac:dyDescent="0.2">
      <c r="L45" s="17">
        <f ca="1"/>
        <v>0</v>
      </c>
      <c r="M45" s="17">
        <f ca="1"/>
        <v>1</v>
      </c>
      <c r="N45" s="17">
        <f ca="1"/>
        <v>0</v>
      </c>
      <c r="O45" s="17">
        <f ca="1"/>
        <v>0</v>
      </c>
      <c r="Q45" s="2">
        <f ca="1"/>
        <v>0</v>
      </c>
      <c r="R45" s="4">
        <f ca="1"/>
        <v>0</v>
      </c>
      <c r="S45" s="2">
        <f ca="1"/>
        <v>0</v>
      </c>
      <c r="T45" s="2">
        <f ca="1"/>
        <v>1</v>
      </c>
      <c r="U45" s="2">
        <f ca="1"/>
        <v>0</v>
      </c>
      <c r="V45" s="2">
        <f ca="1"/>
        <v>0</v>
      </c>
      <c r="W45" s="2">
        <f ca="1"/>
        <v>1</v>
      </c>
      <c r="X45" s="2">
        <f ca="1"/>
        <v>0</v>
      </c>
      <c r="Y45" s="4">
        <f ca="1"/>
        <v>0</v>
      </c>
      <c r="AC45" s="1"/>
      <c r="AJ45" s="1"/>
    </row>
    <row r="47" spans="8:49" x14ac:dyDescent="0.2">
      <c r="Q47" s="1" t="s">
        <v>21</v>
      </c>
    </row>
    <row r="48" spans="8:49" x14ac:dyDescent="0.2">
      <c r="H48" s="31"/>
      <c r="K48" s="51"/>
      <c r="L48" s="51"/>
      <c r="M48" s="52" t="s">
        <v>20</v>
      </c>
      <c r="N48" s="51">
        <v>0.125</v>
      </c>
      <c r="O48" s="30"/>
      <c r="Q48" s="2" cm="1">
        <f t="array" aca="1" ref="Q48:Y56" ca="1">N48*_xlfn.ANCHORARRAY(Q37)</f>
        <v>0</v>
      </c>
      <c r="R48" s="2">
        <f ca="1"/>
        <v>0</v>
      </c>
      <c r="S48" s="2">
        <f ca="1"/>
        <v>0</v>
      </c>
      <c r="T48" s="2">
        <f ca="1"/>
        <v>0</v>
      </c>
      <c r="U48" s="2">
        <f ca="1"/>
        <v>0</v>
      </c>
      <c r="V48" s="2">
        <f ca="1"/>
        <v>0.125</v>
      </c>
      <c r="W48" s="2">
        <f ca="1"/>
        <v>0</v>
      </c>
      <c r="X48" s="2">
        <f ca="1"/>
        <v>0</v>
      </c>
      <c r="Y48" s="2">
        <f ca="1"/>
        <v>0</v>
      </c>
    </row>
    <row r="49" spans="7:25" x14ac:dyDescent="0.2">
      <c r="H49" s="3"/>
      <c r="O49" s="28"/>
      <c r="Q49" s="2">
        <f ca="1"/>
        <v>0</v>
      </c>
      <c r="R49" s="2">
        <f ca="1"/>
        <v>0</v>
      </c>
      <c r="S49" s="2">
        <f ca="1"/>
        <v>0</v>
      </c>
      <c r="T49" s="2">
        <f ca="1"/>
        <v>0</v>
      </c>
      <c r="U49" s="2">
        <f ca="1"/>
        <v>0</v>
      </c>
      <c r="V49" s="2">
        <f ca="1"/>
        <v>0</v>
      </c>
      <c r="W49" s="2">
        <f ca="1"/>
        <v>0</v>
      </c>
      <c r="X49" s="2">
        <f ca="1"/>
        <v>0</v>
      </c>
      <c r="Y49" s="2">
        <f ca="1"/>
        <v>0</v>
      </c>
    </row>
    <row r="50" spans="7:25" x14ac:dyDescent="0.2">
      <c r="H50" s="3"/>
      <c r="M50" s="41"/>
      <c r="N50" s="25"/>
      <c r="O50" s="28"/>
      <c r="Q50" s="2">
        <f ca="1"/>
        <v>0</v>
      </c>
      <c r="R50" s="2">
        <f ca="1"/>
        <v>0</v>
      </c>
      <c r="S50" s="2">
        <f ca="1"/>
        <v>0</v>
      </c>
      <c r="T50" s="2">
        <f ca="1"/>
        <v>0.125</v>
      </c>
      <c r="U50" s="2">
        <f ca="1"/>
        <v>0</v>
      </c>
      <c r="V50" s="2">
        <f ca="1"/>
        <v>0</v>
      </c>
      <c r="W50" s="2">
        <f ca="1"/>
        <v>0.125</v>
      </c>
      <c r="X50" s="2">
        <f ca="1"/>
        <v>0</v>
      </c>
      <c r="Y50" s="2">
        <f ca="1"/>
        <v>0</v>
      </c>
    </row>
    <row r="51" spans="7:25" x14ac:dyDescent="0.2">
      <c r="H51" s="3"/>
      <c r="M51" s="41"/>
      <c r="N51" s="25"/>
      <c r="O51" s="28"/>
      <c r="Q51" s="2">
        <f ca="1"/>
        <v>0</v>
      </c>
      <c r="R51" s="2">
        <f ca="1"/>
        <v>0</v>
      </c>
      <c r="S51" s="2">
        <f ca="1"/>
        <v>0</v>
      </c>
      <c r="T51" s="2">
        <f ca="1"/>
        <v>0</v>
      </c>
      <c r="U51" s="2">
        <f ca="1"/>
        <v>0</v>
      </c>
      <c r="V51" s="2">
        <f ca="1"/>
        <v>0.125</v>
      </c>
      <c r="W51" s="2">
        <f ca="1"/>
        <v>0</v>
      </c>
      <c r="X51" s="2">
        <f ca="1"/>
        <v>0</v>
      </c>
      <c r="Y51" s="2">
        <f ca="1"/>
        <v>0</v>
      </c>
    </row>
    <row r="52" spans="7:25" x14ac:dyDescent="0.2">
      <c r="H52" s="31"/>
      <c r="M52" s="41"/>
      <c r="N52" s="25"/>
      <c r="O52" s="30"/>
      <c r="Q52" s="2">
        <f ca="1"/>
        <v>0</v>
      </c>
      <c r="R52" s="2">
        <f ca="1"/>
        <v>0</v>
      </c>
      <c r="S52" s="2">
        <f ca="1"/>
        <v>0</v>
      </c>
      <c r="T52" s="2">
        <f ca="1"/>
        <v>0.125</v>
      </c>
      <c r="U52" s="2">
        <f ca="1"/>
        <v>0</v>
      </c>
      <c r="V52" s="2">
        <f ca="1"/>
        <v>0</v>
      </c>
      <c r="W52" s="2">
        <f ca="1"/>
        <v>0.125</v>
      </c>
      <c r="X52" s="2">
        <f ca="1"/>
        <v>0</v>
      </c>
      <c r="Y52" s="2">
        <f ca="1"/>
        <v>0</v>
      </c>
    </row>
    <row r="53" spans="7:25" x14ac:dyDescent="0.2">
      <c r="H53" s="3"/>
      <c r="M53" s="41"/>
      <c r="N53" s="25"/>
      <c r="O53" s="28"/>
      <c r="Q53" s="2">
        <f ca="1"/>
        <v>0</v>
      </c>
      <c r="R53" s="2">
        <f ca="1"/>
        <v>0</v>
      </c>
      <c r="S53" s="2">
        <f ca="1"/>
        <v>0</v>
      </c>
      <c r="T53" s="2">
        <f ca="1"/>
        <v>0.125</v>
      </c>
      <c r="U53" s="2">
        <f ca="1"/>
        <v>0</v>
      </c>
      <c r="V53" s="2">
        <f ca="1"/>
        <v>0</v>
      </c>
      <c r="W53" s="2">
        <f ca="1"/>
        <v>0.125</v>
      </c>
      <c r="X53" s="2">
        <f ca="1"/>
        <v>0</v>
      </c>
      <c r="Y53" s="2">
        <f ca="1"/>
        <v>0</v>
      </c>
    </row>
    <row r="54" spans="7:25" x14ac:dyDescent="0.2">
      <c r="H54" s="3"/>
      <c r="M54" s="41"/>
      <c r="N54" s="25"/>
      <c r="O54" s="28"/>
      <c r="Q54" s="2">
        <f ca="1"/>
        <v>0</v>
      </c>
      <c r="R54" s="2">
        <f ca="1"/>
        <v>0</v>
      </c>
      <c r="S54" s="2">
        <f ca="1"/>
        <v>0</v>
      </c>
      <c r="T54" s="2">
        <f ca="1"/>
        <v>0.125</v>
      </c>
      <c r="U54" s="2">
        <f ca="1"/>
        <v>0</v>
      </c>
      <c r="V54" s="2">
        <f ca="1"/>
        <v>0</v>
      </c>
      <c r="W54" s="2">
        <f ca="1"/>
        <v>0.125</v>
      </c>
      <c r="X54" s="2">
        <f ca="1"/>
        <v>0</v>
      </c>
      <c r="Y54" s="2">
        <f ca="1"/>
        <v>0</v>
      </c>
    </row>
    <row r="55" spans="7:25" x14ac:dyDescent="0.2">
      <c r="H55" s="3"/>
      <c r="M55" s="41"/>
      <c r="N55" s="25"/>
      <c r="O55" s="28"/>
      <c r="Q55" s="2">
        <f ca="1"/>
        <v>0</v>
      </c>
      <c r="R55" s="2">
        <f ca="1"/>
        <v>0</v>
      </c>
      <c r="S55" s="2">
        <f ca="1"/>
        <v>0</v>
      </c>
      <c r="T55" s="2">
        <f ca="1"/>
        <v>0.125</v>
      </c>
      <c r="U55" s="2">
        <f ca="1"/>
        <v>0</v>
      </c>
      <c r="V55" s="2">
        <f ca="1"/>
        <v>0</v>
      </c>
      <c r="W55" s="2">
        <f ca="1"/>
        <v>0.125</v>
      </c>
      <c r="X55" s="2">
        <f ca="1"/>
        <v>0</v>
      </c>
      <c r="Y55" s="2">
        <f ca="1"/>
        <v>0</v>
      </c>
    </row>
    <row r="56" spans="7:25" x14ac:dyDescent="0.2">
      <c r="H56" s="3"/>
      <c r="M56" s="41"/>
      <c r="N56" s="25"/>
      <c r="O56" s="28"/>
      <c r="Q56" s="2">
        <f ca="1"/>
        <v>0</v>
      </c>
      <c r="R56" s="2">
        <f ca="1"/>
        <v>0</v>
      </c>
      <c r="S56" s="2">
        <f ca="1"/>
        <v>0</v>
      </c>
      <c r="T56" s="2">
        <f ca="1"/>
        <v>0.125</v>
      </c>
      <c r="U56" s="2">
        <f ca="1"/>
        <v>0</v>
      </c>
      <c r="V56" s="2">
        <f ca="1"/>
        <v>0</v>
      </c>
      <c r="W56" s="2">
        <f ca="1"/>
        <v>0.125</v>
      </c>
      <c r="X56" s="2">
        <f ca="1"/>
        <v>0</v>
      </c>
      <c r="Y56" s="2">
        <f ca="1"/>
        <v>0</v>
      </c>
    </row>
    <row r="58" spans="7:25" x14ac:dyDescent="0.2">
      <c r="G58" s="1" t="s">
        <v>1</v>
      </c>
      <c r="Q58" s="1" t="s">
        <v>5</v>
      </c>
    </row>
    <row r="59" spans="7:25" x14ac:dyDescent="0.2">
      <c r="G59" s="35" cm="1">
        <f t="array" aca="1" ref="G59:O62" ca="1">_xlfn.ANCHORARRAY(Q24)</f>
        <v>0</v>
      </c>
      <c r="H59" s="35">
        <f ca="1"/>
        <v>0</v>
      </c>
      <c r="I59" s="35">
        <f ca="1"/>
        <v>0</v>
      </c>
      <c r="J59" s="35">
        <f ca="1"/>
        <v>0</v>
      </c>
      <c r="K59" s="35">
        <f ca="1"/>
        <v>0</v>
      </c>
      <c r="L59" s="35">
        <f ca="1"/>
        <v>0</v>
      </c>
      <c r="M59" s="35">
        <f ca="1"/>
        <v>0</v>
      </c>
      <c r="N59" s="35">
        <f ca="1"/>
        <v>0</v>
      </c>
      <c r="O59" s="35">
        <f ca="1"/>
        <v>0</v>
      </c>
      <c r="Q59" s="2" cm="1">
        <f t="array" aca="1" ref="Q59:Y62" ca="1">MMULT(_xlfn.ANCHORARRAY(G59),Q48:Y56)</f>
        <v>0</v>
      </c>
      <c r="R59" s="2">
        <f ca="1"/>
        <v>0</v>
      </c>
      <c r="S59" s="2">
        <f ca="1"/>
        <v>0</v>
      </c>
      <c r="T59" s="2">
        <f ca="1"/>
        <v>0</v>
      </c>
      <c r="U59" s="2">
        <f ca="1"/>
        <v>0</v>
      </c>
      <c r="V59" s="2">
        <f ca="1"/>
        <v>0</v>
      </c>
      <c r="W59" s="2">
        <f ca="1"/>
        <v>0</v>
      </c>
      <c r="X59" s="2">
        <f ca="1"/>
        <v>0</v>
      </c>
      <c r="Y59" s="2">
        <f ca="1"/>
        <v>0</v>
      </c>
    </row>
    <row r="60" spans="7:25" x14ac:dyDescent="0.2">
      <c r="G60" s="35">
        <f ca="1"/>
        <v>0</v>
      </c>
      <c r="H60" s="35">
        <f ca="1"/>
        <v>1</v>
      </c>
      <c r="I60" s="35">
        <f ca="1"/>
        <v>0</v>
      </c>
      <c r="J60" s="35">
        <f ca="1"/>
        <v>1</v>
      </c>
      <c r="K60" s="35">
        <f ca="1"/>
        <v>0</v>
      </c>
      <c r="L60" s="35">
        <f ca="1"/>
        <v>0</v>
      </c>
      <c r="M60" s="35">
        <f ca="1"/>
        <v>1</v>
      </c>
      <c r="N60" s="35">
        <f ca="1"/>
        <v>0</v>
      </c>
      <c r="O60" s="35">
        <f ca="1"/>
        <v>0</v>
      </c>
      <c r="Q60" s="2">
        <f ca="1"/>
        <v>0</v>
      </c>
      <c r="R60" s="2">
        <f ca="1"/>
        <v>0</v>
      </c>
      <c r="S60" s="2">
        <f ca="1"/>
        <v>0</v>
      </c>
      <c r="T60" s="2">
        <f ca="1"/>
        <v>0.125</v>
      </c>
      <c r="U60" s="2">
        <f ca="1"/>
        <v>0</v>
      </c>
      <c r="V60" s="2">
        <f ca="1"/>
        <v>0.125</v>
      </c>
      <c r="W60" s="2">
        <f ca="1"/>
        <v>0.125</v>
      </c>
      <c r="X60" s="2">
        <f ca="1"/>
        <v>0</v>
      </c>
      <c r="Y60" s="2">
        <f ca="1"/>
        <v>0</v>
      </c>
    </row>
    <row r="61" spans="7:25" x14ac:dyDescent="0.2">
      <c r="G61" s="35">
        <f ca="1"/>
        <v>0</v>
      </c>
      <c r="H61" s="35">
        <f ca="1"/>
        <v>0</v>
      </c>
      <c r="I61" s="35">
        <f ca="1"/>
        <v>0</v>
      </c>
      <c r="J61" s="35">
        <f ca="1"/>
        <v>0</v>
      </c>
      <c r="K61" s="35">
        <f ca="1"/>
        <v>0</v>
      </c>
      <c r="L61" s="35">
        <f ca="1"/>
        <v>0</v>
      </c>
      <c r="M61" s="35">
        <f ca="1"/>
        <v>0</v>
      </c>
      <c r="N61" s="35">
        <f ca="1"/>
        <v>0</v>
      </c>
      <c r="O61" s="35">
        <f ca="1"/>
        <v>0</v>
      </c>
      <c r="Q61" s="2">
        <f ca="1"/>
        <v>0</v>
      </c>
      <c r="R61" s="2">
        <f ca="1"/>
        <v>0</v>
      </c>
      <c r="S61" s="2">
        <f ca="1"/>
        <v>0</v>
      </c>
      <c r="T61" s="2">
        <f ca="1"/>
        <v>0</v>
      </c>
      <c r="U61" s="2">
        <f ca="1"/>
        <v>0</v>
      </c>
      <c r="V61" s="2">
        <f ca="1"/>
        <v>0</v>
      </c>
      <c r="W61" s="2">
        <f ca="1"/>
        <v>0</v>
      </c>
      <c r="X61" s="2">
        <f ca="1"/>
        <v>0</v>
      </c>
      <c r="Y61" s="2">
        <f ca="1"/>
        <v>0</v>
      </c>
    </row>
    <row r="62" spans="7:25" x14ac:dyDescent="0.2">
      <c r="G62" s="35">
        <f ca="1"/>
        <v>1</v>
      </c>
      <c r="H62" s="35">
        <f ca="1"/>
        <v>0</v>
      </c>
      <c r="I62" s="35">
        <f ca="1"/>
        <v>0</v>
      </c>
      <c r="J62" s="35">
        <f ca="1"/>
        <v>1</v>
      </c>
      <c r="K62" s="35">
        <f ca="1"/>
        <v>0</v>
      </c>
      <c r="L62" s="35">
        <f ca="1"/>
        <v>0</v>
      </c>
      <c r="M62" s="35">
        <f ca="1"/>
        <v>0</v>
      </c>
      <c r="N62" s="35">
        <f ca="1"/>
        <v>0</v>
      </c>
      <c r="O62" s="35">
        <f ca="1"/>
        <v>0</v>
      </c>
      <c r="Q62" s="2">
        <f ca="1"/>
        <v>0</v>
      </c>
      <c r="R62" s="2">
        <f ca="1"/>
        <v>0</v>
      </c>
      <c r="S62" s="2">
        <f ca="1"/>
        <v>0</v>
      </c>
      <c r="T62" s="2">
        <f ca="1"/>
        <v>0</v>
      </c>
      <c r="U62" s="2">
        <f ca="1"/>
        <v>0</v>
      </c>
      <c r="V62" s="2">
        <f ca="1"/>
        <v>0.25</v>
      </c>
      <c r="W62" s="2">
        <f ca="1"/>
        <v>0</v>
      </c>
      <c r="X62" s="2">
        <f ca="1"/>
        <v>0</v>
      </c>
      <c r="Y62" s="2">
        <f ca="1"/>
        <v>0</v>
      </c>
    </row>
    <row r="64" spans="7:25" x14ac:dyDescent="0.2">
      <c r="Q64" s="1" t="s">
        <v>99</v>
      </c>
    </row>
    <row r="65" spans="17:25" x14ac:dyDescent="0.2">
      <c r="Q65" s="2" cm="1">
        <f t="array" aca="1" ref="Q65:Y68" ca="1">IF(_xlfn.ANCHORARRAY(Q59) &gt; E6, 1, 0)</f>
        <v>0</v>
      </c>
      <c r="R65" s="2">
        <f ca="1"/>
        <v>0</v>
      </c>
      <c r="S65" s="2">
        <f ca="1"/>
        <v>0</v>
      </c>
      <c r="T65" s="2">
        <f ca="1"/>
        <v>0</v>
      </c>
      <c r="U65" s="2">
        <f ca="1"/>
        <v>0</v>
      </c>
      <c r="V65" s="2">
        <f ca="1"/>
        <v>0</v>
      </c>
      <c r="W65" s="2">
        <f ca="1"/>
        <v>0</v>
      </c>
      <c r="X65" s="2">
        <f ca="1"/>
        <v>0</v>
      </c>
      <c r="Y65" s="2">
        <f ca="1"/>
        <v>0</v>
      </c>
    </row>
    <row r="66" spans="17:25" x14ac:dyDescent="0.2">
      <c r="Q66" s="2">
        <f ca="1"/>
        <v>0</v>
      </c>
      <c r="R66" s="2">
        <f ca="1"/>
        <v>0</v>
      </c>
      <c r="S66" s="2">
        <f ca="1"/>
        <v>0</v>
      </c>
      <c r="T66" s="2">
        <f ca="1"/>
        <v>0</v>
      </c>
      <c r="U66" s="2">
        <f ca="1"/>
        <v>0</v>
      </c>
      <c r="V66" s="2">
        <f ca="1"/>
        <v>0</v>
      </c>
      <c r="W66" s="2">
        <f ca="1"/>
        <v>0</v>
      </c>
      <c r="X66" s="2">
        <f ca="1"/>
        <v>0</v>
      </c>
      <c r="Y66" s="2">
        <f ca="1"/>
        <v>0</v>
      </c>
    </row>
    <row r="67" spans="17:25" x14ac:dyDescent="0.2">
      <c r="Q67" s="2">
        <f ca="1"/>
        <v>0</v>
      </c>
      <c r="R67" s="2">
        <f ca="1"/>
        <v>0</v>
      </c>
      <c r="S67" s="2">
        <f ca="1"/>
        <v>0</v>
      </c>
      <c r="T67" s="2">
        <f ca="1"/>
        <v>0</v>
      </c>
      <c r="U67" s="2">
        <f ca="1"/>
        <v>0</v>
      </c>
      <c r="V67" s="2">
        <f ca="1"/>
        <v>0</v>
      </c>
      <c r="W67" s="2">
        <f ca="1"/>
        <v>0</v>
      </c>
      <c r="X67" s="2">
        <f ca="1"/>
        <v>0</v>
      </c>
      <c r="Y67" s="2">
        <f ca="1"/>
        <v>0</v>
      </c>
    </row>
    <row r="68" spans="17:25" x14ac:dyDescent="0.2">
      <c r="Q68" s="2">
        <f ca="1"/>
        <v>0</v>
      </c>
      <c r="R68" s="2">
        <f ca="1"/>
        <v>0</v>
      </c>
      <c r="S68" s="2">
        <f ca="1"/>
        <v>0</v>
      </c>
      <c r="T68" s="2">
        <f ca="1"/>
        <v>0</v>
      </c>
      <c r="U68" s="2">
        <f ca="1"/>
        <v>0</v>
      </c>
      <c r="V68" s="2">
        <f ca="1"/>
        <v>0</v>
      </c>
      <c r="W68" s="2">
        <f ca="1"/>
        <v>0</v>
      </c>
      <c r="X68" s="2">
        <f ca="1"/>
        <v>0</v>
      </c>
      <c r="Y68" s="2">
        <f ca="1"/>
        <v>0</v>
      </c>
    </row>
  </sheetData>
  <conditionalFormatting sqref="G59:O62 Z65:Z68">
    <cfRule type="cellIs" dxfId="43" priority="5" operator="equal">
      <formula>1</formula>
    </cfRule>
  </conditionalFormatting>
  <conditionalFormatting sqref="L38:O45">
    <cfRule type="cellIs" dxfId="42" priority="6" operator="equal">
      <formula>1</formula>
    </cfRule>
  </conditionalFormatting>
  <conditionalFormatting sqref="Q64:Y68">
    <cfRule type="cellIs" dxfId="41" priority="2" operator="equal">
      <formula>1</formula>
    </cfRule>
  </conditionalFormatting>
  <conditionalFormatting sqref="Q12:Z15">
    <cfRule type="cellIs" dxfId="40" priority="10" operator="equal">
      <formula>1</formula>
    </cfRule>
  </conditionalFormatting>
  <conditionalFormatting sqref="Q18:Z21">
    <cfRule type="cellIs" dxfId="39" priority="9" operator="equal">
      <formula>1</formula>
    </cfRule>
  </conditionalFormatting>
  <conditionalFormatting sqref="Q24:Z27">
    <cfRule type="cellIs" dxfId="38" priority="8" operator="equal">
      <formula>1</formula>
    </cfRule>
  </conditionalFormatting>
  <conditionalFormatting sqref="R31:Z34">
    <cfRule type="cellIs" dxfId="37" priority="7" operator="equal">
      <formula>1</formula>
    </cfRule>
  </conditionalFormatting>
  <conditionalFormatting sqref="AB38:AE38">
    <cfRule type="cellIs" dxfId="36" priority="1" operator="equal">
      <formula>1</formula>
    </cfRule>
  </conditionalFormatting>
  <conditionalFormatting sqref="AB65:AJ68">
    <cfRule type="cellIs" dxfId="35" priority="3" operator="equal">
      <formula>1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6690-AEAE-E949-A74B-FAE6DA181806}">
  <dimension ref="B2:AW58"/>
  <sheetViews>
    <sheetView showGridLines="0" showRowColHeaders="0" tabSelected="1" zoomScale="81" zoomScaleNormal="90" workbookViewId="0">
      <selection activeCell="AK32" sqref="AK32"/>
    </sheetView>
  </sheetViews>
  <sheetFormatPr baseColWidth="10" defaultRowHeight="15" x14ac:dyDescent="0.2"/>
  <cols>
    <col min="1" max="26" width="5.83203125" style="1" customWidth="1"/>
    <col min="27" max="27" width="6.33203125" style="1" customWidth="1"/>
    <col min="28" max="41" width="6.33203125" style="26" customWidth="1"/>
    <col min="42" max="46" width="6.33203125" style="1" customWidth="1"/>
    <col min="47" max="52" width="5.83203125" style="1" customWidth="1"/>
    <col min="53" max="63" width="4.83203125" style="1" customWidth="1"/>
    <col min="64" max="16384" width="10.83203125" style="1"/>
  </cols>
  <sheetData>
    <row r="2" spans="2:41" s="18" customFormat="1" ht="42" x14ac:dyDescent="0.2">
      <c r="C2" s="18" t="s">
        <v>90</v>
      </c>
      <c r="AA2" s="24"/>
      <c r="AB2" s="145" t="s">
        <v>6</v>
      </c>
      <c r="AC2" s="146"/>
      <c r="AD2" s="146"/>
      <c r="AE2" s="146"/>
      <c r="AF2" s="147"/>
      <c r="AG2" s="147"/>
      <c r="AH2" s="147"/>
      <c r="AI2" s="147"/>
      <c r="AJ2" s="147"/>
      <c r="AK2" s="147"/>
      <c r="AL2" s="147"/>
      <c r="AM2" s="147"/>
      <c r="AN2" s="147"/>
      <c r="AO2" s="147"/>
    </row>
    <row r="4" spans="2:41" s="50" customFormat="1" ht="33" x14ac:dyDescent="0.2">
      <c r="E4" s="50" t="s">
        <v>23</v>
      </c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</row>
    <row r="6" spans="2:41" x14ac:dyDescent="0.2">
      <c r="B6" s="51"/>
      <c r="C6" s="51"/>
      <c r="D6" s="52" t="s">
        <v>13</v>
      </c>
      <c r="E6" s="53">
        <v>0.13</v>
      </c>
      <c r="G6" s="1" t="s">
        <v>2</v>
      </c>
    </row>
    <row r="7" spans="2:41" x14ac:dyDescent="0.2">
      <c r="G7" s="2" cm="1">
        <f t="array" aca="1" ref="G7:O9" ca="1">_xlfn.RANDARRAY(3,9,-1,1,FALSE)</f>
        <v>4.0186417315117406E-2</v>
      </c>
      <c r="H7" s="2">
        <f ca="1"/>
        <v>0.49612430688804765</v>
      </c>
      <c r="I7" s="2">
        <f ca="1"/>
        <v>0.14884694953564837</v>
      </c>
      <c r="J7" s="2">
        <f ca="1"/>
        <v>-4.5206402419659231E-2</v>
      </c>
      <c r="K7" s="2">
        <f ca="1"/>
        <v>-1.4048911895562011E-2</v>
      </c>
      <c r="L7" s="2">
        <f ca="1"/>
        <v>0.18446119612991119</v>
      </c>
      <c r="M7" s="2">
        <f ca="1"/>
        <v>-3.4922861586678788E-2</v>
      </c>
      <c r="N7" s="2">
        <f ca="1"/>
        <v>-0.1915416095146476</v>
      </c>
      <c r="O7" s="2">
        <f ca="1"/>
        <v>0.71943574589577031</v>
      </c>
      <c r="R7" s="33" t="s">
        <v>92</v>
      </c>
      <c r="S7" s="166" t="s">
        <v>95</v>
      </c>
      <c r="T7" s="33"/>
      <c r="U7" s="33"/>
      <c r="V7" s="33"/>
      <c r="W7" s="33"/>
    </row>
    <row r="8" spans="2:41" x14ac:dyDescent="0.2">
      <c r="G8" s="2">
        <f ca="1"/>
        <v>-0.64378382933834022</v>
      </c>
      <c r="H8" s="2">
        <f ca="1"/>
        <v>7.790657391746314E-2</v>
      </c>
      <c r="I8" s="2">
        <f ca="1"/>
        <v>-0.73878778268177303</v>
      </c>
      <c r="J8" s="2">
        <f ca="1"/>
        <v>-0.66183281400511507</v>
      </c>
      <c r="K8" s="2">
        <f ca="1"/>
        <v>-0.24385734570465778</v>
      </c>
      <c r="L8" s="2">
        <f ca="1"/>
        <v>0.36625568054589119</v>
      </c>
      <c r="M8" s="2">
        <f ca="1"/>
        <v>-0.35405031455811864</v>
      </c>
      <c r="N8" s="2">
        <f ca="1"/>
        <v>-0.16956801349419104</v>
      </c>
      <c r="O8" s="2">
        <f ca="1"/>
        <v>-0.67592136219466203</v>
      </c>
      <c r="R8" s="34" t="s">
        <v>93</v>
      </c>
      <c r="S8" s="167" t="s">
        <v>94</v>
      </c>
      <c r="T8" s="34"/>
      <c r="U8" s="34"/>
      <c r="V8" s="167"/>
      <c r="W8" s="34"/>
    </row>
    <row r="9" spans="2:41" x14ac:dyDescent="0.2">
      <c r="D9" s="3"/>
      <c r="E9" s="28"/>
      <c r="G9" s="2">
        <f ca="1"/>
        <v>-0.48216234710031269</v>
      </c>
      <c r="H9" s="2">
        <f ca="1"/>
        <v>-0.47588483375167057</v>
      </c>
      <c r="I9" s="2">
        <f ca="1"/>
        <v>-0.88426601412228756</v>
      </c>
      <c r="J9" s="2">
        <f ca="1"/>
        <v>0.38013575164604463</v>
      </c>
      <c r="K9" s="2">
        <f ca="1"/>
        <v>4.4290008450274421E-2</v>
      </c>
      <c r="L9" s="2">
        <f ca="1"/>
        <v>0.47873478911264411</v>
      </c>
      <c r="M9" s="2">
        <f ca="1"/>
        <v>5.7291565131355027E-2</v>
      </c>
      <c r="N9" s="2">
        <f ca="1"/>
        <v>0.11262274656418425</v>
      </c>
      <c r="O9" s="2">
        <f ca="1"/>
        <v>-0.82085412318021822</v>
      </c>
    </row>
    <row r="11" spans="2:41" x14ac:dyDescent="0.2">
      <c r="C11" s="1" t="s">
        <v>14</v>
      </c>
      <c r="G11" s="1" t="s">
        <v>17</v>
      </c>
      <c r="Q11" s="172" t="s">
        <v>84</v>
      </c>
      <c r="R11" s="172"/>
    </row>
    <row r="12" spans="2:41" x14ac:dyDescent="0.2">
      <c r="C12" s="173" cm="1">
        <f t="array" aca="1" ref="C12:E15" ca="1">_xlfn.RANDARRAY(4,3,-1,1)</f>
        <v>0.32406234391444921</v>
      </c>
      <c r="D12" s="173">
        <f ca="1"/>
        <v>0.92066268526369299</v>
      </c>
      <c r="E12" s="173">
        <f ca="1"/>
        <v>-2.1574869313356393E-2</v>
      </c>
      <c r="G12" s="173" cm="1">
        <f t="array" aca="1" ref="G12:O15" ca="1">MMULT(_xlfn.ANCHORARRAY(C12),_xlfn.ANCHORARRAY(G7))</f>
        <v>-0.56928225483280781</v>
      </c>
      <c r="H12" s="173">
        <f ca="1"/>
        <v>0.24276803440201888</v>
      </c>
      <c r="I12" s="173">
        <f ca="1"/>
        <v>-0.61286072879984188</v>
      </c>
      <c r="J12" s="173">
        <f ca="1"/>
        <v>-0.63217584762872803</v>
      </c>
      <c r="K12" s="173">
        <f ca="1"/>
        <v>-0.23001863318025245</v>
      </c>
      <c r="L12" s="173">
        <f ca="1"/>
        <v>0.38664622541272092</v>
      </c>
      <c r="M12" s="173">
        <f ca="1"/>
        <v>-0.33851415573197829</v>
      </c>
      <c r="N12" s="173">
        <f ca="1"/>
        <v>-0.22061618661368845</v>
      </c>
      <c r="O12" s="173">
        <f ca="1"/>
        <v>-0.37144372180146445</v>
      </c>
      <c r="Q12" s="2" cm="1">
        <f t="array" aca="1" ref="Q12:Y15" ca="1">IF(_xlfn.ANCHORARRAY(G12) &gt; $E$6, 1, 0)</f>
        <v>0</v>
      </c>
      <c r="R12" s="2">
        <f ca="1"/>
        <v>1</v>
      </c>
      <c r="S12" s="2">
        <f ca="1"/>
        <v>0</v>
      </c>
      <c r="T12" s="2">
        <f ca="1"/>
        <v>0</v>
      </c>
      <c r="U12" s="2">
        <f ca="1"/>
        <v>0</v>
      </c>
      <c r="V12" s="2">
        <f ca="1"/>
        <v>1</v>
      </c>
      <c r="W12" s="2">
        <f ca="1"/>
        <v>0</v>
      </c>
      <c r="X12" s="2">
        <f ca="1"/>
        <v>0</v>
      </c>
      <c r="Y12" s="2">
        <f ca="1"/>
        <v>0</v>
      </c>
    </row>
    <row r="13" spans="2:41" x14ac:dyDescent="0.2">
      <c r="C13" s="173">
        <f ca="1"/>
        <v>-0.48506852651192323</v>
      </c>
      <c r="D13" s="173">
        <f ca="1"/>
        <v>-3.6751563546812971E-3</v>
      </c>
      <c r="E13" s="173">
        <f ca="1"/>
        <v>0.80912874939016621</v>
      </c>
      <c r="G13" s="173">
        <f ca="1"/>
        <v>-0.40725857691370659</v>
      </c>
      <c r="H13" s="173">
        <f ca="1"/>
        <v>-0.625992705736375</v>
      </c>
      <c r="I13" s="173">
        <f ca="1"/>
        <v>-0.78497086400776139</v>
      </c>
      <c r="J13" s="173">
        <f ca="1"/>
        <v>0.33193930741059152</v>
      </c>
      <c r="K13" s="173">
        <f ca="1"/>
        <v>4.3547218013828722E-2</v>
      </c>
      <c r="L13" s="173">
        <f ca="1"/>
        <v>0.2965357137071194</v>
      </c>
      <c r="M13" s="173">
        <f ca="1"/>
        <v>6.459742372019385E-2</v>
      </c>
      <c r="N13" s="173">
        <f ca="1"/>
        <v>0.18466029733570016</v>
      </c>
      <c r="O13" s="173">
        <f ca="1"/>
        <v>-1.0106681906127046</v>
      </c>
      <c r="Q13" s="2">
        <f ca="1"/>
        <v>0</v>
      </c>
      <c r="R13" s="2">
        <f ca="1"/>
        <v>0</v>
      </c>
      <c r="S13" s="2">
        <f ca="1"/>
        <v>0</v>
      </c>
      <c r="T13" s="2">
        <f ca="1"/>
        <v>1</v>
      </c>
      <c r="U13" s="2">
        <f ca="1"/>
        <v>0</v>
      </c>
      <c r="V13" s="2">
        <f ca="1"/>
        <v>1</v>
      </c>
      <c r="W13" s="2">
        <f ca="1"/>
        <v>0</v>
      </c>
      <c r="X13" s="2">
        <f ca="1"/>
        <v>1</v>
      </c>
      <c r="Y13" s="2">
        <f ca="1"/>
        <v>0</v>
      </c>
    </row>
    <row r="14" spans="2:41" x14ac:dyDescent="0.2">
      <c r="C14" s="173">
        <f ca="1"/>
        <v>0.28768458779069617</v>
      </c>
      <c r="D14" s="173">
        <f ca="1"/>
        <v>-5.4343368499137679E-2</v>
      </c>
      <c r="E14" s="173">
        <f ca="1"/>
        <v>-0.53100463429119182</v>
      </c>
      <c r="G14" s="173">
        <f ca="1"/>
        <v>0.30257683556258808</v>
      </c>
      <c r="H14" s="173">
        <f ca="1"/>
        <v>0.39119066317616125</v>
      </c>
      <c r="I14" s="173">
        <f ca="1"/>
        <v>0.55251854148313717</v>
      </c>
      <c r="J14" s="173">
        <f ca="1"/>
        <v>-0.17889280653311401</v>
      </c>
      <c r="K14" s="173">
        <f ca="1"/>
        <v>-1.4307825568624505E-2</v>
      </c>
      <c r="L14" s="173">
        <f ca="1"/>
        <v>-0.22104731585602594</v>
      </c>
      <c r="M14" s="173">
        <f ca="1"/>
        <v>-2.1228568919312948E-2</v>
      </c>
      <c r="N14" s="173">
        <f ca="1"/>
        <v>-0.10569187228719054</v>
      </c>
      <c r="O14" s="173">
        <f ca="1"/>
        <v>0.67957976314782909</v>
      </c>
      <c r="Q14" s="2">
        <f ca="1"/>
        <v>1</v>
      </c>
      <c r="R14" s="2">
        <f ca="1"/>
        <v>1</v>
      </c>
      <c r="S14" s="2">
        <f ca="1"/>
        <v>1</v>
      </c>
      <c r="T14" s="2">
        <f ca="1"/>
        <v>0</v>
      </c>
      <c r="U14" s="2">
        <f ca="1"/>
        <v>0</v>
      </c>
      <c r="V14" s="2">
        <f ca="1"/>
        <v>0</v>
      </c>
      <c r="W14" s="2">
        <f ca="1"/>
        <v>0</v>
      </c>
      <c r="X14" s="2">
        <f ca="1"/>
        <v>0</v>
      </c>
      <c r="Y14" s="2">
        <f ca="1"/>
        <v>1</v>
      </c>
    </row>
    <row r="15" spans="2:41" x14ac:dyDescent="0.2">
      <c r="C15" s="173">
        <f ca="1"/>
        <v>0.78970420627754279</v>
      </c>
      <c r="D15" s="173">
        <f ca="1"/>
        <v>0.56988342805950576</v>
      </c>
      <c r="E15" s="173">
        <f ca="1"/>
        <v>-0.90570623121253702</v>
      </c>
      <c r="G15" s="173">
        <f ca="1"/>
        <v>0.10155108942117907</v>
      </c>
      <c r="H15" s="173">
        <f ca="1"/>
        <v>0.8672009766669071</v>
      </c>
      <c r="I15" s="173">
        <f ca="1"/>
        <v>0.49740738697674175</v>
      </c>
      <c r="J15" s="173">
        <f ca="1"/>
        <v>-0.75715855796146847</v>
      </c>
      <c r="K15" s="173">
        <f ca="1"/>
        <v>-0.19017848157907977</v>
      </c>
      <c r="L15" s="173">
        <f ca="1"/>
        <v>-7.9200256343004261E-2</v>
      </c>
      <c r="M15" s="173">
        <f ca="1"/>
        <v>-0.28123546519156278</v>
      </c>
      <c r="N15" s="173">
        <f ca="1"/>
        <v>-0.34989833886964994</v>
      </c>
      <c r="O15" s="173">
        <f ca="1"/>
        <v>0.92639774597499347</v>
      </c>
      <c r="Q15" s="2">
        <f ca="1"/>
        <v>0</v>
      </c>
      <c r="R15" s="2">
        <f ca="1"/>
        <v>1</v>
      </c>
      <c r="S15" s="2">
        <f ca="1"/>
        <v>1</v>
      </c>
      <c r="T15" s="2">
        <f ca="1"/>
        <v>0</v>
      </c>
      <c r="U15" s="2">
        <f ca="1"/>
        <v>0</v>
      </c>
      <c r="V15" s="2">
        <f ca="1"/>
        <v>0</v>
      </c>
      <c r="W15" s="2">
        <f ca="1"/>
        <v>0</v>
      </c>
      <c r="X15" s="2">
        <f ca="1"/>
        <v>0</v>
      </c>
      <c r="Y15" s="2">
        <f ca="1"/>
        <v>1</v>
      </c>
    </row>
    <row r="17" spans="2:35" x14ac:dyDescent="0.2">
      <c r="C17" s="1" t="s">
        <v>15</v>
      </c>
      <c r="G17" s="1" t="s">
        <v>18</v>
      </c>
      <c r="Q17" s="172" t="s">
        <v>85</v>
      </c>
      <c r="R17" s="172"/>
    </row>
    <row r="18" spans="2:35" x14ac:dyDescent="0.2">
      <c r="C18" s="16" cm="1">
        <f t="array" aca="1" ref="C18:E21" ca="1">_xlfn.RANDARRAY(4,3,-1,1)</f>
        <v>0.77460736740997271</v>
      </c>
      <c r="D18" s="16">
        <f ca="1"/>
        <v>-0.53142940086923396</v>
      </c>
      <c r="E18" s="16">
        <f ca="1"/>
        <v>-0.20325687465995812</v>
      </c>
      <c r="G18" s="16" cm="1">
        <f t="array" aca="1" ref="G18:O21" ca="1">MMULT(_xlfn.ANCHORARRAY(C18),_xlfn.ANCHORARRAY(G7))</f>
        <v>0.47125716138699641</v>
      </c>
      <c r="H18" s="16">
        <f ca="1"/>
        <v>0.43962656337235417</v>
      </c>
      <c r="I18" s="16">
        <f ca="1"/>
        <v>0.68764463884541271</v>
      </c>
      <c r="J18" s="16">
        <f ca="1"/>
        <v>0.23943499862788031</v>
      </c>
      <c r="K18" s="16">
        <f ca="1"/>
        <v>0.1097083237707261</v>
      </c>
      <c r="L18" s="16">
        <f ca="1"/>
        <v>-0.14906017238000155</v>
      </c>
      <c r="M18" s="16">
        <f ca="1"/>
        <v>0.14945633619412801</v>
      </c>
      <c r="N18" s="16">
        <f ca="1"/>
        <v>-8.1147461560062667E-2</v>
      </c>
      <c r="O18" s="16">
        <f ca="1"/>
        <v>1.0833289573241298</v>
      </c>
      <c r="Q18" s="8" cm="1">
        <f t="array" aca="1" ref="Q18:Y21" ca="1">IF(_xlfn.ANCHORARRAY(G18) &lt;0, 0,_xlfn.ANCHORARRAY( G18))</f>
        <v>0.47125716138699641</v>
      </c>
      <c r="R18" s="8">
        <f ca="1"/>
        <v>0.43962656337235417</v>
      </c>
      <c r="S18" s="8">
        <f ca="1"/>
        <v>0.68764463884541271</v>
      </c>
      <c r="T18" s="8">
        <f ca="1"/>
        <v>0.23943499862788031</v>
      </c>
      <c r="U18" s="8">
        <f ca="1"/>
        <v>0.1097083237707261</v>
      </c>
      <c r="V18" s="8">
        <f ca="1"/>
        <v>0</v>
      </c>
      <c r="W18" s="8">
        <f ca="1"/>
        <v>0.14945633619412801</v>
      </c>
      <c r="X18" s="8">
        <f ca="1"/>
        <v>0</v>
      </c>
      <c r="Y18" s="8">
        <f ca="1"/>
        <v>1.0833289573241298</v>
      </c>
    </row>
    <row r="19" spans="2:35" x14ac:dyDescent="0.2">
      <c r="C19" s="16">
        <f ca="1"/>
        <v>0.11709449189621224</v>
      </c>
      <c r="D19" s="16">
        <f ca="1"/>
        <v>-0.30682089854231975</v>
      </c>
      <c r="E19" s="16">
        <f ca="1"/>
        <v>0.85879192780816793</v>
      </c>
      <c r="G19" s="16">
        <f ca="1"/>
        <v>-0.21184519048154074</v>
      </c>
      <c r="H19" s="16">
        <f ca="1"/>
        <v>-0.37449599517155996</v>
      </c>
      <c r="I19" s="16">
        <f ca="1"/>
        <v>-0.51529582572263644</v>
      </c>
      <c r="J19" s="16">
        <f ca="1"/>
        <v>0.52422823294096932</v>
      </c>
      <c r="K19" s="16">
        <f ca="1"/>
        <v>0.11121138146479392</v>
      </c>
      <c r="L19" s="16">
        <f ca="1"/>
        <v>0.3203580654849647</v>
      </c>
      <c r="M19" s="16">
        <f ca="1"/>
        <v>0.15374229457516261</v>
      </c>
      <c r="N19" s="16">
        <f ca="1"/>
        <v>0.12631804845813005</v>
      </c>
      <c r="O19" s="16">
        <f ca="1"/>
        <v>-0.41331413208507034</v>
      </c>
      <c r="Q19" s="8">
        <f ca="1"/>
        <v>0</v>
      </c>
      <c r="R19" s="8">
        <f ca="1"/>
        <v>0</v>
      </c>
      <c r="S19" s="8">
        <f ca="1"/>
        <v>0</v>
      </c>
      <c r="T19" s="8">
        <f ca="1"/>
        <v>0.52422823294096932</v>
      </c>
      <c r="U19" s="8">
        <f ca="1"/>
        <v>0.11121138146479392</v>
      </c>
      <c r="V19" s="8">
        <f ca="1"/>
        <v>0.3203580654849647</v>
      </c>
      <c r="W19" s="8">
        <f ca="1"/>
        <v>0.15374229457516261</v>
      </c>
      <c r="X19" s="8">
        <f ca="1"/>
        <v>0.12631804845813005</v>
      </c>
      <c r="Y19" s="8">
        <f ca="1"/>
        <v>0</v>
      </c>
    </row>
    <row r="20" spans="2:35" x14ac:dyDescent="0.2">
      <c r="C20" s="16">
        <f ca="1"/>
        <v>7.6660512015729321E-3</v>
      </c>
      <c r="D20" s="16">
        <f ca="1"/>
        <v>0.85270685176390026</v>
      </c>
      <c r="E20" s="16">
        <f ca="1"/>
        <v>-0.8741693521309597</v>
      </c>
      <c r="G20" s="16">
        <f ca="1"/>
        <v>-0.12715926461223548</v>
      </c>
      <c r="H20" s="16">
        <f ca="1"/>
        <v>0.48623872052546757</v>
      </c>
      <c r="I20" s="16">
        <f ca="1"/>
        <v>0.14416991272083723</v>
      </c>
      <c r="J20" s="16">
        <f ca="1"/>
        <v>-0.89699895355817083</v>
      </c>
      <c r="K20" s="16">
        <f ca="1"/>
        <v>-0.2467634972060887</v>
      </c>
      <c r="L20" s="16">
        <f ca="1"/>
        <v>-0.10477246316798478</v>
      </c>
      <c r="M20" s="16">
        <f ca="1"/>
        <v>-0.35225137991134614</v>
      </c>
      <c r="N20" s="16">
        <f ca="1"/>
        <v>-0.24451152813148341</v>
      </c>
      <c r="O20" s="16">
        <f ca="1"/>
        <v>0.1467179715217799</v>
      </c>
      <c r="Q20" s="8">
        <f ca="1"/>
        <v>0</v>
      </c>
      <c r="R20" s="8">
        <f ca="1"/>
        <v>0.48623872052546757</v>
      </c>
      <c r="S20" s="8">
        <f ca="1"/>
        <v>0.14416991272083723</v>
      </c>
      <c r="T20" s="8">
        <f ca="1"/>
        <v>0</v>
      </c>
      <c r="U20" s="8">
        <f ca="1"/>
        <v>0</v>
      </c>
      <c r="V20" s="8">
        <f ca="1"/>
        <v>0</v>
      </c>
      <c r="W20" s="8">
        <f ca="1"/>
        <v>0</v>
      </c>
      <c r="X20" s="8">
        <f ca="1"/>
        <v>0</v>
      </c>
      <c r="Y20" s="8">
        <f ca="1"/>
        <v>0.1467179715217799</v>
      </c>
    </row>
    <row r="21" spans="2:35" x14ac:dyDescent="0.2">
      <c r="C21" s="16">
        <f ca="1"/>
        <v>-8.4811844270924031E-2</v>
      </c>
      <c r="D21" s="16">
        <f ca="1"/>
        <v>0.89170700386358726</v>
      </c>
      <c r="E21" s="16">
        <f ca="1"/>
        <v>-0.72725931611102412</v>
      </c>
      <c r="G21" s="16">
        <f ca="1"/>
        <v>-0.22681777495559485</v>
      </c>
      <c r="H21" s="16">
        <f ca="1"/>
        <v>0.37348429889625723</v>
      </c>
      <c r="I21" s="16">
        <f ca="1"/>
        <v>-2.8315527799610218E-2</v>
      </c>
      <c r="J21" s="16">
        <f ca="1"/>
        <v>-0.86278418404449564</v>
      </c>
      <c r="K21" s="16">
        <f ca="1"/>
        <v>-0.24846811023666313</v>
      </c>
      <c r="L21" s="16">
        <f ca="1"/>
        <v>-3.721607402121957E-2</v>
      </c>
      <c r="M21" s="16">
        <f ca="1"/>
        <v>-0.35441309738955556</v>
      </c>
      <c r="N21" s="16">
        <f ca="1"/>
        <v>-0.21686592975126082</v>
      </c>
      <c r="O21" s="16">
        <f ca="1"/>
        <v>-6.676667692288496E-2</v>
      </c>
      <c r="Q21" s="8">
        <f ca="1"/>
        <v>0</v>
      </c>
      <c r="R21" s="8">
        <f ca="1"/>
        <v>0.37348429889625723</v>
      </c>
      <c r="S21" s="8">
        <f ca="1"/>
        <v>0</v>
      </c>
      <c r="T21" s="8">
        <f ca="1"/>
        <v>0</v>
      </c>
      <c r="U21" s="8">
        <f ca="1"/>
        <v>0</v>
      </c>
      <c r="V21" s="8">
        <f ca="1"/>
        <v>0</v>
      </c>
      <c r="W21" s="8">
        <f ca="1"/>
        <v>0</v>
      </c>
      <c r="X21" s="8">
        <f ca="1"/>
        <v>0</v>
      </c>
      <c r="Y21" s="8">
        <f ca="1"/>
        <v>0</v>
      </c>
    </row>
    <row r="23" spans="2:35" x14ac:dyDescent="0.2">
      <c r="C23" s="1" t="s">
        <v>16</v>
      </c>
      <c r="G23" s="1" t="s">
        <v>19</v>
      </c>
      <c r="Q23" s="172" t="s">
        <v>86</v>
      </c>
      <c r="R23" s="172"/>
    </row>
    <row r="24" spans="2:35" x14ac:dyDescent="0.2">
      <c r="C24" s="35" cm="1">
        <f t="array" aca="1" ref="C24:E27" ca="1">_xlfn.RANDARRAY(4,3,-1,1)</f>
        <v>0.915927859474581</v>
      </c>
      <c r="D24" s="35">
        <f ca="1"/>
        <v>0.13719920926138363</v>
      </c>
      <c r="E24" s="35">
        <f ca="1"/>
        <v>0.81110188061356769</v>
      </c>
      <c r="G24" s="35" cm="1">
        <f t="array" aca="1" ref="G24:O27" ca="1">MMULT(_xlfn.ANCHORARRAY(C24),_xlfn.ANCHORARRAY(G7))</f>
        <v>-0.44260155962321351</v>
      </c>
      <c r="H24" s="35">
        <f ca="1"/>
        <v>7.9111711167564103E-2</v>
      </c>
      <c r="I24" s="35">
        <f ca="1"/>
        <v>-0.68225785873565381</v>
      </c>
      <c r="J24" s="35">
        <f ca="1"/>
        <v>0.17612008090103573</v>
      </c>
      <c r="K24" s="35">
        <f ca="1"/>
        <v>-1.0401115657299613E-2</v>
      </c>
      <c r="L24" s="35">
        <f ca="1"/>
        <v>0.607505826050182</v>
      </c>
      <c r="M24" s="35">
        <f ca="1"/>
        <v>-3.409294883459503E-2</v>
      </c>
      <c r="N24" s="35">
        <f ca="1"/>
        <v>-0.1073543722324188</v>
      </c>
      <c r="O24" s="35">
        <f ca="1"/>
        <v>-9.9580956669049536E-2</v>
      </c>
      <c r="Q24" s="2" cm="1">
        <f t="array" aca="1" ref="Q24:Y27" ca="1">IF(_xlfn.ANCHORARRAY(G24)&gt;=$E$6, 1, IF(_xlfn.ANCHORARRAY(G24)&lt;=-1*$E$6, -1, 0))</f>
        <v>-1</v>
      </c>
      <c r="R24" s="2">
        <f ca="1"/>
        <v>0</v>
      </c>
      <c r="S24" s="2">
        <f ca="1"/>
        <v>-1</v>
      </c>
      <c r="T24" s="2">
        <f ca="1"/>
        <v>1</v>
      </c>
      <c r="U24" s="2">
        <f ca="1"/>
        <v>0</v>
      </c>
      <c r="V24" s="2">
        <f ca="1"/>
        <v>1</v>
      </c>
      <c r="W24" s="2">
        <f ca="1"/>
        <v>0</v>
      </c>
      <c r="X24" s="2">
        <f ca="1"/>
        <v>0</v>
      </c>
      <c r="Y24" s="2">
        <f ca="1"/>
        <v>0</v>
      </c>
    </row>
    <row r="25" spans="2:35" x14ac:dyDescent="0.2">
      <c r="C25" s="35">
        <f ca="1"/>
        <v>0.95067201822745062</v>
      </c>
      <c r="D25" s="35">
        <f ca="1"/>
        <v>0.71492265113927589</v>
      </c>
      <c r="E25" s="35">
        <f ca="1"/>
        <v>-0.25119295079604531</v>
      </c>
      <c r="G25" s="35">
        <f ca="1"/>
        <v>-0.3009357568459935</v>
      </c>
      <c r="H25" s="35">
        <f ca="1"/>
        <v>0.64688758611637376</v>
      </c>
      <c r="I25" s="35">
        <f ca="1"/>
        <v>-0.16455010092607117</v>
      </c>
      <c r="J25" s="35">
        <f ca="1"/>
        <v>-0.61162315298364656</v>
      </c>
      <c r="K25" s="35">
        <f ca="1"/>
        <v>-0.19882038543002065</v>
      </c>
      <c r="L25" s="35">
        <f ca="1"/>
        <v>0.31695177541423297</v>
      </c>
      <c r="M25" s="35">
        <f ca="1"/>
        <v>-0.30071001412853948</v>
      </c>
      <c r="N25" s="35">
        <f ca="1"/>
        <v>-0.33161130228372449</v>
      </c>
      <c r="O25" s="35">
        <f ca="1"/>
        <v>0.4069087096885643</v>
      </c>
      <c r="Q25" s="2">
        <f ca="1"/>
        <v>-1</v>
      </c>
      <c r="R25" s="2">
        <f ca="1"/>
        <v>1</v>
      </c>
      <c r="S25" s="2">
        <f ca="1"/>
        <v>-1</v>
      </c>
      <c r="T25" s="2">
        <f ca="1"/>
        <v>-1</v>
      </c>
      <c r="U25" s="2">
        <f ca="1"/>
        <v>-1</v>
      </c>
      <c r="V25" s="2">
        <f ca="1"/>
        <v>1</v>
      </c>
      <c r="W25" s="2">
        <f ca="1"/>
        <v>-1</v>
      </c>
      <c r="X25" s="2">
        <f ca="1"/>
        <v>-1</v>
      </c>
      <c r="Y25" s="2">
        <f ca="1"/>
        <v>1</v>
      </c>
    </row>
    <row r="26" spans="2:35" x14ac:dyDescent="0.2">
      <c r="C26" s="35">
        <f ca="1"/>
        <v>-0.65616280926545989</v>
      </c>
      <c r="D26" s="35">
        <f ca="1"/>
        <v>7.1368758867524251E-2</v>
      </c>
      <c r="E26" s="35">
        <f ca="1"/>
        <v>6.5027163863303539E-2</v>
      </c>
      <c r="G26" s="35">
        <f ca="1"/>
        <v>-0.10366853531226802</v>
      </c>
      <c r="H26" s="35">
        <f ca="1"/>
        <v>-0.35092366452886098</v>
      </c>
      <c r="I26" s="35">
        <f ca="1"/>
        <v>-0.20789551067347384</v>
      </c>
      <c r="J26" s="35">
        <f ca="1"/>
        <v>7.1477233077098003E-3</v>
      </c>
      <c r="K26" s="35">
        <f ca="1"/>
        <v>-5.305368970152222E-3</v>
      </c>
      <c r="L26" s="35">
        <f ca="1"/>
        <v>-6.3766597725636837E-2</v>
      </c>
      <c r="M26" s="35">
        <f ca="1"/>
        <v>1.3724594334162399E-3</v>
      </c>
      <c r="N26" s="35">
        <f ca="1"/>
        <v>0.12090415971921142</v>
      </c>
      <c r="O26" s="35">
        <f ca="1"/>
        <v>-0.57368446440074794</v>
      </c>
      <c r="Q26" s="2">
        <f ca="1"/>
        <v>0</v>
      </c>
      <c r="R26" s="2">
        <f ca="1"/>
        <v>-1</v>
      </c>
      <c r="S26" s="2">
        <f ca="1"/>
        <v>-1</v>
      </c>
      <c r="T26" s="2">
        <f ca="1"/>
        <v>0</v>
      </c>
      <c r="U26" s="2">
        <f ca="1"/>
        <v>0</v>
      </c>
      <c r="V26" s="2">
        <f ca="1"/>
        <v>0</v>
      </c>
      <c r="W26" s="2">
        <f ca="1"/>
        <v>0</v>
      </c>
      <c r="X26" s="2">
        <f ca="1"/>
        <v>0</v>
      </c>
      <c r="Y26" s="2">
        <f ca="1"/>
        <v>-1</v>
      </c>
    </row>
    <row r="27" spans="2:35" x14ac:dyDescent="0.2">
      <c r="C27" s="35">
        <f ca="1"/>
        <v>0.68046472927483648</v>
      </c>
      <c r="D27" s="35">
        <f ca="1"/>
        <v>0.50333071003443863</v>
      </c>
      <c r="E27" s="35">
        <f ca="1"/>
        <v>0.42536695069204078</v>
      </c>
      <c r="G27" s="35">
        <f ca="1"/>
        <v>-0.50178665967527702</v>
      </c>
      <c r="H27" s="35">
        <f ca="1"/>
        <v>0.17438218272593153</v>
      </c>
      <c r="I27" s="35">
        <f ca="1"/>
        <v>-0.64670701803062758</v>
      </c>
      <c r="J27" s="35">
        <f ca="1"/>
        <v>-0.20218495705456296</v>
      </c>
      <c r="K27" s="35">
        <f ca="1"/>
        <v>-0.11346117414964066</v>
      </c>
      <c r="L27" s="35">
        <f ca="1"/>
        <v>0.5135050270646051</v>
      </c>
      <c r="M27" s="35">
        <f ca="1"/>
        <v>-0.17759823340923722</v>
      </c>
      <c r="N27" s="35">
        <f ca="1"/>
        <v>-0.16778010380984201</v>
      </c>
      <c r="O27" s="35">
        <f ca="1"/>
        <v>-0.19982554443943706</v>
      </c>
      <c r="Q27" s="2">
        <f ca="1"/>
        <v>-1</v>
      </c>
      <c r="R27" s="2">
        <f ca="1"/>
        <v>1</v>
      </c>
      <c r="S27" s="2">
        <f ca="1"/>
        <v>-1</v>
      </c>
      <c r="T27" s="2">
        <f ca="1"/>
        <v>-1</v>
      </c>
      <c r="U27" s="2">
        <f ca="1"/>
        <v>0</v>
      </c>
      <c r="V27" s="2">
        <f ca="1"/>
        <v>1</v>
      </c>
      <c r="W27" s="2">
        <f ca="1"/>
        <v>-1</v>
      </c>
      <c r="X27" s="2">
        <f ca="1"/>
        <v>-1</v>
      </c>
      <c r="Y27" s="2">
        <f ca="1"/>
        <v>-1</v>
      </c>
    </row>
    <row r="29" spans="2:35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1" spans="2:35" x14ac:dyDescent="0.2">
      <c r="Q31" s="1" t="s">
        <v>0</v>
      </c>
    </row>
    <row r="32" spans="2:35" x14ac:dyDescent="0.2">
      <c r="Q32" s="2" cm="1">
        <f t="array" aca="1" ref="Q32:Y35" ca="1">_xlfn.ANCHORARRAY(Q12)</f>
        <v>0</v>
      </c>
      <c r="R32" s="2">
        <f ca="1"/>
        <v>1</v>
      </c>
      <c r="S32" s="2">
        <f ca="1"/>
        <v>0</v>
      </c>
      <c r="T32" s="2">
        <f ca="1"/>
        <v>0</v>
      </c>
      <c r="U32" s="2">
        <f ca="1"/>
        <v>0</v>
      </c>
      <c r="V32" s="2">
        <f ca="1"/>
        <v>1</v>
      </c>
      <c r="W32" s="2">
        <f ca="1"/>
        <v>0</v>
      </c>
      <c r="X32" s="2">
        <f ca="1"/>
        <v>0</v>
      </c>
      <c r="Y32" s="2">
        <f ca="1"/>
        <v>0</v>
      </c>
      <c r="AH32" s="25"/>
      <c r="AI32" s="149"/>
    </row>
    <row r="33" spans="7:49" x14ac:dyDescent="0.2">
      <c r="Q33" s="2">
        <f ca="1"/>
        <v>0</v>
      </c>
      <c r="R33" s="2">
        <f ca="1"/>
        <v>0</v>
      </c>
      <c r="S33" s="2">
        <f ca="1"/>
        <v>0</v>
      </c>
      <c r="T33" s="2">
        <f ca="1"/>
        <v>1</v>
      </c>
      <c r="U33" s="2">
        <f ca="1"/>
        <v>0</v>
      </c>
      <c r="V33" s="2">
        <f ca="1"/>
        <v>1</v>
      </c>
      <c r="W33" s="2">
        <f ca="1"/>
        <v>0</v>
      </c>
      <c r="X33" s="2">
        <f ca="1"/>
        <v>1</v>
      </c>
      <c r="Y33" s="2">
        <f ca="1"/>
        <v>0</v>
      </c>
      <c r="AP33" s="25"/>
      <c r="AQ33" s="26"/>
      <c r="AR33" s="25"/>
      <c r="AS33" s="26"/>
      <c r="AT33" s="26"/>
      <c r="AU33" s="26"/>
      <c r="AV33" s="26"/>
      <c r="AW33" s="26"/>
    </row>
    <row r="34" spans="7:49" x14ac:dyDescent="0.2">
      <c r="Q34" s="2">
        <f ca="1"/>
        <v>1</v>
      </c>
      <c r="R34" s="2">
        <f ca="1"/>
        <v>1</v>
      </c>
      <c r="S34" s="2">
        <f ca="1"/>
        <v>1</v>
      </c>
      <c r="T34" s="2">
        <f ca="1"/>
        <v>0</v>
      </c>
      <c r="U34" s="2">
        <f ca="1"/>
        <v>0</v>
      </c>
      <c r="V34" s="2">
        <f ca="1"/>
        <v>0</v>
      </c>
      <c r="W34" s="2">
        <f ca="1"/>
        <v>0</v>
      </c>
      <c r="X34" s="2">
        <f ca="1"/>
        <v>0</v>
      </c>
      <c r="Y34" s="2">
        <f ca="1"/>
        <v>1</v>
      </c>
      <c r="AP34" s="25"/>
      <c r="AQ34" s="26"/>
      <c r="AR34" s="25"/>
      <c r="AS34" s="26"/>
      <c r="AT34" s="26"/>
      <c r="AU34" s="26"/>
      <c r="AV34" s="26"/>
      <c r="AW34" s="26"/>
    </row>
    <row r="35" spans="7:49" x14ac:dyDescent="0.2">
      <c r="Q35" s="2">
        <f ca="1"/>
        <v>0</v>
      </c>
      <c r="R35" s="2">
        <f ca="1"/>
        <v>1</v>
      </c>
      <c r="S35" s="2">
        <f ca="1"/>
        <v>1</v>
      </c>
      <c r="T35" s="2">
        <f ca="1"/>
        <v>0</v>
      </c>
      <c r="U35" s="2">
        <f ca="1"/>
        <v>0</v>
      </c>
      <c r="V35" s="2">
        <f ca="1"/>
        <v>0</v>
      </c>
      <c r="W35" s="2">
        <f ca="1"/>
        <v>0</v>
      </c>
      <c r="X35" s="2">
        <f ca="1"/>
        <v>0</v>
      </c>
      <c r="Y35" s="2">
        <f ca="1"/>
        <v>1</v>
      </c>
    </row>
    <row r="36" spans="7:49" x14ac:dyDescent="0.2">
      <c r="AA36" s="26"/>
      <c r="AB36" s="177"/>
      <c r="AC36" s="178" t="s">
        <v>105</v>
      </c>
      <c r="AD36" s="179" t="b">
        <v>0</v>
      </c>
    </row>
    <row r="37" spans="7:49" x14ac:dyDescent="0.2">
      <c r="L37" s="1" t="s">
        <v>3</v>
      </c>
      <c r="Q37" s="1" t="s">
        <v>4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U37" s="3"/>
    </row>
    <row r="38" spans="7:49" x14ac:dyDescent="0.2">
      <c r="L38" s="8" cm="1">
        <f t="array" aca="1" ref="L38:O46" ca="1">TRANSPOSE(_xlfn.ANCHORARRAY(Q18))</f>
        <v>0.47125716138699641</v>
      </c>
      <c r="M38" s="8">
        <f ca="1"/>
        <v>0</v>
      </c>
      <c r="N38" s="8">
        <f ca="1"/>
        <v>0</v>
      </c>
      <c r="O38" s="8">
        <f ca="1"/>
        <v>0</v>
      </c>
      <c r="P38" s="3"/>
      <c r="Q38" s="155" cm="1">
        <f t="array" aca="1" ref="Q38:Y46" ca="1">MMULT(_xlfn.ANCHORARRAY(L38),_xlfn.ANCHORARRAY(Q32))</f>
        <v>0</v>
      </c>
      <c r="R38" s="144">
        <f ca="1"/>
        <v>0.47125716138699641</v>
      </c>
      <c r="S38" s="144">
        <f ca="1"/>
        <v>0</v>
      </c>
      <c r="T38" s="144">
        <f ca="1"/>
        <v>0</v>
      </c>
      <c r="U38" s="144">
        <f ca="1"/>
        <v>0</v>
      </c>
      <c r="V38" s="144">
        <f ca="1"/>
        <v>0.47125716138699641</v>
      </c>
      <c r="W38" s="144">
        <f ca="1"/>
        <v>0</v>
      </c>
      <c r="X38" s="144">
        <f ca="1"/>
        <v>0</v>
      </c>
      <c r="Y38" s="144">
        <f ca="1"/>
        <v>0</v>
      </c>
      <c r="AA38" s="160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5"/>
      <c r="AR38" s="5"/>
      <c r="AS38" s="5"/>
      <c r="AT38" s="5"/>
      <c r="AU38" s="176"/>
    </row>
    <row r="39" spans="7:49" x14ac:dyDescent="0.2">
      <c r="L39" s="8">
        <f ca="1"/>
        <v>0.43962656337235417</v>
      </c>
      <c r="M39" s="8">
        <f ca="1"/>
        <v>0</v>
      </c>
      <c r="N39" s="8">
        <f ca="1"/>
        <v>0.48623872052546757</v>
      </c>
      <c r="O39" s="8">
        <f ca="1"/>
        <v>0.37348429889625723</v>
      </c>
      <c r="Q39" s="144">
        <f ca="1"/>
        <v>0.48623872052546757</v>
      </c>
      <c r="R39" s="144">
        <f ca="1"/>
        <v>1.2993495827940791</v>
      </c>
      <c r="S39" s="144">
        <f ca="1"/>
        <v>0.8597230194217248</v>
      </c>
      <c r="T39" s="144">
        <f ca="1"/>
        <v>0</v>
      </c>
      <c r="U39" s="144">
        <f ca="1"/>
        <v>0</v>
      </c>
      <c r="V39" s="144">
        <f ca="1"/>
        <v>0.43962656337235417</v>
      </c>
      <c r="W39" s="144">
        <f ca="1"/>
        <v>0</v>
      </c>
      <c r="X39" s="144">
        <f ca="1"/>
        <v>0</v>
      </c>
      <c r="Y39" s="144">
        <f ca="1"/>
        <v>0.8597230194217248</v>
      </c>
      <c r="AA39" s="10"/>
      <c r="AC39" s="3" t="s">
        <v>11</v>
      </c>
      <c r="AD39" s="169" cm="1">
        <f t="array" aca="1" ref="AD39:AG39" ca="1">L38:O38</f>
        <v>0.47125716138699641</v>
      </c>
      <c r="AE39" s="169">
        <f ca="1"/>
        <v>0</v>
      </c>
      <c r="AF39" s="169">
        <f ca="1"/>
        <v>0</v>
      </c>
      <c r="AG39" s="169">
        <f ca="1"/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U39" s="174"/>
    </row>
    <row r="40" spans="7:49" x14ac:dyDescent="0.2">
      <c r="L40" s="8">
        <f ca="1"/>
        <v>0.68764463884541271</v>
      </c>
      <c r="M40" s="8">
        <f ca="1"/>
        <v>0</v>
      </c>
      <c r="N40" s="8">
        <f ca="1"/>
        <v>0.14416991272083723</v>
      </c>
      <c r="O40" s="8">
        <f ca="1"/>
        <v>0</v>
      </c>
      <c r="Q40" s="144">
        <f ca="1"/>
        <v>0.14416991272083723</v>
      </c>
      <c r="R40" s="144">
        <f ca="1"/>
        <v>0.83181455156624995</v>
      </c>
      <c r="S40" s="144">
        <f ca="1"/>
        <v>0.14416991272083723</v>
      </c>
      <c r="T40" s="144">
        <f ca="1"/>
        <v>0</v>
      </c>
      <c r="U40" s="144">
        <f ca="1"/>
        <v>0</v>
      </c>
      <c r="V40" s="144">
        <f ca="1"/>
        <v>0.68764463884541271</v>
      </c>
      <c r="W40" s="144">
        <f ca="1"/>
        <v>0</v>
      </c>
      <c r="X40" s="144">
        <f ca="1"/>
        <v>0</v>
      </c>
      <c r="Y40" s="144">
        <f ca="1"/>
        <v>0.14416991272083723</v>
      </c>
      <c r="AA40" s="10"/>
      <c r="AC40" s="3" t="s">
        <v>10</v>
      </c>
      <c r="AD40" s="4" cm="1">
        <f t="array" aca="1" ref="AD40:AG40" ca="1">TRANSPOSE(Q32:Q35)</f>
        <v>0</v>
      </c>
      <c r="AE40" s="4">
        <f ca="1"/>
        <v>0</v>
      </c>
      <c r="AF40" s="4">
        <f ca="1"/>
        <v>1</v>
      </c>
      <c r="AG40" s="4">
        <f ca="1"/>
        <v>0</v>
      </c>
      <c r="AH40" s="3"/>
      <c r="AI40" s="3"/>
      <c r="AJ40" s="3"/>
      <c r="AK40" s="3"/>
      <c r="AL40" s="3"/>
      <c r="AM40" s="3"/>
      <c r="AN40" s="3"/>
      <c r="AO40" s="150"/>
      <c r="AP40" s="3"/>
      <c r="AQ40" s="3"/>
      <c r="AR40" s="3"/>
      <c r="AU40" s="174"/>
    </row>
    <row r="41" spans="7:49" x14ac:dyDescent="0.2">
      <c r="L41" s="8">
        <f ca="1"/>
        <v>0.23943499862788031</v>
      </c>
      <c r="M41" s="8">
        <f ca="1"/>
        <v>0.52422823294096932</v>
      </c>
      <c r="N41" s="8">
        <f ca="1"/>
        <v>0</v>
      </c>
      <c r="O41" s="8">
        <f ca="1"/>
        <v>0</v>
      </c>
      <c r="Q41" s="144">
        <f ca="1"/>
        <v>0</v>
      </c>
      <c r="R41" s="144">
        <f ca="1"/>
        <v>0.23943499862788031</v>
      </c>
      <c r="S41" s="144">
        <f ca="1"/>
        <v>0</v>
      </c>
      <c r="T41" s="144">
        <f ca="1"/>
        <v>0.52422823294096932</v>
      </c>
      <c r="U41" s="144">
        <f ca="1"/>
        <v>0</v>
      </c>
      <c r="V41" s="144">
        <f ca="1"/>
        <v>0.76366323156884963</v>
      </c>
      <c r="W41" s="144">
        <f ca="1"/>
        <v>0</v>
      </c>
      <c r="X41" s="144">
        <f ca="1"/>
        <v>0.52422823294096932</v>
      </c>
      <c r="Y41" s="144">
        <f ca="1"/>
        <v>0</v>
      </c>
      <c r="AA41" s="10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U41" s="174"/>
    </row>
    <row r="42" spans="7:49" x14ac:dyDescent="0.2">
      <c r="L42" s="8">
        <f ca="1"/>
        <v>0.1097083237707261</v>
      </c>
      <c r="M42" s="8">
        <f ca="1"/>
        <v>0.11121138146479392</v>
      </c>
      <c r="N42" s="8">
        <f ca="1"/>
        <v>0</v>
      </c>
      <c r="O42" s="8">
        <f ca="1"/>
        <v>0</v>
      </c>
      <c r="Q42" s="144">
        <f ca="1"/>
        <v>0</v>
      </c>
      <c r="R42" s="144">
        <f ca="1"/>
        <v>0.1097083237707261</v>
      </c>
      <c r="S42" s="144">
        <f ca="1"/>
        <v>0</v>
      </c>
      <c r="T42" s="144">
        <f ca="1"/>
        <v>0.11121138146479392</v>
      </c>
      <c r="U42" s="144">
        <f ca="1"/>
        <v>0</v>
      </c>
      <c r="V42" s="144">
        <f ca="1"/>
        <v>0.22091970523552001</v>
      </c>
      <c r="W42" s="144">
        <f ca="1"/>
        <v>0</v>
      </c>
      <c r="X42" s="144">
        <f ca="1"/>
        <v>0.11121138146479392</v>
      </c>
      <c r="Y42" s="144">
        <f ca="1"/>
        <v>0</v>
      </c>
      <c r="AA42" s="10"/>
      <c r="AC42" s="3" t="s">
        <v>91</v>
      </c>
      <c r="AD42" s="170">
        <f ca="1">AD39</f>
        <v>0.47125716138699641</v>
      </c>
      <c r="AE42" s="151" t="s">
        <v>46</v>
      </c>
      <c r="AF42" s="152">
        <f ca="1">AD40</f>
        <v>0</v>
      </c>
      <c r="AG42" s="26" t="s">
        <v>8</v>
      </c>
      <c r="AH42" s="170">
        <f ca="1">AE39</f>
        <v>0</v>
      </c>
      <c r="AI42" s="151" t="s">
        <v>46</v>
      </c>
      <c r="AJ42" s="152">
        <f ca="1">AE40</f>
        <v>0</v>
      </c>
      <c r="AK42" s="26" t="s">
        <v>8</v>
      </c>
      <c r="AL42" s="170">
        <f ca="1">AF39</f>
        <v>0</v>
      </c>
      <c r="AM42" s="151" t="s">
        <v>46</v>
      </c>
      <c r="AN42" s="152">
        <f ca="1">AF40</f>
        <v>1</v>
      </c>
      <c r="AO42" s="26" t="s">
        <v>8</v>
      </c>
      <c r="AP42" s="170">
        <f ca="1">AG39</f>
        <v>0</v>
      </c>
      <c r="AQ42" s="151" t="s">
        <v>46</v>
      </c>
      <c r="AR42" s="152">
        <f ca="1">AG40</f>
        <v>0</v>
      </c>
      <c r="AS42" s="26" t="s">
        <v>9</v>
      </c>
      <c r="AT42" s="154">
        <f ca="1">Q38</f>
        <v>0</v>
      </c>
      <c r="AU42" s="174"/>
    </row>
    <row r="43" spans="7:49" x14ac:dyDescent="0.2">
      <c r="L43" s="8">
        <f ca="1"/>
        <v>0</v>
      </c>
      <c r="M43" s="8">
        <f ca="1"/>
        <v>0.3203580654849647</v>
      </c>
      <c r="N43" s="8">
        <f ca="1"/>
        <v>0</v>
      </c>
      <c r="O43" s="8">
        <f ca="1"/>
        <v>0</v>
      </c>
      <c r="Q43" s="144">
        <f ca="1"/>
        <v>0</v>
      </c>
      <c r="R43" s="144">
        <f ca="1"/>
        <v>0</v>
      </c>
      <c r="S43" s="144">
        <f ca="1"/>
        <v>0</v>
      </c>
      <c r="T43" s="144">
        <f ca="1"/>
        <v>0.3203580654849647</v>
      </c>
      <c r="U43" s="144">
        <f ca="1"/>
        <v>0</v>
      </c>
      <c r="V43" s="144">
        <f ca="1"/>
        <v>0.3203580654849647</v>
      </c>
      <c r="W43" s="144">
        <f ca="1"/>
        <v>0</v>
      </c>
      <c r="X43" s="144">
        <f ca="1"/>
        <v>0.3203580654849647</v>
      </c>
      <c r="Y43" s="144">
        <f ca="1"/>
        <v>0</v>
      </c>
      <c r="AA43" s="10"/>
      <c r="AB43" s="3"/>
      <c r="AP43" s="26"/>
      <c r="AU43" s="174"/>
    </row>
    <row r="44" spans="7:49" x14ac:dyDescent="0.2">
      <c r="L44" s="8">
        <f ca="1"/>
        <v>0.14945633619412801</v>
      </c>
      <c r="M44" s="8">
        <f ca="1"/>
        <v>0.15374229457516261</v>
      </c>
      <c r="N44" s="8">
        <f ca="1"/>
        <v>0</v>
      </c>
      <c r="O44" s="8">
        <f ca="1"/>
        <v>0</v>
      </c>
      <c r="Q44" s="144">
        <f ca="1"/>
        <v>0</v>
      </c>
      <c r="R44" s="144">
        <f ca="1"/>
        <v>0.14945633619412801</v>
      </c>
      <c r="S44" s="144">
        <f ca="1"/>
        <v>0</v>
      </c>
      <c r="T44" s="144">
        <f ca="1"/>
        <v>0.15374229457516261</v>
      </c>
      <c r="U44" s="144">
        <f ca="1"/>
        <v>0</v>
      </c>
      <c r="V44" s="144">
        <f ca="1"/>
        <v>0.30319863076929066</v>
      </c>
      <c r="W44" s="144">
        <f ca="1"/>
        <v>0</v>
      </c>
      <c r="X44" s="144">
        <f ca="1"/>
        <v>0.15374229457516261</v>
      </c>
      <c r="Y44" s="144">
        <f ca="1"/>
        <v>0</v>
      </c>
      <c r="AA44" s="10"/>
      <c r="AD44" s="164" t="str" cm="1">
        <f t="array" aca="1" ref="AD44:AG44" ca="1">IF(_xlfn.ANCHORARRAY(AD40) = 0, "skip", "")</f>
        <v>skip</v>
      </c>
      <c r="AE44" s="164" t="str">
        <f ca="1"/>
        <v>skip</v>
      </c>
      <c r="AF44" s="164" t="str">
        <f ca="1"/>
        <v/>
      </c>
      <c r="AG44" s="164" t="str">
        <f ca="1"/>
        <v>skip</v>
      </c>
      <c r="AU44" s="174"/>
    </row>
    <row r="45" spans="7:49" x14ac:dyDescent="0.2">
      <c r="L45" s="8">
        <f ca="1"/>
        <v>0</v>
      </c>
      <c r="M45" s="8">
        <f ca="1"/>
        <v>0.12631804845813005</v>
      </c>
      <c r="N45" s="8">
        <f ca="1"/>
        <v>0</v>
      </c>
      <c r="O45" s="8">
        <f ca="1"/>
        <v>0</v>
      </c>
      <c r="Q45" s="144">
        <f ca="1"/>
        <v>0</v>
      </c>
      <c r="R45" s="144">
        <f ca="1"/>
        <v>0</v>
      </c>
      <c r="S45" s="144">
        <f ca="1"/>
        <v>0</v>
      </c>
      <c r="T45" s="144">
        <f ca="1"/>
        <v>0.12631804845813005</v>
      </c>
      <c r="U45" s="144">
        <f ca="1"/>
        <v>0</v>
      </c>
      <c r="V45" s="144">
        <f ca="1"/>
        <v>0.12631804845813005</v>
      </c>
      <c r="W45" s="144">
        <f ca="1"/>
        <v>0</v>
      </c>
      <c r="X45" s="144">
        <f ca="1"/>
        <v>0.12631804845813005</v>
      </c>
      <c r="Y45" s="144">
        <f ca="1"/>
        <v>0</v>
      </c>
      <c r="AA45" s="10"/>
      <c r="AB45" s="3" t="s">
        <v>103</v>
      </c>
      <c r="AC45" s="3" t="s">
        <v>88</v>
      </c>
      <c r="AD45" s="171" t="str" cm="1">
        <f t="array" aca="1" ref="AD45:AG45" ca="1">IF(_xlfn.ANCHORARRAY(AD40)=1,_xlfn.ANCHORARRAY(AD39), "")</f>
        <v/>
      </c>
      <c r="AE45" s="171" t="str">
        <f ca="1"/>
        <v/>
      </c>
      <c r="AF45" s="171">
        <f ca="1"/>
        <v>0</v>
      </c>
      <c r="AG45" s="171" t="str">
        <f ca="1"/>
        <v/>
      </c>
      <c r="AH45" s="26" t="s">
        <v>87</v>
      </c>
      <c r="AI45" s="154">
        <f ca="1">SUM(_xlfn.ANCHORARRAY(AD45))</f>
        <v>0</v>
      </c>
      <c r="AP45" s="26"/>
      <c r="AU45" s="174"/>
    </row>
    <row r="46" spans="7:49" x14ac:dyDescent="0.2">
      <c r="L46" s="8">
        <f ca="1"/>
        <v>1.0833289573241298</v>
      </c>
      <c r="M46" s="8">
        <f ca="1"/>
        <v>0</v>
      </c>
      <c r="N46" s="8">
        <f ca="1"/>
        <v>0.1467179715217799</v>
      </c>
      <c r="O46" s="8">
        <f ca="1"/>
        <v>0</v>
      </c>
      <c r="Q46" s="144">
        <f ca="1"/>
        <v>0.1467179715217799</v>
      </c>
      <c r="R46" s="144">
        <f ca="1"/>
        <v>1.2300469288459097</v>
      </c>
      <c r="S46" s="144">
        <f ca="1"/>
        <v>0.1467179715217799</v>
      </c>
      <c r="T46" s="144">
        <f ca="1"/>
        <v>0</v>
      </c>
      <c r="U46" s="144">
        <f ca="1"/>
        <v>0</v>
      </c>
      <c r="V46" s="144">
        <f ca="1"/>
        <v>1.0833289573241298</v>
      </c>
      <c r="W46" s="144">
        <f ca="1"/>
        <v>0</v>
      </c>
      <c r="X46" s="144">
        <f ca="1"/>
        <v>0</v>
      </c>
      <c r="Y46" s="144">
        <f ca="1"/>
        <v>0.1467179715217799</v>
      </c>
      <c r="AA46" s="162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6"/>
      <c r="AQ46" s="6"/>
      <c r="AR46" s="6"/>
      <c r="AS46" s="6"/>
      <c r="AT46" s="6"/>
      <c r="AU46" s="175"/>
    </row>
    <row r="48" spans="7:49" x14ac:dyDescent="0.2">
      <c r="G48" s="1" t="s">
        <v>1</v>
      </c>
      <c r="Q48" s="1" t="s">
        <v>5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7:41" x14ac:dyDescent="0.2">
      <c r="G49" s="2" cm="1">
        <f t="array" aca="1" ref="G49:O52" ca="1">_xlfn.ANCHORARRAY(Q24)</f>
        <v>-1</v>
      </c>
      <c r="H49" s="2">
        <f ca="1"/>
        <v>0</v>
      </c>
      <c r="I49" s="2">
        <f ca="1"/>
        <v>-1</v>
      </c>
      <c r="J49" s="2">
        <f ca="1"/>
        <v>1</v>
      </c>
      <c r="K49" s="2">
        <f ca="1"/>
        <v>0</v>
      </c>
      <c r="L49" s="2">
        <f ca="1"/>
        <v>1</v>
      </c>
      <c r="M49" s="2">
        <f ca="1"/>
        <v>0</v>
      </c>
      <c r="N49" s="2">
        <f ca="1"/>
        <v>0</v>
      </c>
      <c r="O49" s="2">
        <f ca="1"/>
        <v>0</v>
      </c>
      <c r="Q49" s="156" cm="1">
        <f t="array" aca="1" ref="Q49:Y52" ca="1">MMULT(_xlfn.ANCHORARRAY(G49),_xlfn.ANCHORARRAY(Q38))</f>
        <v>-0.14416991272083723</v>
      </c>
      <c r="R49" s="2">
        <f ca="1"/>
        <v>-1.063636714325366</v>
      </c>
      <c r="S49" s="2">
        <f ca="1"/>
        <v>-0.14416991272083723</v>
      </c>
      <c r="T49" s="2">
        <f ca="1"/>
        <v>0.84458629842593402</v>
      </c>
      <c r="U49" s="2">
        <f ca="1"/>
        <v>0</v>
      </c>
      <c r="V49" s="2">
        <f ca="1"/>
        <v>-7.4880503178594848E-2</v>
      </c>
      <c r="W49" s="2">
        <f ca="1"/>
        <v>0</v>
      </c>
      <c r="X49" s="2">
        <f ca="1"/>
        <v>0.84458629842593402</v>
      </c>
      <c r="Y49" s="2">
        <f ca="1"/>
        <v>-0.14416991272083723</v>
      </c>
      <c r="AA49" s="160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61"/>
    </row>
    <row r="50" spans="7:41" x14ac:dyDescent="0.2">
      <c r="G50" s="143">
        <f ca="1"/>
        <v>-1</v>
      </c>
      <c r="H50" s="2">
        <f ca="1"/>
        <v>1</v>
      </c>
      <c r="I50" s="2">
        <f ca="1"/>
        <v>-1</v>
      </c>
      <c r="J50" s="2">
        <f ca="1"/>
        <v>-1</v>
      </c>
      <c r="K50" s="2">
        <f ca="1"/>
        <v>-1</v>
      </c>
      <c r="L50" s="2">
        <f ca="1"/>
        <v>1</v>
      </c>
      <c r="M50" s="2">
        <f ca="1"/>
        <v>-1</v>
      </c>
      <c r="N50" s="2">
        <f ca="1"/>
        <v>-1</v>
      </c>
      <c r="O50" s="2">
        <f ca="1"/>
        <v>1</v>
      </c>
      <c r="Q50" s="2">
        <f ca="1"/>
        <v>0.48878677932641024</v>
      </c>
      <c r="R50" s="2">
        <f ca="1"/>
        <v>0.72772514009400791</v>
      </c>
      <c r="S50" s="2">
        <f ca="1"/>
        <v>0.86227107822266746</v>
      </c>
      <c r="T50" s="144">
        <f ca="1"/>
        <v>-0.59514189195409117</v>
      </c>
      <c r="U50" s="2">
        <f ca="1"/>
        <v>0</v>
      </c>
      <c r="V50" s="2">
        <f ca="1"/>
        <v>-0.72968783008275095</v>
      </c>
      <c r="W50" s="2">
        <f ca="1"/>
        <v>0</v>
      </c>
      <c r="X50" s="2">
        <f ca="1"/>
        <v>-0.59514189195409117</v>
      </c>
      <c r="Y50" s="2">
        <f ca="1"/>
        <v>0.86227107822266746</v>
      </c>
      <c r="AA50" s="10"/>
      <c r="AC50" s="3" t="s">
        <v>102</v>
      </c>
      <c r="AD50" s="153" cm="1">
        <f t="array" aca="1" ref="AD50:AL50" ca="1">TRANSPOSE(Q38:Q46)</f>
        <v>0</v>
      </c>
      <c r="AE50" s="153">
        <f ca="1"/>
        <v>0.48623872052546757</v>
      </c>
      <c r="AF50" s="153">
        <f ca="1"/>
        <v>0.14416991272083723</v>
      </c>
      <c r="AG50" s="153">
        <f ca="1"/>
        <v>0</v>
      </c>
      <c r="AH50" s="153">
        <f ca="1"/>
        <v>0</v>
      </c>
      <c r="AI50" s="153">
        <f ca="1"/>
        <v>0</v>
      </c>
      <c r="AJ50" s="153">
        <f ca="1"/>
        <v>0</v>
      </c>
      <c r="AK50" s="153">
        <f ca="1"/>
        <v>0</v>
      </c>
      <c r="AL50" s="153">
        <f ca="1"/>
        <v>0.1467179715217799</v>
      </c>
      <c r="AO50" s="113"/>
    </row>
    <row r="51" spans="7:41" x14ac:dyDescent="0.2">
      <c r="G51" s="2">
        <f ca="1"/>
        <v>0</v>
      </c>
      <c r="H51" s="2">
        <f ca="1"/>
        <v>-1</v>
      </c>
      <c r="I51" s="2">
        <f ca="1"/>
        <v>-1</v>
      </c>
      <c r="J51" s="2">
        <f ca="1"/>
        <v>0</v>
      </c>
      <c r="K51" s="2">
        <f ca="1"/>
        <v>0</v>
      </c>
      <c r="L51" s="2">
        <f ca="1"/>
        <v>0</v>
      </c>
      <c r="M51" s="2">
        <f ca="1"/>
        <v>0</v>
      </c>
      <c r="N51" s="2">
        <f ca="1"/>
        <v>0</v>
      </c>
      <c r="O51" s="2">
        <f ca="1"/>
        <v>-1</v>
      </c>
      <c r="Q51" s="2">
        <f ca="1"/>
        <v>-0.77712660476808471</v>
      </c>
      <c r="R51" s="2">
        <f ca="1"/>
        <v>-3.3612110632062389</v>
      </c>
      <c r="S51" s="2">
        <f ca="1"/>
        <v>-1.1506109036643419</v>
      </c>
      <c r="T51" s="2">
        <f ca="1"/>
        <v>0</v>
      </c>
      <c r="U51" s="2">
        <f ca="1"/>
        <v>0</v>
      </c>
      <c r="V51" s="2">
        <f ca="1"/>
        <v>-2.2106001595418965</v>
      </c>
      <c r="W51" s="2">
        <f ca="1"/>
        <v>0</v>
      </c>
      <c r="X51" s="2">
        <f ca="1"/>
        <v>0</v>
      </c>
      <c r="Y51" s="2">
        <f ca="1"/>
        <v>-1.1506109036643419</v>
      </c>
      <c r="AA51" s="10"/>
      <c r="AC51" s="3" t="s">
        <v>101</v>
      </c>
      <c r="AD51" s="153" cm="1">
        <f t="array" aca="1" ref="AD51:AL51" ca="1">G49:O49</f>
        <v>-1</v>
      </c>
      <c r="AE51" s="153">
        <f ca="1"/>
        <v>0</v>
      </c>
      <c r="AF51" s="153">
        <f ca="1"/>
        <v>-1</v>
      </c>
      <c r="AG51" s="153">
        <f ca="1"/>
        <v>1</v>
      </c>
      <c r="AH51" s="153">
        <f ca="1"/>
        <v>0</v>
      </c>
      <c r="AI51" s="153">
        <f ca="1"/>
        <v>1</v>
      </c>
      <c r="AJ51" s="153">
        <f ca="1"/>
        <v>0</v>
      </c>
      <c r="AK51" s="153">
        <f ca="1"/>
        <v>0</v>
      </c>
      <c r="AL51" s="153">
        <f ca="1"/>
        <v>0</v>
      </c>
      <c r="AO51" s="113"/>
    </row>
    <row r="52" spans="7:41" x14ac:dyDescent="0.2">
      <c r="G52" s="2">
        <f ca="1"/>
        <v>-1</v>
      </c>
      <c r="H52" s="2">
        <f ca="1"/>
        <v>1</v>
      </c>
      <c r="I52" s="2">
        <f ca="1"/>
        <v>-1</v>
      </c>
      <c r="J52" s="2">
        <f ca="1"/>
        <v>-1</v>
      </c>
      <c r="K52" s="2">
        <f ca="1"/>
        <v>0</v>
      </c>
      <c r="L52" s="2">
        <f ca="1"/>
        <v>1</v>
      </c>
      <c r="M52" s="2">
        <f ca="1"/>
        <v>-1</v>
      </c>
      <c r="N52" s="2">
        <f ca="1"/>
        <v>-1</v>
      </c>
      <c r="O52" s="2">
        <f ca="1"/>
        <v>-1</v>
      </c>
      <c r="Q52" s="2">
        <f ca="1"/>
        <v>0.19535083628285044</v>
      </c>
      <c r="R52" s="2">
        <f ca="1"/>
        <v>-1.6226603938270854</v>
      </c>
      <c r="S52" s="2">
        <f ca="1"/>
        <v>0.56883513517910766</v>
      </c>
      <c r="T52" s="2">
        <f ca="1"/>
        <v>-0.48393051048929731</v>
      </c>
      <c r="U52" s="2">
        <f ca="1"/>
        <v>0</v>
      </c>
      <c r="V52" s="2">
        <f ca="1"/>
        <v>-2.6754260394954903</v>
      </c>
      <c r="W52" s="2">
        <f ca="1"/>
        <v>0</v>
      </c>
      <c r="X52" s="2">
        <f ca="1"/>
        <v>-0.48393051048929731</v>
      </c>
      <c r="Y52" s="2">
        <f ca="1"/>
        <v>0.56883513517910766</v>
      </c>
      <c r="AA52" s="10"/>
      <c r="AO52" s="113"/>
    </row>
    <row r="53" spans="7:41" x14ac:dyDescent="0.2">
      <c r="AA53" s="10"/>
      <c r="AD53" s="164" t="str" cm="1">
        <f t="array" aca="1" ref="AD53:AL53" ca="1">IF(_xlfn.ANCHORARRAY(AD51)=-1, "flip", IF(_xlfn.ANCHORARRAY(AD51)=0, "skip", ""))</f>
        <v>flip</v>
      </c>
      <c r="AE53" s="164" t="str">
        <f ca="1"/>
        <v>skip</v>
      </c>
      <c r="AF53" s="164" t="str">
        <f ca="1"/>
        <v>flip</v>
      </c>
      <c r="AG53" s="164" t="str">
        <f ca="1"/>
        <v/>
      </c>
      <c r="AH53" s="164" t="str">
        <f ca="1"/>
        <v>skip</v>
      </c>
      <c r="AI53" s="164" t="str">
        <f ca="1"/>
        <v/>
      </c>
      <c r="AJ53" s="164" t="str">
        <f ca="1"/>
        <v>skip</v>
      </c>
      <c r="AK53" s="164" t="str">
        <f ca="1"/>
        <v>skip</v>
      </c>
      <c r="AL53" s="164" t="str">
        <f ca="1"/>
        <v>skip</v>
      </c>
      <c r="AO53" s="113"/>
    </row>
    <row r="54" spans="7:41" x14ac:dyDescent="0.2">
      <c r="Q54" s="1" t="s">
        <v>100</v>
      </c>
      <c r="AA54" s="10"/>
      <c r="AB54" s="3" t="s">
        <v>103</v>
      </c>
      <c r="AC54" s="3" t="s">
        <v>88</v>
      </c>
      <c r="AD54" s="153" cm="1">
        <f t="array" aca="1" ref="AD54:AL54" ca="1">IF(_xlfn.ANCHORARRAY(AD51)&lt;&gt;0,_xlfn.ANCHORARRAY( AD51)*_xlfn.ANCHORARRAY(AD50), "")</f>
        <v>0</v>
      </c>
      <c r="AE54" s="153" t="str">
        <f ca="1"/>
        <v/>
      </c>
      <c r="AF54" s="153">
        <f ca="1"/>
        <v>-0.14416991272083723</v>
      </c>
      <c r="AG54" s="153">
        <f ca="1"/>
        <v>0</v>
      </c>
      <c r="AH54" s="153" t="str">
        <f ca="1"/>
        <v/>
      </c>
      <c r="AI54" s="153">
        <f ca="1"/>
        <v>0</v>
      </c>
      <c r="AJ54" s="153" t="str">
        <f ca="1"/>
        <v/>
      </c>
      <c r="AK54" s="153" t="str">
        <f ca="1"/>
        <v/>
      </c>
      <c r="AL54" s="153" t="str">
        <f ca="1"/>
        <v/>
      </c>
      <c r="AM54" s="26" t="s">
        <v>89</v>
      </c>
      <c r="AN54" s="157">
        <f ca="1">SUM(_xlfn.ANCHORARRAY(AD54))</f>
        <v>-0.14416991272083723</v>
      </c>
      <c r="AO54" s="113"/>
    </row>
    <row r="55" spans="7:41" x14ac:dyDescent="0.2">
      <c r="Q55" s="2" cm="1">
        <f t="array" aca="1" ref="Q55:Y58" ca="1">IF(_xlfn.ANCHORARRAY(Q49) &gt; E6, 1, 0)</f>
        <v>0</v>
      </c>
      <c r="R55" s="2">
        <f ca="1"/>
        <v>0</v>
      </c>
      <c r="S55" s="2">
        <f ca="1"/>
        <v>0</v>
      </c>
      <c r="T55" s="2">
        <f ca="1"/>
        <v>1</v>
      </c>
      <c r="U55" s="2">
        <f ca="1"/>
        <v>0</v>
      </c>
      <c r="V55" s="2">
        <f ca="1"/>
        <v>0</v>
      </c>
      <c r="W55" s="2">
        <f ca="1"/>
        <v>0</v>
      </c>
      <c r="X55" s="2">
        <f ca="1"/>
        <v>1</v>
      </c>
      <c r="Y55" s="2">
        <f ca="1"/>
        <v>0</v>
      </c>
      <c r="AA55" s="162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63"/>
    </row>
    <row r="56" spans="7:41" x14ac:dyDescent="0.2">
      <c r="Q56" s="2">
        <f ca="1"/>
        <v>1</v>
      </c>
      <c r="R56" s="2">
        <f ca="1"/>
        <v>1</v>
      </c>
      <c r="S56" s="2">
        <f ca="1"/>
        <v>1</v>
      </c>
      <c r="T56" s="2">
        <f ca="1"/>
        <v>0</v>
      </c>
      <c r="U56" s="2">
        <f ca="1"/>
        <v>0</v>
      </c>
      <c r="V56" s="2">
        <f ca="1"/>
        <v>0</v>
      </c>
      <c r="W56" s="2">
        <f ca="1"/>
        <v>0</v>
      </c>
      <c r="X56" s="2">
        <f ca="1"/>
        <v>0</v>
      </c>
      <c r="Y56" s="2">
        <f ca="1"/>
        <v>1</v>
      </c>
      <c r="AO56" s="1"/>
    </row>
    <row r="57" spans="7:41" x14ac:dyDescent="0.2">
      <c r="Q57" s="2">
        <f ca="1"/>
        <v>0</v>
      </c>
      <c r="R57" s="2">
        <f ca="1"/>
        <v>0</v>
      </c>
      <c r="S57" s="2">
        <f ca="1"/>
        <v>0</v>
      </c>
      <c r="T57" s="2">
        <f ca="1"/>
        <v>0</v>
      </c>
      <c r="U57" s="2">
        <f ca="1"/>
        <v>0</v>
      </c>
      <c r="V57" s="2">
        <f ca="1"/>
        <v>0</v>
      </c>
      <c r="W57" s="2">
        <f ca="1"/>
        <v>0</v>
      </c>
      <c r="X57" s="2">
        <f ca="1"/>
        <v>0</v>
      </c>
      <c r="Y57" s="2">
        <f ca="1"/>
        <v>0</v>
      </c>
    </row>
    <row r="58" spans="7:41" x14ac:dyDescent="0.2">
      <c r="Q58" s="2">
        <f ca="1"/>
        <v>1</v>
      </c>
      <c r="R58" s="2">
        <f ca="1"/>
        <v>0</v>
      </c>
      <c r="S58" s="2">
        <f ca="1"/>
        <v>1</v>
      </c>
      <c r="T58" s="2">
        <f ca="1"/>
        <v>0</v>
      </c>
      <c r="U58" s="2">
        <f ca="1"/>
        <v>0</v>
      </c>
      <c r="V58" s="2">
        <f ca="1"/>
        <v>0</v>
      </c>
      <c r="W58" s="2">
        <f ca="1"/>
        <v>0</v>
      </c>
      <c r="X58" s="2">
        <f ca="1"/>
        <v>0</v>
      </c>
      <c r="Y58" s="2">
        <f ca="1"/>
        <v>1</v>
      </c>
    </row>
  </sheetData>
  <conditionalFormatting sqref="G49:O52 Q55:Y58 Z65:Z68">
    <cfRule type="cellIs" dxfId="34" priority="18" operator="equal">
      <formula>1</formula>
    </cfRule>
  </conditionalFormatting>
  <conditionalFormatting sqref="G49:O52">
    <cfRule type="cellIs" dxfId="33" priority="13" operator="equal">
      <formula>-1</formula>
    </cfRule>
  </conditionalFormatting>
  <conditionalFormatting sqref="L38:O46">
    <cfRule type="cellIs" dxfId="32" priority="7" stopIfTrue="1" operator="greaterThan">
      <formula>0</formula>
    </cfRule>
  </conditionalFormatting>
  <conditionalFormatting sqref="Q18:Y21">
    <cfRule type="cellIs" dxfId="31" priority="8" operator="greaterThan">
      <formula>0</formula>
    </cfRule>
  </conditionalFormatting>
  <conditionalFormatting sqref="Q24:Y29">
    <cfRule type="cellIs" dxfId="30" priority="12" operator="equal">
      <formula>-1</formula>
    </cfRule>
  </conditionalFormatting>
  <conditionalFormatting sqref="Q32:Y35">
    <cfRule type="cellIs" dxfId="29" priority="14" operator="equal">
      <formula>1</formula>
    </cfRule>
  </conditionalFormatting>
  <conditionalFormatting sqref="Q12:Z15">
    <cfRule type="cellIs" dxfId="28" priority="23" operator="equal">
      <formula>1</formula>
    </cfRule>
  </conditionalFormatting>
  <conditionalFormatting sqref="Q18:Z21">
    <cfRule type="cellIs" dxfId="27" priority="22" operator="equal">
      <formula>1</formula>
    </cfRule>
  </conditionalFormatting>
  <conditionalFormatting sqref="Q24:Z29">
    <cfRule type="cellIs" dxfId="26" priority="21" operator="equal">
      <formula>1</formula>
    </cfRule>
  </conditionalFormatting>
  <conditionalFormatting sqref="AB65:AJ68">
    <cfRule type="cellIs" dxfId="25" priority="16" operator="equal">
      <formula>1</formula>
    </cfRule>
  </conditionalFormatting>
  <conditionalFormatting sqref="AD40:AG40">
    <cfRule type="cellIs" dxfId="24" priority="11" operator="equal">
      <formula>1</formula>
    </cfRule>
  </conditionalFormatting>
  <conditionalFormatting sqref="AD45:AG45">
    <cfRule type="containsBlanks" dxfId="23" priority="24" stopIfTrue="1">
      <formula>LEN(TRIM(AD45))=0</formula>
    </cfRule>
  </conditionalFormatting>
  <conditionalFormatting sqref="AD51:AL51">
    <cfRule type="cellIs" dxfId="22" priority="9" operator="equal">
      <formula>-1</formula>
    </cfRule>
    <cfRule type="cellIs" dxfId="21" priority="10" operator="equal">
      <formula>1</formula>
    </cfRule>
  </conditionalFormatting>
  <conditionalFormatting sqref="AD54:AL54">
    <cfRule type="containsBlanks" dxfId="20" priority="25" stopIfTrue="1">
      <formula>LEN(TRIM(AD54))=0</formula>
    </cfRule>
  </conditionalFormatting>
  <conditionalFormatting sqref="AF42">
    <cfRule type="cellIs" dxfId="19" priority="4" operator="equal">
      <formula>1</formula>
    </cfRule>
  </conditionalFormatting>
  <conditionalFormatting sqref="AJ42">
    <cfRule type="cellIs" dxfId="18" priority="3" operator="equal">
      <formula>1</formula>
    </cfRule>
  </conditionalFormatting>
  <conditionalFormatting sqref="AM65:AU68">
    <cfRule type="cellIs" dxfId="17" priority="15" operator="equal">
      <formula>1</formula>
    </cfRule>
  </conditionalFormatting>
  <conditionalFormatting sqref="AN42">
    <cfRule type="cellIs" dxfId="16" priority="2" operator="equal">
      <formula>1</formula>
    </cfRule>
  </conditionalFormatting>
  <conditionalFormatting sqref="AR42">
    <cfRule type="cellIs" dxfId="15" priority="1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C8C5-2232-8148-9625-8D26C90C43B2}">
  <dimension ref="A1:AI45"/>
  <sheetViews>
    <sheetView showGridLines="0" topLeftCell="A12" zoomScale="125" zoomScaleNormal="200" workbookViewId="0">
      <selection activeCell="H28" sqref="H28"/>
    </sheetView>
  </sheetViews>
  <sheetFormatPr baseColWidth="10" defaultRowHeight="15" x14ac:dyDescent="0.2"/>
  <cols>
    <col min="1" max="15" width="6.33203125" style="54" customWidth="1"/>
    <col min="16" max="16" width="4.6640625" style="54" customWidth="1"/>
    <col min="17" max="18" width="6.33203125" style="54" customWidth="1"/>
    <col min="19" max="19" width="4.83203125" style="65" customWidth="1"/>
    <col min="20" max="20" width="6.33203125" style="54" customWidth="1"/>
    <col min="21" max="21" width="3.1640625" style="54" customWidth="1"/>
    <col min="22" max="22" width="6.33203125" style="54" customWidth="1"/>
    <col min="23" max="23" width="4.1640625" style="65" customWidth="1"/>
    <col min="24" max="24" width="6.33203125" style="54" customWidth="1"/>
    <col min="25" max="25" width="2.5" style="54" customWidth="1"/>
    <col min="26" max="26" width="6.33203125" style="54" customWidth="1"/>
    <col min="27" max="27" width="2.6640625" style="54" customWidth="1"/>
    <col min="28" max="28" width="6.33203125" style="65" customWidth="1"/>
    <col min="29" max="29" width="7.33203125" style="54" customWidth="1"/>
    <col min="30" max="30" width="5.83203125" style="54" customWidth="1"/>
    <col min="31" max="31" width="8.33203125" style="54" customWidth="1"/>
    <col min="32" max="32" width="3.1640625" style="54" customWidth="1"/>
    <col min="33" max="16384" width="10.83203125" style="54"/>
  </cols>
  <sheetData>
    <row r="1" spans="1:35" s="1" customFormat="1" x14ac:dyDescent="0.2">
      <c r="S1" s="28"/>
      <c r="W1" s="28"/>
      <c r="AB1" s="3"/>
      <c r="AI1" s="3"/>
    </row>
    <row r="2" spans="1:35" s="18" customFormat="1" ht="42" x14ac:dyDescent="0.2">
      <c r="B2" s="165" t="s">
        <v>90</v>
      </c>
      <c r="S2" s="66"/>
      <c r="W2" s="66"/>
      <c r="Z2" s="24"/>
      <c r="AA2" s="29" t="s">
        <v>6</v>
      </c>
      <c r="AB2" s="23"/>
      <c r="AC2" s="23"/>
      <c r="AD2" s="23"/>
      <c r="AI2" s="19"/>
    </row>
    <row r="3" spans="1:35" s="43" customFormat="1" ht="15" customHeight="1" x14ac:dyDescent="0.2">
      <c r="S3" s="67"/>
      <c r="W3" s="67"/>
      <c r="AB3" s="44"/>
      <c r="AC3" s="45"/>
      <c r="AI3" s="46"/>
    </row>
    <row r="4" spans="1:35" s="47" customFormat="1" ht="33" x14ac:dyDescent="0.2">
      <c r="D4" s="48" t="s">
        <v>107</v>
      </c>
      <c r="S4" s="68"/>
      <c r="W4" s="68"/>
      <c r="AB4" s="49"/>
      <c r="AI4" s="49"/>
    </row>
    <row r="5" spans="1:35" x14ac:dyDescent="0.2">
      <c r="A5" s="56"/>
      <c r="B5" s="56"/>
      <c r="S5" s="54"/>
      <c r="W5" s="54"/>
      <c r="AB5" s="54"/>
      <c r="AE5" s="56"/>
    </row>
    <row r="6" spans="1:35" x14ac:dyDescent="0.2">
      <c r="A6" s="56"/>
      <c r="I6" s="137" t="s">
        <v>71</v>
      </c>
      <c r="S6" s="54"/>
      <c r="W6" s="54"/>
      <c r="AB6" s="54"/>
      <c r="AE6" s="56"/>
    </row>
    <row r="7" spans="1:35" x14ac:dyDescent="0.2">
      <c r="A7" s="56"/>
      <c r="F7" s="65" t="s">
        <v>28</v>
      </c>
      <c r="G7" s="87">
        <v>0</v>
      </c>
      <c r="H7" s="87">
        <v>1</v>
      </c>
      <c r="I7" s="87">
        <v>2</v>
      </c>
      <c r="J7" s="87">
        <v>3</v>
      </c>
      <c r="K7" s="87">
        <v>4</v>
      </c>
      <c r="L7" s="87">
        <v>5</v>
      </c>
      <c r="R7" s="123"/>
      <c r="S7" s="124" t="s">
        <v>34</v>
      </c>
      <c r="T7" s="125" cm="1">
        <f t="array" aca="1" ref="T7" ca="1">_xlfn.RANDARRAY(1,1)</f>
        <v>0.96238078542952166</v>
      </c>
      <c r="U7" s="126" t="s">
        <v>62</v>
      </c>
      <c r="V7" s="124"/>
      <c r="W7" s="124"/>
      <c r="X7" s="123"/>
      <c r="Y7" s="125"/>
      <c r="Z7" s="125"/>
      <c r="AA7" s="124"/>
      <c r="AB7" s="126"/>
      <c r="AC7" s="124"/>
      <c r="AE7" s="56"/>
    </row>
    <row r="8" spans="1:35" x14ac:dyDescent="0.2">
      <c r="A8" s="56"/>
      <c r="B8" s="56"/>
      <c r="C8" s="56" t="s">
        <v>28</v>
      </c>
      <c r="D8" s="56"/>
      <c r="E8" s="56"/>
      <c r="F8" s="62" cm="1">
        <f t="array" aca="1" ref="F8:F11" ca="1">_xlfn.TOCOL(_xlfn.ANCHORARRAY(C9))</f>
        <v>0.67546253935352452</v>
      </c>
      <c r="G8" s="55" cm="1">
        <f t="array" aca="1" ref="G8:L8" ca="1">TRANSPOSE(F19:F24)</f>
        <v>0</v>
      </c>
      <c r="H8" s="83">
        <f ca="1"/>
        <v>1</v>
      </c>
      <c r="I8" s="83">
        <f ca="1"/>
        <v>0</v>
      </c>
      <c r="J8" s="58">
        <f ca="1"/>
        <v>1</v>
      </c>
      <c r="K8" s="58">
        <f ca="1"/>
        <v>0</v>
      </c>
      <c r="L8" s="84">
        <f ca="1"/>
        <v>1</v>
      </c>
      <c r="M8" s="56"/>
      <c r="N8" s="56" t="s">
        <v>31</v>
      </c>
      <c r="O8" s="71" t="s">
        <v>74</v>
      </c>
      <c r="P8" s="56"/>
      <c r="R8" s="117"/>
      <c r="S8" s="118" t="s">
        <v>35</v>
      </c>
      <c r="T8" s="119">
        <v>1.1000000000000001</v>
      </c>
      <c r="U8" s="120" t="s">
        <v>63</v>
      </c>
      <c r="V8" s="118"/>
      <c r="W8" s="118"/>
      <c r="X8" s="117"/>
      <c r="Y8" s="119"/>
      <c r="Z8" s="119"/>
      <c r="AA8" s="118"/>
      <c r="AB8" s="120"/>
      <c r="AC8" s="118"/>
      <c r="AE8" s="56"/>
    </row>
    <row r="9" spans="1:35" x14ac:dyDescent="0.2">
      <c r="A9" s="56"/>
      <c r="B9" s="56"/>
      <c r="C9" s="72" cm="1">
        <f t="array" aca="1" ref="C9:D10" ca="1">_xlfn.RANDARRAY(2,2,0,1)</f>
        <v>0.67546253935352452</v>
      </c>
      <c r="D9" s="73">
        <f ca="1"/>
        <v>0.12025058940872935</v>
      </c>
      <c r="E9" s="77" t="s">
        <v>48</v>
      </c>
      <c r="F9" s="63">
        <f ca="1"/>
        <v>0.12025058940872935</v>
      </c>
      <c r="G9" s="60" cm="1">
        <f t="array" aca="1" ref="G9:L9" ca="1">TRANSPOSE(M19:M24)</f>
        <v>0</v>
      </c>
      <c r="H9" s="78">
        <f ca="1"/>
        <v>0</v>
      </c>
      <c r="I9" s="78">
        <f ca="1"/>
        <v>0</v>
      </c>
      <c r="J9" s="61">
        <f ca="1"/>
        <v>0</v>
      </c>
      <c r="K9" s="61">
        <f ca="1"/>
        <v>0</v>
      </c>
      <c r="L9" s="85">
        <f ca="1"/>
        <v>0</v>
      </c>
      <c r="M9" s="77" t="s">
        <v>48</v>
      </c>
      <c r="N9" s="72">
        <f ca="1">$F$26</f>
        <v>1</v>
      </c>
      <c r="O9" s="73">
        <f ca="1">$M$26</f>
        <v>0</v>
      </c>
      <c r="R9" s="117"/>
      <c r="S9" s="118" t="s">
        <v>36</v>
      </c>
      <c r="T9" s="119">
        <v>0</v>
      </c>
      <c r="U9" s="120" t="s">
        <v>64</v>
      </c>
      <c r="V9" s="118"/>
      <c r="W9" s="118"/>
      <c r="X9" s="117"/>
      <c r="Y9" s="119"/>
      <c r="Z9" s="119"/>
      <c r="AA9" s="118"/>
      <c r="AB9" s="120"/>
      <c r="AC9" s="118"/>
      <c r="AE9" s="56"/>
    </row>
    <row r="10" spans="1:35" x14ac:dyDescent="0.2">
      <c r="A10" s="56"/>
      <c r="B10" s="56"/>
      <c r="C10" s="74">
        <f ca="1"/>
        <v>0.15771013114817656</v>
      </c>
      <c r="D10" s="75">
        <f ca="1"/>
        <v>0.15585652875291633</v>
      </c>
      <c r="E10" s="56"/>
      <c r="F10" s="64">
        <f ca="1"/>
        <v>0.15771013114817656</v>
      </c>
      <c r="G10" s="60" cm="1">
        <f t="array" aca="1" ref="G10:L10" ca="1">TRANSPOSE(F32:F37)</f>
        <v>0</v>
      </c>
      <c r="H10" s="78">
        <f ca="1"/>
        <v>0</v>
      </c>
      <c r="I10" s="78">
        <f ca="1"/>
        <v>0</v>
      </c>
      <c r="J10" s="61">
        <f ca="1"/>
        <v>0</v>
      </c>
      <c r="K10" s="61">
        <f ca="1"/>
        <v>0</v>
      </c>
      <c r="L10" s="85">
        <f ca="1"/>
        <v>0</v>
      </c>
      <c r="M10" s="56"/>
      <c r="N10" s="74">
        <f ca="1">$F$39</f>
        <v>0</v>
      </c>
      <c r="O10" s="75">
        <f ca="1">$M$39</f>
        <v>0</v>
      </c>
      <c r="R10" s="117"/>
      <c r="S10" s="118" t="s">
        <v>37</v>
      </c>
      <c r="T10" s="119">
        <v>0.77</v>
      </c>
      <c r="U10" s="120" t="s">
        <v>65</v>
      </c>
      <c r="V10" s="118"/>
      <c r="W10" s="118"/>
      <c r="X10" s="117"/>
      <c r="Y10" s="119"/>
      <c r="Z10" s="119"/>
      <c r="AA10" s="118"/>
      <c r="AB10" s="120"/>
      <c r="AC10" s="118"/>
      <c r="AE10" s="56"/>
    </row>
    <row r="11" spans="1:35" x14ac:dyDescent="0.2">
      <c r="A11" s="56"/>
      <c r="B11" s="56"/>
      <c r="C11" s="56"/>
      <c r="D11" s="56"/>
      <c r="E11" s="56"/>
      <c r="F11" s="75">
        <f ca="1"/>
        <v>0.15585652875291633</v>
      </c>
      <c r="G11" s="86" cm="1">
        <f t="array" aca="1" ref="G11:L11" ca="1">TRANSPOSE(M32:M37)</f>
        <v>0</v>
      </c>
      <c r="H11" s="78">
        <f ca="1"/>
        <v>0</v>
      </c>
      <c r="I11" s="78">
        <f ca="1"/>
        <v>0</v>
      </c>
      <c r="J11" s="78">
        <f ca="1"/>
        <v>0</v>
      </c>
      <c r="K11" s="78">
        <f ca="1"/>
        <v>0</v>
      </c>
      <c r="L11" s="85">
        <f ca="1"/>
        <v>0</v>
      </c>
      <c r="M11" s="56"/>
      <c r="N11" s="56"/>
      <c r="R11" s="117"/>
      <c r="S11" s="118" t="s">
        <v>38</v>
      </c>
      <c r="T11" s="119" t="s">
        <v>33</v>
      </c>
      <c r="U11" s="120" t="s">
        <v>66</v>
      </c>
      <c r="V11" s="119"/>
      <c r="W11" s="119"/>
      <c r="X11" s="117"/>
      <c r="Y11" s="119"/>
      <c r="Z11" s="118"/>
      <c r="AA11" s="118"/>
      <c r="AB11" s="118"/>
      <c r="AC11" s="118"/>
    </row>
    <row r="12" spans="1:35" x14ac:dyDescent="0.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R12" s="117"/>
      <c r="S12" s="118" t="s">
        <v>39</v>
      </c>
      <c r="T12" s="119">
        <v>0</v>
      </c>
      <c r="U12" s="120" t="s">
        <v>67</v>
      </c>
      <c r="V12" s="118"/>
      <c r="W12" s="118"/>
      <c r="X12" s="117"/>
      <c r="Y12" s="119"/>
      <c r="Z12" s="118"/>
      <c r="AA12" s="118"/>
      <c r="AB12" s="118"/>
      <c r="AC12" s="118"/>
    </row>
    <row r="13" spans="1:35" x14ac:dyDescent="0.2">
      <c r="A13" s="56"/>
      <c r="P13" s="56"/>
      <c r="R13" s="95"/>
      <c r="S13" s="90" t="s">
        <v>25</v>
      </c>
      <c r="T13" s="131"/>
      <c r="U13" s="132" t="s">
        <v>68</v>
      </c>
      <c r="V13" s="131"/>
      <c r="W13" s="131"/>
      <c r="X13" s="95"/>
      <c r="Y13" s="131"/>
      <c r="Z13" s="90"/>
      <c r="AA13" s="90"/>
      <c r="AB13" s="90"/>
      <c r="AC13" s="90"/>
      <c r="AD13" s="56"/>
    </row>
    <row r="14" spans="1:35" x14ac:dyDescent="0.2">
      <c r="A14" s="56"/>
      <c r="P14" s="56"/>
      <c r="R14" s="95"/>
      <c r="S14" s="90" t="s">
        <v>26</v>
      </c>
      <c r="T14" s="131"/>
      <c r="U14" s="132" t="s">
        <v>69</v>
      </c>
      <c r="V14" s="131"/>
      <c r="W14" s="131"/>
      <c r="X14" s="95"/>
      <c r="Y14" s="90"/>
      <c r="Z14" s="90"/>
      <c r="AA14" s="90"/>
      <c r="AB14" s="90"/>
      <c r="AC14" s="90"/>
      <c r="AD14" s="77"/>
    </row>
    <row r="15" spans="1:35" x14ac:dyDescent="0.2">
      <c r="A15" s="56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6"/>
      <c r="R15" s="106"/>
      <c r="S15" s="104" t="s">
        <v>27</v>
      </c>
      <c r="T15" s="105"/>
      <c r="U15" s="133" t="s">
        <v>70</v>
      </c>
      <c r="V15" s="104"/>
      <c r="W15" s="104"/>
      <c r="X15" s="106"/>
      <c r="Y15" s="104"/>
      <c r="Z15" s="104"/>
      <c r="AA15" s="104"/>
      <c r="AB15" s="104"/>
      <c r="AC15" s="104"/>
      <c r="AD15" s="56"/>
    </row>
    <row r="16" spans="1:35" x14ac:dyDescent="0.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R16" s="56"/>
      <c r="S16" s="71"/>
      <c r="T16" s="56"/>
      <c r="U16" s="56"/>
      <c r="V16" s="56"/>
      <c r="W16" s="71"/>
      <c r="X16" s="56"/>
      <c r="Y16" s="56"/>
      <c r="Z16" s="56"/>
      <c r="AA16" s="56"/>
      <c r="AB16" s="71"/>
      <c r="AC16" s="56"/>
      <c r="AD16" s="76"/>
    </row>
    <row r="17" spans="1:30" x14ac:dyDescent="0.2">
      <c r="A17" s="56"/>
      <c r="B17" s="56"/>
      <c r="C17" s="79" t="s">
        <v>30</v>
      </c>
      <c r="D17" s="79" t="s">
        <v>24</v>
      </c>
      <c r="E17" s="79" t="s">
        <v>25</v>
      </c>
      <c r="F17" s="79" t="s">
        <v>26</v>
      </c>
      <c r="G17" s="79" t="s">
        <v>27</v>
      </c>
      <c r="H17" s="56"/>
      <c r="I17" s="56"/>
      <c r="J17" s="80" t="s">
        <v>40</v>
      </c>
      <c r="K17" s="79" t="s">
        <v>24</v>
      </c>
      <c r="L17" s="79" t="s">
        <v>25</v>
      </c>
      <c r="M17" s="79" t="s">
        <v>26</v>
      </c>
      <c r="N17" s="79" t="s">
        <v>27</v>
      </c>
      <c r="O17" s="56"/>
      <c r="P17" s="56"/>
      <c r="Q17" s="56"/>
      <c r="AD17" s="56"/>
    </row>
    <row r="18" spans="1:30" x14ac:dyDescent="0.2">
      <c r="A18" s="56"/>
      <c r="B18" s="56"/>
      <c r="C18" s="72">
        <f ca="1">$C$9</f>
        <v>0.67546253935352452</v>
      </c>
      <c r="D18" s="88">
        <v>-1</v>
      </c>
      <c r="E18" s="88"/>
      <c r="F18" s="88"/>
      <c r="G18" s="88">
        <v>0</v>
      </c>
      <c r="H18" s="56"/>
      <c r="I18" s="56"/>
      <c r="J18" s="73">
        <f ca="1">$D$9</f>
        <v>0.12025058940872935</v>
      </c>
      <c r="K18" s="88">
        <v>-1</v>
      </c>
      <c r="L18" s="88"/>
      <c r="M18" s="88"/>
      <c r="N18" s="88">
        <v>0</v>
      </c>
      <c r="O18" s="56"/>
      <c r="P18" s="136" t="s">
        <v>106</v>
      </c>
      <c r="Q18" s="78"/>
      <c r="R18" s="89"/>
      <c r="S18" s="136"/>
      <c r="T18" s="78"/>
      <c r="U18" s="78"/>
      <c r="V18" s="78"/>
      <c r="W18" s="89"/>
      <c r="X18" s="78"/>
      <c r="Y18" s="78"/>
      <c r="Z18" s="78"/>
      <c r="AA18" s="78"/>
      <c r="AB18" s="89"/>
      <c r="AC18" s="56"/>
      <c r="AD18" s="56"/>
    </row>
    <row r="19" spans="1:30" x14ac:dyDescent="0.2">
      <c r="A19" s="56"/>
      <c r="B19" s="56"/>
      <c r="C19" s="56"/>
      <c r="D19" s="57">
        <v>0</v>
      </c>
      <c r="E19" s="57">
        <f t="shared" ref="E19:E24" ca="1" si="0">$T$10*G18+$T$7*$C$18</f>
        <v>0.65005216915126407</v>
      </c>
      <c r="F19" s="57">
        <f t="shared" ref="F19:F24" ca="1" si="1">IF(E19&gt;=$T$8, 1, 0)</f>
        <v>0</v>
      </c>
      <c r="G19" s="57">
        <f ca="1">E19*(1-F19)+$T$9*F19</f>
        <v>0.65005216915126407</v>
      </c>
      <c r="H19" s="56"/>
      <c r="I19" s="56"/>
      <c r="J19" s="56"/>
      <c r="K19" s="57">
        <v>0</v>
      </c>
      <c r="L19" s="57">
        <f t="shared" ref="L19:L24" ca="1" si="2">$T$10*N18+$T$7*$J$18</f>
        <v>0.11572685668353587</v>
      </c>
      <c r="M19" s="57">
        <f t="shared" ref="M19:M24" ca="1" si="3">IF(L19&gt;=$T$8, 1, 0)</f>
        <v>0</v>
      </c>
      <c r="N19" s="57">
        <f ca="1">L19*(1-M19)+$T$9*M19</f>
        <v>0.11572685668353587</v>
      </c>
      <c r="O19" s="56"/>
      <c r="P19" s="134"/>
      <c r="Q19" s="95"/>
      <c r="R19" s="95"/>
      <c r="S19" s="96"/>
      <c r="T19" s="90"/>
      <c r="U19" s="95"/>
      <c r="V19" s="90"/>
      <c r="W19" s="131"/>
      <c r="X19" s="90"/>
      <c r="Y19" s="90"/>
      <c r="Z19" s="90"/>
      <c r="AA19" s="90"/>
      <c r="AB19" s="135"/>
      <c r="AC19" s="56"/>
      <c r="AD19" s="56"/>
    </row>
    <row r="20" spans="1:30" x14ac:dyDescent="0.2">
      <c r="A20" s="56"/>
      <c r="B20" s="56"/>
      <c r="C20" s="56"/>
      <c r="D20" s="57">
        <v>1</v>
      </c>
      <c r="E20" s="57">
        <f t="shared" ca="1" si="0"/>
        <v>1.1505923393977375</v>
      </c>
      <c r="F20" s="57">
        <f t="shared" ca="1" si="1"/>
        <v>1</v>
      </c>
      <c r="G20" s="57">
        <f ca="1">E20*(1-F20)+$T$9*F20</f>
        <v>0</v>
      </c>
      <c r="H20" s="56"/>
      <c r="I20" s="56"/>
      <c r="J20" s="56"/>
      <c r="K20" s="57">
        <v>1</v>
      </c>
      <c r="L20" s="57">
        <f t="shared" ca="1" si="2"/>
        <v>0.20483653632985849</v>
      </c>
      <c r="M20" s="57">
        <f t="shared" ca="1" si="3"/>
        <v>0</v>
      </c>
      <c r="N20" s="94">
        <f ca="1">L20*(1-M20)+$T$9*M20</f>
        <v>0.20483653632985849</v>
      </c>
      <c r="P20" s="101"/>
      <c r="Q20" s="102"/>
      <c r="R20" s="121" t="s">
        <v>51</v>
      </c>
      <c r="S20" s="97"/>
      <c r="T20" s="110" t="s">
        <v>52</v>
      </c>
      <c r="U20" s="98"/>
      <c r="V20" s="127" t="s">
        <v>53</v>
      </c>
      <c r="W20" s="97"/>
      <c r="X20" s="114" t="s">
        <v>61</v>
      </c>
      <c r="Y20" s="92"/>
      <c r="Z20" s="102"/>
      <c r="AA20" s="95"/>
      <c r="AB20" s="129"/>
      <c r="AC20" s="56"/>
      <c r="AD20" s="56"/>
    </row>
    <row r="21" spans="1:30" x14ac:dyDescent="0.2">
      <c r="A21" s="56"/>
      <c r="B21" s="56"/>
      <c r="C21" s="56"/>
      <c r="D21" s="57">
        <v>2</v>
      </c>
      <c r="E21" s="57">
        <f t="shared" ca="1" si="0"/>
        <v>0.65005216915126407</v>
      </c>
      <c r="F21" s="57">
        <f t="shared" ca="1" si="1"/>
        <v>0</v>
      </c>
      <c r="G21" s="57">
        <f ca="1">E21*(1-F21)+$T$9*F21</f>
        <v>0.65005216915126407</v>
      </c>
      <c r="H21" s="56"/>
      <c r="I21" s="56"/>
      <c r="J21" s="56"/>
      <c r="K21" s="182">
        <v>2</v>
      </c>
      <c r="L21" s="140">
        <f t="shared" ca="1" si="2"/>
        <v>0.2734509896575269</v>
      </c>
      <c r="M21" s="181">
        <f t="shared" ca="1" si="3"/>
        <v>0</v>
      </c>
      <c r="N21" s="140">
        <f ca="1">L21*(1-M21)+$T$9*M21</f>
        <v>0.2734509896575269</v>
      </c>
      <c r="O21" s="81"/>
      <c r="P21" s="91"/>
      <c r="Q21" s="91" t="s">
        <v>42</v>
      </c>
      <c r="R21" s="122">
        <f>T10</f>
        <v>0.77</v>
      </c>
      <c r="S21" s="91" t="s">
        <v>46</v>
      </c>
      <c r="T21" s="111">
        <f ca="1">N20</f>
        <v>0.20483653632985849</v>
      </c>
      <c r="U21" s="92" t="s">
        <v>8</v>
      </c>
      <c r="V21" s="128">
        <f ca="1">T7</f>
        <v>0.96238078542952166</v>
      </c>
      <c r="W21" s="91" t="s">
        <v>46</v>
      </c>
      <c r="X21" s="115">
        <f ca="1">J18</f>
        <v>0.12025058940872935</v>
      </c>
      <c r="Y21" s="92" t="s">
        <v>9</v>
      </c>
      <c r="Z21" s="116">
        <f ca="1">R21*T21+V21*X21</f>
        <v>0.2734509896575269</v>
      </c>
      <c r="AA21" s="95"/>
      <c r="AB21" s="129"/>
      <c r="AC21" s="56"/>
      <c r="AD21" s="107"/>
    </row>
    <row r="22" spans="1:30" x14ac:dyDescent="0.2">
      <c r="A22" s="56"/>
      <c r="B22" s="56"/>
      <c r="C22" s="56"/>
      <c r="D22" s="57">
        <v>3</v>
      </c>
      <c r="E22" s="57">
        <f t="shared" ca="1" si="0"/>
        <v>1.1505923393977375</v>
      </c>
      <c r="F22" s="57">
        <f t="shared" ca="1" si="1"/>
        <v>1</v>
      </c>
      <c r="G22" s="57">
        <f ca="1">E22*(1-F22)+$T$9*F22</f>
        <v>0</v>
      </c>
      <c r="H22" s="56"/>
      <c r="I22" s="56"/>
      <c r="J22" s="56"/>
      <c r="K22" s="57">
        <v>3</v>
      </c>
      <c r="L22" s="57">
        <f t="shared" ca="1" si="2"/>
        <v>0.3262841187198316</v>
      </c>
      <c r="M22" s="57">
        <f t="shared" ca="1" si="3"/>
        <v>0</v>
      </c>
      <c r="N22" s="82">
        <f ca="1">L22*(1-M22)+$T$9*M22</f>
        <v>0.3262841187198316</v>
      </c>
      <c r="O22" s="56"/>
      <c r="P22" s="103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8"/>
      <c r="AC22" s="56"/>
      <c r="AD22" s="56"/>
    </row>
    <row r="23" spans="1:30" x14ac:dyDescent="0.2">
      <c r="A23" s="56"/>
      <c r="B23" s="56"/>
      <c r="C23" s="56"/>
      <c r="D23" s="57">
        <v>4</v>
      </c>
      <c r="E23" s="57">
        <f t="shared" ca="1" si="0"/>
        <v>0.65005216915126407</v>
      </c>
      <c r="F23" s="57">
        <f t="shared" ca="1" si="1"/>
        <v>0</v>
      </c>
      <c r="G23" s="57">
        <f ca="1">E23*(1-F23)+$T$9*F23</f>
        <v>0.65005216915126407</v>
      </c>
      <c r="H23" s="56"/>
      <c r="I23" s="56"/>
      <c r="J23" s="56"/>
      <c r="K23" s="57">
        <v>4</v>
      </c>
      <c r="L23" s="57">
        <f t="shared" ca="1" si="2"/>
        <v>0.3669656280978062</v>
      </c>
      <c r="M23" s="57">
        <f t="shared" ca="1" si="3"/>
        <v>0</v>
      </c>
      <c r="N23" s="57">
        <f ca="1">L23*(1-M23)+$T$9*M23</f>
        <v>0.3669656280978062</v>
      </c>
      <c r="O23" s="56"/>
      <c r="P23" s="101"/>
      <c r="Q23" s="102"/>
      <c r="R23" s="99" t="s">
        <v>54</v>
      </c>
      <c r="S23" s="97"/>
      <c r="T23" s="121" t="s">
        <v>55</v>
      </c>
      <c r="U23" s="102"/>
      <c r="V23" s="102"/>
      <c r="W23" s="96"/>
      <c r="X23" s="102"/>
      <c r="Y23" s="102"/>
      <c r="Z23" s="102"/>
      <c r="AA23" s="95"/>
      <c r="AB23" s="129"/>
      <c r="AC23" s="56"/>
      <c r="AD23" s="56"/>
    </row>
    <row r="24" spans="1:30" x14ac:dyDescent="0.2">
      <c r="A24" s="56"/>
      <c r="B24" s="56"/>
      <c r="C24" s="56"/>
      <c r="D24" s="57">
        <v>5</v>
      </c>
      <c r="E24" s="57">
        <f t="shared" ca="1" si="0"/>
        <v>1.1505923393977375</v>
      </c>
      <c r="F24" s="57">
        <f t="shared" ca="1" si="1"/>
        <v>1</v>
      </c>
      <c r="G24" s="57"/>
      <c r="H24" s="56"/>
      <c r="I24" s="56"/>
      <c r="J24" s="56"/>
      <c r="K24" s="57">
        <v>5</v>
      </c>
      <c r="L24" s="57">
        <f t="shared" ca="1" si="2"/>
        <v>0.39829039031884667</v>
      </c>
      <c r="M24" s="57">
        <f t="shared" ca="1" si="3"/>
        <v>0</v>
      </c>
      <c r="N24" s="57"/>
      <c r="O24" s="56"/>
      <c r="P24" s="101"/>
      <c r="Q24" s="91" t="s">
        <v>43</v>
      </c>
      <c r="R24" s="100">
        <f ca="1">Z21</f>
        <v>0.2734509896575269</v>
      </c>
      <c r="S24" s="91" t="s">
        <v>41</v>
      </c>
      <c r="T24" s="122">
        <f>T8</f>
        <v>1.1000000000000001</v>
      </c>
      <c r="U24" s="92" t="s">
        <v>9</v>
      </c>
      <c r="V24" s="116">
        <f ca="1">M21</f>
        <v>0</v>
      </c>
      <c r="W24" s="130" t="s">
        <v>58</v>
      </c>
      <c r="X24" s="95"/>
      <c r="Y24" s="91"/>
      <c r="Z24" s="91"/>
      <c r="AA24" s="95"/>
      <c r="AB24" s="129"/>
      <c r="AC24" s="56"/>
      <c r="AD24" s="56"/>
    </row>
    <row r="25" spans="1:30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103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8"/>
      <c r="AC25" s="56"/>
      <c r="AD25" s="56"/>
    </row>
    <row r="26" spans="1:30" x14ac:dyDescent="0.2">
      <c r="A26" s="56"/>
      <c r="B26" s="56"/>
      <c r="C26" s="56"/>
      <c r="D26" s="56"/>
      <c r="E26" s="56" t="s">
        <v>72</v>
      </c>
      <c r="F26" s="72">
        <f ca="1">F24</f>
        <v>1</v>
      </c>
      <c r="G26" s="56"/>
      <c r="H26" s="56"/>
      <c r="I26" s="56"/>
      <c r="J26" s="56"/>
      <c r="K26" s="56"/>
      <c r="L26" s="56" t="s">
        <v>72</v>
      </c>
      <c r="M26" s="73">
        <f ca="1">M24</f>
        <v>0</v>
      </c>
      <c r="N26" s="56"/>
      <c r="O26" s="56"/>
      <c r="P26" s="101"/>
      <c r="Q26" s="91"/>
      <c r="R26" s="99" t="s">
        <v>54</v>
      </c>
      <c r="S26" s="97"/>
      <c r="T26" s="97"/>
      <c r="U26" s="98"/>
      <c r="V26" s="99" t="s">
        <v>56</v>
      </c>
      <c r="W26" s="97"/>
      <c r="X26" s="121" t="s">
        <v>57</v>
      </c>
      <c r="Y26" s="97"/>
      <c r="Z26" s="99" t="s">
        <v>56</v>
      </c>
      <c r="AA26" s="102"/>
      <c r="AB26" s="109"/>
      <c r="AC26" s="56"/>
      <c r="AD26" s="56"/>
    </row>
    <row r="27" spans="1:30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101"/>
      <c r="Q27" s="91" t="s">
        <v>44</v>
      </c>
      <c r="R27" s="180">
        <f ca="1">Z21</f>
        <v>0.2734509896575269</v>
      </c>
      <c r="S27" s="91" t="s">
        <v>60</v>
      </c>
      <c r="T27" s="91">
        <v>1</v>
      </c>
      <c r="U27" s="92" t="s">
        <v>45</v>
      </c>
      <c r="V27" s="100">
        <f ca="1">V24</f>
        <v>0</v>
      </c>
      <c r="W27" s="91" t="s">
        <v>59</v>
      </c>
      <c r="X27" s="122">
        <f>T9</f>
        <v>0</v>
      </c>
      <c r="Y27" s="91" t="s">
        <v>46</v>
      </c>
      <c r="Z27" s="100">
        <f ca="1">V24</f>
        <v>0</v>
      </c>
      <c r="AA27" s="92" t="s">
        <v>9</v>
      </c>
      <c r="AB27" s="141">
        <f ca="1">Z21*(1-V24)+T9*V24</f>
        <v>0.2734509896575269</v>
      </c>
      <c r="AC27" s="56"/>
      <c r="AD27" s="56"/>
    </row>
    <row r="28" spans="1:30" x14ac:dyDescent="0.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93"/>
      <c r="Q28" s="104"/>
      <c r="R28" s="104"/>
      <c r="S28" s="104"/>
      <c r="T28" s="104"/>
      <c r="U28" s="104"/>
      <c r="V28" s="105"/>
      <c r="W28" s="104"/>
      <c r="X28" s="104"/>
      <c r="Y28" s="104"/>
      <c r="Z28" s="104"/>
      <c r="AA28" s="106"/>
      <c r="AB28" s="112"/>
      <c r="AC28" s="56"/>
      <c r="AD28" s="56"/>
    </row>
    <row r="29" spans="1:30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71"/>
      <c r="T29" s="56"/>
      <c r="U29" s="56"/>
      <c r="V29" s="56"/>
      <c r="W29" s="71"/>
      <c r="X29" s="56"/>
      <c r="Y29" s="56"/>
      <c r="Z29" s="56"/>
      <c r="AA29" s="56"/>
      <c r="AB29" s="71"/>
      <c r="AC29" s="56"/>
      <c r="AD29" s="56"/>
    </row>
    <row r="30" spans="1:30" x14ac:dyDescent="0.2">
      <c r="A30" s="56"/>
      <c r="B30" s="56"/>
      <c r="C30" s="79" t="s">
        <v>29</v>
      </c>
      <c r="D30" s="79" t="s">
        <v>24</v>
      </c>
      <c r="E30" s="79" t="s">
        <v>25</v>
      </c>
      <c r="F30" s="79" t="s">
        <v>26</v>
      </c>
      <c r="G30" s="79" t="s">
        <v>27</v>
      </c>
      <c r="H30" s="56"/>
      <c r="I30" s="56"/>
      <c r="J30" s="79" t="s">
        <v>32</v>
      </c>
      <c r="K30" s="79" t="s">
        <v>24</v>
      </c>
      <c r="L30" s="79" t="s">
        <v>25</v>
      </c>
      <c r="M30" s="79" t="s">
        <v>26</v>
      </c>
      <c r="N30" s="79" t="s">
        <v>27</v>
      </c>
      <c r="O30" s="56"/>
      <c r="P30" s="56"/>
      <c r="Q30" s="56"/>
      <c r="R30" s="56"/>
      <c r="S30" s="71"/>
      <c r="V30" s="178" t="s">
        <v>105</v>
      </c>
      <c r="W30" s="179" t="b">
        <v>1</v>
      </c>
      <c r="X30" s="56"/>
      <c r="Y30" s="56"/>
      <c r="Z30" s="56"/>
      <c r="AA30" s="56"/>
      <c r="AB30" s="71"/>
      <c r="AC30" s="56"/>
      <c r="AD30" s="56"/>
    </row>
    <row r="31" spans="1:30" x14ac:dyDescent="0.2">
      <c r="A31" s="56"/>
      <c r="B31" s="56"/>
      <c r="C31" s="74">
        <f ca="1">$C$10</f>
        <v>0.15771013114817656</v>
      </c>
      <c r="D31" s="88">
        <v>-1</v>
      </c>
      <c r="E31" s="88"/>
      <c r="F31" s="88"/>
      <c r="G31" s="88">
        <v>0</v>
      </c>
      <c r="H31" s="56"/>
      <c r="I31" s="56"/>
      <c r="J31" s="75">
        <f ca="1">$D$10</f>
        <v>0.15585652875291633</v>
      </c>
      <c r="K31" s="88">
        <v>-1</v>
      </c>
      <c r="L31" s="88"/>
      <c r="M31" s="88"/>
      <c r="N31" s="88">
        <v>0</v>
      </c>
      <c r="O31" s="56"/>
      <c r="P31" s="56"/>
      <c r="Q31" s="56"/>
      <c r="R31" s="56"/>
      <c r="S31" s="71"/>
      <c r="T31" s="56"/>
      <c r="U31" s="56"/>
      <c r="V31" s="56"/>
      <c r="W31" s="71"/>
      <c r="X31" s="56"/>
      <c r="Y31" s="56"/>
      <c r="Z31" s="56"/>
      <c r="AA31" s="56"/>
      <c r="AB31" s="71"/>
      <c r="AC31" s="56"/>
      <c r="AD31" s="56"/>
    </row>
    <row r="32" spans="1:30" x14ac:dyDescent="0.2">
      <c r="A32" s="56"/>
      <c r="B32" s="56"/>
      <c r="C32" s="56"/>
      <c r="D32" s="57">
        <v>0</v>
      </c>
      <c r="E32" s="57">
        <f t="shared" ref="E32:E37" ca="1" si="4">$T$10*G31+$T$7*$C$31</f>
        <v>0.15177719988457503</v>
      </c>
      <c r="F32" s="57">
        <f t="shared" ref="F32:F37" ca="1" si="5">IF(E32&gt;=$T$8, 1, 0)</f>
        <v>0</v>
      </c>
      <c r="G32" s="57">
        <f ca="1">E32*(1-F32)+$T$9*F32</f>
        <v>0.15177719988457503</v>
      </c>
      <c r="H32" s="56"/>
      <c r="I32" s="56"/>
      <c r="J32" s="56"/>
      <c r="K32" s="57">
        <v>0</v>
      </c>
      <c r="L32" s="57">
        <f t="shared" ref="L32:L37" ca="1" si="6">$T$10*N31+$T$7*$J$31</f>
        <v>0.14999332855555045</v>
      </c>
      <c r="M32" s="57">
        <f t="shared" ref="M32:M37" ca="1" si="7">IF(L32&gt;=$T$8, 1, 0)</f>
        <v>0</v>
      </c>
      <c r="N32" s="57">
        <f ca="1">L32*(1-M32)+$T$9*M32</f>
        <v>0.14999332855555045</v>
      </c>
      <c r="O32" s="56"/>
      <c r="P32" s="56"/>
      <c r="Q32" s="56"/>
      <c r="R32" s="56"/>
      <c r="S32" s="71"/>
      <c r="T32" s="56"/>
      <c r="U32" s="56"/>
      <c r="V32" s="56"/>
      <c r="W32" s="71"/>
      <c r="X32" s="56"/>
      <c r="Y32" s="56"/>
      <c r="Z32" s="56"/>
      <c r="AA32" s="56"/>
      <c r="AB32" s="71"/>
      <c r="AC32" s="56"/>
      <c r="AD32" s="56"/>
    </row>
    <row r="33" spans="1:30" x14ac:dyDescent="0.2">
      <c r="A33" s="56"/>
      <c r="B33" s="56"/>
      <c r="C33" s="56"/>
      <c r="D33" s="57">
        <v>1</v>
      </c>
      <c r="E33" s="57">
        <f t="shared" ca="1" si="4"/>
        <v>0.26864564379569777</v>
      </c>
      <c r="F33" s="57">
        <f t="shared" ca="1" si="5"/>
        <v>0</v>
      </c>
      <c r="G33" s="57">
        <f ca="1">E33*(1-F33)+$T$9*F33</f>
        <v>0.26864564379569777</v>
      </c>
      <c r="H33" s="56"/>
      <c r="I33" s="56"/>
      <c r="J33" s="56"/>
      <c r="K33" s="57">
        <v>1</v>
      </c>
      <c r="L33" s="57">
        <f t="shared" ca="1" si="6"/>
        <v>0.26548819154332431</v>
      </c>
      <c r="M33" s="57">
        <f t="shared" ca="1" si="7"/>
        <v>0</v>
      </c>
      <c r="N33" s="57">
        <f ca="1">L33*(1-M33)+$T$9*M33</f>
        <v>0.26548819154332431</v>
      </c>
      <c r="O33" s="56"/>
      <c r="P33" s="56"/>
      <c r="Q33" s="56"/>
      <c r="R33" s="56"/>
      <c r="S33" s="71"/>
      <c r="T33" s="56"/>
      <c r="U33" s="56"/>
      <c r="V33" s="56"/>
      <c r="W33" s="71"/>
      <c r="X33" s="56"/>
      <c r="Y33" s="56"/>
      <c r="Z33" s="56"/>
      <c r="AA33" s="56"/>
      <c r="AB33" s="71"/>
      <c r="AC33" s="56"/>
      <c r="AD33" s="56"/>
    </row>
    <row r="34" spans="1:30" x14ac:dyDescent="0.2">
      <c r="A34" s="56"/>
      <c r="B34" s="56"/>
      <c r="C34" s="56"/>
      <c r="D34" s="57">
        <v>2</v>
      </c>
      <c r="E34" s="57">
        <f t="shared" ca="1" si="4"/>
        <v>0.35863434560726232</v>
      </c>
      <c r="F34" s="57">
        <f t="shared" ca="1" si="5"/>
        <v>0</v>
      </c>
      <c r="G34" s="57">
        <f ca="1">E34*(1-F34)+$T$9*F34</f>
        <v>0.35863434560726232</v>
      </c>
      <c r="H34" s="56"/>
      <c r="I34" s="56"/>
      <c r="J34" s="56"/>
      <c r="K34" s="57">
        <v>2</v>
      </c>
      <c r="L34" s="57">
        <f t="shared" ca="1" si="6"/>
        <v>0.35441923604391018</v>
      </c>
      <c r="M34" s="57">
        <f t="shared" ca="1" si="7"/>
        <v>0</v>
      </c>
      <c r="N34" s="57">
        <f ca="1">L34*(1-M34)+$T$9*M34</f>
        <v>0.35441923604391018</v>
      </c>
      <c r="O34" s="56"/>
      <c r="P34" s="56"/>
      <c r="Q34" s="56"/>
      <c r="R34" s="56"/>
      <c r="S34" s="71"/>
      <c r="T34" s="56"/>
      <c r="U34" s="56"/>
      <c r="V34" s="56"/>
      <c r="W34" s="71"/>
      <c r="X34" s="56"/>
      <c r="Y34" s="56"/>
      <c r="Z34" s="56"/>
      <c r="AA34" s="56"/>
      <c r="AB34" s="71"/>
      <c r="AC34" s="56"/>
      <c r="AD34" s="56"/>
    </row>
    <row r="35" spans="1:30" x14ac:dyDescent="0.2">
      <c r="A35" s="56"/>
      <c r="B35" s="56"/>
      <c r="C35" s="56"/>
      <c r="D35" s="57">
        <v>3</v>
      </c>
      <c r="E35" s="57">
        <f t="shared" ca="1" si="4"/>
        <v>0.42792564600216698</v>
      </c>
      <c r="F35" s="57">
        <f t="shared" ca="1" si="5"/>
        <v>0</v>
      </c>
      <c r="G35" s="57">
        <f ca="1">E35*(1-F35)+$T$9*F35</f>
        <v>0.42792564600216698</v>
      </c>
      <c r="H35" s="56"/>
      <c r="I35" s="56"/>
      <c r="J35" s="56"/>
      <c r="K35" s="57">
        <v>3</v>
      </c>
      <c r="L35" s="57">
        <f t="shared" ca="1" si="6"/>
        <v>0.42289614030936129</v>
      </c>
      <c r="M35" s="57">
        <f t="shared" ca="1" si="7"/>
        <v>0</v>
      </c>
      <c r="N35" s="57">
        <f ca="1">L35*(1-M35)+$T$9*M35</f>
        <v>0.42289614030936129</v>
      </c>
      <c r="O35" s="56"/>
      <c r="P35" s="56"/>
      <c r="Q35" s="56"/>
      <c r="R35" s="56"/>
      <c r="S35" s="71"/>
      <c r="T35" s="56"/>
      <c r="U35" s="56"/>
      <c r="V35" s="56"/>
      <c r="W35" s="71"/>
      <c r="X35" s="56"/>
      <c r="Y35" s="56"/>
      <c r="Z35" s="56"/>
      <c r="AA35" s="56"/>
      <c r="AB35" s="71"/>
      <c r="AC35" s="56"/>
      <c r="AD35" s="56"/>
    </row>
    <row r="36" spans="1:30" x14ac:dyDescent="0.2">
      <c r="A36" s="56"/>
      <c r="B36" s="56"/>
      <c r="C36" s="56"/>
      <c r="D36" s="57">
        <v>4</v>
      </c>
      <c r="E36" s="57">
        <f t="shared" ca="1" si="4"/>
        <v>0.48127994730624357</v>
      </c>
      <c r="F36" s="57">
        <f t="shared" ca="1" si="5"/>
        <v>0</v>
      </c>
      <c r="G36" s="57">
        <f ca="1">E36*(1-F36)+$T$9*F36</f>
        <v>0.48127994730624357</v>
      </c>
      <c r="H36" s="56"/>
      <c r="I36" s="56"/>
      <c r="J36" s="56"/>
      <c r="K36" s="57">
        <v>4</v>
      </c>
      <c r="L36" s="57">
        <f t="shared" ca="1" si="6"/>
        <v>0.47562335659375865</v>
      </c>
      <c r="M36" s="57">
        <f t="shared" ca="1" si="7"/>
        <v>0</v>
      </c>
      <c r="N36" s="57">
        <f ca="1">L36*(1-M36)+$T$9*M36</f>
        <v>0.47562335659375865</v>
      </c>
      <c r="O36" s="56"/>
      <c r="P36" s="56"/>
      <c r="Q36" s="56"/>
      <c r="R36" s="56"/>
      <c r="S36" s="71"/>
      <c r="T36" s="56"/>
      <c r="U36" s="56"/>
      <c r="V36" s="56"/>
      <c r="W36" s="71"/>
      <c r="X36" s="56"/>
      <c r="Y36" s="56"/>
      <c r="Z36" s="56"/>
      <c r="AA36" s="56"/>
      <c r="AB36" s="71"/>
      <c r="AC36" s="56"/>
      <c r="AD36" s="56"/>
    </row>
    <row r="37" spans="1:30" x14ac:dyDescent="0.2">
      <c r="A37" s="56"/>
      <c r="B37" s="56"/>
      <c r="C37" s="56"/>
      <c r="D37" s="57">
        <v>5</v>
      </c>
      <c r="E37" s="57">
        <f t="shared" ca="1" si="4"/>
        <v>0.52236275931038256</v>
      </c>
      <c r="F37" s="57">
        <f t="shared" ca="1" si="5"/>
        <v>0</v>
      </c>
      <c r="G37" s="57"/>
      <c r="H37" s="56"/>
      <c r="I37" s="56"/>
      <c r="J37" s="56"/>
      <c r="K37" s="57">
        <v>5</v>
      </c>
      <c r="L37" s="57">
        <f t="shared" ca="1" si="6"/>
        <v>0.51622331313274461</v>
      </c>
      <c r="M37" s="57">
        <f t="shared" ca="1" si="7"/>
        <v>0</v>
      </c>
      <c r="N37" s="57"/>
      <c r="O37" s="56"/>
      <c r="P37" s="56"/>
      <c r="Q37" s="56"/>
      <c r="R37" s="56"/>
      <c r="S37" s="71"/>
      <c r="T37" s="56"/>
      <c r="U37" s="56"/>
      <c r="V37" s="56"/>
      <c r="W37" s="71"/>
      <c r="X37" s="56"/>
      <c r="Y37" s="56"/>
      <c r="Z37" s="56"/>
      <c r="AA37" s="56"/>
      <c r="AB37" s="71"/>
      <c r="AC37" s="56"/>
      <c r="AD37" s="56"/>
    </row>
    <row r="38" spans="1:30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71"/>
      <c r="T38" s="56"/>
      <c r="U38" s="56"/>
      <c r="V38" s="56"/>
      <c r="W38" s="71"/>
      <c r="X38" s="56"/>
      <c r="Y38" s="56"/>
      <c r="Z38" s="56"/>
      <c r="AA38" s="56"/>
      <c r="AB38" s="71"/>
      <c r="AC38" s="56"/>
      <c r="AD38" s="56"/>
    </row>
    <row r="39" spans="1:30" x14ac:dyDescent="0.2">
      <c r="A39" s="56"/>
      <c r="B39" s="56"/>
      <c r="C39" s="56"/>
      <c r="D39" s="56"/>
      <c r="E39" s="56" t="s">
        <v>72</v>
      </c>
      <c r="F39" s="74">
        <f ca="1">F37</f>
        <v>0</v>
      </c>
      <c r="G39" s="56"/>
      <c r="H39" s="56"/>
      <c r="I39" s="56"/>
      <c r="J39" s="56"/>
      <c r="K39" s="56"/>
      <c r="L39" s="56" t="s">
        <v>72</v>
      </c>
      <c r="M39" s="75">
        <f ca="1">M37</f>
        <v>0</v>
      </c>
      <c r="N39" s="56"/>
      <c r="O39" s="56"/>
      <c r="P39" s="56"/>
      <c r="Q39" s="56"/>
      <c r="R39" s="56"/>
      <c r="S39" s="71"/>
      <c r="T39" s="56"/>
      <c r="U39" s="56"/>
      <c r="V39" s="56"/>
      <c r="W39" s="71"/>
      <c r="X39" s="56"/>
      <c r="Y39" s="56"/>
      <c r="Z39" s="56"/>
      <c r="AA39" s="56"/>
      <c r="AB39" s="71"/>
      <c r="AC39" s="56"/>
      <c r="AD39" s="56"/>
    </row>
    <row r="40" spans="1:30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71"/>
      <c r="T40" s="56"/>
      <c r="U40" s="56"/>
      <c r="V40" s="56"/>
      <c r="W40" s="71"/>
      <c r="X40" s="56"/>
      <c r="Y40" s="56"/>
      <c r="Z40" s="56"/>
      <c r="AA40" s="56"/>
      <c r="AB40" s="71"/>
      <c r="AC40" s="56"/>
      <c r="AD40" s="56"/>
    </row>
    <row r="41" spans="1:30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71"/>
      <c r="T41" s="56"/>
      <c r="U41" s="56"/>
      <c r="V41" s="56"/>
      <c r="W41" s="71"/>
      <c r="X41" s="56"/>
      <c r="Y41" s="56"/>
      <c r="Z41" s="56"/>
      <c r="AA41" s="56"/>
      <c r="AB41" s="71"/>
      <c r="AC41" s="56"/>
      <c r="AD41" s="56"/>
    </row>
    <row r="42" spans="1:30" x14ac:dyDescent="0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71"/>
      <c r="T42" s="56"/>
      <c r="U42" s="56"/>
      <c r="V42" s="56"/>
      <c r="W42" s="71"/>
      <c r="X42" s="56"/>
      <c r="Y42" s="56"/>
      <c r="Z42" s="56"/>
      <c r="AA42" s="56"/>
      <c r="AB42" s="71"/>
      <c r="AC42" s="56"/>
      <c r="AD42" s="56"/>
    </row>
    <row r="43" spans="1:30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71"/>
      <c r="T43" s="56"/>
      <c r="U43" s="56"/>
      <c r="V43" s="56"/>
      <c r="W43" s="71"/>
      <c r="X43" s="56"/>
      <c r="Y43" s="56"/>
      <c r="Z43" s="56"/>
      <c r="AA43" s="56"/>
      <c r="AB43" s="71"/>
      <c r="AC43" s="56"/>
      <c r="AD43" s="56"/>
    </row>
    <row r="44" spans="1:30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71"/>
      <c r="T44" s="56"/>
      <c r="U44" s="56"/>
      <c r="V44" s="56"/>
      <c r="W44" s="71"/>
      <c r="X44" s="56"/>
      <c r="Y44" s="56"/>
      <c r="Z44" s="56"/>
      <c r="AA44" s="56"/>
      <c r="AB44" s="71"/>
      <c r="AC44" s="56"/>
      <c r="AD44" s="56"/>
    </row>
    <row r="45" spans="1:30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71"/>
      <c r="T45" s="56"/>
      <c r="U45" s="56"/>
      <c r="V45" s="56"/>
      <c r="W45" s="71"/>
      <c r="X45" s="56"/>
      <c r="Y45" s="56"/>
      <c r="Z45" s="56"/>
      <c r="AA45" s="56"/>
      <c r="AB45" s="71"/>
      <c r="AC45" s="56"/>
      <c r="AD45" s="56"/>
    </row>
  </sheetData>
  <conditionalFormatting sqref="F19:F24">
    <cfRule type="cellIs" dxfId="14" priority="5" operator="equal">
      <formula>1</formula>
    </cfRule>
  </conditionalFormatting>
  <conditionalFormatting sqref="F32:F37">
    <cfRule type="cellIs" dxfId="13" priority="3" operator="equal">
      <formula>1</formula>
    </cfRule>
  </conditionalFormatting>
  <conditionalFormatting sqref="G8:L11">
    <cfRule type="cellIs" dxfId="12" priority="1" operator="equal">
      <formula>1</formula>
    </cfRule>
  </conditionalFormatting>
  <conditionalFormatting sqref="M19:M24">
    <cfRule type="cellIs" dxfId="11" priority="4" operator="equal">
      <formula>1</formula>
    </cfRule>
  </conditionalFormatting>
  <conditionalFormatting sqref="M32:M37">
    <cfRule type="cellIs" dxfId="10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FE55-C2EE-E746-A623-BDE8A18C5505}">
  <dimension ref="A1:AI45"/>
  <sheetViews>
    <sheetView showGridLines="0" zoomScaleNormal="100" zoomScaleSheetLayoutView="85" workbookViewId="0">
      <selection activeCell="W31" sqref="S30:W31"/>
    </sheetView>
  </sheetViews>
  <sheetFormatPr baseColWidth="10" defaultRowHeight="15" x14ac:dyDescent="0.2"/>
  <cols>
    <col min="1" max="15" width="6.33203125" style="54" customWidth="1"/>
    <col min="16" max="16" width="4.6640625" style="54" customWidth="1"/>
    <col min="17" max="18" width="6.33203125" style="54" customWidth="1"/>
    <col min="19" max="19" width="4.83203125" style="65" customWidth="1"/>
    <col min="20" max="20" width="6.33203125" style="54" customWidth="1"/>
    <col min="21" max="21" width="3.1640625" style="54" customWidth="1"/>
    <col min="22" max="22" width="6.33203125" style="54" customWidth="1"/>
    <col min="23" max="23" width="4.1640625" style="65" customWidth="1"/>
    <col min="24" max="24" width="6.33203125" style="54" customWidth="1"/>
    <col min="25" max="25" width="2.5" style="54" customWidth="1"/>
    <col min="26" max="26" width="6.33203125" style="54" customWidth="1"/>
    <col min="27" max="27" width="2.6640625" style="54" customWidth="1"/>
    <col min="28" max="28" width="6.33203125" style="65" customWidth="1"/>
    <col min="29" max="29" width="7.33203125" style="54" customWidth="1"/>
    <col min="30" max="30" width="5.83203125" style="54" customWidth="1"/>
    <col min="31" max="31" width="8.33203125" style="54" customWidth="1"/>
    <col min="32" max="32" width="3.1640625" style="54" customWidth="1"/>
    <col min="33" max="16384" width="10.83203125" style="54"/>
  </cols>
  <sheetData>
    <row r="1" spans="1:35" s="1" customFormat="1" x14ac:dyDescent="0.2">
      <c r="S1" s="28"/>
      <c r="W1" s="28"/>
      <c r="AB1" s="3"/>
      <c r="AI1" s="3"/>
    </row>
    <row r="2" spans="1:35" s="18" customFormat="1" ht="42" x14ac:dyDescent="0.2">
      <c r="B2" s="165" t="s">
        <v>90</v>
      </c>
      <c r="S2" s="66"/>
      <c r="W2" s="66"/>
      <c r="Z2" s="24"/>
      <c r="AA2" s="29" t="s">
        <v>6</v>
      </c>
      <c r="AB2" s="23"/>
      <c r="AC2" s="23"/>
      <c r="AD2" s="23"/>
      <c r="AI2" s="19"/>
    </row>
    <row r="3" spans="1:35" s="43" customFormat="1" ht="15" customHeight="1" x14ac:dyDescent="0.2">
      <c r="S3" s="67"/>
      <c r="W3" s="67"/>
      <c r="AB3" s="44"/>
      <c r="AC3" s="45"/>
      <c r="AI3" s="46"/>
    </row>
    <row r="4" spans="1:35" s="47" customFormat="1" ht="33" x14ac:dyDescent="0.2">
      <c r="D4" s="48" t="s">
        <v>108</v>
      </c>
      <c r="S4" s="68"/>
      <c r="W4" s="68"/>
      <c r="AB4" s="49"/>
      <c r="AI4" s="49"/>
    </row>
    <row r="5" spans="1:35" x14ac:dyDescent="0.2">
      <c r="A5" s="56"/>
      <c r="B5" s="56"/>
      <c r="S5" s="54"/>
      <c r="W5" s="54"/>
      <c r="AB5" s="54"/>
      <c r="AE5" s="56"/>
    </row>
    <row r="6" spans="1:35" x14ac:dyDescent="0.2">
      <c r="A6" s="56"/>
      <c r="H6" s="137" t="s">
        <v>71</v>
      </c>
      <c r="S6" s="54"/>
      <c r="W6" s="54"/>
      <c r="AB6" s="54"/>
      <c r="AE6" s="56"/>
    </row>
    <row r="7" spans="1:35" x14ac:dyDescent="0.2">
      <c r="A7" s="56"/>
      <c r="F7" s="65" t="s">
        <v>28</v>
      </c>
      <c r="G7" s="87">
        <v>0</v>
      </c>
      <c r="H7" s="87">
        <v>1</v>
      </c>
      <c r="I7" s="87">
        <v>2</v>
      </c>
      <c r="J7" s="87">
        <v>3</v>
      </c>
      <c r="K7" s="87">
        <v>4</v>
      </c>
      <c r="L7" s="87">
        <v>5</v>
      </c>
      <c r="R7" s="123"/>
      <c r="S7" s="124" t="s">
        <v>34</v>
      </c>
      <c r="T7" s="125" cm="1">
        <f t="array" aca="1" ref="T7" ca="1">_xlfn.RANDARRAY(1,1,-1,1)</f>
        <v>-0.19518875488422793</v>
      </c>
      <c r="U7" s="126" t="s">
        <v>62</v>
      </c>
      <c r="V7" s="124"/>
      <c r="W7" s="124"/>
      <c r="X7" s="123"/>
      <c r="Y7" s="125"/>
      <c r="Z7" s="125"/>
      <c r="AA7" s="124"/>
      <c r="AB7" s="126"/>
      <c r="AC7" s="124"/>
      <c r="AE7" s="56"/>
    </row>
    <row r="8" spans="1:35" x14ac:dyDescent="0.2">
      <c r="A8" s="56"/>
      <c r="B8" s="56"/>
      <c r="C8" s="56" t="s">
        <v>28</v>
      </c>
      <c r="D8" s="56"/>
      <c r="E8" s="56"/>
      <c r="F8" s="62" cm="1">
        <f t="array" aca="1" ref="F8:F11" ca="1">_xlfn.TOCOL(_xlfn.ANCHORARRAY(C9))</f>
        <v>0.72247806359013178</v>
      </c>
      <c r="G8" s="55" cm="1">
        <f t="array" aca="1" ref="G8:L8" ca="1">TRANSPOSE(F19:F24)</f>
        <v>0</v>
      </c>
      <c r="H8" s="83">
        <f ca="1"/>
        <v>0</v>
      </c>
      <c r="I8" s="83">
        <f ca="1"/>
        <v>0</v>
      </c>
      <c r="J8" s="58">
        <f ca="1"/>
        <v>0</v>
      </c>
      <c r="K8" s="58">
        <f ca="1"/>
        <v>0</v>
      </c>
      <c r="L8" s="84">
        <f ca="1"/>
        <v>0</v>
      </c>
      <c r="M8" s="56"/>
      <c r="N8" s="56" t="s">
        <v>31</v>
      </c>
      <c r="O8" s="71" t="s">
        <v>73</v>
      </c>
      <c r="P8" s="56"/>
      <c r="R8" s="117"/>
      <c r="S8" s="118" t="s">
        <v>35</v>
      </c>
      <c r="T8" s="119">
        <v>0.87</v>
      </c>
      <c r="U8" s="120" t="s">
        <v>63</v>
      </c>
      <c r="V8" s="118"/>
      <c r="W8" s="118"/>
      <c r="X8" s="117"/>
      <c r="Y8" s="119"/>
      <c r="Z8" s="119"/>
      <c r="AA8" s="118"/>
      <c r="AB8" s="120"/>
      <c r="AC8" s="118"/>
      <c r="AE8" s="56"/>
    </row>
    <row r="9" spans="1:35" x14ac:dyDescent="0.2">
      <c r="A9" s="56"/>
      <c r="B9" s="56"/>
      <c r="C9" s="72" cm="1">
        <f t="array" aca="1" ref="C9:D10" ca="1">_xlfn.RANDARRAY(2,2,-1,1)</f>
        <v>0.72247806359013178</v>
      </c>
      <c r="D9" s="73">
        <f ca="1"/>
        <v>-5.0897534387696508E-2</v>
      </c>
      <c r="E9" s="77" t="s">
        <v>48</v>
      </c>
      <c r="F9" s="63">
        <f ca="1"/>
        <v>-5.0897534387696508E-2</v>
      </c>
      <c r="G9" s="60" cm="1">
        <f t="array" aca="1" ref="G9:L9" ca="1">TRANSPOSE(M19:M24)</f>
        <v>0</v>
      </c>
      <c r="H9" s="78">
        <f ca="1"/>
        <v>0</v>
      </c>
      <c r="I9" s="78">
        <f ca="1"/>
        <v>0</v>
      </c>
      <c r="J9" s="61">
        <f ca="1"/>
        <v>0</v>
      </c>
      <c r="K9" s="61">
        <f ca="1"/>
        <v>0</v>
      </c>
      <c r="L9" s="85">
        <f ca="1"/>
        <v>0</v>
      </c>
      <c r="M9" s="77" t="s">
        <v>48</v>
      </c>
      <c r="N9" s="72">
        <f ca="1">$F$26</f>
        <v>0</v>
      </c>
      <c r="O9" s="73">
        <f ca="1">$M$26</f>
        <v>0</v>
      </c>
      <c r="R9" s="117"/>
      <c r="S9" s="118" t="s">
        <v>36</v>
      </c>
      <c r="T9" s="119">
        <v>0</v>
      </c>
      <c r="U9" s="120" t="s">
        <v>64</v>
      </c>
      <c r="V9" s="118"/>
      <c r="W9" s="118"/>
      <c r="X9" s="117"/>
      <c r="Y9" s="119"/>
      <c r="Z9" s="119"/>
      <c r="AA9" s="118"/>
      <c r="AB9" s="120"/>
      <c r="AC9" s="118"/>
      <c r="AE9" s="56"/>
    </row>
    <row r="10" spans="1:35" x14ac:dyDescent="0.2">
      <c r="A10" s="56"/>
      <c r="B10" s="56"/>
      <c r="C10" s="74">
        <f ca="1"/>
        <v>0.42105621575905494</v>
      </c>
      <c r="D10" s="75">
        <f ca="1"/>
        <v>-0.19878966237955464</v>
      </c>
      <c r="E10" s="56"/>
      <c r="F10" s="64">
        <f ca="1"/>
        <v>0.42105621575905494</v>
      </c>
      <c r="G10" s="60" cm="1">
        <f t="array" aca="1" ref="G10:L10" ca="1">TRANSPOSE(F32:F37)</f>
        <v>0</v>
      </c>
      <c r="H10" s="78">
        <f ca="1"/>
        <v>0</v>
      </c>
      <c r="I10" s="78">
        <f ca="1"/>
        <v>0</v>
      </c>
      <c r="J10" s="61">
        <f ca="1"/>
        <v>0</v>
      </c>
      <c r="K10" s="61">
        <f ca="1"/>
        <v>0</v>
      </c>
      <c r="L10" s="85">
        <f ca="1"/>
        <v>0</v>
      </c>
      <c r="M10" s="56"/>
      <c r="N10" s="74">
        <f ca="1">$F$39</f>
        <v>0</v>
      </c>
      <c r="O10" s="75">
        <f ca="1">$M$39</f>
        <v>0</v>
      </c>
      <c r="R10" s="117"/>
      <c r="S10" s="118" t="s">
        <v>37</v>
      </c>
      <c r="T10" s="119">
        <v>0.77</v>
      </c>
      <c r="U10" s="120" t="s">
        <v>65</v>
      </c>
      <c r="V10" s="118"/>
      <c r="W10" s="118"/>
      <c r="X10" s="117"/>
      <c r="Y10" s="119"/>
      <c r="Z10" s="119"/>
      <c r="AA10" s="118"/>
      <c r="AB10" s="120"/>
      <c r="AC10" s="118"/>
      <c r="AE10" s="56"/>
    </row>
    <row r="11" spans="1:35" x14ac:dyDescent="0.2">
      <c r="A11" s="56"/>
      <c r="B11" s="56"/>
      <c r="C11" s="56"/>
      <c r="D11" s="56"/>
      <c r="E11" s="56"/>
      <c r="F11" s="75">
        <f ca="1"/>
        <v>-0.19878966237955464</v>
      </c>
      <c r="G11" s="86" cm="1">
        <f t="array" aca="1" ref="G11:L11" ca="1">TRANSPOSE(M32:M37)</f>
        <v>0</v>
      </c>
      <c r="H11" s="78">
        <f ca="1"/>
        <v>0</v>
      </c>
      <c r="I11" s="78">
        <f ca="1"/>
        <v>0</v>
      </c>
      <c r="J11" s="78">
        <f ca="1"/>
        <v>0</v>
      </c>
      <c r="K11" s="78">
        <f ca="1"/>
        <v>0</v>
      </c>
      <c r="L11" s="85">
        <f ca="1"/>
        <v>0</v>
      </c>
      <c r="M11" s="56"/>
      <c r="N11" s="56"/>
      <c r="R11" s="117"/>
      <c r="S11" s="118" t="s">
        <v>38</v>
      </c>
      <c r="T11" s="119" t="s">
        <v>33</v>
      </c>
      <c r="U11" s="120" t="s">
        <v>66</v>
      </c>
      <c r="V11" s="119"/>
      <c r="W11" s="119"/>
      <c r="X11" s="117"/>
      <c r="Y11" s="119"/>
      <c r="Z11" s="118"/>
      <c r="AA11" s="118"/>
      <c r="AB11" s="118"/>
      <c r="AC11" s="118"/>
    </row>
    <row r="12" spans="1:35" x14ac:dyDescent="0.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R12" s="117"/>
      <c r="S12" s="118" t="s">
        <v>39</v>
      </c>
      <c r="T12" s="119">
        <v>0</v>
      </c>
      <c r="U12" s="120" t="s">
        <v>67</v>
      </c>
      <c r="V12" s="118"/>
      <c r="W12" s="118"/>
      <c r="X12" s="117"/>
      <c r="Y12" s="119"/>
      <c r="Z12" s="118"/>
      <c r="AA12" s="118"/>
      <c r="AB12" s="118"/>
      <c r="AC12" s="118"/>
    </row>
    <row r="13" spans="1:35" x14ac:dyDescent="0.2">
      <c r="A13" s="56"/>
      <c r="C13" s="56"/>
      <c r="D13" s="56"/>
      <c r="P13" s="56"/>
      <c r="R13" s="95"/>
      <c r="S13" s="90" t="s">
        <v>25</v>
      </c>
      <c r="T13" s="131"/>
      <c r="U13" s="132" t="s">
        <v>68</v>
      </c>
      <c r="V13" s="131"/>
      <c r="W13" s="131"/>
      <c r="X13" s="95"/>
      <c r="Y13" s="131"/>
      <c r="Z13" s="90"/>
      <c r="AA13" s="90"/>
      <c r="AB13" s="90"/>
      <c r="AC13" s="90"/>
      <c r="AD13" s="56"/>
    </row>
    <row r="14" spans="1:35" x14ac:dyDescent="0.2">
      <c r="A14" s="56"/>
      <c r="P14" s="56"/>
      <c r="R14" s="95"/>
      <c r="S14" s="90" t="s">
        <v>26</v>
      </c>
      <c r="T14" s="131"/>
      <c r="U14" s="132" t="s">
        <v>69</v>
      </c>
      <c r="V14" s="131"/>
      <c r="W14" s="131"/>
      <c r="X14" s="95"/>
      <c r="Y14" s="90"/>
      <c r="Z14" s="90"/>
      <c r="AA14" s="90"/>
      <c r="AB14" s="90"/>
      <c r="AC14" s="90"/>
      <c r="AD14" s="77"/>
    </row>
    <row r="15" spans="1:35" x14ac:dyDescent="0.2">
      <c r="A15" s="56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6"/>
      <c r="R15" s="106"/>
      <c r="S15" s="104" t="s">
        <v>27</v>
      </c>
      <c r="T15" s="105"/>
      <c r="U15" s="133" t="s">
        <v>70</v>
      </c>
      <c r="V15" s="104"/>
      <c r="W15" s="104"/>
      <c r="X15" s="106"/>
      <c r="Y15" s="104"/>
      <c r="Z15" s="104"/>
      <c r="AA15" s="104"/>
      <c r="AB15" s="104"/>
      <c r="AC15" s="104"/>
      <c r="AD15" s="56"/>
    </row>
    <row r="16" spans="1:35" x14ac:dyDescent="0.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R16" s="56"/>
      <c r="S16" s="71"/>
      <c r="T16" s="56"/>
      <c r="U16" s="56"/>
      <c r="V16" s="56"/>
      <c r="W16" s="71"/>
      <c r="X16" s="56"/>
      <c r="Y16" s="56"/>
      <c r="Z16" s="56"/>
      <c r="AA16" s="56"/>
      <c r="AB16" s="71"/>
      <c r="AC16" s="56"/>
      <c r="AD16" s="76"/>
    </row>
    <row r="17" spans="1:30" x14ac:dyDescent="0.2">
      <c r="A17" s="56"/>
      <c r="B17" s="56"/>
      <c r="C17" s="79" t="s">
        <v>30</v>
      </c>
      <c r="D17" s="79" t="s">
        <v>24</v>
      </c>
      <c r="E17" s="79" t="s">
        <v>25</v>
      </c>
      <c r="F17" s="79" t="s">
        <v>26</v>
      </c>
      <c r="G17" s="79" t="s">
        <v>27</v>
      </c>
      <c r="H17" s="56"/>
      <c r="I17" s="56"/>
      <c r="J17" s="80" t="s">
        <v>40</v>
      </c>
      <c r="K17" s="79" t="s">
        <v>24</v>
      </c>
      <c r="L17" s="79" t="s">
        <v>25</v>
      </c>
      <c r="M17" s="79" t="s">
        <v>26</v>
      </c>
      <c r="N17" s="79" t="s">
        <v>27</v>
      </c>
      <c r="O17" s="56"/>
      <c r="P17" s="56"/>
      <c r="Q17" s="56"/>
      <c r="AD17" s="56"/>
    </row>
    <row r="18" spans="1:30" x14ac:dyDescent="0.2">
      <c r="A18" s="56"/>
      <c r="B18" s="56"/>
      <c r="C18" s="72">
        <f ca="1">$C$9</f>
        <v>0.72247806359013178</v>
      </c>
      <c r="D18" s="88">
        <v>-1</v>
      </c>
      <c r="E18" s="88"/>
      <c r="F18" s="88"/>
      <c r="G18" s="88">
        <v>0</v>
      </c>
      <c r="H18" s="56"/>
      <c r="I18" s="56"/>
      <c r="J18" s="73">
        <f ca="1">$D$9</f>
        <v>-5.0897534387696508E-2</v>
      </c>
      <c r="K18" s="88">
        <v>-1</v>
      </c>
      <c r="L18" s="88"/>
      <c r="M18" s="88"/>
      <c r="N18" s="88">
        <v>0</v>
      </c>
      <c r="O18" s="56"/>
      <c r="P18" s="136" t="s">
        <v>80</v>
      </c>
      <c r="Q18" s="78"/>
      <c r="R18" s="89"/>
      <c r="S18" s="136"/>
      <c r="T18" s="78"/>
      <c r="U18" s="78"/>
      <c r="V18" s="78"/>
      <c r="W18" s="89"/>
      <c r="X18" s="78"/>
      <c r="Y18" s="78"/>
      <c r="Z18" s="78"/>
      <c r="AA18" s="78"/>
      <c r="AB18" s="89"/>
      <c r="AC18" s="56"/>
      <c r="AD18" s="56"/>
    </row>
    <row r="19" spans="1:30" x14ac:dyDescent="0.2">
      <c r="A19" s="56"/>
      <c r="B19" s="56"/>
      <c r="C19" s="56"/>
      <c r="D19" s="57">
        <v>0</v>
      </c>
      <c r="E19" s="57">
        <f t="shared" ref="E19:E24" ca="1" si="0">$T$10*G18+$T$7*$C$18</f>
        <v>-0.14101959366332587</v>
      </c>
      <c r="F19" s="57">
        <f ca="1">IF(E19&gt;=$T$8, 1, IF(E19&lt;=-1*$T$8, -1, 0))</f>
        <v>0</v>
      </c>
      <c r="G19" s="57">
        <f ca="1">E19*(1-ABS(F19))+$T$9*F19</f>
        <v>-0.14101959366332587</v>
      </c>
      <c r="H19" s="56"/>
      <c r="I19" s="56"/>
      <c r="J19" s="56"/>
      <c r="K19" s="57">
        <v>0</v>
      </c>
      <c r="L19" s="57">
        <f t="shared" ref="L19:L24" ca="1" si="1">$T$10*N18+$T$7*$J$18</f>
        <v>9.9346263638116564E-3</v>
      </c>
      <c r="M19" s="57">
        <f ca="1">IF(L19&gt;=$T$8, 1, IF(L19&lt;=-1*$T$8, -1, 0))</f>
        <v>0</v>
      </c>
      <c r="N19" s="57">
        <f ca="1">L19*(1-ABS(M19))+$T$9*M19</f>
        <v>9.9346263638116564E-3</v>
      </c>
      <c r="O19" s="56"/>
      <c r="P19" s="134"/>
      <c r="Q19" s="95"/>
      <c r="R19" s="95"/>
      <c r="S19" s="96"/>
      <c r="T19" s="90"/>
      <c r="U19" s="95"/>
      <c r="V19" s="90"/>
      <c r="W19" s="131"/>
      <c r="X19" s="90"/>
      <c r="Y19" s="90"/>
      <c r="Z19" s="90"/>
      <c r="AA19" s="90"/>
      <c r="AB19" s="135"/>
      <c r="AC19" s="56"/>
      <c r="AD19" s="56"/>
    </row>
    <row r="20" spans="1:30" x14ac:dyDescent="0.2">
      <c r="A20" s="56"/>
      <c r="B20" s="56"/>
      <c r="C20" s="56"/>
      <c r="D20" s="57">
        <v>1</v>
      </c>
      <c r="E20" s="57">
        <f t="shared" ca="1" si="0"/>
        <v>-0.24960468078408676</v>
      </c>
      <c r="F20" s="57">
        <f t="shared" ref="F20:F24" ca="1" si="2">IF(E20&gt;=$T$8, 1, IF(E20&lt;=-1*$T$8, -1, 0))</f>
        <v>0</v>
      </c>
      <c r="G20" s="57">
        <f t="shared" ref="G20:G23" ca="1" si="3">E20*(1-ABS(F20))+$T$9*F20</f>
        <v>-0.24960468078408676</v>
      </c>
      <c r="H20" s="56"/>
      <c r="I20" s="56"/>
      <c r="J20" s="56"/>
      <c r="K20" s="57">
        <v>1</v>
      </c>
      <c r="L20" s="57">
        <f t="shared" ca="1" si="1"/>
        <v>1.758428866394663E-2</v>
      </c>
      <c r="M20" s="57">
        <f ca="1">IF(L20&gt;=$T$8, 1, IF(L20&lt;=-1*$T$8, -1, 0))</f>
        <v>0</v>
      </c>
      <c r="N20" s="57">
        <f t="shared" ref="N20:N23" ca="1" si="4">L20*(1-ABS(M20))+$T$9*M20</f>
        <v>1.758428866394663E-2</v>
      </c>
      <c r="P20" s="101"/>
      <c r="Q20" s="102"/>
      <c r="R20" s="121" t="s">
        <v>51</v>
      </c>
      <c r="S20" s="97"/>
      <c r="T20" s="110" t="s">
        <v>75</v>
      </c>
      <c r="U20" s="98"/>
      <c r="V20" s="127" t="s">
        <v>53</v>
      </c>
      <c r="W20" s="97"/>
      <c r="X20" s="114" t="s">
        <v>40</v>
      </c>
      <c r="Y20" s="92"/>
      <c r="Z20" s="102"/>
      <c r="AA20" s="95"/>
      <c r="AB20" s="129"/>
      <c r="AC20" s="56"/>
      <c r="AD20" s="56"/>
    </row>
    <row r="21" spans="1:30" x14ac:dyDescent="0.2">
      <c r="A21" s="56"/>
      <c r="B21" s="56"/>
      <c r="C21" s="56"/>
      <c r="D21" s="57">
        <v>2</v>
      </c>
      <c r="E21" s="57">
        <f t="shared" ca="1" si="0"/>
        <v>-0.33321519786707265</v>
      </c>
      <c r="F21" s="57">
        <f t="shared" ca="1" si="2"/>
        <v>0</v>
      </c>
      <c r="G21" s="57">
        <f t="shared" ca="1" si="3"/>
        <v>-0.33321519786707265</v>
      </c>
      <c r="H21" s="56"/>
      <c r="I21" s="56"/>
      <c r="J21" s="56"/>
      <c r="K21" s="139">
        <v>2</v>
      </c>
      <c r="L21" s="139">
        <f t="shared" ca="1" si="1"/>
        <v>2.3474528635050562E-2</v>
      </c>
      <c r="M21" s="139">
        <f ca="1">IF(L21&gt;=$T$8, 1, IF(L21&lt;=-1*$T$8, -1, 0))</f>
        <v>0</v>
      </c>
      <c r="N21" s="142">
        <f t="shared" ca="1" si="4"/>
        <v>2.3474528635050562E-2</v>
      </c>
      <c r="P21" s="101"/>
      <c r="Q21" s="91" t="s">
        <v>81</v>
      </c>
      <c r="R21" s="122">
        <f>T10</f>
        <v>0.77</v>
      </c>
      <c r="S21" s="91" t="s">
        <v>46</v>
      </c>
      <c r="T21" s="111">
        <f ca="1">N21</f>
        <v>2.3474528635050562E-2</v>
      </c>
      <c r="U21" s="92" t="s">
        <v>8</v>
      </c>
      <c r="V21" s="128">
        <f ca="1">T7</f>
        <v>-0.19518875488422793</v>
      </c>
      <c r="W21" s="91" t="s">
        <v>46</v>
      </c>
      <c r="X21" s="115">
        <f ca="1">J18</f>
        <v>-5.0897534387696508E-2</v>
      </c>
      <c r="Y21" s="92" t="s">
        <v>9</v>
      </c>
      <c r="Z21" s="116">
        <f ca="1">R21*T21+V21*X21</f>
        <v>2.8010013412800589E-2</v>
      </c>
      <c r="AA21" s="95"/>
      <c r="AB21" s="129"/>
      <c r="AC21" s="56"/>
      <c r="AD21" s="107"/>
    </row>
    <row r="22" spans="1:30" x14ac:dyDescent="0.2">
      <c r="A22" s="56"/>
      <c r="B22" s="56"/>
      <c r="C22" s="56"/>
      <c r="D22" s="57">
        <v>3</v>
      </c>
      <c r="E22" s="57">
        <f t="shared" ca="1" si="0"/>
        <v>-0.39759529602097177</v>
      </c>
      <c r="F22" s="57">
        <f t="shared" ca="1" si="2"/>
        <v>0</v>
      </c>
      <c r="G22" s="57">
        <f t="shared" ca="1" si="3"/>
        <v>-0.39759529602097177</v>
      </c>
      <c r="H22" s="56"/>
      <c r="I22" s="56"/>
      <c r="J22" s="56"/>
      <c r="K22" s="138">
        <v>3</v>
      </c>
      <c r="L22" s="140">
        <f t="shared" ca="1" si="1"/>
        <v>2.8010013412800589E-2</v>
      </c>
      <c r="M22" s="140">
        <f t="shared" ref="M22:M24" ca="1" si="5">IF(L22&gt;=$T$8, 1, IF(L22&lt;=-1*$T$8, -1, 0))</f>
        <v>0</v>
      </c>
      <c r="N22" s="140">
        <f t="shared" ca="1" si="4"/>
        <v>2.8010013412800589E-2</v>
      </c>
      <c r="O22" s="81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8"/>
      <c r="AC22" s="56"/>
      <c r="AD22" s="56"/>
    </row>
    <row r="23" spans="1:30" x14ac:dyDescent="0.2">
      <c r="A23" s="56"/>
      <c r="B23" s="56"/>
      <c r="C23" s="56"/>
      <c r="D23" s="57">
        <v>4</v>
      </c>
      <c r="E23" s="57">
        <f t="shared" ca="1" si="0"/>
        <v>-0.44716797159947408</v>
      </c>
      <c r="F23" s="57">
        <f t="shared" ca="1" si="2"/>
        <v>0</v>
      </c>
      <c r="G23" s="57">
        <f t="shared" ca="1" si="3"/>
        <v>-0.44716797159947408</v>
      </c>
      <c r="H23" s="56"/>
      <c r="I23" s="56"/>
      <c r="J23" s="56"/>
      <c r="K23" s="57">
        <v>4</v>
      </c>
      <c r="L23" s="57">
        <f t="shared" ca="1" si="1"/>
        <v>3.1502336691668111E-2</v>
      </c>
      <c r="M23" s="57">
        <f t="shared" ca="1" si="5"/>
        <v>0</v>
      </c>
      <c r="N23" s="57">
        <f t="shared" ca="1" si="4"/>
        <v>3.1502336691668111E-2</v>
      </c>
      <c r="O23" s="56"/>
      <c r="P23" s="101"/>
      <c r="Q23" s="102"/>
      <c r="R23" s="99" t="s">
        <v>76</v>
      </c>
      <c r="S23" s="97"/>
      <c r="T23" s="121" t="s">
        <v>55</v>
      </c>
      <c r="U23" s="102"/>
      <c r="V23" s="102"/>
      <c r="W23" s="96"/>
      <c r="X23" s="102"/>
      <c r="Y23" s="102"/>
      <c r="Z23" s="102"/>
      <c r="AA23" s="95"/>
      <c r="AB23" s="129"/>
      <c r="AC23" s="56"/>
      <c r="AD23" s="56"/>
    </row>
    <row r="24" spans="1:30" x14ac:dyDescent="0.2">
      <c r="A24" s="56"/>
      <c r="B24" s="56"/>
      <c r="C24" s="56"/>
      <c r="D24" s="57">
        <v>5</v>
      </c>
      <c r="E24" s="57">
        <f t="shared" ca="1" si="0"/>
        <v>-0.48533893179492094</v>
      </c>
      <c r="F24" s="57">
        <f t="shared" ca="1" si="2"/>
        <v>0</v>
      </c>
      <c r="G24" s="57"/>
      <c r="H24" s="56"/>
      <c r="I24" s="56"/>
      <c r="J24" s="56"/>
      <c r="K24" s="57">
        <v>5</v>
      </c>
      <c r="L24" s="57">
        <f t="shared" ca="1" si="1"/>
        <v>3.4191425616396098E-2</v>
      </c>
      <c r="M24" s="57">
        <f t="shared" ca="1" si="5"/>
        <v>0</v>
      </c>
      <c r="N24" s="57"/>
      <c r="O24" s="56"/>
      <c r="P24" s="101"/>
      <c r="Q24" s="91" t="s">
        <v>82</v>
      </c>
      <c r="R24" s="100">
        <f ca="1">Z21</f>
        <v>2.8010013412800589E-2</v>
      </c>
      <c r="S24" s="91" t="s">
        <v>41</v>
      </c>
      <c r="T24" s="122">
        <f>T8</f>
        <v>0.87</v>
      </c>
      <c r="U24" s="92" t="s">
        <v>9</v>
      </c>
      <c r="V24" s="116">
        <f ca="1">M22</f>
        <v>0</v>
      </c>
      <c r="W24" s="130"/>
      <c r="X24" s="95"/>
      <c r="Y24" s="91"/>
      <c r="Z24" s="91"/>
      <c r="AA24" s="95"/>
      <c r="AB24" s="129"/>
      <c r="AC24" s="56"/>
      <c r="AD24" s="56"/>
    </row>
    <row r="25" spans="1:30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103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8"/>
      <c r="AC25" s="56"/>
      <c r="AD25" s="56"/>
    </row>
    <row r="26" spans="1:30" x14ac:dyDescent="0.2">
      <c r="A26" s="56"/>
      <c r="B26" s="56"/>
      <c r="C26" s="56"/>
      <c r="D26" s="56"/>
      <c r="E26" s="56" t="s">
        <v>72</v>
      </c>
      <c r="F26" s="72">
        <f ca="1">F24</f>
        <v>0</v>
      </c>
      <c r="G26" s="56"/>
      <c r="H26" s="56"/>
      <c r="I26" s="56"/>
      <c r="J26" s="56"/>
      <c r="K26" s="56"/>
      <c r="L26" s="56" t="s">
        <v>72</v>
      </c>
      <c r="M26" s="73">
        <f ca="1">M24</f>
        <v>0</v>
      </c>
      <c r="N26" s="56"/>
      <c r="O26" s="56"/>
      <c r="P26" s="101"/>
      <c r="Q26" s="91"/>
      <c r="R26" s="99" t="s">
        <v>77</v>
      </c>
      <c r="S26" s="97"/>
      <c r="T26" s="97"/>
      <c r="U26" s="98"/>
      <c r="V26" s="99" t="s">
        <v>78</v>
      </c>
      <c r="W26" s="97"/>
      <c r="X26" s="121" t="s">
        <v>57</v>
      </c>
      <c r="Y26" s="97"/>
      <c r="Z26" s="99" t="s">
        <v>79</v>
      </c>
      <c r="AA26" s="102"/>
      <c r="AB26" s="109"/>
      <c r="AC26" s="56"/>
      <c r="AD26" s="56"/>
    </row>
    <row r="27" spans="1:30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101"/>
      <c r="Q27" s="91" t="s">
        <v>83</v>
      </c>
      <c r="R27" s="168">
        <f ca="1">Z21</f>
        <v>2.8010013412800589E-2</v>
      </c>
      <c r="S27" s="91" t="s">
        <v>60</v>
      </c>
      <c r="T27" s="91">
        <v>1</v>
      </c>
      <c r="U27" s="92" t="s">
        <v>45</v>
      </c>
      <c r="V27" s="100">
        <f ca="1">V24</f>
        <v>0</v>
      </c>
      <c r="W27" s="91" t="s">
        <v>59</v>
      </c>
      <c r="X27" s="122">
        <f>T9</f>
        <v>0</v>
      </c>
      <c r="Y27" s="91" t="s">
        <v>46</v>
      </c>
      <c r="Z27" s="100">
        <f ca="1">V24</f>
        <v>0</v>
      </c>
      <c r="AA27" s="92" t="s">
        <v>9</v>
      </c>
      <c r="AB27" s="141">
        <f ca="1">N22</f>
        <v>2.8010013412800589E-2</v>
      </c>
      <c r="AC27" s="56"/>
      <c r="AD27" s="56"/>
    </row>
    <row r="28" spans="1:30" x14ac:dyDescent="0.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93"/>
      <c r="Q28" s="104"/>
      <c r="R28" s="104"/>
      <c r="S28" s="104"/>
      <c r="T28" s="104"/>
      <c r="U28" s="104"/>
      <c r="V28" s="105"/>
      <c r="W28" s="104"/>
      <c r="X28" s="104"/>
      <c r="Y28" s="104"/>
      <c r="Z28" s="104"/>
      <c r="AA28" s="106"/>
      <c r="AB28" s="112"/>
      <c r="AC28" s="56"/>
      <c r="AD28" s="56"/>
    </row>
    <row r="29" spans="1:30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71"/>
      <c r="T29" s="56"/>
      <c r="U29" s="56"/>
      <c r="V29" s="56"/>
      <c r="W29" s="71"/>
      <c r="X29" s="56"/>
      <c r="Y29" s="56"/>
      <c r="Z29" s="56"/>
      <c r="AA29" s="56"/>
      <c r="AB29" s="71"/>
      <c r="AC29" s="56"/>
      <c r="AD29" s="56"/>
    </row>
    <row r="30" spans="1:30" x14ac:dyDescent="0.2">
      <c r="A30" s="56"/>
      <c r="B30" s="56"/>
      <c r="C30" s="79" t="s">
        <v>29</v>
      </c>
      <c r="D30" s="79" t="s">
        <v>24</v>
      </c>
      <c r="E30" s="79" t="s">
        <v>25</v>
      </c>
      <c r="F30" s="79" t="s">
        <v>26</v>
      </c>
      <c r="G30" s="79" t="s">
        <v>27</v>
      </c>
      <c r="H30" s="56"/>
      <c r="I30" s="56"/>
      <c r="J30" s="79" t="s">
        <v>32</v>
      </c>
      <c r="K30" s="79" t="s">
        <v>24</v>
      </c>
      <c r="L30" s="79" t="s">
        <v>25</v>
      </c>
      <c r="M30" s="79" t="s">
        <v>26</v>
      </c>
      <c r="N30" s="79" t="s">
        <v>27</v>
      </c>
      <c r="O30" s="56"/>
      <c r="P30" s="56"/>
      <c r="Q30" s="56"/>
      <c r="R30" s="56"/>
      <c r="S30" s="71"/>
      <c r="T30" s="56"/>
      <c r="V30" s="178" t="s">
        <v>105</v>
      </c>
      <c r="W30" s="179" t="b">
        <v>1</v>
      </c>
      <c r="Y30" s="56"/>
      <c r="Z30" s="56"/>
      <c r="AA30" s="56"/>
      <c r="AB30" s="71"/>
      <c r="AC30" s="56"/>
      <c r="AD30" s="56"/>
    </row>
    <row r="31" spans="1:30" x14ac:dyDescent="0.2">
      <c r="A31" s="56"/>
      <c r="B31" s="56"/>
      <c r="C31" s="74">
        <f ca="1">$C$10</f>
        <v>0.42105621575905494</v>
      </c>
      <c r="D31" s="88">
        <v>-1</v>
      </c>
      <c r="E31" s="88"/>
      <c r="F31" s="88"/>
      <c r="G31" s="88">
        <v>0</v>
      </c>
      <c r="H31" s="56"/>
      <c r="I31" s="56"/>
      <c r="J31" s="75">
        <f ca="1">$D$10</f>
        <v>-0.19878966237955464</v>
      </c>
      <c r="K31" s="88">
        <v>-1</v>
      </c>
      <c r="L31" s="88"/>
      <c r="M31" s="88"/>
      <c r="N31" s="88">
        <v>0</v>
      </c>
      <c r="O31" s="56"/>
      <c r="R31" s="56"/>
      <c r="S31" s="71"/>
      <c r="T31" s="56"/>
      <c r="U31" s="56"/>
      <c r="V31" s="56"/>
      <c r="W31" s="71"/>
      <c r="X31" s="56"/>
      <c r="Y31" s="56"/>
      <c r="Z31" s="56"/>
      <c r="AA31" s="56"/>
      <c r="AB31" s="71"/>
      <c r="AC31" s="56"/>
      <c r="AD31" s="56"/>
    </row>
    <row r="32" spans="1:30" x14ac:dyDescent="0.2">
      <c r="A32" s="56"/>
      <c r="B32" s="56"/>
      <c r="C32" s="56"/>
      <c r="D32" s="57">
        <v>0</v>
      </c>
      <c r="E32" s="57">
        <f t="shared" ref="E32:E37" ca="1" si="6">$T$10*G31+$T$7*$C$31</f>
        <v>-8.2185438490274765E-2</v>
      </c>
      <c r="F32" s="57">
        <f ca="1">IF(E32&gt;=$T$8, 1, IF(E32&lt;=-1*$T$8, -1, 0))</f>
        <v>0</v>
      </c>
      <c r="G32" s="57">
        <f ca="1">E32*(1-ABS(F32))+$T$9*F32</f>
        <v>-8.2185438490274765E-2</v>
      </c>
      <c r="H32" s="56"/>
      <c r="I32" s="56"/>
      <c r="J32" s="56"/>
      <c r="K32" s="57">
        <v>0</v>
      </c>
      <c r="L32" s="57">
        <f t="shared" ref="L32:L37" ca="1" si="7">$T$10*N31+$T$7*$J$31</f>
        <v>3.8801506683721315E-2</v>
      </c>
      <c r="M32" s="57">
        <f ca="1">IF(L32&gt;=$T$8, 1, IF(L32&lt;=-1*$T$8, -1, 0))</f>
        <v>0</v>
      </c>
      <c r="N32" s="57">
        <f ca="1">L32*(1-ABS(M32))+$T$9*M32</f>
        <v>3.8801506683721315E-2</v>
      </c>
      <c r="O32" s="56"/>
      <c r="R32" s="56"/>
      <c r="S32" s="71"/>
      <c r="T32" s="56"/>
      <c r="U32" s="56"/>
      <c r="V32" s="56"/>
      <c r="W32" s="71"/>
      <c r="X32" s="56"/>
      <c r="Y32" s="56"/>
      <c r="Z32" s="56"/>
      <c r="AA32" s="56"/>
      <c r="AB32" s="71"/>
      <c r="AC32" s="56"/>
      <c r="AD32" s="56"/>
    </row>
    <row r="33" spans="1:30" x14ac:dyDescent="0.2">
      <c r="A33" s="56"/>
      <c r="B33" s="56"/>
      <c r="C33" s="56"/>
      <c r="D33" s="57">
        <v>1</v>
      </c>
      <c r="E33" s="57">
        <f t="shared" ca="1" si="6"/>
        <v>-0.14546822612778632</v>
      </c>
      <c r="F33" s="57">
        <f t="shared" ref="F33:F37" ca="1" si="8">IF(E33&gt;=$T$8, 1, IF(E33&lt;=-1*$T$8, -1, 0))</f>
        <v>0</v>
      </c>
      <c r="G33" s="57">
        <f t="shared" ref="G33:G36" ca="1" si="9">E33*(1-ABS(F33))+$T$9*F33</f>
        <v>-0.14546822612778632</v>
      </c>
      <c r="H33" s="56"/>
      <c r="I33" s="56"/>
      <c r="J33" s="56"/>
      <c r="K33" s="57">
        <v>1</v>
      </c>
      <c r="L33" s="57">
        <f t="shared" ca="1" si="7"/>
        <v>6.8678666830186724E-2</v>
      </c>
      <c r="M33" s="57">
        <f t="shared" ref="M33:M37" ca="1" si="10">IF(L33&gt;=$T$8, 1, IF(L33&lt;=-1*$T$8, -1, 0))</f>
        <v>0</v>
      </c>
      <c r="N33" s="57">
        <f t="shared" ref="N33:N36" ca="1" si="11">L33*(1-ABS(M33))+$T$9*M33</f>
        <v>6.8678666830186724E-2</v>
      </c>
      <c r="O33" s="56"/>
      <c r="P33" s="56"/>
      <c r="Q33" s="56"/>
      <c r="R33" s="56"/>
      <c r="S33" s="71"/>
      <c r="T33" s="56"/>
      <c r="U33" s="56"/>
      <c r="V33" s="56"/>
      <c r="W33" s="71"/>
      <c r="X33" s="56"/>
      <c r="Y33" s="56"/>
      <c r="Z33" s="56"/>
      <c r="AA33" s="56"/>
      <c r="AB33" s="71"/>
      <c r="AC33" s="56"/>
      <c r="AD33" s="56"/>
    </row>
    <row r="34" spans="1:30" x14ac:dyDescent="0.2">
      <c r="A34" s="56"/>
      <c r="B34" s="56"/>
      <c r="C34" s="56"/>
      <c r="D34" s="57">
        <v>2</v>
      </c>
      <c r="E34" s="57">
        <f t="shared" ca="1" si="6"/>
        <v>-0.19419597260867022</v>
      </c>
      <c r="F34" s="57">
        <f t="shared" ca="1" si="8"/>
        <v>0</v>
      </c>
      <c r="G34" s="57">
        <f t="shared" ca="1" si="9"/>
        <v>-0.19419597260867022</v>
      </c>
      <c r="H34" s="56"/>
      <c r="I34" s="56"/>
      <c r="J34" s="56"/>
      <c r="K34" s="57">
        <v>2</v>
      </c>
      <c r="L34" s="57">
        <f t="shared" ca="1" si="7"/>
        <v>9.1684080142965085E-2</v>
      </c>
      <c r="M34" s="57">
        <f t="shared" ca="1" si="10"/>
        <v>0</v>
      </c>
      <c r="N34" s="57">
        <f t="shared" ca="1" si="11"/>
        <v>9.1684080142965085E-2</v>
      </c>
      <c r="O34" s="56"/>
      <c r="P34" s="56"/>
      <c r="Q34" s="56"/>
      <c r="R34" s="56"/>
      <c r="S34" s="71"/>
      <c r="T34" s="56"/>
      <c r="U34" s="56"/>
      <c r="V34" s="56"/>
      <c r="W34" s="71"/>
      <c r="X34" s="56"/>
      <c r="Y34" s="56"/>
      <c r="Z34" s="56"/>
      <c r="AA34" s="56"/>
      <c r="AB34" s="71"/>
      <c r="AC34" s="56"/>
      <c r="AD34" s="56"/>
    </row>
    <row r="35" spans="1:30" x14ac:dyDescent="0.2">
      <c r="A35" s="56"/>
      <c r="B35" s="56"/>
      <c r="C35" s="56"/>
      <c r="D35" s="57">
        <v>3</v>
      </c>
      <c r="E35" s="57">
        <f t="shared" ca="1" si="6"/>
        <v>-0.23171633739895084</v>
      </c>
      <c r="F35" s="57">
        <f t="shared" ca="1" si="8"/>
        <v>0</v>
      </c>
      <c r="G35" s="57">
        <f t="shared" ca="1" si="9"/>
        <v>-0.23171633739895084</v>
      </c>
      <c r="H35" s="56"/>
      <c r="I35" s="56"/>
      <c r="J35" s="56"/>
      <c r="K35" s="57">
        <v>3</v>
      </c>
      <c r="L35" s="57">
        <f t="shared" ca="1" si="7"/>
        <v>0.10939824839380444</v>
      </c>
      <c r="M35" s="57">
        <f t="shared" ca="1" si="10"/>
        <v>0</v>
      </c>
      <c r="N35" s="57">
        <f t="shared" ca="1" si="11"/>
        <v>0.10939824839380444</v>
      </c>
      <c r="O35" s="56"/>
      <c r="P35" s="56"/>
      <c r="Q35" s="56"/>
      <c r="R35" s="56"/>
      <c r="S35" s="71"/>
      <c r="T35" s="56"/>
      <c r="U35" s="56"/>
      <c r="V35" s="56"/>
      <c r="W35" s="71"/>
      <c r="X35" s="56"/>
      <c r="Y35" s="56"/>
      <c r="Z35" s="56"/>
      <c r="AA35" s="56"/>
      <c r="AB35" s="71"/>
      <c r="AC35" s="56"/>
      <c r="AD35" s="56"/>
    </row>
    <row r="36" spans="1:30" x14ac:dyDescent="0.2">
      <c r="A36" s="56"/>
      <c r="B36" s="56"/>
      <c r="C36" s="56"/>
      <c r="D36" s="57">
        <v>4</v>
      </c>
      <c r="E36" s="57">
        <f t="shared" ca="1" si="6"/>
        <v>-0.26060701828746691</v>
      </c>
      <c r="F36" s="57">
        <f t="shared" ca="1" si="8"/>
        <v>0</v>
      </c>
      <c r="G36" s="57">
        <f t="shared" ca="1" si="9"/>
        <v>-0.26060701828746691</v>
      </c>
      <c r="H36" s="56"/>
      <c r="I36" s="56"/>
      <c r="J36" s="56"/>
      <c r="K36" s="57">
        <v>4</v>
      </c>
      <c r="L36" s="57">
        <f t="shared" ca="1" si="7"/>
        <v>0.12303815794695074</v>
      </c>
      <c r="M36" s="57">
        <f t="shared" ca="1" si="10"/>
        <v>0</v>
      </c>
      <c r="N36" s="57">
        <f t="shared" ca="1" si="11"/>
        <v>0.12303815794695074</v>
      </c>
      <c r="O36" s="56"/>
      <c r="P36" s="56"/>
      <c r="Q36" s="56"/>
      <c r="R36" s="56"/>
      <c r="S36" s="71"/>
      <c r="T36" s="56"/>
      <c r="U36" s="56"/>
      <c r="V36" s="56"/>
      <c r="W36" s="71"/>
      <c r="X36" s="56"/>
      <c r="Y36" s="56"/>
      <c r="Z36" s="56"/>
      <c r="AA36" s="56"/>
      <c r="AB36" s="71"/>
      <c r="AC36" s="56"/>
      <c r="AD36" s="56"/>
    </row>
    <row r="37" spans="1:30" x14ac:dyDescent="0.2">
      <c r="A37" s="56"/>
      <c r="B37" s="56"/>
      <c r="C37" s="56"/>
      <c r="D37" s="57">
        <v>5</v>
      </c>
      <c r="E37" s="57">
        <f t="shared" ca="1" si="6"/>
        <v>-0.2828528425716243</v>
      </c>
      <c r="F37" s="57">
        <f t="shared" ca="1" si="8"/>
        <v>0</v>
      </c>
      <c r="G37" s="57"/>
      <c r="H37" s="56"/>
      <c r="I37" s="56"/>
      <c r="J37" s="56"/>
      <c r="K37" s="57">
        <v>5</v>
      </c>
      <c r="L37" s="57">
        <f t="shared" ca="1" si="7"/>
        <v>0.13354088830287339</v>
      </c>
      <c r="M37" s="57">
        <f t="shared" ca="1" si="10"/>
        <v>0</v>
      </c>
      <c r="N37" s="57"/>
      <c r="O37" s="56"/>
      <c r="P37" s="56"/>
      <c r="Q37" s="56"/>
      <c r="R37" s="56"/>
      <c r="S37" s="71"/>
      <c r="T37" s="56"/>
      <c r="U37" s="56"/>
      <c r="V37" s="56"/>
      <c r="W37" s="71"/>
      <c r="X37" s="56"/>
      <c r="Y37" s="56"/>
      <c r="Z37" s="56"/>
      <c r="AA37" s="56"/>
      <c r="AB37" s="71"/>
      <c r="AC37" s="56"/>
      <c r="AD37" s="56"/>
    </row>
    <row r="38" spans="1:30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71"/>
      <c r="T38" s="56"/>
      <c r="U38" s="56"/>
      <c r="V38" s="56"/>
      <c r="W38" s="71"/>
      <c r="X38" s="56"/>
      <c r="Y38" s="56"/>
      <c r="Z38" s="56"/>
      <c r="AA38" s="56"/>
      <c r="AB38" s="71"/>
      <c r="AC38" s="56"/>
      <c r="AD38" s="56"/>
    </row>
    <row r="39" spans="1:30" x14ac:dyDescent="0.2">
      <c r="A39" s="56"/>
      <c r="B39" s="56"/>
      <c r="C39" s="56"/>
      <c r="D39" s="56"/>
      <c r="E39" s="56" t="s">
        <v>72</v>
      </c>
      <c r="F39" s="74">
        <f ca="1">F37</f>
        <v>0</v>
      </c>
      <c r="G39" s="56"/>
      <c r="H39" s="56"/>
      <c r="I39" s="56"/>
      <c r="J39" s="56"/>
      <c r="K39" s="56"/>
      <c r="L39" s="56" t="s">
        <v>72</v>
      </c>
      <c r="M39" s="75">
        <f ca="1">M37</f>
        <v>0</v>
      </c>
      <c r="N39" s="56"/>
      <c r="O39" s="56"/>
      <c r="P39" s="56"/>
      <c r="Q39" s="56"/>
      <c r="R39" s="56"/>
      <c r="S39" s="71"/>
      <c r="T39" s="56"/>
      <c r="U39" s="56"/>
      <c r="V39" s="56"/>
      <c r="W39" s="71"/>
      <c r="X39" s="56"/>
      <c r="Y39" s="56"/>
      <c r="Z39" s="56"/>
      <c r="AA39" s="56"/>
      <c r="AB39" s="71"/>
      <c r="AC39" s="56"/>
      <c r="AD39" s="56"/>
    </row>
    <row r="40" spans="1:30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71"/>
      <c r="T40" s="56"/>
      <c r="U40" s="56"/>
      <c r="V40" s="56"/>
      <c r="W40" s="71"/>
      <c r="X40" s="56"/>
      <c r="Y40" s="56"/>
      <c r="Z40" s="56"/>
      <c r="AA40" s="56"/>
      <c r="AB40" s="71"/>
      <c r="AC40" s="56"/>
      <c r="AD40" s="56"/>
    </row>
    <row r="41" spans="1:30" x14ac:dyDescent="0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71"/>
      <c r="T41" s="56"/>
      <c r="U41" s="56"/>
      <c r="V41" s="56"/>
      <c r="W41" s="71"/>
      <c r="X41" s="56"/>
      <c r="Y41" s="56"/>
      <c r="Z41" s="56"/>
      <c r="AA41" s="56"/>
      <c r="AB41" s="71"/>
      <c r="AC41" s="56"/>
      <c r="AD41" s="56"/>
    </row>
    <row r="42" spans="1:30" x14ac:dyDescent="0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71"/>
      <c r="T42" s="56"/>
      <c r="U42" s="56"/>
      <c r="V42" s="56"/>
      <c r="W42" s="71"/>
      <c r="X42" s="56"/>
      <c r="Y42" s="56"/>
      <c r="Z42" s="56"/>
      <c r="AA42" s="56"/>
      <c r="AB42" s="71"/>
      <c r="AC42" s="56"/>
      <c r="AD42" s="56"/>
    </row>
    <row r="43" spans="1:30" x14ac:dyDescent="0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71"/>
      <c r="T43" s="56"/>
      <c r="U43" s="56"/>
      <c r="V43" s="56"/>
      <c r="W43" s="71"/>
      <c r="X43" s="56"/>
      <c r="Y43" s="56"/>
      <c r="Z43" s="56"/>
      <c r="AA43" s="56"/>
      <c r="AB43" s="71"/>
      <c r="AC43" s="56"/>
      <c r="AD43" s="56"/>
    </row>
    <row r="44" spans="1:30" x14ac:dyDescent="0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71"/>
      <c r="T44" s="56"/>
      <c r="U44" s="56"/>
      <c r="V44" s="56"/>
      <c r="W44" s="71"/>
      <c r="X44" s="56"/>
      <c r="Y44" s="56"/>
      <c r="Z44" s="56"/>
      <c r="AA44" s="56"/>
      <c r="AB44" s="71"/>
      <c r="AC44" s="56"/>
      <c r="AD44" s="56"/>
    </row>
    <row r="45" spans="1:30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71"/>
      <c r="T45" s="56"/>
      <c r="U45" s="56"/>
      <c r="V45" s="56"/>
      <c r="W45" s="71"/>
      <c r="X45" s="56"/>
      <c r="Y45" s="56"/>
      <c r="Z45" s="56"/>
      <c r="AA45" s="56"/>
      <c r="AB45" s="71"/>
      <c r="AC45" s="56"/>
      <c r="AD45" s="56"/>
    </row>
  </sheetData>
  <conditionalFormatting sqref="F19:F24">
    <cfRule type="cellIs" dxfId="9" priority="5" stopIfTrue="1" operator="equal">
      <formula>-1</formula>
    </cfRule>
    <cfRule type="cellIs" dxfId="8" priority="10" operator="equal">
      <formula>1</formula>
    </cfRule>
  </conditionalFormatting>
  <conditionalFormatting sqref="F32:F37">
    <cfRule type="cellIs" dxfId="7" priority="2" operator="equal">
      <formula>-1</formula>
    </cfRule>
    <cfRule type="cellIs" dxfId="6" priority="8" operator="equal">
      <formula>1</formula>
    </cfRule>
  </conditionalFormatting>
  <conditionalFormatting sqref="G8:L11">
    <cfRule type="cellIs" dxfId="5" priority="3" stopIfTrue="1" operator="equal">
      <formula>-1</formula>
    </cfRule>
    <cfRule type="cellIs" dxfId="4" priority="6" operator="equal">
      <formula>1</formula>
    </cfRule>
  </conditionalFormatting>
  <conditionalFormatting sqref="M19:M24">
    <cfRule type="cellIs" dxfId="3" priority="4" stopIfTrue="1" operator="equal">
      <formula>-1</formula>
    </cfRule>
    <cfRule type="cellIs" dxfId="2" priority="9" operator="equal">
      <formula>1</formula>
    </cfRule>
  </conditionalFormatting>
  <conditionalFormatting sqref="M32:M37">
    <cfRule type="cellIs" dxfId="1" priority="1" operator="equal">
      <formula>-1</formula>
    </cfRule>
    <cfRule type="cellIs" dxfId="0" priority="7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VSA</vt:lpstr>
      <vt:lpstr>A2OS2A</vt:lpstr>
      <vt:lpstr>LIF</vt:lpstr>
      <vt:lpstr>LIF-ternary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Jubair</dc:creator>
  <cp:lastModifiedBy>Mohammad Jubair</cp:lastModifiedBy>
  <dcterms:created xsi:type="dcterms:W3CDTF">2025-08-17T10:31:25Z</dcterms:created>
  <dcterms:modified xsi:type="dcterms:W3CDTF">2025-10-18T10:31:53Z</dcterms:modified>
</cp:coreProperties>
</file>