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alpha-SSA/"/>
    </mc:Choice>
  </mc:AlternateContent>
  <xr:revisionPtr revIDLastSave="389" documentId="8_{D9CD9FF4-1ABE-7144-9D67-67613C609462}" xr6:coauthVersionLast="47" xr6:coauthVersionMax="47" xr10:uidLastSave="{0E5EE010-45E7-461F-841C-23D7DD90D28B}"/>
  <bookViews>
    <workbookView xWindow="0" yWindow="740" windowWidth="29400" windowHeight="16980" firstSheet="2" xr2:uid="{E57B9662-2CFB-A342-A882-5EE02F6134A2}"/>
  </bookViews>
  <sheets>
    <sheet name="VSA" sheetId="11" r:id="rId1"/>
    <sheet name="alpha-SSA" sheetId="10" r:id="rId2"/>
    <sheet name="LIF" sheetId="1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7" i="16" l="1"/>
  <c r="T24" i="16"/>
  <c r="R21" i="16"/>
  <c r="C9" i="16" a="1"/>
  <c r="C9" i="16" s="1"/>
  <c r="T7" i="16" a="1"/>
  <c r="T7" i="16" s="1"/>
  <c r="J18" i="16" l="1"/>
  <c r="X21" i="16" s="1"/>
  <c r="C31" i="16"/>
  <c r="V21" i="16"/>
  <c r="E32" i="16"/>
  <c r="C18" i="16"/>
  <c r="E19" i="16" s="1"/>
  <c r="F8" i="16" a="1"/>
  <c r="F8" i="16" s="1"/>
  <c r="J31" i="16"/>
  <c r="L32" i="16" s="1"/>
  <c r="L19" i="16" l="1"/>
  <c r="M32" i="16"/>
  <c r="F19" i="16"/>
  <c r="G19" i="16" s="1"/>
  <c r="E20" i="16" s="1"/>
  <c r="F32" i="16"/>
  <c r="M19" i="16"/>
  <c r="N19" i="16" s="1"/>
  <c r="L20" i="16" s="1"/>
  <c r="F20" i="16" l="1"/>
  <c r="G20" i="16" s="1"/>
  <c r="E21" i="16" s="1"/>
  <c r="M20" i="16"/>
  <c r="N20" i="16" s="1"/>
  <c r="G32" i="16"/>
  <c r="E33" i="16" s="1"/>
  <c r="N32" i="16"/>
  <c r="L33" i="16" s="1"/>
  <c r="F21" i="16" l="1"/>
  <c r="F33" i="16"/>
  <c r="G33" i="16" s="1"/>
  <c r="E34" i="16" s="1"/>
  <c r="T21" i="16"/>
  <c r="Z21" i="16" s="1"/>
  <c r="L21" i="16"/>
  <c r="M33" i="16"/>
  <c r="N33" i="16" s="1"/>
  <c r="L34" i="16" s="1"/>
  <c r="M34" i="16" l="1"/>
  <c r="N34" i="16" s="1"/>
  <c r="L35" i="16" s="1"/>
  <c r="M21" i="16"/>
  <c r="N21" i="16" s="1"/>
  <c r="L22" i="16" s="1"/>
  <c r="R24" i="16"/>
  <c r="R27" i="16"/>
  <c r="F34" i="16"/>
  <c r="G34" i="16" s="1"/>
  <c r="E35" i="16" s="1"/>
  <c r="G21" i="16"/>
  <c r="E22" i="16" s="1"/>
  <c r="M22" i="16" l="1"/>
  <c r="N22" i="16" s="1"/>
  <c r="L23" i="16" s="1"/>
  <c r="M35" i="16"/>
  <c r="N35" i="16" s="1"/>
  <c r="L36" i="16" s="1"/>
  <c r="F35" i="16"/>
  <c r="G35" i="16" s="1"/>
  <c r="E36" i="16" s="1"/>
  <c r="F22" i="16"/>
  <c r="X24" i="16"/>
  <c r="V24" i="16" s="1"/>
  <c r="M23" i="16" l="1"/>
  <c r="N23" i="16" s="1"/>
  <c r="L24" i="16" s="1"/>
  <c r="M24" i="16" s="1"/>
  <c r="G22" i="16"/>
  <c r="E23" i="16" s="1"/>
  <c r="F36" i="16"/>
  <c r="G36" i="16" s="1"/>
  <c r="E37" i="16" s="1"/>
  <c r="F37" i="16" s="1"/>
  <c r="M36" i="16"/>
  <c r="N36" i="16" s="1"/>
  <c r="L37" i="16" s="1"/>
  <c r="M37" i="16" s="1"/>
  <c r="V27" i="16"/>
  <c r="Z27" i="16"/>
  <c r="AB27" i="16"/>
  <c r="F39" i="16" l="1"/>
  <c r="N10" i="16" s="1"/>
  <c r="G10" i="16" a="1"/>
  <c r="G10" i="16" s="1"/>
  <c r="M39" i="16"/>
  <c r="O10" i="16" s="1"/>
  <c r="G11" i="16" a="1"/>
  <c r="G11" i="16" s="1"/>
  <c r="M26" i="16"/>
  <c r="O9" i="16" s="1"/>
  <c r="G9" i="16" a="1"/>
  <c r="G9" i="16" s="1"/>
  <c r="F23" i="16"/>
  <c r="G23" i="16" s="1"/>
  <c r="E24" i="16" s="1"/>
  <c r="F24" i="16" s="1"/>
  <c r="F26" i="16" l="1"/>
  <c r="N9" i="16" s="1"/>
  <c r="G8" i="16" a="1"/>
  <c r="G8" i="16" s="1"/>
  <c r="C12" i="11" l="1" a="1"/>
  <c r="C12" i="11" s="1"/>
  <c r="G7" i="11" a="1"/>
  <c r="G7" i="11" s="1"/>
  <c r="C24" i="11" a="1"/>
  <c r="C24" i="11" s="1"/>
  <c r="C18" i="11" a="1"/>
  <c r="C18" i="11" s="1"/>
  <c r="C24" i="10" a="1"/>
  <c r="C24" i="10" s="1"/>
  <c r="C18" i="10" a="1"/>
  <c r="C18" i="10" s="1"/>
  <c r="C12" i="10" a="1"/>
  <c r="C12" i="10" s="1"/>
  <c r="G7" i="10" a="1"/>
  <c r="G7" i="10" s="1"/>
  <c r="O48" i="10" s="1"/>
  <c r="G18" i="11" l="1" a="1"/>
  <c r="G18" i="11" s="1"/>
  <c r="Q18" i="11" s="1" a="1"/>
  <c r="Q18" i="11" s="1"/>
  <c r="G12" i="11" a="1"/>
  <c r="G12" i="11" s="1"/>
  <c r="Q12" i="11" s="1" a="1"/>
  <c r="Q12" i="11" s="1"/>
  <c r="G24" i="11" a="1"/>
  <c r="G24" i="11" s="1"/>
  <c r="Q24" i="11" s="1" a="1"/>
  <c r="Q24" i="11" s="1"/>
  <c r="G59" i="11" s="1" a="1"/>
  <c r="G59" i="11" s="1"/>
  <c r="G12" i="10" a="1"/>
  <c r="G12" i="10" s="1"/>
  <c r="O49" i="10" s="1"/>
  <c r="G18" i="10" a="1"/>
  <c r="G18" i="10" s="1"/>
  <c r="Q18" i="10" s="1" a="1"/>
  <c r="Q18" i="10" s="1"/>
  <c r="O51" i="10" s="1"/>
  <c r="G24" i="10" a="1"/>
  <c r="G24" i="10" s="1"/>
  <c r="Q24" i="10" s="1" a="1"/>
  <c r="Q24" i="10" s="1"/>
  <c r="O52" i="10" s="1"/>
  <c r="L37" i="11" l="1" a="1"/>
  <c r="L37" i="11" s="1"/>
  <c r="Q31" i="11" a="1"/>
  <c r="Q31" i="11" s="1"/>
  <c r="AB35" i="11" s="1" a="1"/>
  <c r="Q12" i="10" a="1"/>
  <c r="Q12" i="10" s="1"/>
  <c r="O50" i="10" s="1"/>
  <c r="G59" i="10" a="1"/>
  <c r="G59" i="10" s="1"/>
  <c r="L37" i="10" a="1"/>
  <c r="Q37" i="11" l="1" a="1"/>
  <c r="Q37" i="11" s="1"/>
  <c r="Q48" i="11" s="1" a="1"/>
  <c r="Q48" i="11" s="1"/>
  <c r="Q59" i="11" s="1" a="1"/>
  <c r="Q59" i="11" s="1"/>
  <c r="Q65" i="11" s="1" a="1"/>
  <c r="Q65" i="11" s="1"/>
  <c r="AB36" i="11" a="1"/>
  <c r="AB36" i="11" s="1"/>
  <c r="AB35" i="11"/>
  <c r="Q31" i="10" a="1"/>
  <c r="Q31" i="10" s="1"/>
  <c r="AD24" i="10" s="1" a="1"/>
  <c r="AD24" i="10" s="1"/>
  <c r="L37" i="10"/>
  <c r="O54" i="10"/>
  <c r="O53" i="10"/>
  <c r="AE38" i="11" l="1"/>
  <c r="AD38" i="11"/>
  <c r="AC38" i="11"/>
  <c r="Y40" i="10" a="1"/>
  <c r="Y40" i="10" s="1"/>
  <c r="AI43" i="10" a="1"/>
  <c r="AI43" i="10" s="1"/>
  <c r="S42" i="10" a="1"/>
  <c r="S42" i="10" s="1"/>
  <c r="Q43" i="10" a="1"/>
  <c r="Q43" i="10" s="1"/>
  <c r="W43" i="10" a="1"/>
  <c r="W43" i="10" s="1"/>
  <c r="AJ39" i="10" a="1"/>
  <c r="AJ39" i="10" s="1"/>
  <c r="AG43" i="10" a="1"/>
  <c r="AG43" i="10" s="1"/>
  <c r="U41" i="10" a="1"/>
  <c r="U41" i="10" s="1"/>
  <c r="AH44" i="10" a="1"/>
  <c r="AH44" i="10" s="1"/>
  <c r="Y44" i="10" a="1"/>
  <c r="Y44" i="10" s="1"/>
  <c r="W41" i="10" a="1"/>
  <c r="W41" i="10" s="1"/>
  <c r="X43" i="10" a="1"/>
  <c r="X43" i="10" s="1"/>
  <c r="AB42" i="10" a="1"/>
  <c r="AB42" i="10" s="1"/>
  <c r="AC45" i="10" a="1"/>
  <c r="AC45" i="10" s="1"/>
  <c r="R39" i="10" a="1"/>
  <c r="R39" i="10" s="1"/>
  <c r="AE44" i="10" a="1"/>
  <c r="AE44" i="10" s="1"/>
  <c r="AE43" i="10" a="1"/>
  <c r="AE43" i="10" s="1"/>
  <c r="AG38" i="10" a="1"/>
  <c r="AG38" i="10" s="1"/>
  <c r="Y45" i="10" a="1"/>
  <c r="Y45" i="10" s="1"/>
  <c r="S41" i="10" a="1"/>
  <c r="S41" i="10" s="1"/>
  <c r="AG41" i="10" a="1"/>
  <c r="AG41" i="10" s="1"/>
  <c r="AH45" i="10" a="1"/>
  <c r="AH45" i="10" s="1"/>
  <c r="T45" i="10" a="1"/>
  <c r="T45" i="10" s="1"/>
  <c r="AF43" i="10" a="1"/>
  <c r="AF43" i="10" s="1"/>
  <c r="AC39" i="10" a="1"/>
  <c r="AC39" i="10" s="1"/>
  <c r="AI38" i="10" a="1"/>
  <c r="AI38" i="10" s="1"/>
  <c r="AC40" i="10" a="1"/>
  <c r="AC40" i="10" s="1"/>
  <c r="U42" i="10" a="1"/>
  <c r="U42" i="10" s="1"/>
  <c r="AE39" i="10" a="1"/>
  <c r="AE39" i="10" s="1"/>
  <c r="R40" i="10" a="1"/>
  <c r="R40" i="10" s="1"/>
  <c r="AM37" i="10" a="1"/>
  <c r="AM37" i="10" s="1"/>
  <c r="AM48" i="10" s="1" a="1"/>
  <c r="AM48" i="10" s="1"/>
  <c r="U37" i="10" a="1"/>
  <c r="U37" i="10" s="1"/>
  <c r="S37" i="10" a="1"/>
  <c r="S37" i="10" s="1"/>
  <c r="AF37" i="10" a="1"/>
  <c r="AF37" i="10" s="1"/>
  <c r="AC44" i="10" a="1"/>
  <c r="AC44" i="10" s="1"/>
  <c r="Y37" i="10" a="1"/>
  <c r="Y37" i="10" s="1"/>
  <c r="X40" i="10" a="1"/>
  <c r="X40" i="10" s="1"/>
  <c r="AE38" i="10" a="1"/>
  <c r="AE38" i="10" s="1"/>
  <c r="R44" i="10" a="1"/>
  <c r="R44" i="10" s="1"/>
  <c r="W38" i="10" a="1"/>
  <c r="W38" i="10" s="1"/>
  <c r="W39" i="10" a="1"/>
  <c r="W39" i="10" s="1"/>
  <c r="T43" i="10" a="1"/>
  <c r="T43" i="10" s="1"/>
  <c r="AD37" i="10" a="1"/>
  <c r="AD37" i="10" s="1"/>
  <c r="U44" i="10" a="1"/>
  <c r="U44" i="10" s="1"/>
  <c r="AD42" i="10" a="1"/>
  <c r="AD42" i="10" s="1"/>
  <c r="AH42" i="10" a="1"/>
  <c r="AH42" i="10" s="1"/>
  <c r="Y39" i="10" a="1"/>
  <c r="Y39" i="10" s="1"/>
  <c r="AB45" i="10" a="1"/>
  <c r="AB45" i="10" s="1"/>
  <c r="X45" i="10" a="1"/>
  <c r="X45" i="10" s="1"/>
  <c r="AE42" i="10" a="1"/>
  <c r="AE42" i="10" s="1"/>
  <c r="AH37" i="10" a="1"/>
  <c r="AH37" i="10" s="1"/>
  <c r="AD25" i="10" a="1"/>
  <c r="AD25" i="10" s="1"/>
  <c r="AD31" i="10" s="1"/>
  <c r="Q37" i="10" a="1"/>
  <c r="Q37" i="10" s="1"/>
  <c r="AB37" i="10" a="1"/>
  <c r="AB37" i="10" s="1"/>
  <c r="Q39" i="10" a="1"/>
  <c r="Q39" i="10" s="1"/>
  <c r="AE40" i="10" a="1"/>
  <c r="AE40" i="10" s="1"/>
  <c r="W42" i="10" a="1"/>
  <c r="W42" i="10" s="1"/>
  <c r="Q44" i="10" a="1"/>
  <c r="Q44" i="10" s="1"/>
  <c r="AB39" i="10" a="1"/>
  <c r="AB39" i="10" s="1"/>
  <c r="X39" i="10" a="1"/>
  <c r="X39" i="10" s="1"/>
  <c r="AH40" i="10" a="1"/>
  <c r="AH40" i="10" s="1"/>
  <c r="Y41" i="10" a="1"/>
  <c r="Y41" i="10" s="1"/>
  <c r="S43" i="10" a="1"/>
  <c r="S43" i="10" s="1"/>
  <c r="Q45" i="10" a="1"/>
  <c r="Q45" i="10" s="1"/>
  <c r="V40" i="10" a="1"/>
  <c r="V40" i="10" s="1"/>
  <c r="AD43" i="10" a="1"/>
  <c r="AD43" i="10" s="1"/>
  <c r="AG39" i="10" a="1"/>
  <c r="AG39" i="10" s="1"/>
  <c r="R41" i="10" a="1"/>
  <c r="R41" i="10" s="1"/>
  <c r="U38" i="10" a="1"/>
  <c r="U38" i="10" s="1"/>
  <c r="T38" i="10" a="1"/>
  <c r="T38" i="10" s="1"/>
  <c r="T40" i="10" a="1"/>
  <c r="T40" i="10" s="1"/>
  <c r="R45" i="10" a="1"/>
  <c r="R45" i="10" s="1"/>
  <c r="AB38" i="11"/>
  <c r="AC37" i="10" a="1"/>
  <c r="AC37" i="10" s="1"/>
  <c r="AI45" i="10" a="1"/>
  <c r="AI45" i="10" s="1"/>
  <c r="AJ44" i="10" a="1"/>
  <c r="AJ44" i="10" s="1"/>
  <c r="Y43" i="10" a="1"/>
  <c r="Y43" i="10" s="1"/>
  <c r="AG44" i="10" a="1"/>
  <c r="AG44" i="10" s="1"/>
  <c r="AI40" i="10" a="1"/>
  <c r="AI40" i="10" s="1"/>
  <c r="AD45" i="10" a="1"/>
  <c r="AD45" i="10" s="1"/>
  <c r="AI41" i="10" a="1"/>
  <c r="AI41" i="10" s="1"/>
  <c r="AI37" i="10" a="1"/>
  <c r="AI37" i="10" s="1"/>
  <c r="AH39" i="10" a="1"/>
  <c r="AH39" i="10" s="1"/>
  <c r="U40" i="10" a="1"/>
  <c r="U40" i="10" s="1"/>
  <c r="AE41" i="10" a="1"/>
  <c r="AE41" i="10" s="1"/>
  <c r="AF45" i="10" a="1"/>
  <c r="AF45" i="10" s="1"/>
  <c r="AB41" i="10" a="1"/>
  <c r="AB41" i="10" s="1"/>
  <c r="AF42" i="10" a="1"/>
  <c r="AF42" i="10" s="1"/>
  <c r="AD38" i="10" a="1"/>
  <c r="AD38" i="10" s="1"/>
  <c r="AF40" i="10" a="1"/>
  <c r="AF40" i="10" s="1"/>
  <c r="X37" i="10" a="1"/>
  <c r="X37" i="10" s="1"/>
  <c r="AD27" i="10" a="1"/>
  <c r="AD27" i="10" s="1"/>
  <c r="AI27" i="10" s="1"/>
  <c r="AE45" i="10" a="1"/>
  <c r="AE45" i="10" s="1"/>
  <c r="R38" i="10" a="1"/>
  <c r="R38" i="10" s="1"/>
  <c r="R43" i="10" a="1"/>
  <c r="R43" i="10" s="1"/>
  <c r="X41" i="10" a="1"/>
  <c r="X41" i="10" s="1"/>
  <c r="V39" i="10" a="1"/>
  <c r="V39" i="10" s="1"/>
  <c r="AF44" i="10" a="1"/>
  <c r="AF44" i="10" s="1"/>
  <c r="Y38" i="10" a="1"/>
  <c r="Y38" i="10" s="1"/>
  <c r="AI39" i="10" a="1"/>
  <c r="AI39" i="10" s="1"/>
  <c r="AB40" i="10" a="1"/>
  <c r="AB40" i="10" s="1"/>
  <c r="V43" i="10" a="1"/>
  <c r="V43" i="10" s="1"/>
  <c r="Q41" i="10" a="1"/>
  <c r="Q41" i="10" s="1"/>
  <c r="T44" i="10" a="1"/>
  <c r="T44" i="10" s="1"/>
  <c r="AF39" i="10" a="1"/>
  <c r="AF39" i="10" s="1"/>
  <c r="T39" i="10" a="1"/>
  <c r="T39" i="10" s="1"/>
  <c r="AJ38" i="10" a="1"/>
  <c r="AJ38" i="10" s="1"/>
  <c r="V44" i="10" a="1"/>
  <c r="V44" i="10" s="1"/>
  <c r="S40" i="10" a="1"/>
  <c r="S40" i="10" s="1"/>
  <c r="R42" i="10" a="1"/>
  <c r="R42" i="10" s="1"/>
  <c r="AJ37" i="10" a="1"/>
  <c r="AJ37" i="10" s="1"/>
  <c r="W45" i="10" a="1"/>
  <c r="W45" i="10" s="1"/>
  <c r="AB44" i="10" a="1"/>
  <c r="AB44" i="10" s="1"/>
  <c r="AE37" i="10" a="1"/>
  <c r="AE37" i="10" s="1"/>
  <c r="W40" i="10" a="1"/>
  <c r="W40" i="10" s="1"/>
  <c r="V45" i="10" a="1"/>
  <c r="V45" i="10" s="1"/>
  <c r="Q38" i="10" a="1"/>
  <c r="Q38" i="10" s="1"/>
  <c r="W44" i="10" a="1"/>
  <c r="W44" i="10" s="1"/>
  <c r="AC38" i="10" a="1"/>
  <c r="AC38" i="10" s="1"/>
  <c r="R37" i="10" a="1"/>
  <c r="R37" i="10" s="1"/>
  <c r="AD39" i="10" a="1"/>
  <c r="AD39" i="10" s="1"/>
  <c r="AJ42" i="10" a="1"/>
  <c r="AJ42" i="10" s="1"/>
  <c r="AJ41" i="10" a="1"/>
  <c r="AJ41" i="10" s="1"/>
  <c r="S45" i="10" a="1"/>
  <c r="S45" i="10" s="1"/>
  <c r="AJ40" i="10" a="1"/>
  <c r="AJ40" i="10" s="1"/>
  <c r="AD41" i="10" a="1"/>
  <c r="AD41" i="10" s="1"/>
  <c r="Q42" i="10" a="1"/>
  <c r="Q42" i="10" s="1"/>
  <c r="AB43" i="10" a="1"/>
  <c r="AB43" i="10" s="1"/>
  <c r="T37" i="10" a="1"/>
  <c r="T37" i="10" s="1"/>
  <c r="X44" i="10" a="1"/>
  <c r="X44" i="10" s="1"/>
  <c r="AD44" i="10" a="1"/>
  <c r="AD44" i="10" s="1"/>
  <c r="V42" i="10" a="1"/>
  <c r="V42" i="10" s="1"/>
  <c r="AG42" i="10" a="1"/>
  <c r="AG42" i="10" s="1"/>
  <c r="AF41" i="10" a="1"/>
  <c r="AF41" i="10" s="1"/>
  <c r="AI42" i="10" a="1"/>
  <c r="AI42" i="10" s="1"/>
  <c r="T42" i="10" a="1"/>
  <c r="T42" i="10" s="1"/>
  <c r="W37" i="10" a="1"/>
  <c r="W37" i="10" s="1"/>
  <c r="AC42" i="10" a="1"/>
  <c r="AC42" i="10" s="1"/>
  <c r="AD40" i="10" a="1"/>
  <c r="AD40" i="10" s="1"/>
  <c r="U45" i="10" a="1"/>
  <c r="U45" i="10" s="1"/>
  <c r="AF38" i="10" a="1"/>
  <c r="AF38" i="10" s="1"/>
  <c r="X42" i="10" a="1"/>
  <c r="X42" i="10" s="1"/>
  <c r="AC43" i="10" a="1"/>
  <c r="AC43" i="10" s="1"/>
  <c r="AB38" i="10" a="1"/>
  <c r="AB38" i="10" s="1"/>
  <c r="AG37" i="10" a="1"/>
  <c r="AG37" i="10" s="1"/>
  <c r="V37" i="10" a="1"/>
  <c r="V37" i="10" s="1"/>
  <c r="AG40" i="10" a="1"/>
  <c r="AG40" i="10" s="1"/>
  <c r="Y42" i="10" a="1"/>
  <c r="Y42" i="10" s="1"/>
  <c r="S44" i="10" a="1"/>
  <c r="S44" i="10" s="1"/>
  <c r="AG45" i="10" a="1"/>
  <c r="AG45" i="10" s="1"/>
  <c r="V41" i="10" a="1"/>
  <c r="V41" i="10" s="1"/>
  <c r="T41" i="10" a="1"/>
  <c r="T41" i="10" s="1"/>
  <c r="AH38" i="10" a="1"/>
  <c r="AH38" i="10" s="1"/>
  <c r="U43" i="10" a="1"/>
  <c r="U43" i="10" s="1"/>
  <c r="AI44" i="10" a="1"/>
  <c r="AI44" i="10" s="1"/>
  <c r="AJ45" i="10" a="1"/>
  <c r="AJ45" i="10" s="1"/>
  <c r="AH43" i="10" a="1"/>
  <c r="AH43" i="10" s="1"/>
  <c r="U39" i="10" a="1"/>
  <c r="U39" i="10" s="1"/>
  <c r="S38" i="10" a="1"/>
  <c r="S38" i="10" s="1"/>
  <c r="Q40" i="10" a="1"/>
  <c r="Q40" i="10" s="1"/>
  <c r="V38" i="10" a="1"/>
  <c r="V38" i="10" s="1"/>
  <c r="AJ43" i="10" a="1"/>
  <c r="AJ43" i="10" s="1"/>
  <c r="S39" i="10" a="1"/>
  <c r="S39" i="10" s="1"/>
  <c r="X38" i="10" a="1"/>
  <c r="X38" i="10" s="1"/>
  <c r="AC41" i="10" a="1"/>
  <c r="AC41" i="10" s="1"/>
  <c r="AH41" i="10" a="1"/>
  <c r="AH41" i="10" s="1"/>
  <c r="O55" i="10"/>
  <c r="O56" i="10"/>
  <c r="AG38" i="11" l="1"/>
  <c r="AD29" i="10" a="1"/>
  <c r="AD29" i="10" s="1"/>
  <c r="AI29" i="10" s="1"/>
  <c r="AE31" i="10"/>
  <c r="AG31" i="10"/>
  <c r="AF31" i="10"/>
  <c r="AB48" i="10" a="1"/>
  <c r="AB48" i="10" s="1"/>
  <c r="AB59" i="10" s="1" a="1"/>
  <c r="AB59" i="10" s="1"/>
  <c r="AB65" i="10" s="1" a="1"/>
  <c r="AB65" i="10" s="1"/>
  <c r="Q48" i="10" a="1"/>
  <c r="Q48" i="10" s="1"/>
  <c r="Q59" i="10" s="1" a="1"/>
  <c r="Q59" i="10" s="1"/>
  <c r="Q65" i="10" s="1" a="1"/>
  <c r="Q65" i="10" s="1"/>
  <c r="AM59" i="10" a="1"/>
  <c r="AM59" i="10" s="1"/>
  <c r="AM65" i="10" s="1" a="1"/>
  <c r="AM65" i="10" s="1"/>
  <c r="AI31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<sst xmlns="http://schemas.openxmlformats.org/spreadsheetml/2006/main" count="183" uniqueCount="115">
  <si>
    <t>alpha-XNOR Similarity Calculation in Spiking Transformers</t>
  </si>
  <si>
    <t>CVPR 2025</t>
  </si>
  <si>
    <t>Prelims: Vanilla Spiking Self Attention (SSA)</t>
  </si>
  <si>
    <t>Threshold, Th =</t>
  </si>
  <si>
    <t>X</t>
  </si>
  <si>
    <t>Assumption:</t>
  </si>
  <si>
    <t>SN → Spiking Neuron → Binarize()</t>
  </si>
  <si>
    <t>WQ</t>
  </si>
  <si>
    <t>Q = WQ * X</t>
  </si>
  <si>
    <t>Q = SN (Q)</t>
  </si>
  <si>
    <t>WK</t>
  </si>
  <si>
    <t>K = WK * X</t>
  </si>
  <si>
    <t>K = SN (K)</t>
  </si>
  <si>
    <t>WV</t>
  </si>
  <si>
    <t>V = WV * X</t>
  </si>
  <si>
    <t>V = SN (V)</t>
  </si>
  <si>
    <t>Q</t>
  </si>
  <si>
    <t>Dot Product Similarity</t>
  </si>
  <si>
    <t xml:space="preserve">q </t>
  </si>
  <si>
    <t>K^T</t>
  </si>
  <si>
    <t>Score = K^T * Q</t>
  </si>
  <si>
    <t xml:space="preserve">k </t>
  </si>
  <si>
    <t>sum</t>
  </si>
  <si>
    <t xml:space="preserve">Dot </t>
  </si>
  <si>
    <t>--&gt;</t>
  </si>
  <si>
    <t>Click to change values ➤</t>
  </si>
  <si>
    <t>Score = s * Score</t>
  </si>
  <si>
    <t xml:space="preserve">scaling factor, s = </t>
  </si>
  <si>
    <t>V</t>
  </si>
  <si>
    <t>Attn' = V * Score</t>
  </si>
  <si>
    <t>Attn = SN(Attn')</t>
  </si>
  <si>
    <t>Methodology</t>
  </si>
  <si>
    <t>alpha, a =</t>
  </si>
  <si>
    <t>Spiking_layer → Binarize</t>
  </si>
  <si>
    <t>Q = Spiking_layer (Q)</t>
  </si>
  <si>
    <t>K = Spiking_layer (K)</t>
  </si>
  <si>
    <t>Comparisons</t>
  </si>
  <si>
    <t>V = Spiking_layer(V)</t>
  </si>
  <si>
    <t xml:space="preserve">a-XNOR </t>
  </si>
  <si>
    <t xml:space="preserve">XNOR </t>
  </si>
  <si>
    <t>Score = a-XNOR (K^T, Q)</t>
  </si>
  <si>
    <t>Score = XNOR (K^T, Q)</t>
  </si>
  <si>
    <t>k &amp; b calculations:</t>
  </si>
  <si>
    <t>Score = k . Score + b</t>
  </si>
  <si>
    <t>n</t>
  </si>
  <si>
    <t>= # of tokens</t>
  </si>
  <si>
    <t xml:space="preserve">= </t>
  </si>
  <si>
    <t>d</t>
  </si>
  <si>
    <t>= # of dim</t>
  </si>
  <si>
    <t>fq</t>
  </si>
  <si>
    <t>= Firing rate of Q = ones / total</t>
  </si>
  <si>
    <t>fk</t>
  </si>
  <si>
    <t>= Firing rate of K = ones / total</t>
  </si>
  <si>
    <t>fv</t>
  </si>
  <si>
    <t>= Firing rate of V = ones / total</t>
  </si>
  <si>
    <t>y1</t>
  </si>
  <si>
    <t>= fq .fk + a(1-fq)(1-fk)</t>
  </si>
  <si>
    <t>y2</t>
  </si>
  <si>
    <t>= fq .fk + a^2(1-fq)(1-fk)</t>
  </si>
  <si>
    <t>k</t>
  </si>
  <si>
    <t xml:space="preserve">= 1/Sqrt(nd(y2-y1^2) fv)		</t>
  </si>
  <si>
    <t>b</t>
  </si>
  <si>
    <t>= - y1.Sqrt(d)/Sqrt(n(y2-y1^2)fv)</t>
  </si>
  <si>
    <t xml:space="preserve"> Accurate Addition-Only Spiking Self-Attention (A2OS2A)</t>
  </si>
  <si>
    <t>Background: Spiking Neuron using Leaky Integrate-and-Fire (LIF) model</t>
  </si>
  <si>
    <t>← Spike trains →</t>
  </si>
  <si>
    <t>P</t>
  </si>
  <si>
    <t xml:space="preserve">W = </t>
  </si>
  <si>
    <t>← Weight: Pixel's contribution to spike</t>
  </si>
  <si>
    <t>Spikes</t>
  </si>
  <si>
    <t>{0, 1}</t>
  </si>
  <si>
    <t xml:space="preserve">Vth = </t>
  </si>
  <si>
    <t>← Threshold: Triggers a spike</t>
  </si>
  <si>
    <t>→</t>
  </si>
  <si>
    <t xml:space="preserve">Vreset = </t>
  </si>
  <si>
    <t>← Reset Voltage: Returns after spikes</t>
  </si>
  <si>
    <t xml:space="preserve">tao = </t>
  </si>
  <si>
    <t>← Decay Rate: voltage leaking</t>
  </si>
  <si>
    <t xml:space="preserve">t = </t>
  </si>
  <si>
    <t>0 … 5</t>
  </si>
  <si>
    <t>← time series</t>
  </si>
  <si>
    <t xml:space="preserve">U[-1] = </t>
  </si>
  <si>
    <t>← Initial voltage</t>
  </si>
  <si>
    <t>H[t]</t>
  </si>
  <si>
    <t>← Mixing prev. voltage and weighted pixel</t>
  </si>
  <si>
    <t>S[t]</t>
  </si>
  <si>
    <t>← Spike</t>
  </si>
  <si>
    <t>U[t]</t>
  </si>
  <si>
    <t>← Voltage for next timestamp</t>
  </si>
  <si>
    <t>P(0, 0)</t>
  </si>
  <si>
    <t>t</t>
  </si>
  <si>
    <t>P(0, 1)</t>
  </si>
  <si>
    <t>P(0,1) at time = 2 :</t>
  </si>
  <si>
    <t>tao</t>
  </si>
  <si>
    <t>U[1]</t>
  </si>
  <si>
    <t>W</t>
  </si>
  <si>
    <t>P(0.1)</t>
  </si>
  <si>
    <t xml:space="preserve">H[2]   = </t>
  </si>
  <si>
    <t>×</t>
  </si>
  <si>
    <t>+</t>
  </si>
  <si>
    <t>=</t>
  </si>
  <si>
    <t>H[2]</t>
  </si>
  <si>
    <t>Vth</t>
  </si>
  <si>
    <t xml:space="preserve">S[2]   = </t>
  </si>
  <si>
    <t>≥</t>
  </si>
  <si>
    <t>← Heaviside step function</t>
  </si>
  <si>
    <t>Last Spike Wins</t>
  </si>
  <si>
    <t>S[2]</t>
  </si>
  <si>
    <t>Vreset</t>
  </si>
  <si>
    <t xml:space="preserve">U[2]   = </t>
  </si>
  <si>
    <t>×  (</t>
  </si>
  <si>
    <t>－</t>
  </si>
  <si>
    <t>) +</t>
  </si>
  <si>
    <t>P(1, 0)</t>
  </si>
  <si>
    <t>P(1,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</si>
</sst>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0"/>
      <color theme="1"/>
      <name val="Ink Free"/>
    </font>
    <font>
      <b/>
      <sz val="28"/>
      <color theme="0"/>
      <name val="Ink Free"/>
    </font>
    <font>
      <b/>
      <sz val="18"/>
      <color theme="0"/>
      <name val="Ink Free"/>
    </font>
    <font>
      <b/>
      <sz val="10"/>
      <color theme="0"/>
      <name val="Ink Free"/>
    </font>
    <font>
      <b/>
      <sz val="16"/>
      <color theme="0"/>
      <name val="Ink Free"/>
    </font>
    <font>
      <b/>
      <sz val="10"/>
      <color theme="1" tint="0.34998626667073579"/>
      <name val="Ink Free"/>
    </font>
    <font>
      <b/>
      <sz val="11"/>
      <color theme="1"/>
      <name val="Ink Free"/>
    </font>
    <font>
      <b/>
      <sz val="22"/>
      <color theme="0"/>
      <name val="Ink Free"/>
    </font>
    <font>
      <b/>
      <sz val="10"/>
      <color theme="0" tint="-0.499984740745262"/>
      <name val="Ink Free"/>
    </font>
    <font>
      <b/>
      <sz val="10"/>
      <color rgb="FFC00000"/>
      <name val="Ink Free"/>
    </font>
    <font>
      <b/>
      <sz val="8"/>
      <color theme="0" tint="-0.34998626667073579"/>
      <name val="Ink Free"/>
    </font>
    <font>
      <b/>
      <sz val="10"/>
      <color theme="0" tint="-0.34998626667073579"/>
      <name val="Ink Free"/>
    </font>
    <font>
      <b/>
      <sz val="10"/>
      <color theme="5" tint="0.39997558519241921"/>
      <name val="Ink Free"/>
    </font>
    <font>
      <b/>
      <sz val="28"/>
      <color rgb="FFFFFFFF"/>
      <name val="Ink Free"/>
      <charset val="1"/>
    </font>
    <font>
      <b/>
      <sz val="8"/>
      <color theme="2" tint="-0.499984740745262"/>
      <name val="Ink Free"/>
    </font>
    <font>
      <b/>
      <sz val="10"/>
      <name val="Ink Free"/>
    </font>
    <font>
      <b/>
      <sz val="10"/>
      <color rgb="FFFF0000"/>
      <name val="Ink Free"/>
    </font>
    <font>
      <b/>
      <sz val="10"/>
      <color theme="2" tint="-0.499984740745262"/>
      <name val="Ink Free"/>
    </font>
    <font>
      <b/>
      <sz val="11"/>
      <color rgb="FFFF0000"/>
      <name val="Ink Free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4D93D9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10" borderId="8" xfId="0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12" borderId="2" xfId="0" applyFont="1" applyFill="1" applyBorder="1" applyAlignment="1">
      <alignment horizontal="right" vertical="center"/>
    </xf>
    <xf numFmtId="0" fontId="1" fillId="12" borderId="2" xfId="0" applyFont="1" applyFill="1" applyBorder="1" applyAlignment="1">
      <alignment vertical="center"/>
    </xf>
    <xf numFmtId="0" fontId="1" fillId="12" borderId="2" xfId="0" quotePrefix="1" applyFont="1" applyFill="1" applyBorder="1" applyAlignment="1">
      <alignment horizontal="right" vertical="center"/>
    </xf>
    <xf numFmtId="0" fontId="1" fillId="12" borderId="2" xfId="0" quotePrefix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right" vertical="center"/>
    </xf>
    <xf numFmtId="0" fontId="1" fillId="12" borderId="6" xfId="0" applyFont="1" applyFill="1" applyBorder="1" applyAlignment="1">
      <alignment vertical="center"/>
    </xf>
    <xf numFmtId="0" fontId="1" fillId="12" borderId="6" xfId="0" quotePrefix="1" applyFont="1" applyFill="1" applyBorder="1" applyAlignment="1">
      <alignment horizontal="right" vertical="center"/>
    </xf>
    <xf numFmtId="0" fontId="1" fillId="12" borderId="6" xfId="0" quotePrefix="1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1" fillId="5" borderId="9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13" borderId="0" xfId="0" applyFont="1" applyFill="1" applyAlignment="1">
      <alignment vertical="center"/>
    </xf>
    <xf numFmtId="0" fontId="8" fillId="13" borderId="0" xfId="0" applyFont="1" applyFill="1" applyAlignment="1">
      <alignment vertical="center"/>
    </xf>
    <xf numFmtId="0" fontId="1" fillId="13" borderId="0" xfId="0" applyFont="1" applyFill="1" applyAlignment="1">
      <alignment horizontal="right"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1" fillId="12" borderId="17" xfId="0" applyFont="1" applyFill="1" applyBorder="1" applyAlignment="1">
      <alignment vertical="center"/>
    </xf>
    <xf numFmtId="0" fontId="1" fillId="12" borderId="17" xfId="0" applyFont="1" applyFill="1" applyBorder="1" applyAlignment="1">
      <alignment horizontal="right" vertical="center"/>
    </xf>
    <xf numFmtId="0" fontId="1" fillId="12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7" fillId="0" borderId="18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16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0" fontId="7" fillId="17" borderId="1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1" fillId="0" borderId="6" xfId="0" quotePrefix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16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17" borderId="1" xfId="0" applyFont="1" applyFill="1" applyBorder="1" applyAlignment="1">
      <alignment horizontal="right"/>
    </xf>
    <xf numFmtId="0" fontId="1" fillId="15" borderId="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right"/>
    </xf>
    <xf numFmtId="0" fontId="1" fillId="12" borderId="1" xfId="0" applyFont="1" applyFill="1" applyBorder="1" applyAlignment="1">
      <alignment horizontal="right"/>
    </xf>
    <xf numFmtId="0" fontId="1" fillId="12" borderId="18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7" fillId="12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2" borderId="0" xfId="0" applyFont="1" applyFill="1" applyAlignment="1">
      <alignment horizontal="left"/>
    </xf>
    <xf numFmtId="0" fontId="1" fillId="12" borderId="0" xfId="0" quotePrefix="1" applyFont="1" applyFill="1" applyAlignment="1">
      <alignment horizontal="left"/>
    </xf>
    <xf numFmtId="0" fontId="1" fillId="0" borderId="6" xfId="0" applyFont="1" applyBorder="1" applyAlignment="1">
      <alignment horizontal="left"/>
    </xf>
    <xf numFmtId="0" fontId="9" fillId="0" borderId="0" xfId="0" applyFont="1" applyAlignment="1">
      <alignment horizontal="right" vertical="center"/>
    </xf>
    <xf numFmtId="0" fontId="13" fillId="4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18" borderId="0" xfId="0" applyFont="1" applyFill="1" applyAlignment="1">
      <alignment vertical="center"/>
    </xf>
    <xf numFmtId="0" fontId="7" fillId="0" borderId="0" xfId="0" quotePrefix="1" applyFont="1" applyAlignment="1">
      <alignment horizontal="left"/>
    </xf>
    <xf numFmtId="0" fontId="7" fillId="14" borderId="2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right"/>
    </xf>
    <xf numFmtId="0" fontId="1" fillId="14" borderId="2" xfId="0" applyFont="1" applyFill="1" applyBorder="1" applyAlignment="1">
      <alignment horizontal="left"/>
    </xf>
    <xf numFmtId="0" fontId="1" fillId="14" borderId="2" xfId="0" quotePrefix="1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7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15" borderId="19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12" borderId="1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15" fillId="14" borderId="19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7" fillId="2" borderId="18" xfId="0" applyFont="1" applyFill="1" applyBorder="1" applyAlignment="1">
      <alignment horizontal="right"/>
    </xf>
    <xf numFmtId="0" fontId="1" fillId="12" borderId="13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8" fillId="2" borderId="0" xfId="0" quotePrefix="1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9" fillId="2" borderId="0" xfId="0" applyFont="1" applyFill="1" applyAlignment="1">
      <alignment horizontal="right"/>
    </xf>
    <xf numFmtId="0" fontId="19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100230</xdr:colOff>
      <xdr:row>13</xdr:row>
      <xdr:rowOff>100198</xdr:rowOff>
    </xdr:from>
    <xdr:to>
      <xdr:col>10</xdr:col>
      <xdr:colOff>100590</xdr:colOff>
      <xdr:row>13</xdr:row>
      <xdr:rowOff>100558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93E7613-0E25-643E-54D3-8119B0BC8469}"/>
                </a:ext>
                <a:ext uri="{147F2762-F138-4A5C-976F-8EAC2B608ADB}">
                  <a16:predDERef xmlns:a16="http://schemas.microsoft.com/office/drawing/2014/main" pred="{58A05407-ED42-910A-378A-9502E3B1A581}"/>
                </a:ext>
              </a:extLst>
            </xdr14:cNvPr>
            <xdr14:cNvContentPartPr/>
          </xdr14:nvContentPartPr>
          <xdr14:nvPr macro=""/>
          <xdr14:xfrm>
            <a:off x="4588200" y="28789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93E7613-0E25-643E-54D3-8119B0BC8469}"/>
                </a:ext>
                <a:ext uri="{147F2762-F138-4A5C-976F-8EAC2B608ADB}">
                  <a16:predDERef xmlns:a16="http://schemas.microsoft.com/office/drawing/2014/main" pred="{58A05407-ED42-910A-378A-9502E3B1A5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70200" y="2860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7T10:54:46.95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D20-6A18-DD4A-9A09-5AA7918A6A1A}">
  <dimension ref="B2:AW68"/>
  <sheetViews>
    <sheetView showGridLines="0" tabSelected="1" zoomScale="92" zoomScaleNormal="312" workbookViewId="0">
      <selection activeCell="AE41" sqref="AE41"/>
    </sheetView>
  </sheetViews>
  <sheetFormatPr defaultColWidth="10.875" defaultRowHeight="15"/>
  <cols>
    <col min="1" max="28" width="5.875" style="1" customWidth="1"/>
    <col min="29" max="29" width="5.875" style="3" customWidth="1"/>
    <col min="30" max="33" width="5.875" style="1" customWidth="1"/>
    <col min="34" max="34" width="3" style="1" customWidth="1"/>
    <col min="35" max="35" width="5.875" style="1" customWidth="1"/>
    <col min="36" max="36" width="5.875" style="3" customWidth="1"/>
    <col min="37" max="52" width="5.875" style="1" customWidth="1"/>
    <col min="53" max="63" width="4.875" style="1" customWidth="1"/>
    <col min="64" max="16384" width="10.875" style="1"/>
  </cols>
  <sheetData>
    <row r="2" spans="2:36" s="19" customFormat="1" ht="42">
      <c r="C2" s="19" t="s">
        <v>0</v>
      </c>
      <c r="AA2" s="25"/>
      <c r="AB2" s="32" t="s">
        <v>1</v>
      </c>
      <c r="AC2" s="24"/>
      <c r="AD2" s="24"/>
      <c r="AE2" s="24"/>
      <c r="AJ2" s="20"/>
    </row>
    <row r="3" spans="2:36" s="54" customFormat="1" ht="15" customHeight="1">
      <c r="AC3" s="55"/>
      <c r="AD3" s="56"/>
      <c r="AJ3" s="57"/>
    </row>
    <row r="4" spans="2:36" s="58" customFormat="1" ht="33">
      <c r="E4" s="59" t="s">
        <v>2</v>
      </c>
      <c r="AC4" s="60"/>
      <c r="AJ4" s="60"/>
    </row>
    <row r="6" spans="2:36">
      <c r="B6" s="5"/>
      <c r="C6" s="5"/>
      <c r="D6" s="10" t="s">
        <v>3</v>
      </c>
      <c r="E6" s="35">
        <v>0.4</v>
      </c>
      <c r="G6" s="1" t="s">
        <v>4</v>
      </c>
    </row>
    <row r="7" spans="2:36">
      <c r="B7" s="5"/>
      <c r="C7" s="5"/>
      <c r="D7" s="10"/>
      <c r="E7" s="35"/>
      <c r="G7" s="9" cm="1">
        <f t="array" aca="1" ref="G7:O9" ca="1">_xlfn.RANDARRAY(3,9,-1,1,FALSE)</f>
        <v>-0.48926498796848383</v>
      </c>
      <c r="H7" s="9">
        <f ca="1"/>
        <v>-0.22013939564653939</v>
      </c>
      <c r="I7" s="9">
        <f ca="1"/>
        <v>0.87485522968004847</v>
      </c>
      <c r="J7" s="9">
        <f ca="1"/>
        <v>-0.39167922554026724</v>
      </c>
      <c r="K7" s="9">
        <f ca="1"/>
        <v>0.92275156755485477</v>
      </c>
      <c r="L7" s="9">
        <f ca="1"/>
        <v>-0.39021502244880035</v>
      </c>
      <c r="M7" s="9">
        <f ca="1"/>
        <v>-0.42495612991580067</v>
      </c>
      <c r="N7" s="9">
        <f ca="1"/>
        <v>-0.21878787024589874</v>
      </c>
      <c r="O7" s="9">
        <f ca="1"/>
        <v>-0.54047134503355454</v>
      </c>
      <c r="T7" s="82" t="s">
        <v>5</v>
      </c>
      <c r="U7" s="5"/>
      <c r="V7" s="5"/>
      <c r="W7" s="5"/>
      <c r="X7" s="5"/>
      <c r="Y7" s="5"/>
    </row>
    <row r="8" spans="2:36">
      <c r="G8" s="9">
        <f ca="1"/>
        <v>-0.33047505336581651</v>
      </c>
      <c r="H8" s="9">
        <f ca="1"/>
        <v>0.60854862973086865</v>
      </c>
      <c r="I8" s="9">
        <f ca="1"/>
        <v>0.85638948258922021</v>
      </c>
      <c r="J8" s="9">
        <f ca="1"/>
        <v>-6.3973395253871246E-2</v>
      </c>
      <c r="K8" s="9">
        <f ca="1"/>
        <v>0.74610307702249967</v>
      </c>
      <c r="L8" s="9">
        <f ca="1"/>
        <v>0.68071936945102762</v>
      </c>
      <c r="M8" s="9">
        <f ca="1"/>
        <v>-0.46565773099511465</v>
      </c>
      <c r="N8" s="9">
        <f ca="1"/>
        <v>-0.36386917546791087</v>
      </c>
      <c r="O8" s="9">
        <f ca="1"/>
        <v>0.43977548673747036</v>
      </c>
      <c r="T8" s="6"/>
      <c r="U8" s="6" t="s">
        <v>6</v>
      </c>
      <c r="V8" s="6"/>
      <c r="W8" s="81"/>
      <c r="X8" s="6"/>
      <c r="Y8" s="6"/>
    </row>
    <row r="9" spans="2:36">
      <c r="D9" s="3"/>
      <c r="E9" s="31"/>
      <c r="G9" s="9">
        <f ca="1"/>
        <v>-0.14111586984287006</v>
      </c>
      <c r="H9" s="9">
        <f ca="1"/>
        <v>0.61411986244705763</v>
      </c>
      <c r="I9" s="9">
        <f ca="1"/>
        <v>0.41746005171495049</v>
      </c>
      <c r="J9" s="9">
        <f ca="1"/>
        <v>-0.51795293382275198</v>
      </c>
      <c r="K9" s="9">
        <f ca="1"/>
        <v>-0.56609954879376678</v>
      </c>
      <c r="L9" s="9">
        <f ca="1"/>
        <v>0.76589088636990121</v>
      </c>
      <c r="M9" s="9">
        <f ca="1"/>
        <v>0.71906180958205224</v>
      </c>
      <c r="N9" s="9">
        <f ca="1"/>
        <v>0.45329242695706817</v>
      </c>
      <c r="O9" s="9">
        <f ca="1"/>
        <v>-0.66132598218295535</v>
      </c>
    </row>
    <row r="11" spans="2:36">
      <c r="C11" s="1" t="s">
        <v>7</v>
      </c>
      <c r="G11" s="1" t="s">
        <v>8</v>
      </c>
      <c r="Q11" s="1" t="s">
        <v>9</v>
      </c>
    </row>
    <row r="12" spans="2:36">
      <c r="C12" s="17" cm="1">
        <f t="array" aca="1" ref="C12:E15" ca="1">_xlfn.RANDARRAY(4,3,-1,1)</f>
        <v>0.24017199707451109</v>
      </c>
      <c r="D12" s="17">
        <f ca="1"/>
        <v>0.18595565119462432</v>
      </c>
      <c r="E12" s="17">
        <f ca="1"/>
        <v>0.61149826501361937</v>
      </c>
      <c r="G12" s="17" cm="1">
        <f t="array" aca="1" ref="G12:O15" ca="1">MMULT(_xlfn.ANCHORARRAY(C12),_xlfn.ANCHORARRAY(G7))</f>
        <v>-0.26525356258604882</v>
      </c>
      <c r="H12" s="17">
        <f ca="1"/>
        <v>0.43582496883477301</v>
      </c>
      <c r="I12" s="17">
        <f ca="1"/>
        <v>0.62464228891063123</v>
      </c>
      <c r="J12" s="17">
        <f ca="1"/>
        <v>-0.42269391657549538</v>
      </c>
      <c r="K12" s="17">
        <f ca="1"/>
        <v>1.4192278416935822E-2</v>
      </c>
      <c r="L12" s="17">
        <f ca="1"/>
        <v>0.50120584060199402</v>
      </c>
      <c r="M12" s="17">
        <f ca="1"/>
        <v>0.25105080000503749</v>
      </c>
      <c r="N12" s="17">
        <f ca="1"/>
        <v>0.15697728342163705</v>
      </c>
      <c r="O12" s="17">
        <f ca="1"/>
        <v>-0.4524270359958617</v>
      </c>
      <c r="Q12" s="2" cm="1">
        <f t="array" aca="1" ref="Q12:Y15" ca="1">IF(_xlfn.ANCHORARRAY(G12) &gt; E6, 1, 0)</f>
        <v>0</v>
      </c>
      <c r="R12" s="2">
        <f ca="1"/>
        <v>1</v>
      </c>
      <c r="S12" s="2">
        <f ca="1"/>
        <v>1</v>
      </c>
      <c r="T12" s="2">
        <f ca="1"/>
        <v>0</v>
      </c>
      <c r="U12" s="2">
        <f ca="1"/>
        <v>0</v>
      </c>
      <c r="V12" s="2">
        <f ca="1"/>
        <v>1</v>
      </c>
      <c r="W12" s="2">
        <f ca="1"/>
        <v>0</v>
      </c>
      <c r="X12" s="2">
        <f ca="1"/>
        <v>0</v>
      </c>
      <c r="Y12" s="2">
        <f ca="1"/>
        <v>0</v>
      </c>
    </row>
    <row r="13" spans="2:36">
      <c r="C13" s="17">
        <f ca="1"/>
        <v>0.24910393923883212</v>
      </c>
      <c r="D13" s="17">
        <f ca="1"/>
        <v>0.64247108281216581</v>
      </c>
      <c r="E13" s="17">
        <f ca="1"/>
        <v>0.3270785979988029</v>
      </c>
      <c r="G13" s="17">
        <f ca="1"/>
        <v>-0.38035448207652101</v>
      </c>
      <c r="H13" s="17">
        <f ca="1"/>
        <v>0.53700277006224351</v>
      </c>
      <c r="I13" s="17">
        <f ca="1"/>
        <v>0.9046776106004738</v>
      </c>
      <c r="J13" s="17">
        <f ca="1"/>
        <v>-0.30808121394413335</v>
      </c>
      <c r="K13" s="17">
        <f ca="1"/>
        <v>0.52405165545363563</v>
      </c>
      <c r="L13" s="17">
        <f ca="1"/>
        <v>0.59064492847417882</v>
      </c>
      <c r="M13" s="17">
        <f ca="1"/>
        <v>-0.16984014406542255</v>
      </c>
      <c r="N13" s="17">
        <f ca="1"/>
        <v>-0.14001409200817386</v>
      </c>
      <c r="O13" s="17">
        <f ca="1"/>
        <v>-6.8396083007680908E-2</v>
      </c>
      <c r="Q13" s="2">
        <f ca="1"/>
        <v>0</v>
      </c>
      <c r="R13" s="2">
        <f ca="1"/>
        <v>1</v>
      </c>
      <c r="S13" s="2">
        <f ca="1"/>
        <v>1</v>
      </c>
      <c r="T13" s="2">
        <f ca="1"/>
        <v>0</v>
      </c>
      <c r="U13" s="2">
        <f ca="1"/>
        <v>1</v>
      </c>
      <c r="V13" s="2">
        <f ca="1"/>
        <v>1</v>
      </c>
      <c r="W13" s="2">
        <f ca="1"/>
        <v>0</v>
      </c>
      <c r="X13" s="2">
        <f ca="1"/>
        <v>0</v>
      </c>
      <c r="Y13" s="2">
        <f ca="1"/>
        <v>0</v>
      </c>
    </row>
    <row r="14" spans="2:36">
      <c r="C14" s="17">
        <f ca="1"/>
        <v>-0.50166037040508327</v>
      </c>
      <c r="D14" s="17">
        <f ca="1"/>
        <v>-0.73879725368797655</v>
      </c>
      <c r="E14" s="17">
        <f ca="1"/>
        <v>-0.59808190112658188</v>
      </c>
      <c r="G14" s="17">
        <f ca="1"/>
        <v>0.57399776464431596</v>
      </c>
      <c r="H14" s="17">
        <f ca="1"/>
        <v>-0.70645282047188407</v>
      </c>
      <c r="I14" s="17">
        <f ca="1"/>
        <v>-1.3212536977703793</v>
      </c>
      <c r="J14" s="17">
        <f ca="1"/>
        <v>0.55353158944196434</v>
      </c>
      <c r="K14" s="17">
        <f ca="1"/>
        <v>-0.67555290307433502</v>
      </c>
      <c r="L14" s="17">
        <f ca="1"/>
        <v>-0.76522366535897057</v>
      </c>
      <c r="M14" s="17">
        <f ca="1"/>
        <v>0.12715244825488242</v>
      </c>
      <c r="N14" s="17">
        <f ca="1"/>
        <v>0.10747675508433224</v>
      </c>
      <c r="O14" s="17">
        <f ca="1"/>
        <v>0.34175523399031621</v>
      </c>
      <c r="Q14" s="2">
        <f ca="1"/>
        <v>1</v>
      </c>
      <c r="R14" s="2">
        <f ca="1"/>
        <v>0</v>
      </c>
      <c r="S14" s="2">
        <f ca="1"/>
        <v>0</v>
      </c>
      <c r="T14" s="2">
        <f ca="1"/>
        <v>1</v>
      </c>
      <c r="U14" s="2">
        <f ca="1"/>
        <v>0</v>
      </c>
      <c r="V14" s="2">
        <f ca="1"/>
        <v>0</v>
      </c>
      <c r="W14" s="2">
        <f ca="1"/>
        <v>0</v>
      </c>
      <c r="X14" s="2">
        <f ca="1"/>
        <v>0</v>
      </c>
      <c r="Y14" s="2">
        <f ca="1"/>
        <v>0</v>
      </c>
    </row>
    <row r="15" spans="2:36">
      <c r="C15" s="17">
        <f ca="1"/>
        <v>-0.40113505101293545</v>
      </c>
      <c r="D15" s="17">
        <f ca="1"/>
        <v>-0.630016008145454</v>
      </c>
      <c r="E15" s="17">
        <f ca="1"/>
        <v>0.79775338543874974</v>
      </c>
      <c r="G15" s="17">
        <f ca="1"/>
        <v>0.29189024691448501</v>
      </c>
      <c r="H15" s="17">
        <f ca="1"/>
        <v>0.19482644856952308</v>
      </c>
      <c r="I15" s="17">
        <f ca="1"/>
        <v>-0.55744401088421358</v>
      </c>
      <c r="J15" s="17">
        <f ca="1"/>
        <v>-0.21577817723187565</v>
      </c>
      <c r="K15" s="17">
        <f ca="1"/>
        <v>-1.2918127109197144</v>
      </c>
      <c r="L15" s="17">
        <f ca="1"/>
        <v>0.33865687060545985</v>
      </c>
      <c r="M15" s="17">
        <f ca="1"/>
        <v>1.0374706166294421</v>
      </c>
      <c r="N15" s="17">
        <f ca="1"/>
        <v>0.6786224571063193</v>
      </c>
      <c r="O15" s="17">
        <f ca="1"/>
        <v>-0.58783863723855934</v>
      </c>
      <c r="Q15" s="2">
        <f ca="1"/>
        <v>0</v>
      </c>
      <c r="R15" s="2">
        <f ca="1"/>
        <v>0</v>
      </c>
      <c r="S15" s="2">
        <f ca="1"/>
        <v>0</v>
      </c>
      <c r="T15" s="2">
        <f ca="1"/>
        <v>0</v>
      </c>
      <c r="U15" s="2">
        <f ca="1"/>
        <v>0</v>
      </c>
      <c r="V15" s="2">
        <f ca="1"/>
        <v>0</v>
      </c>
      <c r="W15" s="2">
        <f ca="1"/>
        <v>1</v>
      </c>
      <c r="X15" s="2">
        <f ca="1"/>
        <v>1</v>
      </c>
      <c r="Y15" s="2">
        <f ca="1"/>
        <v>0</v>
      </c>
    </row>
    <row r="17" spans="3:49">
      <c r="C17" s="1" t="s">
        <v>10</v>
      </c>
      <c r="G17" s="1" t="s">
        <v>11</v>
      </c>
      <c r="Q17" s="1" t="s">
        <v>12</v>
      </c>
    </row>
    <row r="18" spans="3:49">
      <c r="C18" s="18" cm="1">
        <f t="array" aca="1" ref="C18:E21" ca="1">_xlfn.RANDARRAY(4,3,-1,1)</f>
        <v>0.75395778429838178</v>
      </c>
      <c r="D18" s="18">
        <f ca="1"/>
        <v>-6.3060579933343464E-2</v>
      </c>
      <c r="E18" s="18">
        <f ca="1"/>
        <v>-0.18168687899448566</v>
      </c>
      <c r="G18" s="18" cm="1">
        <f t="array" aca="1" ref="G18:O21" ca="1">MMULT(_xlfn.ANCHORARRAY(C18),_xlfn.ANCHORARRAY(G7))</f>
        <v>-0.32240629577639834</v>
      </c>
      <c r="H18" s="18">
        <f ca="1"/>
        <v>-0.31592876162344852</v>
      </c>
      <c r="I18" s="18">
        <f ca="1"/>
        <v>0.52975247922956314</v>
      </c>
      <c r="J18" s="18">
        <f ca="1"/>
        <v>-0.19717014962673868</v>
      </c>
      <c r="K18" s="18">
        <f ca="1"/>
        <v>0.75151889482495204</v>
      </c>
      <c r="L18" s="18">
        <f ca="1"/>
        <v>-0.47628453672975013</v>
      </c>
      <c r="M18" s="18">
        <f ca="1"/>
        <v>-0.42167843155542578</v>
      </c>
      <c r="N18" s="18">
        <f ca="1"/>
        <v>-0.22436830298275129</v>
      </c>
      <c r="O18" s="18">
        <f ca="1"/>
        <v>-0.31507082131161429</v>
      </c>
      <c r="Q18" s="2" cm="1">
        <f t="array" aca="1" ref="Q18:Y21" ca="1">IF(_xlfn.ANCHORARRAY(G18) &gt; E6, 1, 0)</f>
        <v>0</v>
      </c>
      <c r="R18" s="2">
        <f ca="1"/>
        <v>0</v>
      </c>
      <c r="S18" s="2">
        <f ca="1"/>
        <v>1</v>
      </c>
      <c r="T18" s="2">
        <f ca="1"/>
        <v>0</v>
      </c>
      <c r="U18" s="2">
        <f ca="1"/>
        <v>1</v>
      </c>
      <c r="V18" s="2">
        <f ca="1"/>
        <v>0</v>
      </c>
      <c r="W18" s="2">
        <f ca="1"/>
        <v>0</v>
      </c>
      <c r="X18" s="2">
        <f ca="1"/>
        <v>0</v>
      </c>
      <c r="Y18" s="2">
        <f ca="1"/>
        <v>0</v>
      </c>
    </row>
    <row r="19" spans="3:49">
      <c r="C19" s="18">
        <f ca="1"/>
        <v>-0.72726573634327596</v>
      </c>
      <c r="D19" s="18">
        <f ca="1"/>
        <v>-0.17279089290149696</v>
      </c>
      <c r="E19" s="18">
        <f ca="1"/>
        <v>-0.87554457714746503</v>
      </c>
      <c r="G19" s="18">
        <f ca="1"/>
        <v>0.53648197588500512</v>
      </c>
      <c r="H19" s="18">
        <f ca="1"/>
        <v>-0.48274113671620356</v>
      </c>
      <c r="I19" s="18">
        <f ca="1"/>
        <v>-1.1497334206297938</v>
      </c>
      <c r="J19" s="18">
        <f ca="1"/>
        <v>0.74939978288689368</v>
      </c>
      <c r="K19" s="18">
        <f ca="1"/>
        <v>-0.30436002504295639</v>
      </c>
      <c r="L19" s="18">
        <f ca="1"/>
        <v>-0.50440370427718462</v>
      </c>
      <c r="M19" s="18">
        <f ca="1"/>
        <v>-0.24005322015147446</v>
      </c>
      <c r="N19" s="18">
        <f ca="1"/>
        <v>-0.17488752499848198</v>
      </c>
      <c r="O19" s="18">
        <f ca="1"/>
        <v>0.89609746911571853</v>
      </c>
      <c r="Q19" s="2">
        <f ca="1"/>
        <v>1</v>
      </c>
      <c r="R19" s="2">
        <f ca="1"/>
        <v>0</v>
      </c>
      <c r="S19" s="2">
        <f ca="1"/>
        <v>0</v>
      </c>
      <c r="T19" s="2">
        <f ca="1"/>
        <v>1</v>
      </c>
      <c r="U19" s="2">
        <f ca="1"/>
        <v>0</v>
      </c>
      <c r="V19" s="2">
        <f ca="1"/>
        <v>0</v>
      </c>
      <c r="W19" s="2">
        <f ca="1"/>
        <v>0</v>
      </c>
      <c r="X19" s="2">
        <f ca="1"/>
        <v>0</v>
      </c>
      <c r="Y19" s="2">
        <f ca="1"/>
        <v>1</v>
      </c>
    </row>
    <row r="20" spans="3:49">
      <c r="C20" s="18">
        <f ca="1"/>
        <v>-0.64406413006368179</v>
      </c>
      <c r="D20" s="18">
        <f ca="1"/>
        <v>-1.7840415624148065E-2</v>
      </c>
      <c r="E20" s="18">
        <f ca="1"/>
        <v>-0.30684397384375961</v>
      </c>
      <c r="G20" s="18">
        <f ca="1"/>
        <v>0.36431439542700295</v>
      </c>
      <c r="H20" s="18">
        <f ca="1"/>
        <v>-5.7511851141709647E-2</v>
      </c>
      <c r="I20" s="18">
        <f ca="1"/>
        <v>-0.70683631793032053</v>
      </c>
      <c r="J20" s="18">
        <f ca="1"/>
        <v>0.41233858810003288</v>
      </c>
      <c r="K20" s="18">
        <f ca="1"/>
        <v>-0.43391773947161472</v>
      </c>
      <c r="L20" s="18">
        <f ca="1"/>
        <v>4.1701793923925035E-3</v>
      </c>
      <c r="M20" s="18">
        <f ca="1"/>
        <v>6.1366744497557996E-2</v>
      </c>
      <c r="N20" s="18">
        <f ca="1"/>
        <v>8.3149470407851145E-3</v>
      </c>
      <c r="O20" s="18">
        <f ca="1"/>
        <v>0.54317632157782114</v>
      </c>
      <c r="Q20" s="2">
        <f ca="1"/>
        <v>0</v>
      </c>
      <c r="R20" s="2">
        <f ca="1"/>
        <v>0</v>
      </c>
      <c r="S20" s="2">
        <f ca="1"/>
        <v>0</v>
      </c>
      <c r="T20" s="2">
        <f ca="1"/>
        <v>1</v>
      </c>
      <c r="U20" s="2">
        <f ca="1"/>
        <v>0</v>
      </c>
      <c r="V20" s="2">
        <f ca="1"/>
        <v>0</v>
      </c>
      <c r="W20" s="2">
        <f ca="1"/>
        <v>0</v>
      </c>
      <c r="X20" s="2">
        <f ca="1"/>
        <v>0</v>
      </c>
      <c r="Y20" s="2">
        <f ca="1"/>
        <v>1</v>
      </c>
    </row>
    <row r="21" spans="3:49">
      <c r="C21" s="18">
        <f ca="1"/>
        <v>0.65911997583511495</v>
      </c>
      <c r="D21" s="18">
        <f ca="1"/>
        <v>-0.2367321552996049</v>
      </c>
      <c r="E21" s="18">
        <f ca="1"/>
        <v>0.49805887822984407</v>
      </c>
      <c r="G21" s="18">
        <f ca="1"/>
        <v>-0.31453426722508177</v>
      </c>
      <c r="H21" s="18">
        <f ca="1"/>
        <v>1.670654792933407E-2</v>
      </c>
      <c r="I21" s="18">
        <f ca="1"/>
        <v>0.58181931491959893</v>
      </c>
      <c r="J21" s="18">
        <f ca="1"/>
        <v>-0.50099009912855164</v>
      </c>
      <c r="K21" s="18">
        <f ca="1"/>
        <v>0.14962649517072252</v>
      </c>
      <c r="L21" s="18">
        <f ca="1"/>
        <v>-3.6887923939427969E-2</v>
      </c>
      <c r="M21" s="18">
        <f ca="1"/>
        <v>0.18827420246766929</v>
      </c>
      <c r="N21" s="18">
        <f ca="1"/>
        <v>0.16769839608643652</v>
      </c>
      <c r="O21" s="18">
        <f ca="1"/>
        <v>-0.7897237355316753</v>
      </c>
      <c r="Q21" s="2">
        <f ca="1"/>
        <v>0</v>
      </c>
      <c r="R21" s="2">
        <f ca="1"/>
        <v>0</v>
      </c>
      <c r="S21" s="2">
        <f ca="1"/>
        <v>1</v>
      </c>
      <c r="T21" s="2">
        <f ca="1"/>
        <v>0</v>
      </c>
      <c r="U21" s="2">
        <f ca="1"/>
        <v>0</v>
      </c>
      <c r="V21" s="2">
        <f ca="1"/>
        <v>0</v>
      </c>
      <c r="W21" s="2">
        <f ca="1"/>
        <v>0</v>
      </c>
      <c r="X21" s="2">
        <f ca="1"/>
        <v>0</v>
      </c>
      <c r="Y21" s="2">
        <f ca="1"/>
        <v>0</v>
      </c>
    </row>
    <row r="22" spans="3:49">
      <c r="AJ22" s="1"/>
    </row>
    <row r="23" spans="3:49">
      <c r="C23" s="1" t="s">
        <v>13</v>
      </c>
      <c r="G23" s="1" t="s">
        <v>14</v>
      </c>
      <c r="Q23" s="1" t="s">
        <v>15</v>
      </c>
      <c r="AJ23" s="1"/>
    </row>
    <row r="24" spans="3:49">
      <c r="C24" s="46" cm="1">
        <f t="array" aca="1" ref="C24:E27" ca="1">_xlfn.RANDARRAY(4,3,-1,1)</f>
        <v>-0.98082681377864445</v>
      </c>
      <c r="D24" s="46">
        <f ca="1"/>
        <v>0.19822360214264934</v>
      </c>
      <c r="E24" s="46">
        <f ca="1"/>
        <v>0.69468977068086346</v>
      </c>
      <c r="G24" s="46" cm="1">
        <f t="array" aca="1" ref="G24:O27" ca="1">MMULT(_xlfn.ANCHORARRAY(C24),_xlfn.ANCHORARRAY(G7))</f>
        <v>0.3163445124855444</v>
      </c>
      <c r="H24" s="46">
        <f ca="1"/>
        <v>0.76317010989728762</v>
      </c>
      <c r="I24" s="46">
        <f ca="1"/>
        <v>-0.39831963177447083</v>
      </c>
      <c r="J24" s="46">
        <f ca="1"/>
        <v>1.1671845140621528E-2</v>
      </c>
      <c r="K24" s="46">
        <f ca="1"/>
        <v>-1.1504278061510456</v>
      </c>
      <c r="L24" s="46">
        <f ca="1"/>
        <v>1.0497245668367445</v>
      </c>
      <c r="M24" s="46">
        <f ca="1"/>
        <v>0.82402889770151666</v>
      </c>
      <c r="N24" s="46">
        <f ca="1"/>
        <v>0.45736316313095304</v>
      </c>
      <c r="O24" s="46">
        <f ca="1"/>
        <v>0.15786627349508386</v>
      </c>
      <c r="Q24" s="2" cm="1">
        <f t="array" aca="1" ref="Q24:Y27" ca="1">IF(_xlfn.ANCHORARRAY(G24) &gt; E6, 1, 0)</f>
        <v>0</v>
      </c>
      <c r="R24" s="2">
        <f ca="1"/>
        <v>1</v>
      </c>
      <c r="S24" s="2">
        <f ca="1"/>
        <v>0</v>
      </c>
      <c r="T24" s="2">
        <f ca="1"/>
        <v>0</v>
      </c>
      <c r="U24" s="2">
        <f ca="1"/>
        <v>0</v>
      </c>
      <c r="V24" s="2">
        <f ca="1"/>
        <v>1</v>
      </c>
      <c r="W24" s="2">
        <f ca="1"/>
        <v>1</v>
      </c>
      <c r="X24" s="2">
        <f ca="1"/>
        <v>1</v>
      </c>
      <c r="Y24" s="2">
        <f ca="1"/>
        <v>0</v>
      </c>
      <c r="AB24" s="3"/>
      <c r="AJ24" s="1"/>
    </row>
    <row r="25" spans="3:49">
      <c r="C25" s="46">
        <f ca="1"/>
        <v>0.22448546730902552</v>
      </c>
      <c r="D25" s="46">
        <f ca="1"/>
        <v>0.49674717278757208</v>
      </c>
      <c r="E25" s="46">
        <f ca="1"/>
        <v>7.2548151343887923E-2</v>
      </c>
      <c r="G25" s="46">
        <f ca="1"/>
        <v>-0.28423312338072609</v>
      </c>
      <c r="H25" s="46">
        <f ca="1"/>
        <v>0.29742997694181694</v>
      </c>
      <c r="I25" s="46">
        <f ca="1"/>
        <v>0.65208729435552093</v>
      </c>
      <c r="J25" s="46">
        <f ca="1"/>
        <v>-0.15728142503861031</v>
      </c>
      <c r="K25" s="46">
        <f ca="1"/>
        <v>0.53669943523012553</v>
      </c>
      <c r="L25" s="46">
        <f ca="1"/>
        <v>0.30611178850838394</v>
      </c>
      <c r="M25" s="46">
        <f ca="1"/>
        <v>-0.27454403178131381</v>
      </c>
      <c r="N25" s="46">
        <f ca="1"/>
        <v>-0.1969801538780071</v>
      </c>
      <c r="O25" s="46">
        <f ca="1"/>
        <v>4.9151289798067349E-2</v>
      </c>
      <c r="Q25" s="2">
        <f ca="1"/>
        <v>0</v>
      </c>
      <c r="R25" s="2">
        <f ca="1"/>
        <v>0</v>
      </c>
      <c r="S25" s="2">
        <f ca="1"/>
        <v>1</v>
      </c>
      <c r="T25" s="2">
        <f ca="1"/>
        <v>0</v>
      </c>
      <c r="U25" s="2">
        <f ca="1"/>
        <v>1</v>
      </c>
      <c r="V25" s="2">
        <f ca="1"/>
        <v>0</v>
      </c>
      <c r="W25" s="2">
        <f ca="1"/>
        <v>0</v>
      </c>
      <c r="X25" s="2">
        <f ca="1"/>
        <v>0</v>
      </c>
      <c r="Y25" s="2">
        <f ca="1"/>
        <v>0</v>
      </c>
      <c r="AB25" s="3"/>
      <c r="AJ25" s="1"/>
    </row>
    <row r="26" spans="3:49">
      <c r="C26" s="46">
        <f ca="1"/>
        <v>0.73538484582413899</v>
      </c>
      <c r="D26" s="46">
        <f ca="1"/>
        <v>0.23418549795132071</v>
      </c>
      <c r="E26" s="46">
        <f ca="1"/>
        <v>0.76057331687784813</v>
      </c>
      <c r="G26" s="46">
        <f ca="1"/>
        <v>-0.54451948786781013</v>
      </c>
      <c r="H26" s="46">
        <f ca="1"/>
        <v>0.44770926909569431</v>
      </c>
      <c r="I26" s="46">
        <f ca="1"/>
        <v>1.1614182518139724</v>
      </c>
      <c r="J26" s="46">
        <f ca="1"/>
        <v>-0.69695778917379514</v>
      </c>
      <c r="K26" s="46">
        <f ca="1"/>
        <v>0.4227438283467076</v>
      </c>
      <c r="L26" s="46">
        <f ca="1"/>
        <v>0.45497256219109483</v>
      </c>
      <c r="M26" s="46">
        <f ca="1"/>
        <v>0.12534263986588223</v>
      </c>
      <c r="N26" s="46">
        <f ca="1"/>
        <v>9.8655956411285883E-2</v>
      </c>
      <c r="O26" s="46">
        <f ca="1"/>
        <v>-0.79745229119785765</v>
      </c>
      <c r="Q26" s="2">
        <f ca="1"/>
        <v>0</v>
      </c>
      <c r="R26" s="2">
        <f ca="1"/>
        <v>1</v>
      </c>
      <c r="S26" s="2">
        <f ca="1"/>
        <v>1</v>
      </c>
      <c r="T26" s="2">
        <f ca="1"/>
        <v>0</v>
      </c>
      <c r="U26" s="2">
        <f ca="1"/>
        <v>1</v>
      </c>
      <c r="V26" s="2">
        <f ca="1"/>
        <v>1</v>
      </c>
      <c r="W26" s="2">
        <f ca="1"/>
        <v>0</v>
      </c>
      <c r="X26" s="2">
        <f ca="1"/>
        <v>0</v>
      </c>
      <c r="Y26" s="2">
        <f ca="1"/>
        <v>0</v>
      </c>
      <c r="AB26" s="3"/>
      <c r="AJ26" s="1"/>
    </row>
    <row r="27" spans="3:49">
      <c r="C27" s="46">
        <f ca="1"/>
        <v>-0.58275652050675908</v>
      </c>
      <c r="D27" s="46">
        <f ca="1"/>
        <v>0.62802480337256661</v>
      </c>
      <c r="E27" s="46">
        <f ca="1"/>
        <v>0.59430313861651851</v>
      </c>
      <c r="G27" s="46">
        <f ca="1"/>
        <v>-6.2897727715281737E-3</v>
      </c>
      <c r="H27" s="46">
        <f ca="1"/>
        <v>0.87544466350184269</v>
      </c>
      <c r="I27" s="46">
        <f ca="1"/>
        <v>0.2761040657991517</v>
      </c>
      <c r="J27" s="46">
        <f ca="1"/>
        <v>-0.11974431057125512</v>
      </c>
      <c r="K27" s="46">
        <f ca="1"/>
        <v>-0.40560299317523302</v>
      </c>
      <c r="L27" s="46">
        <f ca="1"/>
        <v>1.1100803544905284</v>
      </c>
      <c r="M27" s="46">
        <f ca="1"/>
        <v>0.38254204098451494</v>
      </c>
      <c r="N27" s="46">
        <f ca="1"/>
        <v>0.16837430266869619</v>
      </c>
      <c r="O27" s="46">
        <f ca="1"/>
        <v>0.19812500719175469</v>
      </c>
      <c r="Q27" s="2">
        <f ca="1"/>
        <v>0</v>
      </c>
      <c r="R27" s="2">
        <f ca="1"/>
        <v>1</v>
      </c>
      <c r="S27" s="2">
        <f ca="1"/>
        <v>0</v>
      </c>
      <c r="T27" s="2">
        <f ca="1"/>
        <v>0</v>
      </c>
      <c r="U27" s="2">
        <f ca="1"/>
        <v>0</v>
      </c>
      <c r="V27" s="2">
        <f ca="1"/>
        <v>1</v>
      </c>
      <c r="W27" s="2">
        <f ca="1"/>
        <v>0</v>
      </c>
      <c r="X27" s="2">
        <f ca="1"/>
        <v>0</v>
      </c>
      <c r="Y27" s="2">
        <f ca="1"/>
        <v>0</v>
      </c>
      <c r="AB27" s="3"/>
      <c r="AJ27" s="1"/>
    </row>
    <row r="28" spans="3:49">
      <c r="AB28" s="3"/>
      <c r="AJ28" s="1"/>
      <c r="AM28" s="27"/>
    </row>
    <row r="29" spans="3:49">
      <c r="AB29" s="3"/>
      <c r="AH29" s="26"/>
      <c r="AI29" s="53"/>
      <c r="AJ29" s="1"/>
      <c r="AM29" s="27"/>
    </row>
    <row r="30" spans="3:49" ht="15.95" thickBot="1">
      <c r="Q30" s="1" t="s">
        <v>16</v>
      </c>
      <c r="AB30" s="3"/>
      <c r="AH30" s="27"/>
      <c r="AJ30" s="1"/>
      <c r="AN30" s="27"/>
    </row>
    <row r="31" spans="3:49">
      <c r="Q31" s="13" cm="1">
        <f t="array" aca="1" ref="Q31:Y34" ca="1">_xlfn.ANCHORARRAY(Q12)</f>
        <v>0</v>
      </c>
      <c r="R31" s="50">
        <f ca="1"/>
        <v>1</v>
      </c>
      <c r="S31" s="17">
        <f ca="1"/>
        <v>1</v>
      </c>
      <c r="T31" s="17">
        <f ca="1"/>
        <v>0</v>
      </c>
      <c r="U31" s="17">
        <f ca="1"/>
        <v>0</v>
      </c>
      <c r="V31" s="17">
        <f ca="1"/>
        <v>1</v>
      </c>
      <c r="W31" s="17">
        <f ca="1"/>
        <v>0</v>
      </c>
      <c r="X31" s="17">
        <f ca="1"/>
        <v>0</v>
      </c>
      <c r="Y31" s="17">
        <f ca="1"/>
        <v>0</v>
      </c>
      <c r="AB31" s="3"/>
      <c r="AJ31" s="1"/>
    </row>
    <row r="32" spans="3:49">
      <c r="Q32" s="14">
        <f ca="1"/>
        <v>0</v>
      </c>
      <c r="R32" s="50">
        <f ca="1"/>
        <v>1</v>
      </c>
      <c r="S32" s="17">
        <f ca="1"/>
        <v>1</v>
      </c>
      <c r="T32" s="17">
        <f ca="1"/>
        <v>0</v>
      </c>
      <c r="U32" s="17">
        <f ca="1"/>
        <v>1</v>
      </c>
      <c r="V32" s="17">
        <f ca="1"/>
        <v>1</v>
      </c>
      <c r="W32" s="17">
        <f ca="1"/>
        <v>0</v>
      </c>
      <c r="X32" s="17">
        <f ca="1"/>
        <v>0</v>
      </c>
      <c r="Y32" s="17">
        <f ca="1"/>
        <v>0</v>
      </c>
      <c r="AM32" s="27"/>
      <c r="AN32" s="27"/>
      <c r="AO32" s="27"/>
      <c r="AP32" s="26"/>
      <c r="AQ32" s="27"/>
      <c r="AR32" s="26"/>
      <c r="AS32" s="27"/>
      <c r="AT32" s="27"/>
      <c r="AU32" s="27"/>
      <c r="AV32" s="27"/>
      <c r="AW32" s="27"/>
    </row>
    <row r="33" spans="8:49">
      <c r="Q33" s="14">
        <f ca="1"/>
        <v>1</v>
      </c>
      <c r="R33" s="50">
        <f ca="1"/>
        <v>0</v>
      </c>
      <c r="S33" s="17">
        <f ca="1"/>
        <v>0</v>
      </c>
      <c r="T33" s="17">
        <f ca="1"/>
        <v>1</v>
      </c>
      <c r="U33" s="17">
        <f ca="1"/>
        <v>0</v>
      </c>
      <c r="V33" s="17">
        <f ca="1"/>
        <v>0</v>
      </c>
      <c r="W33" s="17">
        <f ca="1"/>
        <v>0</v>
      </c>
      <c r="X33" s="17">
        <f ca="1"/>
        <v>0</v>
      </c>
      <c r="Y33" s="17">
        <f ca="1"/>
        <v>0</v>
      </c>
      <c r="AA33" s="47" t="s">
        <v>17</v>
      </c>
      <c r="AB33" s="48"/>
      <c r="AC33" s="48"/>
      <c r="AD33" s="48"/>
      <c r="AE33" s="48"/>
      <c r="AF33" s="48"/>
      <c r="AG33" s="49"/>
      <c r="AN33" s="27"/>
      <c r="AO33" s="27"/>
      <c r="AP33" s="26"/>
      <c r="AQ33" s="27"/>
      <c r="AR33" s="26"/>
      <c r="AS33" s="27"/>
      <c r="AT33" s="27"/>
      <c r="AU33" s="27"/>
      <c r="AV33" s="27"/>
      <c r="AW33" s="27"/>
    </row>
    <row r="34" spans="8:49" ht="15.95" thickBot="1">
      <c r="Q34" s="15">
        <f ca="1"/>
        <v>0</v>
      </c>
      <c r="R34" s="50">
        <f ca="1"/>
        <v>0</v>
      </c>
      <c r="S34" s="17">
        <f ca="1"/>
        <v>0</v>
      </c>
      <c r="T34" s="17">
        <f ca="1"/>
        <v>0</v>
      </c>
      <c r="U34" s="17">
        <f ca="1"/>
        <v>0</v>
      </c>
      <c r="V34" s="17">
        <f ca="1"/>
        <v>0</v>
      </c>
      <c r="W34" s="17">
        <f ca="1"/>
        <v>1</v>
      </c>
      <c r="X34" s="17">
        <f ca="1"/>
        <v>1</v>
      </c>
      <c r="Y34" s="17">
        <f ca="1"/>
        <v>0</v>
      </c>
      <c r="AA34" s="5"/>
      <c r="AB34" s="5"/>
      <c r="AC34" s="5"/>
      <c r="AD34" s="5"/>
      <c r="AE34" s="5"/>
      <c r="AF34" s="5"/>
      <c r="AG34" s="10"/>
      <c r="AN34" s="27"/>
    </row>
    <row r="35" spans="8:49" ht="15.95" thickBot="1">
      <c r="AA35" s="3" t="s">
        <v>18</v>
      </c>
      <c r="AB35" s="21" cm="1">
        <f t="array" aca="1" ref="AB35:AE35" ca="1">TRANSPOSE(Q31:Q34)</f>
        <v>0</v>
      </c>
      <c r="AC35" s="22">
        <f ca="1"/>
        <v>0</v>
      </c>
      <c r="AD35" s="22">
        <f ca="1"/>
        <v>1</v>
      </c>
      <c r="AE35" s="23">
        <f ca="1"/>
        <v>0</v>
      </c>
    </row>
    <row r="36" spans="8:49" ht="15.95" thickBot="1">
      <c r="L36" s="1" t="s">
        <v>19</v>
      </c>
      <c r="Q36" s="1" t="s">
        <v>20</v>
      </c>
      <c r="R36" s="3"/>
      <c r="Y36" s="3"/>
      <c r="AA36" s="3" t="s">
        <v>21</v>
      </c>
      <c r="AB36" s="21" cm="1">
        <f t="array" aca="1" ref="AB36:AE36" ca="1">L37:O37</f>
        <v>0</v>
      </c>
      <c r="AC36" s="22">
        <f ca="1"/>
        <v>1</v>
      </c>
      <c r="AD36" s="22">
        <f ca="1"/>
        <v>0</v>
      </c>
      <c r="AE36" s="23">
        <f ca="1"/>
        <v>0</v>
      </c>
      <c r="AJ36" s="53"/>
    </row>
    <row r="37" spans="8:49" ht="15.95" thickBot="1">
      <c r="L37" s="21" cm="1">
        <f t="array" aca="1" ref="L37:O45" ca="1">TRANSPOSE(_xlfn.ANCHORARRAY(Q18))</f>
        <v>0</v>
      </c>
      <c r="M37" s="22">
        <f ca="1"/>
        <v>1</v>
      </c>
      <c r="N37" s="22">
        <f ca="1"/>
        <v>0</v>
      </c>
      <c r="O37" s="23">
        <f ca="1"/>
        <v>0</v>
      </c>
      <c r="P37" s="3"/>
      <c r="Q37" s="30" cm="1">
        <f t="array" aca="1" ref="Q37:Y45" ca="1">MMULT(_xlfn.ANCHORARRAY(L37),_xlfn.ANCHORARRAY(Q31))</f>
        <v>0</v>
      </c>
      <c r="R37" s="16">
        <f ca="1"/>
        <v>1</v>
      </c>
      <c r="S37" s="2">
        <f ca="1"/>
        <v>1</v>
      </c>
      <c r="T37" s="2">
        <f ca="1"/>
        <v>0</v>
      </c>
      <c r="U37" s="2">
        <f ca="1"/>
        <v>1</v>
      </c>
      <c r="V37" s="2">
        <f ca="1"/>
        <v>1</v>
      </c>
      <c r="W37" s="2">
        <f ca="1"/>
        <v>0</v>
      </c>
      <c r="X37" s="2">
        <f ca="1"/>
        <v>0</v>
      </c>
      <c r="Y37" s="4">
        <f ca="1"/>
        <v>0</v>
      </c>
      <c r="AA37" s="3"/>
      <c r="AC37" s="1"/>
      <c r="AG37" s="1" t="s">
        <v>22</v>
      </c>
      <c r="AJ37" s="1"/>
    </row>
    <row r="38" spans="8:49" ht="15.95" thickBot="1">
      <c r="L38" s="51">
        <f ca="1"/>
        <v>0</v>
      </c>
      <c r="M38" s="51">
        <f ca="1"/>
        <v>0</v>
      </c>
      <c r="N38" s="51">
        <f ca="1"/>
        <v>0</v>
      </c>
      <c r="O38" s="51">
        <f ca="1"/>
        <v>0</v>
      </c>
      <c r="Q38" s="8">
        <f ca="1"/>
        <v>0</v>
      </c>
      <c r="R38" s="4">
        <f ca="1"/>
        <v>0</v>
      </c>
      <c r="S38" s="2">
        <f ca="1"/>
        <v>0</v>
      </c>
      <c r="T38" s="2">
        <f ca="1"/>
        <v>0</v>
      </c>
      <c r="U38" s="2">
        <f ca="1"/>
        <v>0</v>
      </c>
      <c r="V38" s="2">
        <f ca="1"/>
        <v>0</v>
      </c>
      <c r="W38" s="2">
        <f ca="1"/>
        <v>0</v>
      </c>
      <c r="X38" s="2">
        <f ca="1"/>
        <v>0</v>
      </c>
      <c r="Y38" s="4">
        <f ca="1"/>
        <v>0</v>
      </c>
      <c r="AA38" s="3" t="s">
        <v>23</v>
      </c>
      <c r="AB38" s="2">
        <f ca="1">AB35*AB36</f>
        <v>0</v>
      </c>
      <c r="AC38" s="2">
        <f ca="1">AC35*AC36</f>
        <v>0</v>
      </c>
      <c r="AD38" s="2">
        <f ca="1">AD35*AD36</f>
        <v>0</v>
      </c>
      <c r="AE38" s="2">
        <f ca="1">AE35*AE36</f>
        <v>0</v>
      </c>
      <c r="AF38" s="26" t="s">
        <v>24</v>
      </c>
      <c r="AG38" s="30">
        <f ca="1">SUM(AB38:AE38)</f>
        <v>0</v>
      </c>
      <c r="AJ38" s="1"/>
    </row>
    <row r="39" spans="8:49">
      <c r="L39" s="18">
        <f ca="1"/>
        <v>1</v>
      </c>
      <c r="M39" s="18">
        <f ca="1"/>
        <v>0</v>
      </c>
      <c r="N39" s="18">
        <f ca="1"/>
        <v>0</v>
      </c>
      <c r="O39" s="18">
        <f ca="1"/>
        <v>1</v>
      </c>
      <c r="Q39" s="2">
        <f ca="1"/>
        <v>0</v>
      </c>
      <c r="R39" s="4">
        <f ca="1"/>
        <v>1</v>
      </c>
      <c r="S39" s="2">
        <f ca="1"/>
        <v>1</v>
      </c>
      <c r="T39" s="2">
        <f ca="1"/>
        <v>0</v>
      </c>
      <c r="U39" s="2">
        <f ca="1"/>
        <v>0</v>
      </c>
      <c r="V39" s="2">
        <f ca="1"/>
        <v>1</v>
      </c>
      <c r="W39" s="2">
        <f ca="1"/>
        <v>1</v>
      </c>
      <c r="X39" s="2">
        <f ca="1"/>
        <v>1</v>
      </c>
      <c r="Y39" s="4">
        <f ca="1"/>
        <v>0</v>
      </c>
      <c r="AA39" s="6"/>
      <c r="AB39" s="6"/>
      <c r="AC39" s="6"/>
      <c r="AD39" s="6"/>
      <c r="AE39" s="6"/>
      <c r="AF39" s="6"/>
      <c r="AG39" s="12"/>
      <c r="AJ39" s="1"/>
    </row>
    <row r="40" spans="8:49">
      <c r="L40" s="18">
        <f ca="1"/>
        <v>0</v>
      </c>
      <c r="M40" s="18">
        <f ca="1"/>
        <v>1</v>
      </c>
      <c r="N40" s="18">
        <f ca="1"/>
        <v>1</v>
      </c>
      <c r="O40" s="18">
        <f ca="1"/>
        <v>0</v>
      </c>
      <c r="Q40" s="2">
        <f ca="1"/>
        <v>1</v>
      </c>
      <c r="R40" s="4">
        <f ca="1"/>
        <v>1</v>
      </c>
      <c r="S40" s="2">
        <f ca="1"/>
        <v>1</v>
      </c>
      <c r="T40" s="2">
        <f ca="1"/>
        <v>1</v>
      </c>
      <c r="U40" s="2">
        <f ca="1"/>
        <v>1</v>
      </c>
      <c r="V40" s="2">
        <f ca="1"/>
        <v>1</v>
      </c>
      <c r="W40" s="2">
        <f ca="1"/>
        <v>0</v>
      </c>
      <c r="X40" s="2">
        <f ca="1"/>
        <v>0</v>
      </c>
      <c r="Y40" s="4">
        <f ca="1"/>
        <v>0</v>
      </c>
      <c r="AC40" s="1"/>
      <c r="AJ40" s="1"/>
    </row>
    <row r="41" spans="8:49">
      <c r="L41" s="18">
        <f ca="1"/>
        <v>1</v>
      </c>
      <c r="M41" s="18">
        <f ca="1"/>
        <v>0</v>
      </c>
      <c r="N41" s="18">
        <f ca="1"/>
        <v>0</v>
      </c>
      <c r="O41" s="18">
        <f ca="1"/>
        <v>0</v>
      </c>
      <c r="Q41" s="2">
        <f ca="1"/>
        <v>0</v>
      </c>
      <c r="R41" s="4">
        <f ca="1"/>
        <v>1</v>
      </c>
      <c r="S41" s="2">
        <f ca="1"/>
        <v>1</v>
      </c>
      <c r="T41" s="2">
        <f ca="1"/>
        <v>0</v>
      </c>
      <c r="U41" s="2">
        <f ca="1"/>
        <v>0</v>
      </c>
      <c r="V41" s="2">
        <f ca="1"/>
        <v>1</v>
      </c>
      <c r="W41" s="2">
        <f ca="1"/>
        <v>0</v>
      </c>
      <c r="X41" s="2">
        <f ca="1"/>
        <v>0</v>
      </c>
      <c r="Y41" s="4">
        <f ca="1"/>
        <v>0</v>
      </c>
      <c r="AC41" s="1"/>
      <c r="AD41" s="109" t="s">
        <v>25</v>
      </c>
      <c r="AE41" s="110" t="b">
        <v>1</v>
      </c>
      <c r="AJ41" s="1"/>
    </row>
    <row r="42" spans="8:49">
      <c r="L42" s="18">
        <f ca="1"/>
        <v>0</v>
      </c>
      <c r="M42" s="18">
        <f ca="1"/>
        <v>0</v>
      </c>
      <c r="N42" s="18">
        <f ca="1"/>
        <v>0</v>
      </c>
      <c r="O42" s="18">
        <f ca="1"/>
        <v>0</v>
      </c>
      <c r="Q42" s="2">
        <f ca="1"/>
        <v>0</v>
      </c>
      <c r="R42" s="4">
        <f ca="1"/>
        <v>0</v>
      </c>
      <c r="S42" s="2">
        <f ca="1"/>
        <v>0</v>
      </c>
      <c r="T42" s="2">
        <f ca="1"/>
        <v>0</v>
      </c>
      <c r="U42" s="2">
        <f ca="1"/>
        <v>0</v>
      </c>
      <c r="V42" s="2">
        <f ca="1"/>
        <v>0</v>
      </c>
      <c r="W42" s="2">
        <f ca="1"/>
        <v>0</v>
      </c>
      <c r="X42" s="2">
        <f ca="1"/>
        <v>0</v>
      </c>
      <c r="Y42" s="4">
        <f ca="1"/>
        <v>0</v>
      </c>
      <c r="AC42" s="1"/>
      <c r="AJ42" s="1"/>
    </row>
    <row r="43" spans="8:49">
      <c r="L43" s="18">
        <f ca="1"/>
        <v>0</v>
      </c>
      <c r="M43" s="18">
        <f ca="1"/>
        <v>0</v>
      </c>
      <c r="N43" s="18">
        <f ca="1"/>
        <v>0</v>
      </c>
      <c r="O43" s="18">
        <f ca="1"/>
        <v>0</v>
      </c>
      <c r="Q43" s="2">
        <f ca="1"/>
        <v>0</v>
      </c>
      <c r="R43" s="4">
        <f ca="1"/>
        <v>0</v>
      </c>
      <c r="S43" s="2">
        <f ca="1"/>
        <v>0</v>
      </c>
      <c r="T43" s="2">
        <f ca="1"/>
        <v>0</v>
      </c>
      <c r="U43" s="2">
        <f ca="1"/>
        <v>0</v>
      </c>
      <c r="V43" s="2">
        <f ca="1"/>
        <v>0</v>
      </c>
      <c r="W43" s="2">
        <f ca="1"/>
        <v>0</v>
      </c>
      <c r="X43" s="2">
        <f ca="1"/>
        <v>0</v>
      </c>
      <c r="Y43" s="4">
        <f ca="1"/>
        <v>0</v>
      </c>
      <c r="AC43" s="1"/>
      <c r="AJ43" s="1"/>
    </row>
    <row r="44" spans="8:49">
      <c r="L44" s="18">
        <f ca="1"/>
        <v>0</v>
      </c>
      <c r="M44" s="18">
        <f ca="1"/>
        <v>0</v>
      </c>
      <c r="N44" s="18">
        <f ca="1"/>
        <v>0</v>
      </c>
      <c r="O44" s="18">
        <f ca="1"/>
        <v>0</v>
      </c>
      <c r="Q44" s="2">
        <f ca="1"/>
        <v>0</v>
      </c>
      <c r="R44" s="4">
        <f ca="1"/>
        <v>0</v>
      </c>
      <c r="S44" s="2">
        <f ca="1"/>
        <v>0</v>
      </c>
      <c r="T44" s="2">
        <f ca="1"/>
        <v>0</v>
      </c>
      <c r="U44" s="2">
        <f ca="1"/>
        <v>0</v>
      </c>
      <c r="V44" s="2">
        <f ca="1"/>
        <v>0</v>
      </c>
      <c r="W44" s="2">
        <f ca="1"/>
        <v>0</v>
      </c>
      <c r="X44" s="2">
        <f ca="1"/>
        <v>0</v>
      </c>
      <c r="Y44" s="4">
        <f ca="1"/>
        <v>0</v>
      </c>
      <c r="AC44" s="1"/>
      <c r="AJ44" s="1"/>
    </row>
    <row r="45" spans="8:49">
      <c r="L45" s="18">
        <f ca="1"/>
        <v>0</v>
      </c>
      <c r="M45" s="18">
        <f ca="1"/>
        <v>1</v>
      </c>
      <c r="N45" s="18">
        <f ca="1"/>
        <v>1</v>
      </c>
      <c r="O45" s="18">
        <f ca="1"/>
        <v>0</v>
      </c>
      <c r="Q45" s="2">
        <f ca="1"/>
        <v>1</v>
      </c>
      <c r="R45" s="4">
        <f ca="1"/>
        <v>1</v>
      </c>
      <c r="S45" s="2">
        <f ca="1"/>
        <v>1</v>
      </c>
      <c r="T45" s="2">
        <f ca="1"/>
        <v>1</v>
      </c>
      <c r="U45" s="2">
        <f ca="1"/>
        <v>1</v>
      </c>
      <c r="V45" s="2">
        <f ca="1"/>
        <v>1</v>
      </c>
      <c r="W45" s="2">
        <f ca="1"/>
        <v>0</v>
      </c>
      <c r="X45" s="2">
        <f ca="1"/>
        <v>0</v>
      </c>
      <c r="Y45" s="4">
        <f ca="1"/>
        <v>0</v>
      </c>
      <c r="AC45" s="1"/>
      <c r="AJ45" s="1"/>
    </row>
    <row r="47" spans="8:49">
      <c r="Q47" s="1" t="s">
        <v>26</v>
      </c>
    </row>
    <row r="48" spans="8:49">
      <c r="H48" s="34"/>
      <c r="K48" s="63"/>
      <c r="L48" s="63"/>
      <c r="M48" s="64" t="s">
        <v>27</v>
      </c>
      <c r="N48" s="63">
        <v>0.125</v>
      </c>
      <c r="O48" s="33"/>
      <c r="Q48" s="2" cm="1">
        <f t="array" aca="1" ref="Q48:Y56" ca="1">N48*_xlfn.ANCHORARRAY(Q37)</f>
        <v>0</v>
      </c>
      <c r="R48" s="2">
        <f ca="1"/>
        <v>0.125</v>
      </c>
      <c r="S48" s="2">
        <f ca="1"/>
        <v>0.125</v>
      </c>
      <c r="T48" s="2">
        <f ca="1"/>
        <v>0</v>
      </c>
      <c r="U48" s="2">
        <f ca="1"/>
        <v>0.125</v>
      </c>
      <c r="V48" s="2">
        <f ca="1"/>
        <v>0.125</v>
      </c>
      <c r="W48" s="2">
        <f ca="1"/>
        <v>0</v>
      </c>
      <c r="X48" s="2">
        <f ca="1"/>
        <v>0</v>
      </c>
      <c r="Y48" s="2">
        <f ca="1"/>
        <v>0</v>
      </c>
    </row>
    <row r="49" spans="7:25">
      <c r="H49" s="3"/>
      <c r="O49" s="31"/>
      <c r="Q49" s="2">
        <f ca="1"/>
        <v>0</v>
      </c>
      <c r="R49" s="2">
        <f ca="1"/>
        <v>0</v>
      </c>
      <c r="S49" s="2">
        <f ca="1"/>
        <v>0</v>
      </c>
      <c r="T49" s="2">
        <f ca="1"/>
        <v>0</v>
      </c>
      <c r="U49" s="2">
        <f ca="1"/>
        <v>0</v>
      </c>
      <c r="V49" s="2">
        <f ca="1"/>
        <v>0</v>
      </c>
      <c r="W49" s="2">
        <f ca="1"/>
        <v>0</v>
      </c>
      <c r="X49" s="2">
        <f ca="1"/>
        <v>0</v>
      </c>
      <c r="Y49" s="2">
        <f ca="1"/>
        <v>0</v>
      </c>
    </row>
    <row r="50" spans="7:25">
      <c r="H50" s="3"/>
      <c r="M50" s="52"/>
      <c r="N50" s="26"/>
      <c r="O50" s="31"/>
      <c r="Q50" s="2">
        <f ca="1"/>
        <v>0</v>
      </c>
      <c r="R50" s="2">
        <f ca="1"/>
        <v>0.125</v>
      </c>
      <c r="S50" s="2">
        <f ca="1"/>
        <v>0.125</v>
      </c>
      <c r="T50" s="2">
        <f ca="1"/>
        <v>0</v>
      </c>
      <c r="U50" s="2">
        <f ca="1"/>
        <v>0</v>
      </c>
      <c r="V50" s="2">
        <f ca="1"/>
        <v>0.125</v>
      </c>
      <c r="W50" s="2">
        <f ca="1"/>
        <v>0.125</v>
      </c>
      <c r="X50" s="2">
        <f ca="1"/>
        <v>0.125</v>
      </c>
      <c r="Y50" s="2">
        <f ca="1"/>
        <v>0</v>
      </c>
    </row>
    <row r="51" spans="7:25">
      <c r="H51" s="3"/>
      <c r="M51" s="52"/>
      <c r="N51" s="26"/>
      <c r="O51" s="31"/>
      <c r="Q51" s="2">
        <f ca="1"/>
        <v>0.125</v>
      </c>
      <c r="R51" s="2">
        <f ca="1"/>
        <v>0.125</v>
      </c>
      <c r="S51" s="2">
        <f ca="1"/>
        <v>0.125</v>
      </c>
      <c r="T51" s="2">
        <f ca="1"/>
        <v>0.125</v>
      </c>
      <c r="U51" s="2">
        <f ca="1"/>
        <v>0.125</v>
      </c>
      <c r="V51" s="2">
        <f ca="1"/>
        <v>0.125</v>
      </c>
      <c r="W51" s="2">
        <f ca="1"/>
        <v>0</v>
      </c>
      <c r="X51" s="2">
        <f ca="1"/>
        <v>0</v>
      </c>
      <c r="Y51" s="2">
        <f ca="1"/>
        <v>0</v>
      </c>
    </row>
    <row r="52" spans="7:25">
      <c r="H52" s="34"/>
      <c r="M52" s="52"/>
      <c r="N52" s="26"/>
      <c r="O52" s="33"/>
      <c r="Q52" s="2">
        <f ca="1"/>
        <v>0</v>
      </c>
      <c r="R52" s="2">
        <f ca="1"/>
        <v>0.125</v>
      </c>
      <c r="S52" s="2">
        <f ca="1"/>
        <v>0.125</v>
      </c>
      <c r="T52" s="2">
        <f ca="1"/>
        <v>0</v>
      </c>
      <c r="U52" s="2">
        <f ca="1"/>
        <v>0</v>
      </c>
      <c r="V52" s="2">
        <f ca="1"/>
        <v>0.125</v>
      </c>
      <c r="W52" s="2">
        <f ca="1"/>
        <v>0</v>
      </c>
      <c r="X52" s="2">
        <f ca="1"/>
        <v>0</v>
      </c>
      <c r="Y52" s="2">
        <f ca="1"/>
        <v>0</v>
      </c>
    </row>
    <row r="53" spans="7:25">
      <c r="H53" s="3"/>
      <c r="M53" s="52"/>
      <c r="N53" s="26"/>
      <c r="O53" s="31"/>
      <c r="Q53" s="2">
        <f ca="1"/>
        <v>0</v>
      </c>
      <c r="R53" s="2">
        <f ca="1"/>
        <v>0</v>
      </c>
      <c r="S53" s="2">
        <f ca="1"/>
        <v>0</v>
      </c>
      <c r="T53" s="2">
        <f ca="1"/>
        <v>0</v>
      </c>
      <c r="U53" s="2">
        <f ca="1"/>
        <v>0</v>
      </c>
      <c r="V53" s="2">
        <f ca="1"/>
        <v>0</v>
      </c>
      <c r="W53" s="2">
        <f ca="1"/>
        <v>0</v>
      </c>
      <c r="X53" s="2">
        <f ca="1"/>
        <v>0</v>
      </c>
      <c r="Y53" s="2">
        <f ca="1"/>
        <v>0</v>
      </c>
    </row>
    <row r="54" spans="7:25">
      <c r="H54" s="3"/>
      <c r="M54" s="52"/>
      <c r="N54" s="26"/>
      <c r="O54" s="31"/>
      <c r="Q54" s="2">
        <f ca="1"/>
        <v>0</v>
      </c>
      <c r="R54" s="2">
        <f ca="1"/>
        <v>0</v>
      </c>
      <c r="S54" s="2">
        <f ca="1"/>
        <v>0</v>
      </c>
      <c r="T54" s="2">
        <f ca="1"/>
        <v>0</v>
      </c>
      <c r="U54" s="2">
        <f ca="1"/>
        <v>0</v>
      </c>
      <c r="V54" s="2">
        <f ca="1"/>
        <v>0</v>
      </c>
      <c r="W54" s="2">
        <f ca="1"/>
        <v>0</v>
      </c>
      <c r="X54" s="2">
        <f ca="1"/>
        <v>0</v>
      </c>
      <c r="Y54" s="2">
        <f ca="1"/>
        <v>0</v>
      </c>
    </row>
    <row r="55" spans="7:25">
      <c r="H55" s="3"/>
      <c r="M55" s="52"/>
      <c r="N55" s="26"/>
      <c r="O55" s="31"/>
      <c r="Q55" s="2">
        <f ca="1"/>
        <v>0</v>
      </c>
      <c r="R55" s="2">
        <f ca="1"/>
        <v>0</v>
      </c>
      <c r="S55" s="2">
        <f ca="1"/>
        <v>0</v>
      </c>
      <c r="T55" s="2">
        <f ca="1"/>
        <v>0</v>
      </c>
      <c r="U55" s="2">
        <f ca="1"/>
        <v>0</v>
      </c>
      <c r="V55" s="2">
        <f ca="1"/>
        <v>0</v>
      </c>
      <c r="W55" s="2">
        <f ca="1"/>
        <v>0</v>
      </c>
      <c r="X55" s="2">
        <f ca="1"/>
        <v>0</v>
      </c>
      <c r="Y55" s="2">
        <f ca="1"/>
        <v>0</v>
      </c>
    </row>
    <row r="56" spans="7:25">
      <c r="H56" s="3"/>
      <c r="M56" s="52"/>
      <c r="N56" s="26"/>
      <c r="O56" s="31"/>
      <c r="Q56" s="2">
        <f ca="1"/>
        <v>0.125</v>
      </c>
      <c r="R56" s="2">
        <f ca="1"/>
        <v>0.125</v>
      </c>
      <c r="S56" s="2">
        <f ca="1"/>
        <v>0.125</v>
      </c>
      <c r="T56" s="2">
        <f ca="1"/>
        <v>0.125</v>
      </c>
      <c r="U56" s="2">
        <f ca="1"/>
        <v>0.125</v>
      </c>
      <c r="V56" s="2">
        <f ca="1"/>
        <v>0.125</v>
      </c>
      <c r="W56" s="2">
        <f ca="1"/>
        <v>0</v>
      </c>
      <c r="X56" s="2">
        <f ca="1"/>
        <v>0</v>
      </c>
      <c r="Y56" s="2">
        <f ca="1"/>
        <v>0</v>
      </c>
    </row>
    <row r="58" spans="7:25">
      <c r="G58" s="1" t="s">
        <v>28</v>
      </c>
      <c r="Q58" s="1" t="s">
        <v>29</v>
      </c>
    </row>
    <row r="59" spans="7:25">
      <c r="G59" s="46" cm="1">
        <f t="array" aca="1" ref="G59:O62" ca="1">_xlfn.ANCHORARRAY(Q24)</f>
        <v>0</v>
      </c>
      <c r="H59" s="46">
        <f ca="1"/>
        <v>1</v>
      </c>
      <c r="I59" s="46">
        <f ca="1"/>
        <v>0</v>
      </c>
      <c r="J59" s="46">
        <f ca="1"/>
        <v>0</v>
      </c>
      <c r="K59" s="46">
        <f ca="1"/>
        <v>0</v>
      </c>
      <c r="L59" s="46">
        <f ca="1"/>
        <v>1</v>
      </c>
      <c r="M59" s="46">
        <f ca="1"/>
        <v>1</v>
      </c>
      <c r="N59" s="46">
        <f ca="1"/>
        <v>1</v>
      </c>
      <c r="O59" s="46">
        <f ca="1"/>
        <v>0</v>
      </c>
      <c r="Q59" s="2" cm="1">
        <f t="array" aca="1" ref="Q59:Y62" ca="1">MMULT(_xlfn.ANCHORARRAY(G59),Q48:Y56)</f>
        <v>0</v>
      </c>
      <c r="R59" s="2">
        <f ca="1"/>
        <v>0</v>
      </c>
      <c r="S59" s="2">
        <f ca="1"/>
        <v>0</v>
      </c>
      <c r="T59" s="2">
        <f ca="1"/>
        <v>0</v>
      </c>
      <c r="U59" s="2">
        <f ca="1"/>
        <v>0</v>
      </c>
      <c r="V59" s="2">
        <f ca="1"/>
        <v>0</v>
      </c>
      <c r="W59" s="2">
        <f ca="1"/>
        <v>0</v>
      </c>
      <c r="X59" s="2">
        <f ca="1"/>
        <v>0</v>
      </c>
      <c r="Y59" s="2">
        <f ca="1"/>
        <v>0</v>
      </c>
    </row>
    <row r="60" spans="7:25">
      <c r="G60" s="46">
        <f ca="1"/>
        <v>0</v>
      </c>
      <c r="H60" s="46">
        <f ca="1"/>
        <v>0</v>
      </c>
      <c r="I60" s="46">
        <f ca="1"/>
        <v>1</v>
      </c>
      <c r="J60" s="46">
        <f ca="1"/>
        <v>0</v>
      </c>
      <c r="K60" s="46">
        <f ca="1"/>
        <v>1</v>
      </c>
      <c r="L60" s="46">
        <f ca="1"/>
        <v>0</v>
      </c>
      <c r="M60" s="46">
        <f ca="1"/>
        <v>0</v>
      </c>
      <c r="N60" s="46">
        <f ca="1"/>
        <v>0</v>
      </c>
      <c r="O60" s="46">
        <f ca="1"/>
        <v>0</v>
      </c>
      <c r="Q60" s="2">
        <f ca="1"/>
        <v>0</v>
      </c>
      <c r="R60" s="2">
        <f ca="1"/>
        <v>0.25</v>
      </c>
      <c r="S60" s="2">
        <f ca="1"/>
        <v>0.25</v>
      </c>
      <c r="T60" s="2">
        <f ca="1"/>
        <v>0</v>
      </c>
      <c r="U60" s="2">
        <f ca="1"/>
        <v>0</v>
      </c>
      <c r="V60" s="2">
        <f ca="1"/>
        <v>0.25</v>
      </c>
      <c r="W60" s="2">
        <f ca="1"/>
        <v>0.125</v>
      </c>
      <c r="X60" s="2">
        <f ca="1"/>
        <v>0.125</v>
      </c>
      <c r="Y60" s="2">
        <f ca="1"/>
        <v>0</v>
      </c>
    </row>
    <row r="61" spans="7:25">
      <c r="G61" s="46">
        <f ca="1"/>
        <v>0</v>
      </c>
      <c r="H61" s="46">
        <f ca="1"/>
        <v>1</v>
      </c>
      <c r="I61" s="46">
        <f ca="1"/>
        <v>1</v>
      </c>
      <c r="J61" s="46">
        <f ca="1"/>
        <v>0</v>
      </c>
      <c r="K61" s="46">
        <f ca="1"/>
        <v>1</v>
      </c>
      <c r="L61" s="46">
        <f ca="1"/>
        <v>1</v>
      </c>
      <c r="M61" s="46">
        <f ca="1"/>
        <v>0</v>
      </c>
      <c r="N61" s="46">
        <f ca="1"/>
        <v>0</v>
      </c>
      <c r="O61" s="46">
        <f ca="1"/>
        <v>0</v>
      </c>
      <c r="Q61" s="2">
        <f ca="1"/>
        <v>0</v>
      </c>
      <c r="R61" s="2">
        <f ca="1"/>
        <v>0.25</v>
      </c>
      <c r="S61" s="2">
        <f ca="1"/>
        <v>0.25</v>
      </c>
      <c r="T61" s="2">
        <f ca="1"/>
        <v>0</v>
      </c>
      <c r="U61" s="2">
        <f ca="1"/>
        <v>0</v>
      </c>
      <c r="V61" s="2">
        <f ca="1"/>
        <v>0.25</v>
      </c>
      <c r="W61" s="2">
        <f ca="1"/>
        <v>0.125</v>
      </c>
      <c r="X61" s="2">
        <f ca="1"/>
        <v>0.125</v>
      </c>
      <c r="Y61" s="2">
        <f ca="1"/>
        <v>0</v>
      </c>
    </row>
    <row r="62" spans="7:25">
      <c r="G62" s="46">
        <f ca="1"/>
        <v>0</v>
      </c>
      <c r="H62" s="46">
        <f ca="1"/>
        <v>1</v>
      </c>
      <c r="I62" s="46">
        <f ca="1"/>
        <v>0</v>
      </c>
      <c r="J62" s="46">
        <f ca="1"/>
        <v>0</v>
      </c>
      <c r="K62" s="46">
        <f ca="1"/>
        <v>0</v>
      </c>
      <c r="L62" s="46">
        <f ca="1"/>
        <v>1</v>
      </c>
      <c r="M62" s="46">
        <f ca="1"/>
        <v>0</v>
      </c>
      <c r="N62" s="46">
        <f ca="1"/>
        <v>0</v>
      </c>
      <c r="O62" s="46">
        <f ca="1"/>
        <v>0</v>
      </c>
      <c r="Q62" s="2">
        <f ca="1"/>
        <v>0</v>
      </c>
      <c r="R62" s="2">
        <f ca="1"/>
        <v>0</v>
      </c>
      <c r="S62" s="2">
        <f ca="1"/>
        <v>0</v>
      </c>
      <c r="T62" s="2">
        <f ca="1"/>
        <v>0</v>
      </c>
      <c r="U62" s="2">
        <f ca="1"/>
        <v>0</v>
      </c>
      <c r="V62" s="2">
        <f ca="1"/>
        <v>0</v>
      </c>
      <c r="W62" s="2">
        <f ca="1"/>
        <v>0</v>
      </c>
      <c r="X62" s="2">
        <f ca="1"/>
        <v>0</v>
      </c>
      <c r="Y62" s="2">
        <f ca="1"/>
        <v>0</v>
      </c>
    </row>
    <row r="64" spans="7:25">
      <c r="Q64" s="1" t="s">
        <v>30</v>
      </c>
    </row>
    <row r="65" spans="17:25">
      <c r="Q65" s="2" cm="1">
        <f t="array" aca="1" ref="Q65:Y68" ca="1">IF(_xlfn.ANCHORARRAY(Q59) &gt; E6, 1, 0)</f>
        <v>0</v>
      </c>
      <c r="R65" s="2">
        <f ca="1"/>
        <v>0</v>
      </c>
      <c r="S65" s="2">
        <f ca="1"/>
        <v>0</v>
      </c>
      <c r="T65" s="2">
        <f ca="1"/>
        <v>0</v>
      </c>
      <c r="U65" s="2">
        <f ca="1"/>
        <v>0</v>
      </c>
      <c r="V65" s="2">
        <f ca="1"/>
        <v>0</v>
      </c>
      <c r="W65" s="2">
        <f ca="1"/>
        <v>0</v>
      </c>
      <c r="X65" s="2">
        <f ca="1"/>
        <v>0</v>
      </c>
      <c r="Y65" s="2">
        <f ca="1"/>
        <v>0</v>
      </c>
    </row>
    <row r="66" spans="17:25">
      <c r="Q66" s="2">
        <f ca="1"/>
        <v>0</v>
      </c>
      <c r="R66" s="2">
        <f ca="1"/>
        <v>0</v>
      </c>
      <c r="S66" s="2">
        <f ca="1"/>
        <v>0</v>
      </c>
      <c r="T66" s="2">
        <f ca="1"/>
        <v>0</v>
      </c>
      <c r="U66" s="2">
        <f ca="1"/>
        <v>0</v>
      </c>
      <c r="V66" s="2">
        <f ca="1"/>
        <v>0</v>
      </c>
      <c r="W66" s="2">
        <f ca="1"/>
        <v>0</v>
      </c>
      <c r="X66" s="2">
        <f ca="1"/>
        <v>0</v>
      </c>
      <c r="Y66" s="2">
        <f ca="1"/>
        <v>0</v>
      </c>
    </row>
    <row r="67" spans="17:25">
      <c r="Q67" s="2">
        <f ca="1"/>
        <v>0</v>
      </c>
      <c r="R67" s="2">
        <f ca="1"/>
        <v>0</v>
      </c>
      <c r="S67" s="2">
        <f ca="1"/>
        <v>0</v>
      </c>
      <c r="T67" s="2">
        <f ca="1"/>
        <v>0</v>
      </c>
      <c r="U67" s="2">
        <f ca="1"/>
        <v>0</v>
      </c>
      <c r="V67" s="2">
        <f ca="1"/>
        <v>0</v>
      </c>
      <c r="W67" s="2">
        <f ca="1"/>
        <v>0</v>
      </c>
      <c r="X67" s="2">
        <f ca="1"/>
        <v>0</v>
      </c>
      <c r="Y67" s="2">
        <f ca="1"/>
        <v>0</v>
      </c>
    </row>
    <row r="68" spans="17:25">
      <c r="Q68" s="2">
        <f ca="1"/>
        <v>0</v>
      </c>
      <c r="R68" s="2">
        <f ca="1"/>
        <v>0</v>
      </c>
      <c r="S68" s="2">
        <f ca="1"/>
        <v>0</v>
      </c>
      <c r="T68" s="2">
        <f ca="1"/>
        <v>0</v>
      </c>
      <c r="U68" s="2">
        <f ca="1"/>
        <v>0</v>
      </c>
      <c r="V68" s="2">
        <f ca="1"/>
        <v>0</v>
      </c>
      <c r="W68" s="2">
        <f ca="1"/>
        <v>0</v>
      </c>
      <c r="X68" s="2">
        <f ca="1"/>
        <v>0</v>
      </c>
      <c r="Y68" s="2">
        <f ca="1"/>
        <v>0</v>
      </c>
    </row>
  </sheetData>
  <conditionalFormatting sqref="G59:O62 Z65:Z68">
    <cfRule type="cellIs" dxfId="22" priority="5" operator="equal">
      <formula>1</formula>
    </cfRule>
  </conditionalFormatting>
  <conditionalFormatting sqref="L38:O45">
    <cfRule type="cellIs" dxfId="21" priority="6" operator="equal">
      <formula>1</formula>
    </cfRule>
  </conditionalFormatting>
  <conditionalFormatting sqref="Q64:Y68">
    <cfRule type="cellIs" dxfId="20" priority="2" operator="equal">
      <formula>1</formula>
    </cfRule>
  </conditionalFormatting>
  <conditionalFormatting sqref="Q12:Z15">
    <cfRule type="cellIs" dxfId="19" priority="10" operator="equal">
      <formula>1</formula>
    </cfRule>
  </conditionalFormatting>
  <conditionalFormatting sqref="Q18:Z21">
    <cfRule type="cellIs" dxfId="18" priority="9" operator="equal">
      <formula>1</formula>
    </cfRule>
  </conditionalFormatting>
  <conditionalFormatting sqref="Q24:Z27">
    <cfRule type="cellIs" dxfId="17" priority="8" operator="equal">
      <formula>1</formula>
    </cfRule>
  </conditionalFormatting>
  <conditionalFormatting sqref="R31:Z34">
    <cfRule type="cellIs" dxfId="16" priority="7" operator="equal">
      <formula>1</formula>
    </cfRule>
  </conditionalFormatting>
  <conditionalFormatting sqref="AB38:AE38">
    <cfRule type="cellIs" dxfId="15" priority="1" operator="equal">
      <formula>1</formula>
    </cfRule>
  </conditionalFormatting>
  <conditionalFormatting sqref="AB65:AJ68">
    <cfRule type="cellIs" dxfId="14" priority="3" operator="equal">
      <formula>1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6690-AEAE-E949-A74B-FAE6DA181806}">
  <dimension ref="B2:AW70"/>
  <sheetViews>
    <sheetView showGridLines="0" zoomScale="106" zoomScaleNormal="90" workbookViewId="0">
      <selection activeCell="AF20" sqref="AF20"/>
    </sheetView>
  </sheetViews>
  <sheetFormatPr defaultColWidth="10.875" defaultRowHeight="15"/>
  <cols>
    <col min="1" max="28" width="5.875" style="1" customWidth="1"/>
    <col min="29" max="29" width="5.875" style="3" customWidth="1"/>
    <col min="30" max="35" width="5.875" style="1" customWidth="1"/>
    <col min="36" max="36" width="5.875" style="3" customWidth="1"/>
    <col min="37" max="52" width="5.875" style="1" customWidth="1"/>
    <col min="53" max="63" width="4.875" style="1" customWidth="1"/>
    <col min="64" max="16384" width="10.875" style="1"/>
  </cols>
  <sheetData>
    <row r="2" spans="2:36" s="19" customFormat="1" ht="42">
      <c r="C2" s="19" t="s">
        <v>0</v>
      </c>
      <c r="AA2" s="25"/>
      <c r="AB2" s="32" t="s">
        <v>1</v>
      </c>
      <c r="AC2" s="24"/>
      <c r="AD2" s="24"/>
      <c r="AE2" s="24"/>
      <c r="AJ2" s="20"/>
    </row>
    <row r="4" spans="2:36" s="61" customFormat="1" ht="33">
      <c r="E4" s="61" t="s">
        <v>31</v>
      </c>
      <c r="AC4" s="62"/>
      <c r="AJ4" s="62"/>
    </row>
    <row r="6" spans="2:36">
      <c r="B6" s="37"/>
      <c r="C6" s="37"/>
      <c r="D6" s="36" t="s">
        <v>3</v>
      </c>
      <c r="E6" s="40">
        <v>0.25</v>
      </c>
      <c r="G6" s="1" t="s">
        <v>4</v>
      </c>
    </row>
    <row r="7" spans="2:36">
      <c r="B7" s="42"/>
      <c r="C7" s="42"/>
      <c r="D7" s="41" t="s">
        <v>32</v>
      </c>
      <c r="E7" s="45">
        <v>0.6</v>
      </c>
      <c r="G7" s="9" cm="1">
        <f t="array" aca="1" ref="G7:O9" ca="1">_xlfn.RANDARRAY(3,9,-1,1,FALSE)</f>
        <v>-0.3456491620772959</v>
      </c>
      <c r="H7" s="9">
        <f ca="1"/>
        <v>-0.38699437089165456</v>
      </c>
      <c r="I7" s="9">
        <f ca="1"/>
        <v>0.8286941306467146</v>
      </c>
      <c r="J7" s="9">
        <f ca="1"/>
        <v>-0.85704007065291155</v>
      </c>
      <c r="K7" s="9">
        <f ca="1"/>
        <v>0.4410608641371625</v>
      </c>
      <c r="L7" s="9">
        <f ca="1"/>
        <v>-0.62358341812261142</v>
      </c>
      <c r="M7" s="9">
        <f ca="1"/>
        <v>0.68168642146210767</v>
      </c>
      <c r="N7" s="9">
        <f ca="1"/>
        <v>-7.510302389663015E-2</v>
      </c>
      <c r="O7" s="9">
        <f ca="1"/>
        <v>-0.65402286093356898</v>
      </c>
      <c r="R7" s="82" t="s">
        <v>5</v>
      </c>
      <c r="S7" s="5"/>
      <c r="T7" s="5"/>
      <c r="U7" s="5"/>
      <c r="V7" s="5"/>
    </row>
    <row r="8" spans="2:36">
      <c r="G8" s="9">
        <f ca="1"/>
        <v>5.5352316227924359E-2</v>
      </c>
      <c r="H8" s="9">
        <f ca="1"/>
        <v>0.53341305896622737</v>
      </c>
      <c r="I8" s="9">
        <f ca="1"/>
        <v>-0.44691820337916432</v>
      </c>
      <c r="J8" s="9">
        <f ca="1"/>
        <v>-8.3705156812468484E-2</v>
      </c>
      <c r="K8" s="9">
        <f ca="1"/>
        <v>0.59964215224165396</v>
      </c>
      <c r="L8" s="9">
        <f ca="1"/>
        <v>0.1248504522610403</v>
      </c>
      <c r="M8" s="9">
        <f ca="1"/>
        <v>0.99076598766176893</v>
      </c>
      <c r="N8" s="9">
        <f ca="1"/>
        <v>-0.44415982783395158</v>
      </c>
      <c r="O8" s="9">
        <f ca="1"/>
        <v>0.2891894253830869</v>
      </c>
      <c r="R8" s="6"/>
      <c r="S8" s="6" t="s">
        <v>33</v>
      </c>
      <c r="T8" s="6"/>
      <c r="U8" s="81"/>
      <c r="V8" s="6"/>
    </row>
    <row r="9" spans="2:36">
      <c r="D9" s="3"/>
      <c r="E9" s="31"/>
      <c r="G9" s="9">
        <f ca="1"/>
        <v>-0.62593033111476015</v>
      </c>
      <c r="H9" s="9">
        <f ca="1"/>
        <v>-0.88478103013671228</v>
      </c>
      <c r="I9" s="9">
        <f ca="1"/>
        <v>-0.3674949464494468</v>
      </c>
      <c r="J9" s="9">
        <f ca="1"/>
        <v>0.50492943507907051</v>
      </c>
      <c r="K9" s="9">
        <f ca="1"/>
        <v>-0.49200395307358979</v>
      </c>
      <c r="L9" s="9">
        <f ca="1"/>
        <v>-0.91711008143684003</v>
      </c>
      <c r="M9" s="9">
        <f ca="1"/>
        <v>0.2328351002025757</v>
      </c>
      <c r="N9" s="9">
        <f ca="1"/>
        <v>0.49237652989311487</v>
      </c>
      <c r="O9" s="9">
        <f ca="1"/>
        <v>-0.82591872699879598</v>
      </c>
    </row>
    <row r="11" spans="2:36">
      <c r="C11" s="1" t="s">
        <v>7</v>
      </c>
      <c r="G11" s="1" t="s">
        <v>8</v>
      </c>
      <c r="Q11" s="1" t="s">
        <v>34</v>
      </c>
    </row>
    <row r="12" spans="2:36">
      <c r="C12" s="17" cm="1">
        <f t="array" aca="1" ref="C12:E15" ca="1">_xlfn.RANDARRAY(4,3,-1,1)</f>
        <v>0.87007827702763629</v>
      </c>
      <c r="D12" s="17">
        <f ca="1"/>
        <v>0.87150462163999531</v>
      </c>
      <c r="E12" s="17">
        <f ca="1"/>
        <v>-0.97224823317364839</v>
      </c>
      <c r="G12" s="17" cm="1">
        <f t="array" aca="1" ref="G12:O15" ca="1">MMULT(_xlfn.ANCHORARRAY(C12),_xlfn.ANCHORARRAY(G7))</f>
        <v>0.35605763053097705</v>
      </c>
      <c r="H12" s="17">
        <f ca="1"/>
        <v>0.98838334398336869</v>
      </c>
      <c r="I12" s="17">
        <f ca="1"/>
        <v>0.68883379402174238</v>
      </c>
      <c r="J12" s="17">
        <f ca="1"/>
        <v>-1.3095581301674906</v>
      </c>
      <c r="K12" s="17">
        <f ca="1"/>
        <v>1.3846983578317862</v>
      </c>
      <c r="L12" s="17">
        <f ca="1"/>
        <v>0.45790001643892275</v>
      </c>
      <c r="M12" s="17">
        <f ca="1"/>
        <v>1.2302041694770682</v>
      </c>
      <c r="N12" s="17">
        <f ca="1"/>
        <v>-0.93114506358041171</v>
      </c>
      <c r="O12" s="17">
        <f ca="1"/>
        <v>0.48597685984261796</v>
      </c>
      <c r="Q12" s="2" cm="1">
        <f t="array" aca="1" ref="Q12:Y15" ca="1">IF(_xlfn.ANCHORARRAY(G12) &gt; E6, 1, 0)</f>
        <v>1</v>
      </c>
      <c r="R12" s="2">
        <f ca="1"/>
        <v>1</v>
      </c>
      <c r="S12" s="2">
        <f ca="1"/>
        <v>1</v>
      </c>
      <c r="T12" s="2">
        <f ca="1"/>
        <v>0</v>
      </c>
      <c r="U12" s="2">
        <f ca="1"/>
        <v>1</v>
      </c>
      <c r="V12" s="2">
        <f ca="1"/>
        <v>1</v>
      </c>
      <c r="W12" s="2">
        <f ca="1"/>
        <v>1</v>
      </c>
      <c r="X12" s="2">
        <f ca="1"/>
        <v>0</v>
      </c>
      <c r="Y12" s="2">
        <f ca="1"/>
        <v>1</v>
      </c>
    </row>
    <row r="13" spans="2:36">
      <c r="C13" s="17">
        <f ca="1"/>
        <v>-0.62245477796901616</v>
      </c>
      <c r="D13" s="17">
        <f ca="1"/>
        <v>-4.2100524667674666E-2</v>
      </c>
      <c r="E13" s="17">
        <f ca="1"/>
        <v>-0.35614594416455714</v>
      </c>
      <c r="G13" s="17">
        <f ca="1"/>
        <v>0.43574315963733318</v>
      </c>
      <c r="H13" s="17">
        <f ca="1"/>
        <v>0.53354070091848538</v>
      </c>
      <c r="I13" s="17">
        <f ca="1"/>
        <v>-0.36612729557118867</v>
      </c>
      <c r="J13" s="17">
        <f ca="1"/>
        <v>0.3571641475152908</v>
      </c>
      <c r="K13" s="17">
        <f ca="1"/>
        <v>-0.12456047907945905</v>
      </c>
      <c r="L13" s="17">
        <f ca="1"/>
        <v>0.70952124438364128</v>
      </c>
      <c r="M13" s="17">
        <f ca="1"/>
        <v>-0.54895401461543236</v>
      </c>
      <c r="N13" s="17">
        <f ca="1"/>
        <v>-0.10991030627075965</v>
      </c>
      <c r="O13" s="17">
        <f ca="1"/>
        <v>0.68907223298226938</v>
      </c>
      <c r="Q13" s="2">
        <f ca="1"/>
        <v>1</v>
      </c>
      <c r="R13" s="2">
        <f ca="1"/>
        <v>1</v>
      </c>
      <c r="S13" s="2">
        <f ca="1"/>
        <v>0</v>
      </c>
      <c r="T13" s="2">
        <f ca="1"/>
        <v>1</v>
      </c>
      <c r="U13" s="2">
        <f ca="1"/>
        <v>0</v>
      </c>
      <c r="V13" s="2">
        <f ca="1"/>
        <v>1</v>
      </c>
      <c r="W13" s="2">
        <f ca="1"/>
        <v>0</v>
      </c>
      <c r="X13" s="2">
        <f ca="1"/>
        <v>0</v>
      </c>
      <c r="Y13" s="2">
        <f ca="1"/>
        <v>1</v>
      </c>
    </row>
    <row r="14" spans="2:36">
      <c r="C14" s="17">
        <f ca="1"/>
        <v>-0.44376714738720402</v>
      </c>
      <c r="D14" s="17">
        <f ca="1"/>
        <v>0.14300741549398732</v>
      </c>
      <c r="E14" s="17">
        <f ca="1"/>
        <v>-0.29704221098729922</v>
      </c>
      <c r="G14" s="17">
        <f ca="1"/>
        <v>0.34723126381552094</v>
      </c>
      <c r="H14" s="17">
        <f ca="1"/>
        <v>0.51083472441042643</v>
      </c>
      <c r="I14" s="17">
        <f ca="1"/>
        <v>-0.3224983361960792</v>
      </c>
      <c r="J14" s="17">
        <f ca="1"/>
        <v>0.21837041342244523</v>
      </c>
      <c r="K14" s="17">
        <f ca="1"/>
        <v>3.6170894946517776E-2</v>
      </c>
      <c r="L14" s="17">
        <f ca="1"/>
        <v>0.56700078142808108</v>
      </c>
      <c r="M14" s="17">
        <f ca="1"/>
        <v>-0.22998500836959596</v>
      </c>
      <c r="N14" s="17">
        <f ca="1"/>
        <v>-0.1764465074477321</v>
      </c>
      <c r="O14" s="17">
        <f ca="1"/>
        <v>0.57692281639827248</v>
      </c>
      <c r="Q14" s="2">
        <f ca="1"/>
        <v>1</v>
      </c>
      <c r="R14" s="2">
        <f ca="1"/>
        <v>1</v>
      </c>
      <c r="S14" s="2">
        <f ca="1"/>
        <v>0</v>
      </c>
      <c r="T14" s="2">
        <f ca="1"/>
        <v>0</v>
      </c>
      <c r="U14" s="2">
        <f ca="1"/>
        <v>0</v>
      </c>
      <c r="V14" s="2">
        <f ca="1"/>
        <v>1</v>
      </c>
      <c r="W14" s="2">
        <f ca="1"/>
        <v>0</v>
      </c>
      <c r="X14" s="2">
        <f ca="1"/>
        <v>0</v>
      </c>
      <c r="Y14" s="2">
        <f ca="1"/>
        <v>1</v>
      </c>
    </row>
    <row r="15" spans="2:36">
      <c r="C15" s="17">
        <f ca="1"/>
        <v>0.86519799830169841</v>
      </c>
      <c r="D15" s="17">
        <f ca="1"/>
        <v>0.90659902812937498</v>
      </c>
      <c r="E15" s="17">
        <f ca="1"/>
        <v>0.22687553268657012</v>
      </c>
      <c r="G15" s="17">
        <f ca="1"/>
        <v>-0.39088088434333212</v>
      </c>
      <c r="H15" s="17">
        <f ca="1"/>
        <v>-5.1970161722424774E-2</v>
      </c>
      <c r="I15" s="17">
        <f ca="1"/>
        <v>0.22843328246768602</v>
      </c>
      <c r="J15" s="17">
        <f ca="1"/>
        <v>-0.70284023285615294</v>
      </c>
      <c r="K15" s="17">
        <f ca="1"/>
        <v>0.81361631029091164</v>
      </c>
      <c r="L15" s="17">
        <f ca="1"/>
        <v>-0.63440366471064913</v>
      </c>
      <c r="M15" s="17">
        <f ca="1"/>
        <v>1.5408457962228539</v>
      </c>
      <c r="N15" s="17">
        <f ca="1"/>
        <v>-0.35594566668827471</v>
      </c>
      <c r="O15" s="17">
        <f ca="1"/>
        <v>-0.49106116926934074</v>
      </c>
      <c r="Q15" s="2">
        <f ca="1"/>
        <v>0</v>
      </c>
      <c r="R15" s="2">
        <f ca="1"/>
        <v>0</v>
      </c>
      <c r="S15" s="2">
        <f ca="1"/>
        <v>0</v>
      </c>
      <c r="T15" s="2">
        <f ca="1"/>
        <v>0</v>
      </c>
      <c r="U15" s="2">
        <f ca="1"/>
        <v>1</v>
      </c>
      <c r="V15" s="2">
        <f ca="1"/>
        <v>0</v>
      </c>
      <c r="W15" s="2">
        <f ca="1"/>
        <v>1</v>
      </c>
      <c r="X15" s="2">
        <f ca="1"/>
        <v>0</v>
      </c>
      <c r="Y15" s="2">
        <f ca="1"/>
        <v>0</v>
      </c>
    </row>
    <row r="17" spans="3:49">
      <c r="C17" s="1" t="s">
        <v>10</v>
      </c>
      <c r="G17" s="1" t="s">
        <v>11</v>
      </c>
      <c r="Q17" s="1" t="s">
        <v>35</v>
      </c>
    </row>
    <row r="18" spans="3:49">
      <c r="C18" s="18" cm="1">
        <f t="array" aca="1" ref="C18:E21" ca="1">_xlfn.RANDARRAY(4,3,-1,1)</f>
        <v>-0.38015212672518839</v>
      </c>
      <c r="D18" s="18">
        <f ca="1"/>
        <v>-0.27314606769362437</v>
      </c>
      <c r="E18" s="18">
        <f ca="1"/>
        <v>0.19143339267561532</v>
      </c>
      <c r="G18" s="18" cm="1">
        <f t="array" aca="1" ref="G18:O21" ca="1">MMULT(_xlfn.ANCHORARRAY(C18),_xlfn.ANCHORARRAY(G7))</f>
        <v>-3.543970314797959E-3</v>
      </c>
      <c r="H18" s="18">
        <f ca="1"/>
        <v>-0.16795958076201023</v>
      </c>
      <c r="I18" s="18">
        <f ca="1"/>
        <v>-0.26330669072627261</v>
      </c>
      <c r="J18" s="18">
        <f ca="1"/>
        <v>0.44532969479538231</v>
      </c>
      <c r="K18" s="18">
        <f ca="1"/>
        <v>-0.42564610737183267</v>
      </c>
      <c r="L18" s="18">
        <f ca="1"/>
        <v>2.7388658158535223E-2</v>
      </c>
      <c r="M18" s="18">
        <f ca="1"/>
        <v>-0.48519596324715963</v>
      </c>
      <c r="N18" s="18">
        <f ca="1"/>
        <v>0.24412839424940319</v>
      </c>
      <c r="O18" s="18">
        <f ca="1"/>
        <v>1.1528803165114565E-2</v>
      </c>
      <c r="Q18" s="2" cm="1">
        <f t="array" aca="1" ref="Q18:Y21" ca="1">IF(_xlfn.ANCHORARRAY(G18) &gt; E6, 1, 0)</f>
        <v>0</v>
      </c>
      <c r="R18" s="2">
        <f ca="1"/>
        <v>0</v>
      </c>
      <c r="S18" s="2">
        <f ca="1"/>
        <v>0</v>
      </c>
      <c r="T18" s="2">
        <f ca="1"/>
        <v>1</v>
      </c>
      <c r="U18" s="2">
        <f ca="1"/>
        <v>0</v>
      </c>
      <c r="V18" s="2">
        <f ca="1"/>
        <v>0</v>
      </c>
      <c r="W18" s="2">
        <f ca="1"/>
        <v>0</v>
      </c>
      <c r="X18" s="2">
        <f ca="1"/>
        <v>0</v>
      </c>
      <c r="Y18" s="2">
        <f ca="1"/>
        <v>0</v>
      </c>
    </row>
    <row r="19" spans="3:49">
      <c r="C19" s="18">
        <f ca="1"/>
        <v>-0.6050000125070738</v>
      </c>
      <c r="D19" s="18">
        <f ca="1"/>
        <v>0.14191494737894472</v>
      </c>
      <c r="E19" s="18">
        <f ca="1"/>
        <v>0.56084162352079225</v>
      </c>
      <c r="G19" s="18">
        <f ca="1"/>
        <v>-0.13407471468869694</v>
      </c>
      <c r="H19" s="18">
        <f ca="1"/>
        <v>-0.18639114397822049</v>
      </c>
      <c r="I19" s="18">
        <f ca="1"/>
        <v>-0.77089079512344205</v>
      </c>
      <c r="J19" s="18">
        <f ca="1"/>
        <v>0.78981568467286956</v>
      </c>
      <c r="K19" s="18">
        <f ca="1"/>
        <v>-0.45767993965823239</v>
      </c>
      <c r="L19" s="18">
        <f ca="1"/>
        <v>-0.11936738589407664</v>
      </c>
      <c r="M19" s="18">
        <f ca="1"/>
        <v>-0.14123217489637052</v>
      </c>
      <c r="N19" s="18">
        <f ca="1"/>
        <v>0.25854966421067238</v>
      </c>
      <c r="O19" s="18">
        <f ca="1"/>
        <v>-2.6485458615721269E-2</v>
      </c>
      <c r="Q19" s="2">
        <f ca="1"/>
        <v>0</v>
      </c>
      <c r="R19" s="2">
        <f ca="1"/>
        <v>0</v>
      </c>
      <c r="S19" s="2">
        <f ca="1"/>
        <v>0</v>
      </c>
      <c r="T19" s="2">
        <f ca="1"/>
        <v>1</v>
      </c>
      <c r="U19" s="2">
        <f ca="1"/>
        <v>0</v>
      </c>
      <c r="V19" s="2">
        <f ca="1"/>
        <v>0</v>
      </c>
      <c r="W19" s="2">
        <f ca="1"/>
        <v>0</v>
      </c>
      <c r="X19" s="2">
        <f ca="1"/>
        <v>1</v>
      </c>
      <c r="Y19" s="2">
        <f ca="1"/>
        <v>0</v>
      </c>
    </row>
    <row r="20" spans="3:49">
      <c r="C20" s="18">
        <f ca="1"/>
        <v>0.48741197475255715</v>
      </c>
      <c r="D20" s="18">
        <f ca="1"/>
        <v>-0.19994211102854198</v>
      </c>
      <c r="E20" s="18">
        <f ca="1"/>
        <v>-0.45285066499585014</v>
      </c>
      <c r="G20" s="18">
        <f ca="1"/>
        <v>0.10391216706979969</v>
      </c>
      <c r="H20" s="18">
        <f ca="1"/>
        <v>0.10539625427879895</v>
      </c>
      <c r="I20" s="18">
        <f ca="1"/>
        <v>0.65969354260732838</v>
      </c>
      <c r="J20" s="18">
        <f ca="1"/>
        <v>-0.6296530379734826</v>
      </c>
      <c r="K20" s="18">
        <f ca="1"/>
        <v>0.3178889463242312</v>
      </c>
      <c r="L20" s="18">
        <f ca="1"/>
        <v>8.6409022015039139E-2</v>
      </c>
      <c r="M20" s="18">
        <f ca="1"/>
        <v>2.8726751777365611E-2</v>
      </c>
      <c r="N20" s="18">
        <f ca="1"/>
        <v>-0.17077289856659711</v>
      </c>
      <c r="O20" s="18">
        <f ca="1"/>
        <v>-2.5818736252425922E-3</v>
      </c>
      <c r="Q20" s="2">
        <f ca="1"/>
        <v>0</v>
      </c>
      <c r="R20" s="2">
        <f ca="1"/>
        <v>0</v>
      </c>
      <c r="S20" s="2">
        <f ca="1"/>
        <v>1</v>
      </c>
      <c r="T20" s="2">
        <f ca="1"/>
        <v>0</v>
      </c>
      <c r="U20" s="2">
        <f ca="1"/>
        <v>1</v>
      </c>
      <c r="V20" s="2">
        <f ca="1"/>
        <v>0</v>
      </c>
      <c r="W20" s="2">
        <f ca="1"/>
        <v>0</v>
      </c>
      <c r="X20" s="2">
        <f ca="1"/>
        <v>0</v>
      </c>
      <c r="Y20" s="2">
        <f ca="1"/>
        <v>0</v>
      </c>
      <c r="AC20" s="1"/>
      <c r="AE20" s="109" t="s">
        <v>25</v>
      </c>
      <c r="AF20" s="110" t="b">
        <v>1</v>
      </c>
    </row>
    <row r="21" spans="3:49">
      <c r="C21" s="18">
        <f ca="1"/>
        <v>0.19968985172127862</v>
      </c>
      <c r="D21" s="18">
        <f ca="1"/>
        <v>-0.77754430441720501</v>
      </c>
      <c r="E21" s="18">
        <f ca="1"/>
        <v>-0.87941716224525046</v>
      </c>
      <c r="G21" s="18">
        <f ca="1"/>
        <v>0.43839236741005039</v>
      </c>
      <c r="H21" s="18">
        <f ca="1"/>
        <v>0.28606048828998415</v>
      </c>
      <c r="I21" s="18">
        <f ca="1"/>
        <v>0.83616187459501834</v>
      </c>
      <c r="J21" s="18">
        <f ca="1"/>
        <v>-0.55010134762932372</v>
      </c>
      <c r="K21" s="18">
        <f ca="1"/>
        <v>5.4503758621058107E-2</v>
      </c>
      <c r="L21" s="18">
        <f ca="1"/>
        <v>0.58492230692345992</v>
      </c>
      <c r="M21" s="18">
        <f ca="1"/>
        <v>-0.83899777338575554</v>
      </c>
      <c r="N21" s="18">
        <f ca="1"/>
        <v>-0.1026477379972891</v>
      </c>
      <c r="O21" s="18">
        <f ca="1"/>
        <v>0.37086778441603663</v>
      </c>
      <c r="Q21" s="2">
        <f ca="1"/>
        <v>1</v>
      </c>
      <c r="R21" s="2">
        <f ca="1"/>
        <v>1</v>
      </c>
      <c r="S21" s="2">
        <f ca="1"/>
        <v>1</v>
      </c>
      <c r="T21" s="2">
        <f ca="1"/>
        <v>0</v>
      </c>
      <c r="U21" s="2">
        <f ca="1"/>
        <v>0</v>
      </c>
      <c r="V21" s="2">
        <f ca="1"/>
        <v>1</v>
      </c>
      <c r="W21" s="2">
        <f ca="1"/>
        <v>0</v>
      </c>
      <c r="X21" s="2">
        <f ca="1"/>
        <v>0</v>
      </c>
      <c r="Y21" s="2">
        <f ca="1"/>
        <v>1</v>
      </c>
      <c r="AD21" s="6"/>
    </row>
    <row r="22" spans="3:49">
      <c r="AB22" s="47" t="s">
        <v>36</v>
      </c>
      <c r="AC22" s="48"/>
      <c r="AE22" s="48"/>
      <c r="AF22" s="48"/>
      <c r="AG22" s="48"/>
      <c r="AH22" s="48"/>
      <c r="AI22" s="49"/>
      <c r="AJ22" s="48"/>
    </row>
    <row r="23" spans="3:49" ht="15.95" thickBot="1">
      <c r="C23" s="1" t="s">
        <v>13</v>
      </c>
      <c r="G23" s="1" t="s">
        <v>14</v>
      </c>
      <c r="Q23" s="1" t="s">
        <v>37</v>
      </c>
      <c r="AB23" s="5"/>
      <c r="AC23" s="5"/>
      <c r="AD23" s="5"/>
      <c r="AE23" s="5"/>
      <c r="AF23" s="5"/>
      <c r="AG23" s="5"/>
      <c r="AH23" s="5"/>
      <c r="AI23" s="10"/>
      <c r="AJ23" s="5"/>
    </row>
    <row r="24" spans="3:49" ht="15.95" thickBot="1">
      <c r="C24" s="46" cm="1">
        <f t="array" aca="1" ref="C24:E27" ca="1">_xlfn.RANDARRAY(4,3,-1,1)</f>
        <v>0.43636774764903929</v>
      </c>
      <c r="D24" s="46">
        <f ca="1"/>
        <v>-0.8671943040518677</v>
      </c>
      <c r="E24" s="46">
        <f ca="1"/>
        <v>-9.5193326200397888E-3</v>
      </c>
      <c r="G24" s="46" cm="1">
        <f t="array" aca="1" ref="G24:O27" ca="1">MMULT(_xlfn.ANCHORARRAY(C24),_xlfn.ANCHORARRAY(G7))</f>
        <v>-0.19287292066252806</v>
      </c>
      <c r="H24" s="46">
        <f ca="1"/>
        <v>-0.62302210349947074</v>
      </c>
      <c r="I24" s="46">
        <f ca="1"/>
        <v>0.75267861825922711</v>
      </c>
      <c r="J24" s="46">
        <f ca="1"/>
        <v>-0.30620260131040994</v>
      </c>
      <c r="K24" s="46">
        <f ca="1"/>
        <v>-0.32285797375401071</v>
      </c>
      <c r="L24" s="46">
        <f ca="1"/>
        <v>-0.3716510167821378</v>
      </c>
      <c r="M24" s="46">
        <f ca="1"/>
        <v>-0.56393708757670402</v>
      </c>
      <c r="N24" s="46">
        <f ca="1"/>
        <v>0.34771323944450305</v>
      </c>
      <c r="O24" s="46">
        <f ca="1"/>
        <v>-0.52831571014138656</v>
      </c>
      <c r="Q24" s="2" cm="1">
        <f t="array" aca="1" ref="Q24:Y27" ca="1">IF(_xlfn.ANCHORARRAY(G24) &gt; E6, 1, 0)</f>
        <v>0</v>
      </c>
      <c r="R24" s="2">
        <f ca="1"/>
        <v>0</v>
      </c>
      <c r="S24" s="2">
        <f ca="1"/>
        <v>1</v>
      </c>
      <c r="T24" s="2">
        <f ca="1"/>
        <v>0</v>
      </c>
      <c r="U24" s="2">
        <f ca="1"/>
        <v>0</v>
      </c>
      <c r="V24" s="2">
        <f ca="1"/>
        <v>0</v>
      </c>
      <c r="W24" s="2">
        <f ca="1"/>
        <v>0</v>
      </c>
      <c r="X24" s="2">
        <f ca="1"/>
        <v>1</v>
      </c>
      <c r="Y24" s="2">
        <f ca="1"/>
        <v>0</v>
      </c>
      <c r="AB24" s="3"/>
      <c r="AC24" s="3" t="s">
        <v>18</v>
      </c>
      <c r="AD24" s="21" cm="1">
        <f t="array" aca="1" ref="AD24:AG24" ca="1">TRANSPOSE(Q31:Q34)</f>
        <v>1</v>
      </c>
      <c r="AE24" s="22">
        <f ca="1"/>
        <v>1</v>
      </c>
      <c r="AF24" s="22">
        <f ca="1"/>
        <v>1</v>
      </c>
      <c r="AG24" s="23">
        <f ca="1"/>
        <v>0</v>
      </c>
      <c r="AJ24" s="1"/>
    </row>
    <row r="25" spans="3:49" ht="15.95" thickBot="1">
      <c r="C25" s="46">
        <f ca="1"/>
        <v>0.81813332342392009</v>
      </c>
      <c r="D25" s="46">
        <f ca="1"/>
        <v>0.97482245469354223</v>
      </c>
      <c r="E25" s="46">
        <f ca="1"/>
        <v>-4.5326292498732768E-2</v>
      </c>
      <c r="G25" s="46">
        <f ca="1"/>
        <v>-0.20045731565877661</v>
      </c>
      <c r="H25" s="46">
        <f ca="1"/>
        <v>0.24347388047241714</v>
      </c>
      <c r="I25" s="46">
        <f ca="1"/>
        <v>0.25897356657716197</v>
      </c>
      <c r="J25" s="46">
        <f ca="1"/>
        <v>-0.80565728701079009</v>
      </c>
      <c r="K25" s="46">
        <f ca="1"/>
        <v>0.96769194048223706</v>
      </c>
      <c r="L25" s="46">
        <f ca="1"/>
        <v>-0.34689815015325098</v>
      </c>
      <c r="M25" s="46">
        <f ca="1"/>
        <v>1.5129777577873167</v>
      </c>
      <c r="N25" s="46">
        <f ca="1"/>
        <v>-0.5167388627985362</v>
      </c>
      <c r="O25" s="46">
        <f ca="1"/>
        <v>-0.2157337174873169</v>
      </c>
      <c r="Q25" s="2">
        <f ca="1"/>
        <v>0</v>
      </c>
      <c r="R25" s="2">
        <f ca="1"/>
        <v>0</v>
      </c>
      <c r="S25" s="2">
        <f ca="1"/>
        <v>1</v>
      </c>
      <c r="T25" s="2">
        <f ca="1"/>
        <v>0</v>
      </c>
      <c r="U25" s="2">
        <f ca="1"/>
        <v>1</v>
      </c>
      <c r="V25" s="2">
        <f ca="1"/>
        <v>0</v>
      </c>
      <c r="W25" s="2">
        <f ca="1"/>
        <v>1</v>
      </c>
      <c r="X25" s="2">
        <f ca="1"/>
        <v>0</v>
      </c>
      <c r="Y25" s="2">
        <f ca="1"/>
        <v>0</v>
      </c>
      <c r="AB25" s="3"/>
      <c r="AC25" s="3" t="s">
        <v>21</v>
      </c>
      <c r="AD25" s="21" cm="1">
        <f t="array" aca="1" ref="AD25:AG25" ca="1">L37:O37</f>
        <v>0</v>
      </c>
      <c r="AE25" s="22">
        <f ca="1"/>
        <v>0</v>
      </c>
      <c r="AF25" s="22">
        <f ca="1"/>
        <v>0</v>
      </c>
      <c r="AG25" s="23">
        <f ca="1"/>
        <v>1</v>
      </c>
      <c r="AJ25" s="1"/>
    </row>
    <row r="26" spans="3:49" ht="15.95" thickBot="1">
      <c r="C26" s="46">
        <f ca="1"/>
        <v>-0.57716023670073535</v>
      </c>
      <c r="D26" s="46">
        <f ca="1"/>
        <v>0.69588140349033289</v>
      </c>
      <c r="E26" s="46">
        <f ca="1"/>
        <v>-0.96841131886118714</v>
      </c>
      <c r="G26" s="46">
        <f ca="1"/>
        <v>0.84417161717313616</v>
      </c>
      <c r="H26" s="46">
        <f ca="1"/>
        <v>1.4513819551172227</v>
      </c>
      <c r="I26" s="46">
        <f ca="1"/>
        <v>-0.43340510144350869</v>
      </c>
      <c r="J26" s="46">
        <f ca="1"/>
        <v>-5.2578792118746442E-2</v>
      </c>
      <c r="K26" s="46">
        <f ca="1"/>
        <v>0.6391792268299632</v>
      </c>
      <c r="L26" s="46">
        <f ca="1"/>
        <v>1.3349284446572565</v>
      </c>
      <c r="M26" s="46">
        <f ca="1"/>
        <v>7.053318319345725E-2</v>
      </c>
      <c r="N26" s="46">
        <f ca="1"/>
        <v>-0.74255909000808096</v>
      </c>
      <c r="O26" s="46">
        <f ca="1"/>
        <v>1.378546576119313</v>
      </c>
      <c r="Q26" s="2">
        <f ca="1"/>
        <v>1</v>
      </c>
      <c r="R26" s="2">
        <f ca="1"/>
        <v>1</v>
      </c>
      <c r="S26" s="2">
        <f ca="1"/>
        <v>0</v>
      </c>
      <c r="T26" s="2">
        <f ca="1"/>
        <v>0</v>
      </c>
      <c r="U26" s="2">
        <f ca="1"/>
        <v>1</v>
      </c>
      <c r="V26" s="2">
        <f ca="1"/>
        <v>1</v>
      </c>
      <c r="W26" s="2">
        <f ca="1"/>
        <v>0</v>
      </c>
      <c r="X26" s="2">
        <f ca="1"/>
        <v>0</v>
      </c>
      <c r="Y26" s="2">
        <f ca="1"/>
        <v>1</v>
      </c>
      <c r="AB26" s="3"/>
      <c r="AJ26" s="1"/>
    </row>
    <row r="27" spans="3:49" ht="15.95" thickBot="1">
      <c r="C27" s="46">
        <f ca="1"/>
        <v>-0.75960121062982577</v>
      </c>
      <c r="D27" s="46">
        <f ca="1"/>
        <v>-0.48802164741264265</v>
      </c>
      <c r="E27" s="46">
        <f ca="1"/>
        <v>0.11429224118404391</v>
      </c>
      <c r="G27" s="46">
        <f ca="1"/>
        <v>0.16400341304526497</v>
      </c>
      <c r="H27" s="46">
        <f ca="1"/>
        <v>-6.7479334043338723E-2</v>
      </c>
      <c r="I27" s="46">
        <f ca="1"/>
        <v>-0.45337312806279467</v>
      </c>
      <c r="J27" s="46">
        <f ca="1"/>
        <v>0.74956812052575772</v>
      </c>
      <c r="K27" s="46">
        <f ca="1"/>
        <v>-0.68390095182325006</v>
      </c>
      <c r="L27" s="46">
        <f ca="1"/>
        <v>0.30792642932207659</v>
      </c>
      <c r="M27" s="46">
        <f ca="1"/>
        <v>-0.97471383508317733</v>
      </c>
      <c r="N27" s="46">
        <f ca="1"/>
        <v>0.33008277587578827</v>
      </c>
      <c r="O27" s="46">
        <f ca="1"/>
        <v>0.26126975481038672</v>
      </c>
      <c r="Q27" s="2">
        <f ca="1"/>
        <v>0</v>
      </c>
      <c r="R27" s="2">
        <f ca="1"/>
        <v>0</v>
      </c>
      <c r="S27" s="2">
        <f ca="1"/>
        <v>0</v>
      </c>
      <c r="T27" s="2">
        <f ca="1"/>
        <v>1</v>
      </c>
      <c r="U27" s="2">
        <f ca="1"/>
        <v>0</v>
      </c>
      <c r="V27" s="2">
        <f ca="1"/>
        <v>1</v>
      </c>
      <c r="W27" s="2">
        <f ca="1"/>
        <v>0</v>
      </c>
      <c r="X27" s="2">
        <f ca="1"/>
        <v>1</v>
      </c>
      <c r="Y27" s="2">
        <f ca="1"/>
        <v>1</v>
      </c>
      <c r="AB27" s="3"/>
      <c r="AC27" s="3" t="s">
        <v>38</v>
      </c>
      <c r="AD27" s="2" cm="1">
        <f t="array" aca="1" ref="AD27:AG27" ca="1">IF(($L37:$O37=1)*(TRANSPOSE(Q31:Q34)=1),1, IF(($L37:$O37=0)*(TRANSPOSE(Q31:Q34)=0),$E$7,0))</f>
        <v>0</v>
      </c>
      <c r="AE27" s="2">
        <f ca="1"/>
        <v>0</v>
      </c>
      <c r="AF27" s="2">
        <f ca="1"/>
        <v>0</v>
      </c>
      <c r="AG27" s="2">
        <f ca="1"/>
        <v>0</v>
      </c>
      <c r="AH27" s="26" t="s">
        <v>24</v>
      </c>
      <c r="AI27" s="29">
        <f ca="1">SUM(_xlfn.ANCHORARRAY(AD27))</f>
        <v>0</v>
      </c>
      <c r="AJ27" s="1"/>
    </row>
    <row r="28" spans="3:49" ht="15.95" thickBot="1">
      <c r="AB28" s="3"/>
      <c r="AH28" s="27"/>
      <c r="AJ28" s="1"/>
      <c r="AM28" s="27"/>
    </row>
    <row r="29" spans="3:49" ht="15.95" thickBot="1">
      <c r="AB29" s="3"/>
      <c r="AC29" s="3" t="s">
        <v>39</v>
      </c>
      <c r="AD29" s="2" cm="1">
        <f t="array" aca="1" ref="AD29:AG29" ca="1">--(_xlfn.ANCHORARRAY(AD24)=_xlfn.ANCHORARRAY(AD25))</f>
        <v>0</v>
      </c>
      <c r="AE29" s="2">
        <f ca="1"/>
        <v>0</v>
      </c>
      <c r="AF29" s="2">
        <f ca="1"/>
        <v>0</v>
      </c>
      <c r="AG29" s="2">
        <f ca="1"/>
        <v>0</v>
      </c>
      <c r="AH29" s="26" t="s">
        <v>24</v>
      </c>
      <c r="AI29" s="28">
        <f ca="1">SUM(_xlfn.ANCHORARRAY(AD29))</f>
        <v>0</v>
      </c>
      <c r="AJ29" s="1"/>
      <c r="AL29" s="53"/>
      <c r="AM29" s="27"/>
    </row>
    <row r="30" spans="3:49" ht="15.95" thickBot="1">
      <c r="Q30" s="1" t="s">
        <v>16</v>
      </c>
      <c r="AB30" s="3"/>
      <c r="AH30" s="27"/>
      <c r="AJ30" s="1"/>
      <c r="AN30" s="27"/>
    </row>
    <row r="31" spans="3:49" ht="15.95" thickBot="1">
      <c r="Q31" s="13" cm="1">
        <f t="array" aca="1" ref="Q31:Y34" ca="1">_xlfn.ANCHORARRAY(Q12)</f>
        <v>1</v>
      </c>
      <c r="R31" s="50">
        <f ca="1"/>
        <v>1</v>
      </c>
      <c r="S31" s="17">
        <f ca="1"/>
        <v>1</v>
      </c>
      <c r="T31" s="17">
        <f ca="1"/>
        <v>0</v>
      </c>
      <c r="U31" s="17">
        <f ca="1"/>
        <v>1</v>
      </c>
      <c r="V31" s="17">
        <f ca="1"/>
        <v>1</v>
      </c>
      <c r="W31" s="17">
        <f ca="1"/>
        <v>1</v>
      </c>
      <c r="X31" s="17">
        <f ca="1"/>
        <v>0</v>
      </c>
      <c r="Y31" s="17">
        <f ca="1"/>
        <v>1</v>
      </c>
      <c r="AB31" s="3"/>
      <c r="AC31" s="3" t="s">
        <v>23</v>
      </c>
      <c r="AD31" s="2">
        <f ca="1">AD24*AD25</f>
        <v>0</v>
      </c>
      <c r="AE31" s="2">
        <f ca="1">AE24*AE25</f>
        <v>0</v>
      </c>
      <c r="AF31" s="2">
        <f ca="1">AF24*AF25</f>
        <v>0</v>
      </c>
      <c r="AG31" s="2">
        <f t="shared" ref="AG31" ca="1" si="0">AG24*AG25</f>
        <v>0</v>
      </c>
      <c r="AH31" s="26" t="s">
        <v>24</v>
      </c>
      <c r="AI31" s="30">
        <f ca="1">SUM(AD31:AG31)</f>
        <v>0</v>
      </c>
      <c r="AJ31" s="1"/>
    </row>
    <row r="32" spans="3:49">
      <c r="Q32" s="14">
        <f ca="1"/>
        <v>1</v>
      </c>
      <c r="R32" s="50">
        <f ca="1"/>
        <v>1</v>
      </c>
      <c r="S32" s="17">
        <f ca="1"/>
        <v>0</v>
      </c>
      <c r="T32" s="17">
        <f ca="1"/>
        <v>1</v>
      </c>
      <c r="U32" s="17">
        <f ca="1"/>
        <v>0</v>
      </c>
      <c r="V32" s="17">
        <f ca="1"/>
        <v>1</v>
      </c>
      <c r="W32" s="17">
        <f ca="1"/>
        <v>0</v>
      </c>
      <c r="X32" s="17">
        <f ca="1"/>
        <v>0</v>
      </c>
      <c r="Y32" s="17">
        <f ca="1"/>
        <v>1</v>
      </c>
      <c r="AB32" s="12"/>
      <c r="AC32" s="6"/>
      <c r="AD32" s="6"/>
      <c r="AE32" s="6"/>
      <c r="AF32" s="6"/>
      <c r="AG32" s="6"/>
      <c r="AH32" s="6"/>
      <c r="AI32" s="12"/>
      <c r="AJ32" s="6"/>
      <c r="AM32" s="27"/>
      <c r="AN32" s="27"/>
      <c r="AO32" s="27"/>
      <c r="AP32" s="26"/>
      <c r="AQ32" s="27"/>
      <c r="AR32" s="26"/>
      <c r="AS32" s="27"/>
      <c r="AT32" s="27"/>
      <c r="AU32" s="27"/>
      <c r="AV32" s="27"/>
      <c r="AW32" s="27"/>
    </row>
    <row r="33" spans="8:49">
      <c r="Q33" s="14">
        <f ca="1"/>
        <v>1</v>
      </c>
      <c r="R33" s="50">
        <f ca="1"/>
        <v>1</v>
      </c>
      <c r="S33" s="17">
        <f ca="1"/>
        <v>0</v>
      </c>
      <c r="T33" s="17">
        <f ca="1"/>
        <v>0</v>
      </c>
      <c r="U33" s="17">
        <f ca="1"/>
        <v>0</v>
      </c>
      <c r="V33" s="17">
        <f ca="1"/>
        <v>1</v>
      </c>
      <c r="W33" s="17">
        <f ca="1"/>
        <v>0</v>
      </c>
      <c r="X33" s="17">
        <f ca="1"/>
        <v>0</v>
      </c>
      <c r="Y33" s="17">
        <f ca="1"/>
        <v>1</v>
      </c>
      <c r="AN33" s="27"/>
      <c r="AO33" s="27"/>
      <c r="AP33" s="26"/>
      <c r="AQ33" s="27"/>
      <c r="AR33" s="26"/>
      <c r="AS33" s="27"/>
      <c r="AT33" s="27"/>
      <c r="AU33" s="27"/>
      <c r="AV33" s="27"/>
      <c r="AW33" s="27"/>
    </row>
    <row r="34" spans="8:49" ht="15.95" thickBot="1">
      <c r="Q34" s="15">
        <f ca="1"/>
        <v>0</v>
      </c>
      <c r="R34" s="50">
        <f ca="1"/>
        <v>0</v>
      </c>
      <c r="S34" s="17">
        <f ca="1"/>
        <v>0</v>
      </c>
      <c r="T34" s="17">
        <f ca="1"/>
        <v>0</v>
      </c>
      <c r="U34" s="17">
        <f ca="1"/>
        <v>1</v>
      </c>
      <c r="V34" s="17">
        <f ca="1"/>
        <v>0</v>
      </c>
      <c r="W34" s="17">
        <f ca="1"/>
        <v>1</v>
      </c>
      <c r="X34" s="17">
        <f ca="1"/>
        <v>0</v>
      </c>
      <c r="Y34" s="17">
        <f ca="1"/>
        <v>0</v>
      </c>
      <c r="AN34" s="27"/>
    </row>
    <row r="36" spans="8:49" ht="15.95" thickBot="1">
      <c r="L36" s="1" t="s">
        <v>19</v>
      </c>
      <c r="Q36" s="1" t="s">
        <v>40</v>
      </c>
      <c r="AA36" s="11"/>
      <c r="AB36" s="1" t="s">
        <v>41</v>
      </c>
      <c r="AL36" s="11"/>
      <c r="AM36" s="1" t="s">
        <v>20</v>
      </c>
      <c r="AN36" s="3"/>
      <c r="AU36" s="3"/>
    </row>
    <row r="37" spans="8:49" ht="15.95" thickBot="1">
      <c r="L37" s="21" cm="1">
        <f t="array" aca="1" ref="L37:O45" ca="1">TRANSPOSE(_xlfn.ANCHORARRAY(Q18))</f>
        <v>0</v>
      </c>
      <c r="M37" s="22">
        <f ca="1"/>
        <v>0</v>
      </c>
      <c r="N37" s="22">
        <f ca="1"/>
        <v>0</v>
      </c>
      <c r="O37" s="23">
        <f ca="1"/>
        <v>1</v>
      </c>
      <c r="P37" s="3"/>
      <c r="Q37" s="29" cm="1">
        <f t="array" aca="1" ref="Q37" ca="1">SUM(IF(($L37:$O37=1)*(TRANSPOSE(Q$31:Q$34)=1),1, IF(($L37:$O37=0)*(TRANSPOSE(Q$31:Q$34)=0),$E$7,0)))</f>
        <v>0</v>
      </c>
      <c r="R37" s="7" cm="1">
        <f t="array" aca="1" ref="R37" ca="1">SUM(IF(($L37:$O37=1)*(TRANSPOSE(R$31:R$34)=1),1, IF(($L37:$O37=0)*(TRANSPOSE(R$31:R$34)=0),$E$7,0)))</f>
        <v>0</v>
      </c>
      <c r="S37" s="2" cm="1">
        <f t="array" aca="1" ref="S37" ca="1">SUM(IF(($L37:$O37=1)*(TRANSPOSE(S$31:S$34)=1),1, IF(($L37:$O37=0)*(TRANSPOSE(S$31:S$34)=0),$E$7,0)))</f>
        <v>1.2</v>
      </c>
      <c r="T37" s="2" cm="1">
        <f t="array" aca="1" ref="T37" ca="1">SUM(IF(($L37:$O37=1)*(TRANSPOSE(T$31:T$34)=1),1, IF(($L37:$O37=0)*(TRANSPOSE(T$31:T$34)=0),$E$7,0)))</f>
        <v>1.2</v>
      </c>
      <c r="U37" s="2" cm="1">
        <f t="array" aca="1" ref="U37" ca="1">SUM(IF(($L37:$O37=1)*(TRANSPOSE(U$31:U$34)=1),1, IF(($L37:$O37=0)*(TRANSPOSE(U$31:U$34)=0),$E$7,0)))</f>
        <v>2.2000000000000002</v>
      </c>
      <c r="V37" s="2" cm="1">
        <f t="array" aca="1" ref="V37" ca="1">SUM(IF(($L37:$O37=1)*(TRANSPOSE(V$31:V$34)=1),1, IF(($L37:$O37=0)*(TRANSPOSE(V$31:V$34)=0),$E$7,0)))</f>
        <v>0</v>
      </c>
      <c r="W37" s="2" cm="1">
        <f t="array" aca="1" ref="W37" ca="1">SUM(IF(($L37:$O37=1)*(TRANSPOSE(W$31:W$34)=1),1, IF(($L37:$O37=0)*(TRANSPOSE(W$31:W$34)=0),$E$7,0)))</f>
        <v>2.2000000000000002</v>
      </c>
      <c r="X37" s="2" cm="1">
        <f t="array" aca="1" ref="X37" ca="1">SUM(IF(($L37:$O37=1)*(TRANSPOSE(X$31:X$34)=1),1, IF(($L37:$O37=0)*(TRANSPOSE(X$31:X$34)=0),$E$7,0)))</f>
        <v>1.7999999999999998</v>
      </c>
      <c r="Y37" s="2" cm="1">
        <f t="array" aca="1" ref="Y37" ca="1">SUM(IF(($L37:$O37=1)*(TRANSPOSE(Y$31:Y$34)=1),1, IF(($L37:$O37=0)*(TRANSPOSE(Y$31:Y$34)=0),$E$7,0)))</f>
        <v>0</v>
      </c>
      <c r="AA37" s="11"/>
      <c r="AB37" s="28" cm="1">
        <f t="array" aca="1" ref="AB37" ca="1">SUM(--($L37:$O37=TRANSPOSE(Q$31:Q$34)))</f>
        <v>0</v>
      </c>
      <c r="AC37" s="7" cm="1">
        <f t="array" aca="1" ref="AC37" ca="1">SUM(--($L37:$O37=TRANSPOSE(R$31:R$34)))</f>
        <v>0</v>
      </c>
      <c r="AD37" s="2" cm="1">
        <f t="array" aca="1" ref="AD37" ca="1">SUM(--($L37:$O37=TRANSPOSE(S$31:S$34)))</f>
        <v>2</v>
      </c>
      <c r="AE37" s="2" cm="1">
        <f t="array" aca="1" ref="AE37" ca="1">SUM(--($L37:$O37=TRANSPOSE(T$31:T$34)))</f>
        <v>2</v>
      </c>
      <c r="AF37" s="2" cm="1">
        <f t="array" aca="1" ref="AF37" ca="1">SUM(--($L37:$O37=TRANSPOSE(U$31:U$34)))</f>
        <v>3</v>
      </c>
      <c r="AG37" s="2" cm="1">
        <f t="array" aca="1" ref="AG37" ca="1">SUM(--($L37:$O37=TRANSPOSE(V$31:V$34)))</f>
        <v>0</v>
      </c>
      <c r="AH37" s="2" cm="1">
        <f t="array" aca="1" ref="AH37" ca="1">SUM(--($L37:$O37=TRANSPOSE(W$31:W$34)))</f>
        <v>3</v>
      </c>
      <c r="AI37" s="2" cm="1">
        <f t="array" aca="1" ref="AI37" ca="1">SUM(--($L37:$O37=TRANSPOSE(X$31:X$34)))</f>
        <v>3</v>
      </c>
      <c r="AJ37" s="2" cm="1">
        <f t="array" aca="1" ref="AJ37" ca="1">SUM(--($L37:$O37=TRANSPOSE(Y$31:Y$34)))</f>
        <v>0</v>
      </c>
      <c r="AL37" s="11"/>
      <c r="AM37" s="30" cm="1">
        <f t="array" aca="1" ref="AM37:AU45" ca="1">MMULT(_xlfn.ANCHORARRAY(L37),_xlfn.ANCHORARRAY(Q31))</f>
        <v>0</v>
      </c>
      <c r="AN37" s="16">
        <f ca="1"/>
        <v>0</v>
      </c>
      <c r="AO37" s="2">
        <f ca="1"/>
        <v>0</v>
      </c>
      <c r="AP37" s="2">
        <f ca="1"/>
        <v>0</v>
      </c>
      <c r="AQ37" s="2">
        <f ca="1"/>
        <v>1</v>
      </c>
      <c r="AR37" s="2">
        <f ca="1"/>
        <v>0</v>
      </c>
      <c r="AS37" s="2">
        <f ca="1"/>
        <v>1</v>
      </c>
      <c r="AT37" s="2">
        <f ca="1"/>
        <v>0</v>
      </c>
      <c r="AU37" s="4">
        <f ca="1"/>
        <v>0</v>
      </c>
    </row>
    <row r="38" spans="8:49">
      <c r="L38" s="51">
        <f ca="1"/>
        <v>0</v>
      </c>
      <c r="M38" s="51">
        <f ca="1"/>
        <v>0</v>
      </c>
      <c r="N38" s="51">
        <f ca="1"/>
        <v>0</v>
      </c>
      <c r="O38" s="51">
        <f ca="1"/>
        <v>1</v>
      </c>
      <c r="Q38" s="8" cm="1">
        <f t="array" aca="1" ref="Q38" ca="1">SUM(IF(($L38:$O38=1)*(TRANSPOSE(Q$31:Q$34)=1),1, IF(($L38:$O38=0)*(TRANSPOSE(Q$31:Q$34)=0),$E$7,0)))</f>
        <v>0</v>
      </c>
      <c r="R38" s="2" cm="1">
        <f t="array" aca="1" ref="R38" ca="1">SUM(IF(($L38:$O38=1)*(TRANSPOSE(R$31:R$34)=1),1, IF(($L38:$O38=0)*(TRANSPOSE(R$31:R$34)=0),$E$7,0)))</f>
        <v>0</v>
      </c>
      <c r="S38" s="2" cm="1">
        <f t="array" aca="1" ref="S38" ca="1">SUM(IF(($L38:$O38=1)*(TRANSPOSE(S$31:S$34)=1),1, IF(($L38:$O38=0)*(TRANSPOSE(S$31:S$34)=0),$E$7,0)))</f>
        <v>1.2</v>
      </c>
      <c r="T38" s="2" cm="1">
        <f t="array" aca="1" ref="T38" ca="1">SUM(IF(($L38:$O38=1)*(TRANSPOSE(T$31:T$34)=1),1, IF(($L38:$O38=0)*(TRANSPOSE(T$31:T$34)=0),$E$7,0)))</f>
        <v>1.2</v>
      </c>
      <c r="U38" s="2" cm="1">
        <f t="array" aca="1" ref="U38" ca="1">SUM(IF(($L38:$O38=1)*(TRANSPOSE(U$31:U$34)=1),1, IF(($L38:$O38=0)*(TRANSPOSE(U$31:U$34)=0),$E$7,0)))</f>
        <v>2.2000000000000002</v>
      </c>
      <c r="V38" s="2" cm="1">
        <f t="array" aca="1" ref="V38" ca="1">SUM(IF(($L38:$O38=1)*(TRANSPOSE(V$31:V$34)=1),1, IF(($L38:$O38=0)*(TRANSPOSE(V$31:V$34)=0),$E$7,0)))</f>
        <v>0</v>
      </c>
      <c r="W38" s="2" cm="1">
        <f t="array" aca="1" ref="W38" ca="1">SUM(IF(($L38:$O38=1)*(TRANSPOSE(W$31:W$34)=1),1, IF(($L38:$O38=0)*(TRANSPOSE(W$31:W$34)=0),$E$7,0)))</f>
        <v>2.2000000000000002</v>
      </c>
      <c r="X38" s="2" cm="1">
        <f t="array" aca="1" ref="X38" ca="1">SUM(IF(($L38:$O38=1)*(TRANSPOSE(X$31:X$34)=1),1, IF(($L38:$O38=0)*(TRANSPOSE(X$31:X$34)=0),$E$7,0)))</f>
        <v>1.7999999999999998</v>
      </c>
      <c r="Y38" s="2" cm="1">
        <f t="array" aca="1" ref="Y38" ca="1">SUM(IF(($L38:$O38=1)*(TRANSPOSE(Y$31:Y$34)=1),1, IF(($L38:$O38=0)*(TRANSPOSE(Y$31:Y$34)=0),$E$7,0)))</f>
        <v>0</v>
      </c>
      <c r="AA38" s="11"/>
      <c r="AB38" s="8" cm="1">
        <f t="array" aca="1" ref="AB38" ca="1">SUM(--($L38:$O38=TRANSPOSE(Q$31:Q$34)))</f>
        <v>0</v>
      </c>
      <c r="AC38" s="2" cm="1">
        <f t="array" aca="1" ref="AC38" ca="1">SUM(--($L38:$O38=TRANSPOSE(R$31:R$34)))</f>
        <v>0</v>
      </c>
      <c r="AD38" s="2" cm="1">
        <f t="array" aca="1" ref="AD38" ca="1">SUM(--($L38:$O38=TRANSPOSE(S$31:S$34)))</f>
        <v>2</v>
      </c>
      <c r="AE38" s="2" cm="1">
        <f t="array" aca="1" ref="AE38" ca="1">SUM(--($L38:$O38=TRANSPOSE(T$31:T$34)))</f>
        <v>2</v>
      </c>
      <c r="AF38" s="2" cm="1">
        <f t="array" aca="1" ref="AF38" ca="1">SUM(--($L38:$O38=TRANSPOSE(U$31:U$34)))</f>
        <v>3</v>
      </c>
      <c r="AG38" s="2" cm="1">
        <f t="array" aca="1" ref="AG38" ca="1">SUM(--($L38:$O38=TRANSPOSE(V$31:V$34)))</f>
        <v>0</v>
      </c>
      <c r="AH38" s="2" cm="1">
        <f t="array" aca="1" ref="AH38" ca="1">SUM(--($L38:$O38=TRANSPOSE(W$31:W$34)))</f>
        <v>3</v>
      </c>
      <c r="AI38" s="2" cm="1">
        <f t="array" aca="1" ref="AI38" ca="1">SUM(--($L38:$O38=TRANSPOSE(X$31:X$34)))</f>
        <v>3</v>
      </c>
      <c r="AJ38" s="2" cm="1">
        <f t="array" aca="1" ref="AJ38" ca="1">SUM(--($L38:$O38=TRANSPOSE(Y$31:Y$34)))</f>
        <v>0</v>
      </c>
      <c r="AL38" s="11"/>
      <c r="AM38" s="8">
        <f ca="1"/>
        <v>0</v>
      </c>
      <c r="AN38" s="4">
        <f ca="1"/>
        <v>0</v>
      </c>
      <c r="AO38" s="2">
        <f ca="1"/>
        <v>0</v>
      </c>
      <c r="AP38" s="2">
        <f ca="1"/>
        <v>0</v>
      </c>
      <c r="AQ38" s="2">
        <f ca="1"/>
        <v>1</v>
      </c>
      <c r="AR38" s="2">
        <f ca="1"/>
        <v>0</v>
      </c>
      <c r="AS38" s="2">
        <f ca="1"/>
        <v>1</v>
      </c>
      <c r="AT38" s="2">
        <f ca="1"/>
        <v>0</v>
      </c>
      <c r="AU38" s="4">
        <f ca="1"/>
        <v>0</v>
      </c>
    </row>
    <row r="39" spans="8:49">
      <c r="L39" s="18">
        <f ca="1"/>
        <v>0</v>
      </c>
      <c r="M39" s="18">
        <f ca="1"/>
        <v>0</v>
      </c>
      <c r="N39" s="18">
        <f ca="1"/>
        <v>1</v>
      </c>
      <c r="O39" s="18">
        <f ca="1"/>
        <v>1</v>
      </c>
      <c r="Q39" s="2" cm="1">
        <f t="array" aca="1" ref="Q39" ca="1">SUM(IF(($L39:$O39=1)*(TRANSPOSE(Q$31:Q$34)=1),1, IF(($L39:$O39=0)*(TRANSPOSE(Q$31:Q$34)=0),$E$7,0)))</f>
        <v>1</v>
      </c>
      <c r="R39" s="2" cm="1">
        <f t="array" aca="1" ref="R39" ca="1">SUM(IF(($L39:$O39=1)*(TRANSPOSE(R$31:R$34)=1),1, IF(($L39:$O39=0)*(TRANSPOSE(R$31:R$34)=0),$E$7,0)))</f>
        <v>1</v>
      </c>
      <c r="S39" s="2" cm="1">
        <f t="array" aca="1" ref="S39" ca="1">SUM(IF(($L39:$O39=1)*(TRANSPOSE(S$31:S$34)=1),1, IF(($L39:$O39=0)*(TRANSPOSE(S$31:S$34)=0),$E$7,0)))</f>
        <v>0.6</v>
      </c>
      <c r="T39" s="2" cm="1">
        <f t="array" aca="1" ref="T39" ca="1">SUM(IF(($L39:$O39=1)*(TRANSPOSE(T$31:T$34)=1),1, IF(($L39:$O39=0)*(TRANSPOSE(T$31:T$34)=0),$E$7,0)))</f>
        <v>0.6</v>
      </c>
      <c r="U39" s="2" cm="1">
        <f t="array" aca="1" ref="U39" ca="1">SUM(IF(($L39:$O39=1)*(TRANSPOSE(U$31:U$34)=1),1, IF(($L39:$O39=0)*(TRANSPOSE(U$31:U$34)=0),$E$7,0)))</f>
        <v>1.6</v>
      </c>
      <c r="V39" s="2" cm="1">
        <f t="array" aca="1" ref="V39" ca="1">SUM(IF(($L39:$O39=1)*(TRANSPOSE(V$31:V$34)=1),1, IF(($L39:$O39=0)*(TRANSPOSE(V$31:V$34)=0),$E$7,0)))</f>
        <v>1</v>
      </c>
      <c r="W39" s="2" cm="1">
        <f t="array" aca="1" ref="W39" ca="1">SUM(IF(($L39:$O39=1)*(TRANSPOSE(W$31:W$34)=1),1, IF(($L39:$O39=0)*(TRANSPOSE(W$31:W$34)=0),$E$7,0)))</f>
        <v>1.6</v>
      </c>
      <c r="X39" s="2" cm="1">
        <f t="array" aca="1" ref="X39" ca="1">SUM(IF(($L39:$O39=1)*(TRANSPOSE(X$31:X$34)=1),1, IF(($L39:$O39=0)*(TRANSPOSE(X$31:X$34)=0),$E$7,0)))</f>
        <v>1.2</v>
      </c>
      <c r="Y39" s="2" cm="1">
        <f t="array" aca="1" ref="Y39" ca="1">SUM(IF(($L39:$O39=1)*(TRANSPOSE(Y$31:Y$34)=1),1, IF(($L39:$O39=0)*(TRANSPOSE(Y$31:Y$34)=0),$E$7,0)))</f>
        <v>1</v>
      </c>
      <c r="AA39" s="11"/>
      <c r="AB39" s="2" cm="1">
        <f t="array" aca="1" ref="AB39" ca="1">SUM(--($L39:$O39=TRANSPOSE(Q$31:Q$34)))</f>
        <v>1</v>
      </c>
      <c r="AC39" s="2" cm="1">
        <f t="array" aca="1" ref="AC39" ca="1">SUM(--($L39:$O39=TRANSPOSE(R$31:R$34)))</f>
        <v>1</v>
      </c>
      <c r="AD39" s="2" cm="1">
        <f t="array" aca="1" ref="AD39" ca="1">SUM(--($L39:$O39=TRANSPOSE(S$31:S$34)))</f>
        <v>1</v>
      </c>
      <c r="AE39" s="2" cm="1">
        <f t="array" aca="1" ref="AE39" ca="1">SUM(--($L39:$O39=TRANSPOSE(T$31:T$34)))</f>
        <v>1</v>
      </c>
      <c r="AF39" s="2" cm="1">
        <f t="array" aca="1" ref="AF39" ca="1">SUM(--($L39:$O39=TRANSPOSE(U$31:U$34)))</f>
        <v>2</v>
      </c>
      <c r="AG39" s="2" cm="1">
        <f t="array" aca="1" ref="AG39" ca="1">SUM(--($L39:$O39=TRANSPOSE(V$31:V$34)))</f>
        <v>1</v>
      </c>
      <c r="AH39" s="2" cm="1">
        <f t="array" aca="1" ref="AH39" ca="1">SUM(--($L39:$O39=TRANSPOSE(W$31:W$34)))</f>
        <v>2</v>
      </c>
      <c r="AI39" s="2" cm="1">
        <f t="array" aca="1" ref="AI39" ca="1">SUM(--($L39:$O39=TRANSPOSE(X$31:X$34)))</f>
        <v>2</v>
      </c>
      <c r="AJ39" s="2" cm="1">
        <f t="array" aca="1" ref="AJ39" ca="1">SUM(--($L39:$O39=TRANSPOSE(Y$31:Y$34)))</f>
        <v>1</v>
      </c>
      <c r="AL39" s="11"/>
      <c r="AM39" s="2">
        <f ca="1"/>
        <v>1</v>
      </c>
      <c r="AN39" s="4">
        <f ca="1"/>
        <v>1</v>
      </c>
      <c r="AO39" s="2">
        <f ca="1"/>
        <v>0</v>
      </c>
      <c r="AP39" s="2">
        <f ca="1"/>
        <v>0</v>
      </c>
      <c r="AQ39" s="2">
        <f ca="1"/>
        <v>1</v>
      </c>
      <c r="AR39" s="2">
        <f ca="1"/>
        <v>1</v>
      </c>
      <c r="AS39" s="2">
        <f ca="1"/>
        <v>1</v>
      </c>
      <c r="AT39" s="2">
        <f ca="1"/>
        <v>0</v>
      </c>
      <c r="AU39" s="4">
        <f ca="1"/>
        <v>1</v>
      </c>
    </row>
    <row r="40" spans="8:49">
      <c r="L40" s="18">
        <f ca="1"/>
        <v>1</v>
      </c>
      <c r="M40" s="18">
        <f ca="1"/>
        <v>1</v>
      </c>
      <c r="N40" s="18">
        <f ca="1"/>
        <v>0</v>
      </c>
      <c r="O40" s="18">
        <f ca="1"/>
        <v>0</v>
      </c>
      <c r="Q40" s="2" cm="1">
        <f t="array" aca="1" ref="Q40" ca="1">SUM(IF(($L40:$O40=1)*(TRANSPOSE(Q$31:Q$34)=1),1, IF(($L40:$O40=0)*(TRANSPOSE(Q$31:Q$34)=0),$E$7,0)))</f>
        <v>2.6</v>
      </c>
      <c r="R40" s="2" cm="1">
        <f t="array" aca="1" ref="R40" ca="1">SUM(IF(($L40:$O40=1)*(TRANSPOSE(R$31:R$34)=1),1, IF(($L40:$O40=0)*(TRANSPOSE(R$31:R$34)=0),$E$7,0)))</f>
        <v>2.6</v>
      </c>
      <c r="S40" s="2" cm="1">
        <f t="array" aca="1" ref="S40" ca="1">SUM(IF(($L40:$O40=1)*(TRANSPOSE(S$31:S$34)=1),1, IF(($L40:$O40=0)*(TRANSPOSE(S$31:S$34)=0),$E$7,0)))</f>
        <v>2.2000000000000002</v>
      </c>
      <c r="T40" s="2" cm="1">
        <f t="array" aca="1" ref="T40" ca="1">SUM(IF(($L40:$O40=1)*(TRANSPOSE(T$31:T$34)=1),1, IF(($L40:$O40=0)*(TRANSPOSE(T$31:T$34)=0),$E$7,0)))</f>
        <v>2.2000000000000002</v>
      </c>
      <c r="U40" s="2" cm="1">
        <f t="array" aca="1" ref="U40" ca="1">SUM(IF(($L40:$O40=1)*(TRANSPOSE(U$31:U$34)=1),1, IF(($L40:$O40=0)*(TRANSPOSE(U$31:U$34)=0),$E$7,0)))</f>
        <v>1.6</v>
      </c>
      <c r="V40" s="2" cm="1">
        <f t="array" aca="1" ref="V40" ca="1">SUM(IF(($L40:$O40=1)*(TRANSPOSE(V$31:V$34)=1),1, IF(($L40:$O40=0)*(TRANSPOSE(V$31:V$34)=0),$E$7,0)))</f>
        <v>2.6</v>
      </c>
      <c r="W40" s="2" cm="1">
        <f t="array" aca="1" ref="W40" ca="1">SUM(IF(($L40:$O40=1)*(TRANSPOSE(W$31:W$34)=1),1, IF(($L40:$O40=0)*(TRANSPOSE(W$31:W$34)=0),$E$7,0)))</f>
        <v>1.6</v>
      </c>
      <c r="X40" s="2" cm="1">
        <f t="array" aca="1" ref="X40" ca="1">SUM(IF(($L40:$O40=1)*(TRANSPOSE(X$31:X$34)=1),1, IF(($L40:$O40=0)*(TRANSPOSE(X$31:X$34)=0),$E$7,0)))</f>
        <v>1.2</v>
      </c>
      <c r="Y40" s="2" cm="1">
        <f t="array" aca="1" ref="Y40" ca="1">SUM(IF(($L40:$O40=1)*(TRANSPOSE(Y$31:Y$34)=1),1, IF(($L40:$O40=0)*(TRANSPOSE(Y$31:Y$34)=0),$E$7,0)))</f>
        <v>2.6</v>
      </c>
      <c r="AA40" s="11"/>
      <c r="AB40" s="2" cm="1">
        <f t="array" aca="1" ref="AB40" ca="1">SUM(--($L40:$O40=TRANSPOSE(Q$31:Q$34)))</f>
        <v>3</v>
      </c>
      <c r="AC40" s="2" cm="1">
        <f t="array" aca="1" ref="AC40" ca="1">SUM(--($L40:$O40=TRANSPOSE(R$31:R$34)))</f>
        <v>3</v>
      </c>
      <c r="AD40" s="2" cm="1">
        <f t="array" aca="1" ref="AD40" ca="1">SUM(--($L40:$O40=TRANSPOSE(S$31:S$34)))</f>
        <v>3</v>
      </c>
      <c r="AE40" s="2" cm="1">
        <f t="array" aca="1" ref="AE40" ca="1">SUM(--($L40:$O40=TRANSPOSE(T$31:T$34)))</f>
        <v>3</v>
      </c>
      <c r="AF40" s="2" cm="1">
        <f t="array" aca="1" ref="AF40" ca="1">SUM(--($L40:$O40=TRANSPOSE(U$31:U$34)))</f>
        <v>2</v>
      </c>
      <c r="AG40" s="2" cm="1">
        <f t="array" aca="1" ref="AG40" ca="1">SUM(--($L40:$O40=TRANSPOSE(V$31:V$34)))</f>
        <v>3</v>
      </c>
      <c r="AH40" s="2" cm="1">
        <f t="array" aca="1" ref="AH40" ca="1">SUM(--($L40:$O40=TRANSPOSE(W$31:W$34)))</f>
        <v>2</v>
      </c>
      <c r="AI40" s="2" cm="1">
        <f t="array" aca="1" ref="AI40" ca="1">SUM(--($L40:$O40=TRANSPOSE(X$31:X$34)))</f>
        <v>2</v>
      </c>
      <c r="AJ40" s="2" cm="1">
        <f t="array" aca="1" ref="AJ40" ca="1">SUM(--($L40:$O40=TRANSPOSE(Y$31:Y$34)))</f>
        <v>3</v>
      </c>
      <c r="AL40" s="11"/>
      <c r="AM40" s="2">
        <f ca="1"/>
        <v>2</v>
      </c>
      <c r="AN40" s="4">
        <f ca="1"/>
        <v>2</v>
      </c>
      <c r="AO40" s="2">
        <f ca="1"/>
        <v>1</v>
      </c>
      <c r="AP40" s="2">
        <f ca="1"/>
        <v>1</v>
      </c>
      <c r="AQ40" s="2">
        <f ca="1"/>
        <v>1</v>
      </c>
      <c r="AR40" s="2">
        <f ca="1"/>
        <v>2</v>
      </c>
      <c r="AS40" s="2">
        <f ca="1"/>
        <v>1</v>
      </c>
      <c r="AT40" s="2">
        <f ca="1"/>
        <v>0</v>
      </c>
      <c r="AU40" s="4">
        <f ca="1"/>
        <v>2</v>
      </c>
    </row>
    <row r="41" spans="8:49">
      <c r="L41" s="18">
        <f ca="1"/>
        <v>0</v>
      </c>
      <c r="M41" s="18">
        <f ca="1"/>
        <v>0</v>
      </c>
      <c r="N41" s="18">
        <f ca="1"/>
        <v>1</v>
      </c>
      <c r="O41" s="18">
        <f ca="1"/>
        <v>0</v>
      </c>
      <c r="Q41" s="2" cm="1">
        <f t="array" aca="1" ref="Q41" ca="1">SUM(IF(($L41:$O41=1)*(TRANSPOSE(Q$31:Q$34)=1),1, IF(($L41:$O41=0)*(TRANSPOSE(Q$31:Q$34)=0),$E$7,0)))</f>
        <v>1.6</v>
      </c>
      <c r="R41" s="2" cm="1">
        <f t="array" aca="1" ref="R41" ca="1">SUM(IF(($L41:$O41=1)*(TRANSPOSE(R$31:R$34)=1),1, IF(($L41:$O41=0)*(TRANSPOSE(R$31:R$34)=0),$E$7,0)))</f>
        <v>1.6</v>
      </c>
      <c r="S41" s="2" cm="1">
        <f t="array" aca="1" ref="S41" ca="1">SUM(IF(($L41:$O41=1)*(TRANSPOSE(S$31:S$34)=1),1, IF(($L41:$O41=0)*(TRANSPOSE(S$31:S$34)=0),$E$7,0)))</f>
        <v>1.2</v>
      </c>
      <c r="T41" s="2" cm="1">
        <f t="array" aca="1" ref="T41" ca="1">SUM(IF(($L41:$O41=1)*(TRANSPOSE(T$31:T$34)=1),1, IF(($L41:$O41=0)*(TRANSPOSE(T$31:T$34)=0),$E$7,0)))</f>
        <v>1.2</v>
      </c>
      <c r="U41" s="2" cm="1">
        <f t="array" aca="1" ref="U41" ca="1">SUM(IF(($L41:$O41=1)*(TRANSPOSE(U$31:U$34)=1),1, IF(($L41:$O41=0)*(TRANSPOSE(U$31:U$34)=0),$E$7,0)))</f>
        <v>0.6</v>
      </c>
      <c r="V41" s="2" cm="1">
        <f t="array" aca="1" ref="V41" ca="1">SUM(IF(($L41:$O41=1)*(TRANSPOSE(V$31:V$34)=1),1, IF(($L41:$O41=0)*(TRANSPOSE(V$31:V$34)=0),$E$7,0)))</f>
        <v>1.6</v>
      </c>
      <c r="W41" s="2" cm="1">
        <f t="array" aca="1" ref="W41" ca="1">SUM(IF(($L41:$O41=1)*(TRANSPOSE(W$31:W$34)=1),1, IF(($L41:$O41=0)*(TRANSPOSE(W$31:W$34)=0),$E$7,0)))</f>
        <v>0.6</v>
      </c>
      <c r="X41" s="2" cm="1">
        <f t="array" aca="1" ref="X41" ca="1">SUM(IF(($L41:$O41=1)*(TRANSPOSE(X$31:X$34)=1),1, IF(($L41:$O41=0)*(TRANSPOSE(X$31:X$34)=0),$E$7,0)))</f>
        <v>1.7999999999999998</v>
      </c>
      <c r="Y41" s="2" cm="1">
        <f t="array" aca="1" ref="Y41" ca="1">SUM(IF(($L41:$O41=1)*(TRANSPOSE(Y$31:Y$34)=1),1, IF(($L41:$O41=0)*(TRANSPOSE(Y$31:Y$34)=0),$E$7,0)))</f>
        <v>1.6</v>
      </c>
      <c r="AA41" s="11"/>
      <c r="AB41" s="2" cm="1">
        <f t="array" aca="1" ref="AB41" ca="1">SUM(--($L41:$O41=TRANSPOSE(Q$31:Q$34)))</f>
        <v>2</v>
      </c>
      <c r="AC41" s="2" cm="1">
        <f t="array" aca="1" ref="AC41" ca="1">SUM(--($L41:$O41=TRANSPOSE(R$31:R$34)))</f>
        <v>2</v>
      </c>
      <c r="AD41" s="2" cm="1">
        <f t="array" aca="1" ref="AD41" ca="1">SUM(--($L41:$O41=TRANSPOSE(S$31:S$34)))</f>
        <v>2</v>
      </c>
      <c r="AE41" s="2" cm="1">
        <f t="array" aca="1" ref="AE41" ca="1">SUM(--($L41:$O41=TRANSPOSE(T$31:T$34)))</f>
        <v>2</v>
      </c>
      <c r="AF41" s="2" cm="1">
        <f t="array" aca="1" ref="AF41" ca="1">SUM(--($L41:$O41=TRANSPOSE(U$31:U$34)))</f>
        <v>1</v>
      </c>
      <c r="AG41" s="2" cm="1">
        <f t="array" aca="1" ref="AG41" ca="1">SUM(--($L41:$O41=TRANSPOSE(V$31:V$34)))</f>
        <v>2</v>
      </c>
      <c r="AH41" s="2" cm="1">
        <f t="array" aca="1" ref="AH41" ca="1">SUM(--($L41:$O41=TRANSPOSE(W$31:W$34)))</f>
        <v>1</v>
      </c>
      <c r="AI41" s="2" cm="1">
        <f t="array" aca="1" ref="AI41" ca="1">SUM(--($L41:$O41=TRANSPOSE(X$31:X$34)))</f>
        <v>3</v>
      </c>
      <c r="AJ41" s="2" cm="1">
        <f t="array" aca="1" ref="AJ41" ca="1">SUM(--($L41:$O41=TRANSPOSE(Y$31:Y$34)))</f>
        <v>2</v>
      </c>
      <c r="AL41" s="11"/>
      <c r="AM41" s="2">
        <f ca="1"/>
        <v>1</v>
      </c>
      <c r="AN41" s="4">
        <f ca="1"/>
        <v>1</v>
      </c>
      <c r="AO41" s="2">
        <f ca="1"/>
        <v>0</v>
      </c>
      <c r="AP41" s="2">
        <f ca="1"/>
        <v>0</v>
      </c>
      <c r="AQ41" s="2">
        <f ca="1"/>
        <v>0</v>
      </c>
      <c r="AR41" s="2">
        <f ca="1"/>
        <v>1</v>
      </c>
      <c r="AS41" s="2">
        <f ca="1"/>
        <v>0</v>
      </c>
      <c r="AT41" s="2">
        <f ca="1"/>
        <v>0</v>
      </c>
      <c r="AU41" s="4">
        <f ca="1"/>
        <v>1</v>
      </c>
    </row>
    <row r="42" spans="8:49">
      <c r="L42" s="18">
        <f ca="1"/>
        <v>0</v>
      </c>
      <c r="M42" s="18">
        <f ca="1"/>
        <v>0</v>
      </c>
      <c r="N42" s="18">
        <f ca="1"/>
        <v>0</v>
      </c>
      <c r="O42" s="18">
        <f ca="1"/>
        <v>1</v>
      </c>
      <c r="Q42" s="2" cm="1">
        <f t="array" aca="1" ref="Q42" ca="1">SUM(IF(($L42:$O42=1)*(TRANSPOSE(Q$31:Q$34)=1),1, IF(($L42:$O42=0)*(TRANSPOSE(Q$31:Q$34)=0),$E$7,0)))</f>
        <v>0</v>
      </c>
      <c r="R42" s="2" cm="1">
        <f t="array" aca="1" ref="R42" ca="1">SUM(IF(($L42:$O42=1)*(TRANSPOSE(R$31:R$34)=1),1, IF(($L42:$O42=0)*(TRANSPOSE(R$31:R$34)=0),$E$7,0)))</f>
        <v>0</v>
      </c>
      <c r="S42" s="2" cm="1">
        <f t="array" aca="1" ref="S42" ca="1">SUM(IF(($L42:$O42=1)*(TRANSPOSE(S$31:S$34)=1),1, IF(($L42:$O42=0)*(TRANSPOSE(S$31:S$34)=0),$E$7,0)))</f>
        <v>1.2</v>
      </c>
      <c r="T42" s="2" cm="1">
        <f t="array" aca="1" ref="T42" ca="1">SUM(IF(($L42:$O42=1)*(TRANSPOSE(T$31:T$34)=1),1, IF(($L42:$O42=0)*(TRANSPOSE(T$31:T$34)=0),$E$7,0)))</f>
        <v>1.2</v>
      </c>
      <c r="U42" s="2" cm="1">
        <f t="array" aca="1" ref="U42" ca="1">SUM(IF(($L42:$O42=1)*(TRANSPOSE(U$31:U$34)=1),1, IF(($L42:$O42=0)*(TRANSPOSE(U$31:U$34)=0),$E$7,0)))</f>
        <v>2.2000000000000002</v>
      </c>
      <c r="V42" s="2" cm="1">
        <f t="array" aca="1" ref="V42" ca="1">SUM(IF(($L42:$O42=1)*(TRANSPOSE(V$31:V$34)=1),1, IF(($L42:$O42=0)*(TRANSPOSE(V$31:V$34)=0),$E$7,0)))</f>
        <v>0</v>
      </c>
      <c r="W42" s="2" cm="1">
        <f t="array" aca="1" ref="W42" ca="1">SUM(IF(($L42:$O42=1)*(TRANSPOSE(W$31:W$34)=1),1, IF(($L42:$O42=0)*(TRANSPOSE(W$31:W$34)=0),$E$7,0)))</f>
        <v>2.2000000000000002</v>
      </c>
      <c r="X42" s="2" cm="1">
        <f t="array" aca="1" ref="X42" ca="1">SUM(IF(($L42:$O42=1)*(TRANSPOSE(X$31:X$34)=1),1, IF(($L42:$O42=0)*(TRANSPOSE(X$31:X$34)=0),$E$7,0)))</f>
        <v>1.7999999999999998</v>
      </c>
      <c r="Y42" s="2" cm="1">
        <f t="array" aca="1" ref="Y42" ca="1">SUM(IF(($L42:$O42=1)*(TRANSPOSE(Y$31:Y$34)=1),1, IF(($L42:$O42=0)*(TRANSPOSE(Y$31:Y$34)=0),$E$7,0)))</f>
        <v>0</v>
      </c>
      <c r="AA42" s="11"/>
      <c r="AB42" s="2" cm="1">
        <f t="array" aca="1" ref="AB42" ca="1">SUM(--($L42:$O42=TRANSPOSE(Q$31:Q$34)))</f>
        <v>0</v>
      </c>
      <c r="AC42" s="2" cm="1">
        <f t="array" aca="1" ref="AC42" ca="1">SUM(--($L42:$O42=TRANSPOSE(R$31:R$34)))</f>
        <v>0</v>
      </c>
      <c r="AD42" s="2" cm="1">
        <f t="array" aca="1" ref="AD42" ca="1">SUM(--($L42:$O42=TRANSPOSE(S$31:S$34)))</f>
        <v>2</v>
      </c>
      <c r="AE42" s="2" cm="1">
        <f t="array" aca="1" ref="AE42" ca="1">SUM(--($L42:$O42=TRANSPOSE(T$31:T$34)))</f>
        <v>2</v>
      </c>
      <c r="AF42" s="2" cm="1">
        <f t="array" aca="1" ref="AF42" ca="1">SUM(--($L42:$O42=TRANSPOSE(U$31:U$34)))</f>
        <v>3</v>
      </c>
      <c r="AG42" s="2" cm="1">
        <f t="array" aca="1" ref="AG42" ca="1">SUM(--($L42:$O42=TRANSPOSE(V$31:V$34)))</f>
        <v>0</v>
      </c>
      <c r="AH42" s="2" cm="1">
        <f t="array" aca="1" ref="AH42" ca="1">SUM(--($L42:$O42=TRANSPOSE(W$31:W$34)))</f>
        <v>3</v>
      </c>
      <c r="AI42" s="2" cm="1">
        <f t="array" aca="1" ref="AI42" ca="1">SUM(--($L42:$O42=TRANSPOSE(X$31:X$34)))</f>
        <v>3</v>
      </c>
      <c r="AJ42" s="2" cm="1">
        <f t="array" aca="1" ref="AJ42" ca="1">SUM(--($L42:$O42=TRANSPOSE(Y$31:Y$34)))</f>
        <v>0</v>
      </c>
      <c r="AL42" s="11"/>
      <c r="AM42" s="2">
        <f ca="1"/>
        <v>0</v>
      </c>
      <c r="AN42" s="4">
        <f ca="1"/>
        <v>0</v>
      </c>
      <c r="AO42" s="2">
        <f ca="1"/>
        <v>0</v>
      </c>
      <c r="AP42" s="2">
        <f ca="1"/>
        <v>0</v>
      </c>
      <c r="AQ42" s="2">
        <f ca="1"/>
        <v>1</v>
      </c>
      <c r="AR42" s="2">
        <f ca="1"/>
        <v>0</v>
      </c>
      <c r="AS42" s="2">
        <f ca="1"/>
        <v>1</v>
      </c>
      <c r="AT42" s="2">
        <f ca="1"/>
        <v>0</v>
      </c>
      <c r="AU42" s="4">
        <f ca="1"/>
        <v>0</v>
      </c>
    </row>
    <row r="43" spans="8:49">
      <c r="L43" s="18">
        <f ca="1"/>
        <v>0</v>
      </c>
      <c r="M43" s="18">
        <f ca="1"/>
        <v>0</v>
      </c>
      <c r="N43" s="18">
        <f ca="1"/>
        <v>0</v>
      </c>
      <c r="O43" s="18">
        <f ca="1"/>
        <v>0</v>
      </c>
      <c r="Q43" s="2" cm="1">
        <f t="array" aca="1" ref="Q43" ca="1">SUM(IF(($L43:$O43=1)*(TRANSPOSE(Q$31:Q$34)=1),1, IF(($L43:$O43=0)*(TRANSPOSE(Q$31:Q$34)=0),$E$7,0)))</f>
        <v>0.6</v>
      </c>
      <c r="R43" s="2" cm="1">
        <f t="array" aca="1" ref="R43" ca="1">SUM(IF(($L43:$O43=1)*(TRANSPOSE(R$31:R$34)=1),1, IF(($L43:$O43=0)*(TRANSPOSE(R$31:R$34)=0),$E$7,0)))</f>
        <v>0.6</v>
      </c>
      <c r="S43" s="2" cm="1">
        <f t="array" aca="1" ref="S43" ca="1">SUM(IF(($L43:$O43=1)*(TRANSPOSE(S$31:S$34)=1),1, IF(($L43:$O43=0)*(TRANSPOSE(S$31:S$34)=0),$E$7,0)))</f>
        <v>1.7999999999999998</v>
      </c>
      <c r="T43" s="2" cm="1">
        <f t="array" aca="1" ref="T43" ca="1">SUM(IF(($L43:$O43=1)*(TRANSPOSE(T$31:T$34)=1),1, IF(($L43:$O43=0)*(TRANSPOSE(T$31:T$34)=0),$E$7,0)))</f>
        <v>1.7999999999999998</v>
      </c>
      <c r="U43" s="2" cm="1">
        <f t="array" aca="1" ref="U43" ca="1">SUM(IF(($L43:$O43=1)*(TRANSPOSE(U$31:U$34)=1),1, IF(($L43:$O43=0)*(TRANSPOSE(U$31:U$34)=0),$E$7,0)))</f>
        <v>1.2</v>
      </c>
      <c r="V43" s="2" cm="1">
        <f t="array" aca="1" ref="V43" ca="1">SUM(IF(($L43:$O43=1)*(TRANSPOSE(V$31:V$34)=1),1, IF(($L43:$O43=0)*(TRANSPOSE(V$31:V$34)=0),$E$7,0)))</f>
        <v>0.6</v>
      </c>
      <c r="W43" s="2" cm="1">
        <f t="array" aca="1" ref="W43" ca="1">SUM(IF(($L43:$O43=1)*(TRANSPOSE(W$31:W$34)=1),1, IF(($L43:$O43=0)*(TRANSPOSE(W$31:W$34)=0),$E$7,0)))</f>
        <v>1.2</v>
      </c>
      <c r="X43" s="2" cm="1">
        <f t="array" aca="1" ref="X43" ca="1">SUM(IF(($L43:$O43=1)*(TRANSPOSE(X$31:X$34)=1),1, IF(($L43:$O43=0)*(TRANSPOSE(X$31:X$34)=0),$E$7,0)))</f>
        <v>2.4</v>
      </c>
      <c r="Y43" s="2" cm="1">
        <f t="array" aca="1" ref="Y43" ca="1">SUM(IF(($L43:$O43=1)*(TRANSPOSE(Y$31:Y$34)=1),1, IF(($L43:$O43=0)*(TRANSPOSE(Y$31:Y$34)=0),$E$7,0)))</f>
        <v>0.6</v>
      </c>
      <c r="AA43" s="11"/>
      <c r="AB43" s="2" cm="1">
        <f t="array" aca="1" ref="AB43" ca="1">SUM(--($L43:$O43=TRANSPOSE(Q$31:Q$34)))</f>
        <v>1</v>
      </c>
      <c r="AC43" s="2" cm="1">
        <f t="array" aca="1" ref="AC43" ca="1">SUM(--($L43:$O43=TRANSPOSE(R$31:R$34)))</f>
        <v>1</v>
      </c>
      <c r="AD43" s="2" cm="1">
        <f t="array" aca="1" ref="AD43" ca="1">SUM(--($L43:$O43=TRANSPOSE(S$31:S$34)))</f>
        <v>3</v>
      </c>
      <c r="AE43" s="2" cm="1">
        <f t="array" aca="1" ref="AE43" ca="1">SUM(--($L43:$O43=TRANSPOSE(T$31:T$34)))</f>
        <v>3</v>
      </c>
      <c r="AF43" s="2" cm="1">
        <f t="array" aca="1" ref="AF43" ca="1">SUM(--($L43:$O43=TRANSPOSE(U$31:U$34)))</f>
        <v>2</v>
      </c>
      <c r="AG43" s="2" cm="1">
        <f t="array" aca="1" ref="AG43" ca="1">SUM(--($L43:$O43=TRANSPOSE(V$31:V$34)))</f>
        <v>1</v>
      </c>
      <c r="AH43" s="2" cm="1">
        <f t="array" aca="1" ref="AH43" ca="1">SUM(--($L43:$O43=TRANSPOSE(W$31:W$34)))</f>
        <v>2</v>
      </c>
      <c r="AI43" s="2" cm="1">
        <f t="array" aca="1" ref="AI43" ca="1">SUM(--($L43:$O43=TRANSPOSE(X$31:X$34)))</f>
        <v>4</v>
      </c>
      <c r="AJ43" s="2" cm="1">
        <f t="array" aca="1" ref="AJ43" ca="1">SUM(--($L43:$O43=TRANSPOSE(Y$31:Y$34)))</f>
        <v>1</v>
      </c>
      <c r="AL43" s="11"/>
      <c r="AM43" s="2">
        <f ca="1"/>
        <v>0</v>
      </c>
      <c r="AN43" s="4">
        <f ca="1"/>
        <v>0</v>
      </c>
      <c r="AO43" s="2">
        <f ca="1"/>
        <v>0</v>
      </c>
      <c r="AP43" s="2">
        <f ca="1"/>
        <v>0</v>
      </c>
      <c r="AQ43" s="2">
        <f ca="1"/>
        <v>0</v>
      </c>
      <c r="AR43" s="2">
        <f ca="1"/>
        <v>0</v>
      </c>
      <c r="AS43" s="2">
        <f ca="1"/>
        <v>0</v>
      </c>
      <c r="AT43" s="2">
        <f ca="1"/>
        <v>0</v>
      </c>
      <c r="AU43" s="4">
        <f ca="1"/>
        <v>0</v>
      </c>
    </row>
    <row r="44" spans="8:49">
      <c r="L44" s="18">
        <f ca="1"/>
        <v>0</v>
      </c>
      <c r="M44" s="18">
        <f ca="1"/>
        <v>1</v>
      </c>
      <c r="N44" s="18">
        <f ca="1"/>
        <v>0</v>
      </c>
      <c r="O44" s="18">
        <f ca="1"/>
        <v>0</v>
      </c>
      <c r="Q44" s="2" cm="1">
        <f t="array" aca="1" ref="Q44" ca="1">SUM(IF(($L44:$O44=1)*(TRANSPOSE(Q$31:Q$34)=1),1, IF(($L44:$O44=0)*(TRANSPOSE(Q$31:Q$34)=0),$E$7,0)))</f>
        <v>1.6</v>
      </c>
      <c r="R44" s="2" cm="1">
        <f t="array" aca="1" ref="R44" ca="1">SUM(IF(($L44:$O44=1)*(TRANSPOSE(R$31:R$34)=1),1, IF(($L44:$O44=0)*(TRANSPOSE(R$31:R$34)=0),$E$7,0)))</f>
        <v>1.6</v>
      </c>
      <c r="S44" s="2" cm="1">
        <f t="array" aca="1" ref="S44" ca="1">SUM(IF(($L44:$O44=1)*(TRANSPOSE(S$31:S$34)=1),1, IF(($L44:$O44=0)*(TRANSPOSE(S$31:S$34)=0),$E$7,0)))</f>
        <v>1.2</v>
      </c>
      <c r="T44" s="2" cm="1">
        <f t="array" aca="1" ref="T44" ca="1">SUM(IF(($L44:$O44=1)*(TRANSPOSE(T$31:T$34)=1),1, IF(($L44:$O44=0)*(TRANSPOSE(T$31:T$34)=0),$E$7,0)))</f>
        <v>2.8000000000000003</v>
      </c>
      <c r="U44" s="2" cm="1">
        <f t="array" aca="1" ref="U44" ca="1">SUM(IF(($L44:$O44=1)*(TRANSPOSE(U$31:U$34)=1),1, IF(($L44:$O44=0)*(TRANSPOSE(U$31:U$34)=0),$E$7,0)))</f>
        <v>0.6</v>
      </c>
      <c r="V44" s="2" cm="1">
        <f t="array" aca="1" ref="V44" ca="1">SUM(IF(($L44:$O44=1)*(TRANSPOSE(V$31:V$34)=1),1, IF(($L44:$O44=0)*(TRANSPOSE(V$31:V$34)=0),$E$7,0)))</f>
        <v>1.6</v>
      </c>
      <c r="W44" s="2" cm="1">
        <f t="array" aca="1" ref="W44" ca="1">SUM(IF(($L44:$O44=1)*(TRANSPOSE(W$31:W$34)=1),1, IF(($L44:$O44=0)*(TRANSPOSE(W$31:W$34)=0),$E$7,0)))</f>
        <v>0.6</v>
      </c>
      <c r="X44" s="2" cm="1">
        <f t="array" aca="1" ref="X44" ca="1">SUM(IF(($L44:$O44=1)*(TRANSPOSE(X$31:X$34)=1),1, IF(($L44:$O44=0)*(TRANSPOSE(X$31:X$34)=0),$E$7,0)))</f>
        <v>1.7999999999999998</v>
      </c>
      <c r="Y44" s="2" cm="1">
        <f t="array" aca="1" ref="Y44" ca="1">SUM(IF(($L44:$O44=1)*(TRANSPOSE(Y$31:Y$34)=1),1, IF(($L44:$O44=0)*(TRANSPOSE(Y$31:Y$34)=0),$E$7,0)))</f>
        <v>1.6</v>
      </c>
      <c r="AA44" s="11"/>
      <c r="AB44" s="2" cm="1">
        <f t="array" aca="1" ref="AB44" ca="1">SUM(--($L44:$O44=TRANSPOSE(Q$31:Q$34)))</f>
        <v>2</v>
      </c>
      <c r="AC44" s="2" cm="1">
        <f t="array" aca="1" ref="AC44" ca="1">SUM(--($L44:$O44=TRANSPOSE(R$31:R$34)))</f>
        <v>2</v>
      </c>
      <c r="AD44" s="2" cm="1">
        <f t="array" aca="1" ref="AD44" ca="1">SUM(--($L44:$O44=TRANSPOSE(S$31:S$34)))</f>
        <v>2</v>
      </c>
      <c r="AE44" s="2" cm="1">
        <f t="array" aca="1" ref="AE44" ca="1">SUM(--($L44:$O44=TRANSPOSE(T$31:T$34)))</f>
        <v>4</v>
      </c>
      <c r="AF44" s="2" cm="1">
        <f t="array" aca="1" ref="AF44" ca="1">SUM(--($L44:$O44=TRANSPOSE(U$31:U$34)))</f>
        <v>1</v>
      </c>
      <c r="AG44" s="2" cm="1">
        <f t="array" aca="1" ref="AG44" ca="1">SUM(--($L44:$O44=TRANSPOSE(V$31:V$34)))</f>
        <v>2</v>
      </c>
      <c r="AH44" s="2" cm="1">
        <f t="array" aca="1" ref="AH44" ca="1">SUM(--($L44:$O44=TRANSPOSE(W$31:W$34)))</f>
        <v>1</v>
      </c>
      <c r="AI44" s="2" cm="1">
        <f t="array" aca="1" ref="AI44" ca="1">SUM(--($L44:$O44=TRANSPOSE(X$31:X$34)))</f>
        <v>3</v>
      </c>
      <c r="AJ44" s="2" cm="1">
        <f t="array" aca="1" ref="AJ44" ca="1">SUM(--($L44:$O44=TRANSPOSE(Y$31:Y$34)))</f>
        <v>2</v>
      </c>
      <c r="AL44" s="11"/>
      <c r="AM44" s="2">
        <f ca="1"/>
        <v>1</v>
      </c>
      <c r="AN44" s="4">
        <f ca="1"/>
        <v>1</v>
      </c>
      <c r="AO44" s="2">
        <f ca="1"/>
        <v>0</v>
      </c>
      <c r="AP44" s="2">
        <f ca="1"/>
        <v>1</v>
      </c>
      <c r="AQ44" s="2">
        <f ca="1"/>
        <v>0</v>
      </c>
      <c r="AR44" s="2">
        <f ca="1"/>
        <v>1</v>
      </c>
      <c r="AS44" s="2">
        <f ca="1"/>
        <v>0</v>
      </c>
      <c r="AT44" s="2">
        <f ca="1"/>
        <v>0</v>
      </c>
      <c r="AU44" s="4">
        <f ca="1"/>
        <v>1</v>
      </c>
    </row>
    <row r="45" spans="8:49">
      <c r="L45" s="18">
        <f ca="1"/>
        <v>0</v>
      </c>
      <c r="M45" s="18">
        <f ca="1"/>
        <v>0</v>
      </c>
      <c r="N45" s="18">
        <f ca="1"/>
        <v>0</v>
      </c>
      <c r="O45" s="18">
        <f ca="1"/>
        <v>1</v>
      </c>
      <c r="Q45" s="2" cm="1">
        <f t="array" aca="1" ref="Q45" ca="1">SUM(IF(($L45:$O45=1)*(TRANSPOSE(Q$31:Q$34)=1),1, IF(($L45:$O45=0)*(TRANSPOSE(Q$31:Q$34)=0),$E$7,0)))</f>
        <v>0</v>
      </c>
      <c r="R45" s="2" cm="1">
        <f t="array" aca="1" ref="R45" ca="1">SUM(IF(($L45:$O45=1)*(TRANSPOSE(R$31:R$34)=1),1, IF(($L45:$O45=0)*(TRANSPOSE(R$31:R$34)=0),$E$7,0)))</f>
        <v>0</v>
      </c>
      <c r="S45" s="2" cm="1">
        <f t="array" aca="1" ref="S45" ca="1">SUM(IF(($L45:$O45=1)*(TRANSPOSE(S$31:S$34)=1),1, IF(($L45:$O45=0)*(TRANSPOSE(S$31:S$34)=0),$E$7,0)))</f>
        <v>1.2</v>
      </c>
      <c r="T45" s="2" cm="1">
        <f t="array" aca="1" ref="T45" ca="1">SUM(IF(($L45:$O45=1)*(TRANSPOSE(T$31:T$34)=1),1, IF(($L45:$O45=0)*(TRANSPOSE(T$31:T$34)=0),$E$7,0)))</f>
        <v>1.2</v>
      </c>
      <c r="U45" s="2" cm="1">
        <f t="array" aca="1" ref="U45" ca="1">SUM(IF(($L45:$O45=1)*(TRANSPOSE(U$31:U$34)=1),1, IF(($L45:$O45=0)*(TRANSPOSE(U$31:U$34)=0),$E$7,0)))</f>
        <v>2.2000000000000002</v>
      </c>
      <c r="V45" s="2" cm="1">
        <f t="array" aca="1" ref="V45" ca="1">SUM(IF(($L45:$O45=1)*(TRANSPOSE(V$31:V$34)=1),1, IF(($L45:$O45=0)*(TRANSPOSE(V$31:V$34)=0),$E$7,0)))</f>
        <v>0</v>
      </c>
      <c r="W45" s="2" cm="1">
        <f t="array" aca="1" ref="W45" ca="1">SUM(IF(($L45:$O45=1)*(TRANSPOSE(W$31:W$34)=1),1, IF(($L45:$O45=0)*(TRANSPOSE(W$31:W$34)=0),$E$7,0)))</f>
        <v>2.2000000000000002</v>
      </c>
      <c r="X45" s="2" cm="1">
        <f t="array" aca="1" ref="X45" ca="1">SUM(IF(($L45:$O45=1)*(TRANSPOSE(X$31:X$34)=1),1, IF(($L45:$O45=0)*(TRANSPOSE(X$31:X$34)=0),$E$7,0)))</f>
        <v>1.7999999999999998</v>
      </c>
      <c r="Y45" s="2" cm="1">
        <f t="array" aca="1" ref="Y45" ca="1">SUM(IF(($L45:$O45=1)*(TRANSPOSE(Y$31:Y$34)=1),1, IF(($L45:$O45=0)*(TRANSPOSE(Y$31:Y$34)=0),$E$7,0)))</f>
        <v>0</v>
      </c>
      <c r="AA45" s="11"/>
      <c r="AB45" s="2" cm="1">
        <f t="array" aca="1" ref="AB45" ca="1">SUM(--($L45:$O45=TRANSPOSE(Q$31:Q$34)))</f>
        <v>0</v>
      </c>
      <c r="AC45" s="2" cm="1">
        <f t="array" aca="1" ref="AC45" ca="1">SUM(--($L45:$O45=TRANSPOSE(R$31:R$34)))</f>
        <v>0</v>
      </c>
      <c r="AD45" s="2" cm="1">
        <f t="array" aca="1" ref="AD45" ca="1">SUM(--($L45:$O45=TRANSPOSE(S$31:S$34)))</f>
        <v>2</v>
      </c>
      <c r="AE45" s="2" cm="1">
        <f t="array" aca="1" ref="AE45" ca="1">SUM(--($L45:$O45=TRANSPOSE(T$31:T$34)))</f>
        <v>2</v>
      </c>
      <c r="AF45" s="2" cm="1">
        <f t="array" aca="1" ref="AF45" ca="1">SUM(--($L45:$O45=TRANSPOSE(U$31:U$34)))</f>
        <v>3</v>
      </c>
      <c r="AG45" s="2" cm="1">
        <f t="array" aca="1" ref="AG45" ca="1">SUM(--($L45:$O45=TRANSPOSE(V$31:V$34)))</f>
        <v>0</v>
      </c>
      <c r="AH45" s="2" cm="1">
        <f t="array" aca="1" ref="AH45" ca="1">SUM(--($L45:$O45=TRANSPOSE(W$31:W$34)))</f>
        <v>3</v>
      </c>
      <c r="AI45" s="2" cm="1">
        <f t="array" aca="1" ref="AI45" ca="1">SUM(--($L45:$O45=TRANSPOSE(X$31:X$34)))</f>
        <v>3</v>
      </c>
      <c r="AJ45" s="2" cm="1">
        <f t="array" aca="1" ref="AJ45" ca="1">SUM(--($L45:$O45=TRANSPOSE(Y$31:Y$34)))</f>
        <v>0</v>
      </c>
      <c r="AL45" s="11"/>
      <c r="AM45" s="2">
        <f ca="1"/>
        <v>0</v>
      </c>
      <c r="AN45" s="4">
        <f ca="1"/>
        <v>0</v>
      </c>
      <c r="AO45" s="2">
        <f ca="1"/>
        <v>0</v>
      </c>
      <c r="AP45" s="2">
        <f ca="1"/>
        <v>0</v>
      </c>
      <c r="AQ45" s="2">
        <f ca="1"/>
        <v>1</v>
      </c>
      <c r="AR45" s="2">
        <f ca="1"/>
        <v>0</v>
      </c>
      <c r="AS45" s="2">
        <f ca="1"/>
        <v>1</v>
      </c>
      <c r="AT45" s="2">
        <f ca="1"/>
        <v>0</v>
      </c>
      <c r="AU45" s="4">
        <f ca="1"/>
        <v>0</v>
      </c>
    </row>
    <row r="46" spans="8:49">
      <c r="AA46" s="11"/>
      <c r="AL46" s="11"/>
    </row>
    <row r="47" spans="8:49">
      <c r="H47" s="48" t="s">
        <v>42</v>
      </c>
      <c r="I47" s="48"/>
      <c r="J47" s="48"/>
      <c r="K47" s="48"/>
      <c r="L47" s="48"/>
      <c r="M47" s="48"/>
      <c r="N47" s="48"/>
      <c r="O47" s="48"/>
      <c r="Q47" s="1" t="s">
        <v>43</v>
      </c>
      <c r="AA47" s="11"/>
      <c r="AB47" s="1" t="s">
        <v>43</v>
      </c>
      <c r="AL47" s="11"/>
      <c r="AM47" s="1" t="s">
        <v>26</v>
      </c>
      <c r="AR47" s="63"/>
      <c r="AS47" s="63"/>
      <c r="AT47" s="64" t="s">
        <v>27</v>
      </c>
      <c r="AU47" s="65">
        <v>0.125</v>
      </c>
    </row>
    <row r="48" spans="8:49">
      <c r="H48" s="34" t="s">
        <v>44</v>
      </c>
      <c r="M48" s="34" t="s">
        <v>45</v>
      </c>
      <c r="N48" s="26" t="s">
        <v>46</v>
      </c>
      <c r="O48" s="33">
        <f ca="1">COUNT(G7:O7)</f>
        <v>9</v>
      </c>
      <c r="Q48" s="2" cm="1">
        <f t="array" aca="1" ref="Q48:Y56" ca="1">O55*Q37:Y45+O56</f>
        <v>-1.0070314811665078</v>
      </c>
      <c r="R48" s="2">
        <f ca="1"/>
        <v>-1.0070314811665078</v>
      </c>
      <c r="S48" s="2">
        <f ca="1"/>
        <v>-0.15734866893226684</v>
      </c>
      <c r="T48" s="2">
        <f ca="1"/>
        <v>-0.15734866893226684</v>
      </c>
      <c r="U48" s="2">
        <f ca="1"/>
        <v>0.55072034126293401</v>
      </c>
      <c r="V48" s="2">
        <f ca="1"/>
        <v>-1.0070314811665078</v>
      </c>
      <c r="W48" s="2">
        <f ca="1"/>
        <v>0.55072034126293401</v>
      </c>
      <c r="X48" s="2">
        <f ca="1"/>
        <v>0.26749273718485345</v>
      </c>
      <c r="Y48" s="2">
        <f ca="1"/>
        <v>-1.0070314811665078</v>
      </c>
      <c r="AA48" s="11"/>
      <c r="AB48" s="2" cm="1">
        <f t="array" aca="1" ref="AB48:AJ56" ca="1">O55*AB37:AJ45+O56</f>
        <v>-1.0070314811665078</v>
      </c>
      <c r="AC48" s="4">
        <f ca="1"/>
        <v>-1.0070314811665078</v>
      </c>
      <c r="AD48" s="2">
        <f ca="1"/>
        <v>0.40910653922389373</v>
      </c>
      <c r="AE48" s="2">
        <f ca="1"/>
        <v>0.40910653922389373</v>
      </c>
      <c r="AF48" s="2">
        <f ca="1"/>
        <v>1.1171755494190945</v>
      </c>
      <c r="AG48" s="2">
        <f ca="1"/>
        <v>-1.0070314811665078</v>
      </c>
      <c r="AH48" s="2">
        <f ca="1"/>
        <v>1.1171755494190945</v>
      </c>
      <c r="AI48" s="2">
        <f ca="1"/>
        <v>1.1171755494190945</v>
      </c>
      <c r="AJ48" s="4">
        <f ca="1"/>
        <v>-1.0070314811665078</v>
      </c>
      <c r="AL48" s="11"/>
      <c r="AM48" s="2" cm="1">
        <f t="array" aca="1" ref="AM48:AU56" ca="1">AU47*_xlfn.ANCHORARRAY(AM37)</f>
        <v>0</v>
      </c>
      <c r="AN48" s="2">
        <f ca="1"/>
        <v>0</v>
      </c>
      <c r="AO48" s="2">
        <f ca="1"/>
        <v>0</v>
      </c>
      <c r="AP48" s="2">
        <f ca="1"/>
        <v>0</v>
      </c>
      <c r="AQ48" s="2">
        <f ca="1"/>
        <v>0.125</v>
      </c>
      <c r="AR48" s="2">
        <f ca="1"/>
        <v>0</v>
      </c>
      <c r="AS48" s="2">
        <f ca="1"/>
        <v>0.125</v>
      </c>
      <c r="AT48" s="2">
        <f ca="1"/>
        <v>0</v>
      </c>
      <c r="AU48" s="2">
        <f ca="1"/>
        <v>0</v>
      </c>
    </row>
    <row r="49" spans="7:47">
      <c r="H49" s="3" t="s">
        <v>47</v>
      </c>
      <c r="M49" s="34" t="s">
        <v>48</v>
      </c>
      <c r="N49" s="26" t="s">
        <v>46</v>
      </c>
      <c r="O49" s="31">
        <f ca="1">COUNT(G12:G15)</f>
        <v>4</v>
      </c>
      <c r="Q49" s="2">
        <f ca="1"/>
        <v>-1.0070314811665078</v>
      </c>
      <c r="R49" s="2">
        <f ca="1"/>
        <v>-1.0070314811665078</v>
      </c>
      <c r="S49" s="2">
        <f ca="1"/>
        <v>-0.15734866893226684</v>
      </c>
      <c r="T49" s="2">
        <f ca="1"/>
        <v>-0.15734866893226684</v>
      </c>
      <c r="U49" s="2">
        <f ca="1"/>
        <v>0.55072034126293401</v>
      </c>
      <c r="V49" s="2">
        <f ca="1"/>
        <v>-1.0070314811665078</v>
      </c>
      <c r="W49" s="2">
        <f ca="1"/>
        <v>0.55072034126293401</v>
      </c>
      <c r="X49" s="2">
        <f ca="1"/>
        <v>0.26749273718485345</v>
      </c>
      <c r="Y49" s="2">
        <f ca="1"/>
        <v>-1.0070314811665078</v>
      </c>
      <c r="AA49" s="11"/>
      <c r="AB49" s="2">
        <f ca="1"/>
        <v>-1.0070314811665078</v>
      </c>
      <c r="AC49" s="4">
        <f ca="1"/>
        <v>-1.0070314811665078</v>
      </c>
      <c r="AD49" s="2">
        <f ca="1"/>
        <v>0.40910653922389373</v>
      </c>
      <c r="AE49" s="2">
        <f ca="1"/>
        <v>0.40910653922389373</v>
      </c>
      <c r="AF49" s="2">
        <f ca="1"/>
        <v>1.1171755494190945</v>
      </c>
      <c r="AG49" s="2">
        <f ca="1"/>
        <v>-1.0070314811665078</v>
      </c>
      <c r="AH49" s="2">
        <f ca="1"/>
        <v>1.1171755494190945</v>
      </c>
      <c r="AI49" s="2">
        <f ca="1"/>
        <v>1.1171755494190945</v>
      </c>
      <c r="AJ49" s="4">
        <f ca="1"/>
        <v>-1.0070314811665078</v>
      </c>
      <c r="AL49" s="11"/>
      <c r="AM49" s="2">
        <f ca="1"/>
        <v>0</v>
      </c>
      <c r="AN49" s="2">
        <f ca="1"/>
        <v>0</v>
      </c>
      <c r="AO49" s="2">
        <f ca="1"/>
        <v>0</v>
      </c>
      <c r="AP49" s="2">
        <f ca="1"/>
        <v>0</v>
      </c>
      <c r="AQ49" s="2">
        <f ca="1"/>
        <v>0.125</v>
      </c>
      <c r="AR49" s="2">
        <f ca="1"/>
        <v>0</v>
      </c>
      <c r="AS49" s="2">
        <f ca="1"/>
        <v>0.125</v>
      </c>
      <c r="AT49" s="2">
        <f ca="1"/>
        <v>0</v>
      </c>
      <c r="AU49" s="2">
        <f ca="1"/>
        <v>0</v>
      </c>
    </row>
    <row r="50" spans="7:47">
      <c r="H50" s="3" t="s">
        <v>49</v>
      </c>
      <c r="M50" s="34" t="s">
        <v>50</v>
      </c>
      <c r="N50" s="26" t="s">
        <v>46</v>
      </c>
      <c r="O50" s="31">
        <f ca="1">COUNTIF(_xlfn.ANCHORARRAY(Q12),"=1")/COUNT(_xlfn.ANCHORARRAY(Q12))</f>
        <v>0.5</v>
      </c>
      <c r="Q50" s="2">
        <f ca="1"/>
        <v>-0.29896247097130701</v>
      </c>
      <c r="R50" s="2">
        <f ca="1"/>
        <v>-0.29896247097130701</v>
      </c>
      <c r="S50" s="2">
        <f ca="1"/>
        <v>-0.58219007504938736</v>
      </c>
      <c r="T50" s="2">
        <f ca="1"/>
        <v>-0.58219007504938736</v>
      </c>
      <c r="U50" s="2">
        <f ca="1"/>
        <v>0.12587893514581339</v>
      </c>
      <c r="V50" s="2">
        <f ca="1"/>
        <v>-0.29896247097130701</v>
      </c>
      <c r="W50" s="2">
        <f ca="1"/>
        <v>0.12587893514581339</v>
      </c>
      <c r="X50" s="2">
        <f ca="1"/>
        <v>-0.15734866893226684</v>
      </c>
      <c r="Y50" s="2">
        <f ca="1"/>
        <v>-0.29896247097130701</v>
      </c>
      <c r="AA50" s="11"/>
      <c r="AB50" s="2">
        <f ca="1"/>
        <v>-0.29896247097130701</v>
      </c>
      <c r="AC50" s="4">
        <f ca="1"/>
        <v>-0.29896247097130701</v>
      </c>
      <c r="AD50" s="2">
        <f ca="1"/>
        <v>-0.29896247097130701</v>
      </c>
      <c r="AE50" s="2">
        <f ca="1"/>
        <v>-0.29896247097130701</v>
      </c>
      <c r="AF50" s="2">
        <f ca="1"/>
        <v>0.40910653922389373</v>
      </c>
      <c r="AG50" s="2">
        <f ca="1"/>
        <v>-0.29896247097130701</v>
      </c>
      <c r="AH50" s="2">
        <f ca="1"/>
        <v>0.40910653922389373</v>
      </c>
      <c r="AI50" s="2">
        <f ca="1"/>
        <v>0.40910653922389373</v>
      </c>
      <c r="AJ50" s="4">
        <f ca="1"/>
        <v>-0.29896247097130701</v>
      </c>
      <c r="AL50" s="11"/>
      <c r="AM50" s="2">
        <f ca="1"/>
        <v>0.125</v>
      </c>
      <c r="AN50" s="2">
        <f ca="1"/>
        <v>0.125</v>
      </c>
      <c r="AO50" s="2">
        <f ca="1"/>
        <v>0</v>
      </c>
      <c r="AP50" s="2">
        <f ca="1"/>
        <v>0</v>
      </c>
      <c r="AQ50" s="2">
        <f ca="1"/>
        <v>0.125</v>
      </c>
      <c r="AR50" s="2">
        <f ca="1"/>
        <v>0.125</v>
      </c>
      <c r="AS50" s="2">
        <f ca="1"/>
        <v>0.125</v>
      </c>
      <c r="AT50" s="2">
        <f ca="1"/>
        <v>0</v>
      </c>
      <c r="AU50" s="2">
        <f ca="1"/>
        <v>0.125</v>
      </c>
    </row>
    <row r="51" spans="7:47">
      <c r="H51" s="3" t="s">
        <v>51</v>
      </c>
      <c r="M51" s="34" t="s">
        <v>52</v>
      </c>
      <c r="N51" s="26" t="s">
        <v>46</v>
      </c>
      <c r="O51" s="31">
        <f ca="1">COUNTIF(_xlfn.ANCHORARRAY(Q18),"=1")/COUNT(_xlfn.ANCHORARRAY(Q18))</f>
        <v>0.27777777777777779</v>
      </c>
      <c r="Q51" s="2">
        <f ca="1"/>
        <v>0.83394794534101413</v>
      </c>
      <c r="R51" s="2">
        <f ca="1"/>
        <v>0.83394794534101413</v>
      </c>
      <c r="S51" s="2">
        <f ca="1"/>
        <v>0.55072034126293401</v>
      </c>
      <c r="T51" s="2">
        <f ca="1"/>
        <v>0.55072034126293401</v>
      </c>
      <c r="U51" s="2">
        <f ca="1"/>
        <v>0.12587893514581339</v>
      </c>
      <c r="V51" s="2">
        <f ca="1"/>
        <v>0.83394794534101413</v>
      </c>
      <c r="W51" s="2">
        <f ca="1"/>
        <v>0.12587893514581339</v>
      </c>
      <c r="X51" s="2">
        <f ca="1"/>
        <v>-0.15734866893226684</v>
      </c>
      <c r="Y51" s="2">
        <f ca="1"/>
        <v>0.83394794534101413</v>
      </c>
      <c r="AA51" s="11"/>
      <c r="AB51" s="2">
        <f ca="1"/>
        <v>1.1171755494190945</v>
      </c>
      <c r="AC51" s="4">
        <f ca="1"/>
        <v>1.1171755494190945</v>
      </c>
      <c r="AD51" s="2">
        <f ca="1"/>
        <v>1.1171755494190945</v>
      </c>
      <c r="AE51" s="2">
        <f ca="1"/>
        <v>1.1171755494190945</v>
      </c>
      <c r="AF51" s="2">
        <f ca="1"/>
        <v>0.40910653922389373</v>
      </c>
      <c r="AG51" s="2">
        <f ca="1"/>
        <v>1.1171755494190945</v>
      </c>
      <c r="AH51" s="2">
        <f ca="1"/>
        <v>0.40910653922389373</v>
      </c>
      <c r="AI51" s="2">
        <f ca="1"/>
        <v>0.40910653922389373</v>
      </c>
      <c r="AJ51" s="4">
        <f ca="1"/>
        <v>1.1171755494190945</v>
      </c>
      <c r="AL51" s="11"/>
      <c r="AM51" s="2">
        <f ca="1"/>
        <v>0.25</v>
      </c>
      <c r="AN51" s="2">
        <f ca="1"/>
        <v>0.25</v>
      </c>
      <c r="AO51" s="2">
        <f ca="1"/>
        <v>0.125</v>
      </c>
      <c r="AP51" s="2">
        <f ca="1"/>
        <v>0.125</v>
      </c>
      <c r="AQ51" s="2">
        <f ca="1"/>
        <v>0.125</v>
      </c>
      <c r="AR51" s="2">
        <f ca="1"/>
        <v>0.25</v>
      </c>
      <c r="AS51" s="2">
        <f ca="1"/>
        <v>0.125</v>
      </c>
      <c r="AT51" s="2">
        <f ca="1"/>
        <v>0</v>
      </c>
      <c r="AU51" s="2">
        <f ca="1"/>
        <v>0.25</v>
      </c>
    </row>
    <row r="52" spans="7:47">
      <c r="H52" s="34" t="s">
        <v>53</v>
      </c>
      <c r="M52" s="34" t="s">
        <v>54</v>
      </c>
      <c r="N52" s="26" t="s">
        <v>46</v>
      </c>
      <c r="O52" s="33">
        <f ca="1">COUNTIF(_xlfn.ANCHORARRAY(Q24),"=1")/COUNT(_xlfn.ANCHORARRAY(Q24))</f>
        <v>0.3888888888888889</v>
      </c>
      <c r="Q52" s="2">
        <f ca="1"/>
        <v>0.12587893514581339</v>
      </c>
      <c r="R52" s="2">
        <f ca="1"/>
        <v>0.12587893514581339</v>
      </c>
      <c r="S52" s="2">
        <f ca="1"/>
        <v>-0.15734866893226684</v>
      </c>
      <c r="T52" s="2">
        <f ca="1"/>
        <v>-0.15734866893226684</v>
      </c>
      <c r="U52" s="2">
        <f ca="1"/>
        <v>-0.58219007504938736</v>
      </c>
      <c r="V52" s="2">
        <f ca="1"/>
        <v>0.12587893514581339</v>
      </c>
      <c r="W52" s="2">
        <f ca="1"/>
        <v>-0.58219007504938736</v>
      </c>
      <c r="X52" s="2">
        <f ca="1"/>
        <v>0.26749273718485345</v>
      </c>
      <c r="Y52" s="2">
        <f ca="1"/>
        <v>0.12587893514581339</v>
      </c>
      <c r="AA52" s="11"/>
      <c r="AB52" s="2">
        <f ca="1"/>
        <v>0.40910653922389373</v>
      </c>
      <c r="AC52" s="4">
        <f ca="1"/>
        <v>0.40910653922389373</v>
      </c>
      <c r="AD52" s="2">
        <f ca="1"/>
        <v>0.40910653922389373</v>
      </c>
      <c r="AE52" s="2">
        <f ca="1"/>
        <v>0.40910653922389373</v>
      </c>
      <c r="AF52" s="2">
        <f ca="1"/>
        <v>-0.29896247097130701</v>
      </c>
      <c r="AG52" s="2">
        <f ca="1"/>
        <v>0.40910653922389373</v>
      </c>
      <c r="AH52" s="2">
        <f ca="1"/>
        <v>-0.29896247097130701</v>
      </c>
      <c r="AI52" s="2">
        <f ca="1"/>
        <v>1.1171755494190945</v>
      </c>
      <c r="AJ52" s="4">
        <f ca="1"/>
        <v>0.40910653922389373</v>
      </c>
      <c r="AL52" s="11"/>
      <c r="AM52" s="2">
        <f ca="1"/>
        <v>0.125</v>
      </c>
      <c r="AN52" s="2">
        <f ca="1"/>
        <v>0.125</v>
      </c>
      <c r="AO52" s="2">
        <f ca="1"/>
        <v>0</v>
      </c>
      <c r="AP52" s="2">
        <f ca="1"/>
        <v>0</v>
      </c>
      <c r="AQ52" s="2">
        <f ca="1"/>
        <v>0</v>
      </c>
      <c r="AR52" s="2">
        <f ca="1"/>
        <v>0.125</v>
      </c>
      <c r="AS52" s="2">
        <f ca="1"/>
        <v>0</v>
      </c>
      <c r="AT52" s="2">
        <f ca="1"/>
        <v>0</v>
      </c>
      <c r="AU52" s="2">
        <f ca="1"/>
        <v>0.125</v>
      </c>
    </row>
    <row r="53" spans="7:47">
      <c r="H53" s="3" t="s">
        <v>55</v>
      </c>
      <c r="M53" s="34" t="s">
        <v>56</v>
      </c>
      <c r="N53" s="26" t="s">
        <v>46</v>
      </c>
      <c r="O53" s="31">
        <f ca="1">O50*O51+E7*(1-O50)*(1-O51)</f>
        <v>0.35555555555555551</v>
      </c>
      <c r="Q53" s="2">
        <f ca="1"/>
        <v>-1.0070314811665078</v>
      </c>
      <c r="R53" s="2">
        <f ca="1"/>
        <v>-1.0070314811665078</v>
      </c>
      <c r="S53" s="2">
        <f ca="1"/>
        <v>-0.15734866893226684</v>
      </c>
      <c r="T53" s="2">
        <f ca="1"/>
        <v>-0.15734866893226684</v>
      </c>
      <c r="U53" s="2">
        <f ca="1"/>
        <v>0.55072034126293401</v>
      </c>
      <c r="V53" s="2">
        <f ca="1"/>
        <v>-1.0070314811665078</v>
      </c>
      <c r="W53" s="2">
        <f ca="1"/>
        <v>0.55072034126293401</v>
      </c>
      <c r="X53" s="2">
        <f ca="1"/>
        <v>0.26749273718485345</v>
      </c>
      <c r="Y53" s="2">
        <f ca="1"/>
        <v>-1.0070314811665078</v>
      </c>
      <c r="AA53" s="11"/>
      <c r="AB53" s="2">
        <f ca="1"/>
        <v>-1.0070314811665078</v>
      </c>
      <c r="AC53" s="4">
        <f ca="1"/>
        <v>-1.0070314811665078</v>
      </c>
      <c r="AD53" s="2">
        <f ca="1"/>
        <v>0.40910653922389373</v>
      </c>
      <c r="AE53" s="2">
        <f ca="1"/>
        <v>0.40910653922389373</v>
      </c>
      <c r="AF53" s="2">
        <f ca="1"/>
        <v>1.1171755494190945</v>
      </c>
      <c r="AG53" s="2">
        <f ca="1"/>
        <v>-1.0070314811665078</v>
      </c>
      <c r="AH53" s="2">
        <f ca="1"/>
        <v>1.1171755494190945</v>
      </c>
      <c r="AI53" s="2">
        <f ca="1"/>
        <v>1.1171755494190945</v>
      </c>
      <c r="AJ53" s="4">
        <f ca="1"/>
        <v>-1.0070314811665078</v>
      </c>
      <c r="AL53" s="11"/>
      <c r="AM53" s="2">
        <f ca="1"/>
        <v>0</v>
      </c>
      <c r="AN53" s="2">
        <f ca="1"/>
        <v>0</v>
      </c>
      <c r="AO53" s="2">
        <f ca="1"/>
        <v>0</v>
      </c>
      <c r="AP53" s="2">
        <f ca="1"/>
        <v>0</v>
      </c>
      <c r="AQ53" s="2">
        <f ca="1"/>
        <v>0.125</v>
      </c>
      <c r="AR53" s="2">
        <f ca="1"/>
        <v>0</v>
      </c>
      <c r="AS53" s="2">
        <f ca="1"/>
        <v>0.125</v>
      </c>
      <c r="AT53" s="2">
        <f ca="1"/>
        <v>0</v>
      </c>
      <c r="AU53" s="2">
        <f ca="1"/>
        <v>0</v>
      </c>
    </row>
    <row r="54" spans="7:47">
      <c r="H54" s="3" t="s">
        <v>57</v>
      </c>
      <c r="M54" s="34" t="s">
        <v>58</v>
      </c>
      <c r="N54" s="26" t="s">
        <v>46</v>
      </c>
      <c r="O54" s="31">
        <f ca="1">O50*O51+E7^2*(1-O50)*(1-O51)</f>
        <v>0.2688888888888889</v>
      </c>
      <c r="Q54" s="2">
        <f ca="1"/>
        <v>-0.58219007504938736</v>
      </c>
      <c r="R54" s="2">
        <f ca="1"/>
        <v>-0.58219007504938736</v>
      </c>
      <c r="S54" s="2">
        <f ca="1"/>
        <v>0.26749273718485345</v>
      </c>
      <c r="T54" s="2">
        <f ca="1"/>
        <v>0.26749273718485345</v>
      </c>
      <c r="U54" s="2">
        <f ca="1"/>
        <v>-0.15734866893226684</v>
      </c>
      <c r="V54" s="2">
        <f ca="1"/>
        <v>-0.58219007504938736</v>
      </c>
      <c r="W54" s="2">
        <f ca="1"/>
        <v>-0.15734866893226684</v>
      </c>
      <c r="X54" s="2">
        <f ca="1"/>
        <v>0.69233414330197407</v>
      </c>
      <c r="Y54" s="2">
        <f ca="1"/>
        <v>-0.58219007504938736</v>
      </c>
      <c r="AA54" s="11"/>
      <c r="AB54" s="2">
        <f ca="1"/>
        <v>-0.29896247097130701</v>
      </c>
      <c r="AC54" s="4">
        <f ca="1"/>
        <v>-0.29896247097130701</v>
      </c>
      <c r="AD54" s="2">
        <f ca="1"/>
        <v>1.1171755494190945</v>
      </c>
      <c r="AE54" s="2">
        <f ca="1"/>
        <v>1.1171755494190945</v>
      </c>
      <c r="AF54" s="2">
        <f ca="1"/>
        <v>0.40910653922389373</v>
      </c>
      <c r="AG54" s="2">
        <f ca="1"/>
        <v>-0.29896247097130701</v>
      </c>
      <c r="AH54" s="2">
        <f ca="1"/>
        <v>0.40910653922389373</v>
      </c>
      <c r="AI54" s="2">
        <f ca="1"/>
        <v>1.8252445596142952</v>
      </c>
      <c r="AJ54" s="4">
        <f ca="1"/>
        <v>-0.29896247097130701</v>
      </c>
      <c r="AL54" s="11"/>
      <c r="AM54" s="2">
        <f ca="1"/>
        <v>0</v>
      </c>
      <c r="AN54" s="2">
        <f ca="1"/>
        <v>0</v>
      </c>
      <c r="AO54" s="2">
        <f ca="1"/>
        <v>0</v>
      </c>
      <c r="AP54" s="2">
        <f ca="1"/>
        <v>0</v>
      </c>
      <c r="AQ54" s="2">
        <f ca="1"/>
        <v>0</v>
      </c>
      <c r="AR54" s="2">
        <f ca="1"/>
        <v>0</v>
      </c>
      <c r="AS54" s="2">
        <f ca="1"/>
        <v>0</v>
      </c>
      <c r="AT54" s="2">
        <f ca="1"/>
        <v>0</v>
      </c>
      <c r="AU54" s="2">
        <f ca="1"/>
        <v>0</v>
      </c>
    </row>
    <row r="55" spans="7:47">
      <c r="H55" s="36" t="s">
        <v>59</v>
      </c>
      <c r="I55" s="37"/>
      <c r="J55" s="37"/>
      <c r="K55" s="37"/>
      <c r="L55" s="37"/>
      <c r="M55" s="38" t="s">
        <v>60</v>
      </c>
      <c r="N55" s="39" t="s">
        <v>46</v>
      </c>
      <c r="O55" s="40">
        <f ca="1">1/SQRT(O48*O49*(O54-O53^2)*O52)</f>
        <v>0.70806901019520074</v>
      </c>
      <c r="Q55" s="2">
        <f ca="1"/>
        <v>0.12587893514581339</v>
      </c>
      <c r="R55" s="2">
        <f ca="1"/>
        <v>0.12587893514581339</v>
      </c>
      <c r="S55" s="2">
        <f ca="1"/>
        <v>-0.15734866893226684</v>
      </c>
      <c r="T55" s="2">
        <f ca="1"/>
        <v>0.97556174738005441</v>
      </c>
      <c r="U55" s="2">
        <f ca="1"/>
        <v>-0.58219007504938736</v>
      </c>
      <c r="V55" s="2">
        <f ca="1"/>
        <v>0.12587893514581339</v>
      </c>
      <c r="W55" s="2">
        <f ca="1"/>
        <v>-0.58219007504938736</v>
      </c>
      <c r="X55" s="2">
        <f ca="1"/>
        <v>0.26749273718485345</v>
      </c>
      <c r="Y55" s="2">
        <f ca="1"/>
        <v>0.12587893514581339</v>
      </c>
      <c r="AA55" s="11"/>
      <c r="AB55" s="2">
        <f ca="1"/>
        <v>0.40910653922389373</v>
      </c>
      <c r="AC55" s="4">
        <f ca="1"/>
        <v>0.40910653922389373</v>
      </c>
      <c r="AD55" s="2">
        <f ca="1"/>
        <v>0.40910653922389373</v>
      </c>
      <c r="AE55" s="2">
        <f ca="1"/>
        <v>1.8252445596142952</v>
      </c>
      <c r="AF55" s="2">
        <f ca="1"/>
        <v>-0.29896247097130701</v>
      </c>
      <c r="AG55" s="2">
        <f ca="1"/>
        <v>0.40910653922389373</v>
      </c>
      <c r="AH55" s="2">
        <f ca="1"/>
        <v>-0.29896247097130701</v>
      </c>
      <c r="AI55" s="2">
        <f ca="1"/>
        <v>1.1171755494190945</v>
      </c>
      <c r="AJ55" s="4">
        <f ca="1"/>
        <v>0.40910653922389373</v>
      </c>
      <c r="AL55" s="11"/>
      <c r="AM55" s="2">
        <f ca="1"/>
        <v>0.125</v>
      </c>
      <c r="AN55" s="2">
        <f ca="1"/>
        <v>0.125</v>
      </c>
      <c r="AO55" s="2">
        <f ca="1"/>
        <v>0</v>
      </c>
      <c r="AP55" s="2">
        <f ca="1"/>
        <v>0.125</v>
      </c>
      <c r="AQ55" s="2">
        <f ca="1"/>
        <v>0</v>
      </c>
      <c r="AR55" s="2">
        <f ca="1"/>
        <v>0.125</v>
      </c>
      <c r="AS55" s="2">
        <f ca="1"/>
        <v>0</v>
      </c>
      <c r="AT55" s="2">
        <f ca="1"/>
        <v>0</v>
      </c>
      <c r="AU55" s="2">
        <f ca="1"/>
        <v>0.125</v>
      </c>
    </row>
    <row r="56" spans="7:47">
      <c r="H56" s="41" t="s">
        <v>61</v>
      </c>
      <c r="I56" s="42"/>
      <c r="J56" s="42"/>
      <c r="K56" s="42"/>
      <c r="L56" s="42"/>
      <c r="M56" s="43" t="s">
        <v>62</v>
      </c>
      <c r="N56" s="44" t="s">
        <v>46</v>
      </c>
      <c r="O56" s="45">
        <f ca="1">-O53*SQRT(O49)/SQRT(O48*(O54-O53^2)*O52)</f>
        <v>-1.0070314811665078</v>
      </c>
      <c r="Q56" s="2">
        <f ca="1"/>
        <v>-1.0070314811665078</v>
      </c>
      <c r="R56" s="2">
        <f ca="1"/>
        <v>-1.0070314811665078</v>
      </c>
      <c r="S56" s="2">
        <f ca="1"/>
        <v>-0.15734866893226684</v>
      </c>
      <c r="T56" s="2">
        <f ca="1"/>
        <v>-0.15734866893226684</v>
      </c>
      <c r="U56" s="2">
        <f ca="1"/>
        <v>0.55072034126293401</v>
      </c>
      <c r="V56" s="2">
        <f ca="1"/>
        <v>-1.0070314811665078</v>
      </c>
      <c r="W56" s="2">
        <f ca="1"/>
        <v>0.55072034126293401</v>
      </c>
      <c r="X56" s="2">
        <f ca="1"/>
        <v>0.26749273718485345</v>
      </c>
      <c r="Y56" s="2">
        <f ca="1"/>
        <v>-1.0070314811665078</v>
      </c>
      <c r="AA56" s="11"/>
      <c r="AB56" s="2">
        <f ca="1"/>
        <v>-1.0070314811665078</v>
      </c>
      <c r="AC56" s="4">
        <f ca="1"/>
        <v>-1.0070314811665078</v>
      </c>
      <c r="AD56" s="2">
        <f ca="1"/>
        <v>0.40910653922389373</v>
      </c>
      <c r="AE56" s="2">
        <f ca="1"/>
        <v>0.40910653922389373</v>
      </c>
      <c r="AF56" s="2">
        <f ca="1"/>
        <v>1.1171755494190945</v>
      </c>
      <c r="AG56" s="2">
        <f ca="1"/>
        <v>-1.0070314811665078</v>
      </c>
      <c r="AH56" s="2">
        <f ca="1"/>
        <v>1.1171755494190945</v>
      </c>
      <c r="AI56" s="2">
        <f ca="1"/>
        <v>1.1171755494190945</v>
      </c>
      <c r="AJ56" s="4">
        <f ca="1"/>
        <v>-1.0070314811665078</v>
      </c>
      <c r="AL56" s="11"/>
      <c r="AM56" s="2">
        <f ca="1"/>
        <v>0</v>
      </c>
      <c r="AN56" s="2">
        <f ca="1"/>
        <v>0</v>
      </c>
      <c r="AO56" s="2">
        <f ca="1"/>
        <v>0</v>
      </c>
      <c r="AP56" s="2">
        <f ca="1"/>
        <v>0</v>
      </c>
      <c r="AQ56" s="2">
        <f ca="1"/>
        <v>0.125</v>
      </c>
      <c r="AR56" s="2">
        <f ca="1"/>
        <v>0</v>
      </c>
      <c r="AS56" s="2">
        <f ca="1"/>
        <v>0.125</v>
      </c>
      <c r="AT56" s="2">
        <f ca="1"/>
        <v>0</v>
      </c>
      <c r="AU56" s="2">
        <f ca="1"/>
        <v>0</v>
      </c>
    </row>
    <row r="57" spans="7:47">
      <c r="AA57" s="11"/>
      <c r="AL57" s="11"/>
    </row>
    <row r="58" spans="7:47">
      <c r="G58" s="1" t="s">
        <v>28</v>
      </c>
      <c r="Q58" s="1" t="s">
        <v>29</v>
      </c>
      <c r="AA58" s="11"/>
      <c r="AB58" s="1" t="s">
        <v>29</v>
      </c>
      <c r="AL58" s="11"/>
      <c r="AM58" s="1" t="s">
        <v>29</v>
      </c>
    </row>
    <row r="59" spans="7:47">
      <c r="G59" s="46" cm="1">
        <f t="array" aca="1" ref="G59:O62" ca="1">_xlfn.ANCHORARRAY(Q24)</f>
        <v>0</v>
      </c>
      <c r="H59" s="46">
        <f ca="1"/>
        <v>0</v>
      </c>
      <c r="I59" s="46">
        <f ca="1"/>
        <v>1</v>
      </c>
      <c r="J59" s="46">
        <f ca="1"/>
        <v>0</v>
      </c>
      <c r="K59" s="46">
        <f ca="1"/>
        <v>0</v>
      </c>
      <c r="L59" s="46">
        <f ca="1"/>
        <v>0</v>
      </c>
      <c r="M59" s="46">
        <f ca="1"/>
        <v>0</v>
      </c>
      <c r="N59" s="46">
        <f ca="1"/>
        <v>1</v>
      </c>
      <c r="O59" s="46">
        <f ca="1"/>
        <v>0</v>
      </c>
      <c r="Q59" s="2" cm="1">
        <f t="array" aca="1" ref="Q59:Y62" ca="1">MMULT(_xlfn.ANCHORARRAY(G59),_xlfn.ANCHORARRAY(Q48))</f>
        <v>-0.17308353582549363</v>
      </c>
      <c r="R59" s="2">
        <f ca="1"/>
        <v>-0.17308353582549363</v>
      </c>
      <c r="S59" s="2">
        <f ca="1"/>
        <v>-0.7395387439816542</v>
      </c>
      <c r="T59" s="2">
        <f ca="1"/>
        <v>0.39337167233066705</v>
      </c>
      <c r="U59" s="2">
        <f ca="1"/>
        <v>-0.45631113990357397</v>
      </c>
      <c r="V59" s="2">
        <f ca="1"/>
        <v>-0.17308353582549363</v>
      </c>
      <c r="W59" s="2">
        <f ca="1"/>
        <v>-0.45631113990357397</v>
      </c>
      <c r="X59" s="2">
        <f ca="1"/>
        <v>0.1101440682525866</v>
      </c>
      <c r="Y59" s="2">
        <f ca="1"/>
        <v>-0.17308353582549363</v>
      </c>
      <c r="AA59" s="11"/>
      <c r="AB59" s="2" cm="1">
        <f t="array" aca="1" ref="AB59:AJ62" ca="1">MMULT(_xlfn.ANCHORARRAY(G59),_xlfn.ANCHORARRAY(AB48))</f>
        <v>0.11014406825258671</v>
      </c>
      <c r="AC59" s="4">
        <f ca="1"/>
        <v>0.11014406825258671</v>
      </c>
      <c r="AD59" s="2">
        <f ca="1"/>
        <v>0.11014406825258671</v>
      </c>
      <c r="AE59" s="2">
        <f ca="1"/>
        <v>1.5262820886429882</v>
      </c>
      <c r="AF59" s="2">
        <f ca="1"/>
        <v>0.11014406825258671</v>
      </c>
      <c r="AG59" s="2">
        <f ca="1"/>
        <v>0.11014406825258671</v>
      </c>
      <c r="AH59" s="2">
        <f ca="1"/>
        <v>0.11014406825258671</v>
      </c>
      <c r="AI59" s="2">
        <f ca="1"/>
        <v>1.5262820886429882</v>
      </c>
      <c r="AJ59" s="4">
        <f ca="1"/>
        <v>0.11014406825258671</v>
      </c>
      <c r="AL59" s="11"/>
      <c r="AM59" s="2" cm="1">
        <f t="array" aca="1" ref="AM59:AU62" ca="1">MMULT(_xlfn.ANCHORARRAY(G59),AM48:AU56)</f>
        <v>0.25</v>
      </c>
      <c r="AN59" s="2">
        <f ca="1"/>
        <v>0.25</v>
      </c>
      <c r="AO59" s="2">
        <f ca="1"/>
        <v>0</v>
      </c>
      <c r="AP59" s="2">
        <f ca="1"/>
        <v>0.125</v>
      </c>
      <c r="AQ59" s="2">
        <f ca="1"/>
        <v>0.125</v>
      </c>
      <c r="AR59" s="2">
        <f ca="1"/>
        <v>0.25</v>
      </c>
      <c r="AS59" s="2">
        <f ca="1"/>
        <v>0.125</v>
      </c>
      <c r="AT59" s="2">
        <f ca="1"/>
        <v>0</v>
      </c>
      <c r="AU59" s="2">
        <f ca="1"/>
        <v>0.25</v>
      </c>
    </row>
    <row r="60" spans="7:47">
      <c r="G60" s="46">
        <f ca="1"/>
        <v>0</v>
      </c>
      <c r="H60" s="46">
        <f ca="1"/>
        <v>0</v>
      </c>
      <c r="I60" s="46">
        <f ca="1"/>
        <v>1</v>
      </c>
      <c r="J60" s="46">
        <f ca="1"/>
        <v>0</v>
      </c>
      <c r="K60" s="46">
        <f ca="1"/>
        <v>1</v>
      </c>
      <c r="L60" s="46">
        <f ca="1"/>
        <v>0</v>
      </c>
      <c r="M60" s="46">
        <f ca="1"/>
        <v>1</v>
      </c>
      <c r="N60" s="46">
        <f ca="1"/>
        <v>0</v>
      </c>
      <c r="O60" s="46">
        <f ca="1"/>
        <v>0</v>
      </c>
      <c r="Q60" s="2">
        <f ca="1"/>
        <v>-0.75527361087488099</v>
      </c>
      <c r="R60" s="2">
        <f ca="1"/>
        <v>-0.75527361087488099</v>
      </c>
      <c r="S60" s="2">
        <f ca="1"/>
        <v>-0.47204600679680075</v>
      </c>
      <c r="T60" s="2">
        <f ca="1"/>
        <v>-0.47204600679680075</v>
      </c>
      <c r="U60" s="2">
        <f ca="1"/>
        <v>-0.61365980883584081</v>
      </c>
      <c r="V60" s="2">
        <f ca="1"/>
        <v>-0.75527361087488099</v>
      </c>
      <c r="W60" s="2">
        <f ca="1"/>
        <v>-0.61365980883584081</v>
      </c>
      <c r="X60" s="2">
        <f ca="1"/>
        <v>0.80247821155456067</v>
      </c>
      <c r="Y60" s="2">
        <f ca="1"/>
        <v>-0.75527361087488099</v>
      </c>
      <c r="AA60" s="11"/>
      <c r="AB60" s="2">
        <f ca="1"/>
        <v>-0.1888184027187203</v>
      </c>
      <c r="AC60" s="4">
        <f ca="1"/>
        <v>-0.1888184027187203</v>
      </c>
      <c r="AD60" s="2">
        <f ca="1"/>
        <v>1.2273196176716812</v>
      </c>
      <c r="AE60" s="2">
        <f ca="1"/>
        <v>1.2273196176716812</v>
      </c>
      <c r="AF60" s="2">
        <f ca="1"/>
        <v>0.51925060747648044</v>
      </c>
      <c r="AG60" s="2">
        <f ca="1"/>
        <v>-0.1888184027187203</v>
      </c>
      <c r="AH60" s="2">
        <f ca="1"/>
        <v>0.51925060747648044</v>
      </c>
      <c r="AI60" s="2">
        <f ca="1"/>
        <v>3.3515266482572832</v>
      </c>
      <c r="AJ60" s="4">
        <f ca="1"/>
        <v>-0.1888184027187203</v>
      </c>
      <c r="AL60" s="11"/>
      <c r="AM60" s="2">
        <f ca="1"/>
        <v>0.25</v>
      </c>
      <c r="AN60" s="2">
        <f ca="1"/>
        <v>0.25</v>
      </c>
      <c r="AO60" s="2">
        <f ca="1"/>
        <v>0</v>
      </c>
      <c r="AP60" s="2">
        <f ca="1"/>
        <v>0</v>
      </c>
      <c r="AQ60" s="2">
        <f ca="1"/>
        <v>0.125</v>
      </c>
      <c r="AR60" s="2">
        <f ca="1"/>
        <v>0.25</v>
      </c>
      <c r="AS60" s="2">
        <f ca="1"/>
        <v>0.125</v>
      </c>
      <c r="AT60" s="2">
        <f ca="1"/>
        <v>0</v>
      </c>
      <c r="AU60" s="2">
        <f ca="1"/>
        <v>0.25</v>
      </c>
    </row>
    <row r="61" spans="7:47">
      <c r="G61" s="46">
        <f ca="1"/>
        <v>1</v>
      </c>
      <c r="H61" s="46">
        <f ca="1"/>
        <v>1</v>
      </c>
      <c r="I61" s="46">
        <f ca="1"/>
        <v>0</v>
      </c>
      <c r="J61" s="46">
        <f ca="1"/>
        <v>0</v>
      </c>
      <c r="K61" s="46">
        <f ca="1"/>
        <v>1</v>
      </c>
      <c r="L61" s="46">
        <f ca="1"/>
        <v>1</v>
      </c>
      <c r="M61" s="46">
        <f ca="1"/>
        <v>0</v>
      </c>
      <c r="N61" s="46">
        <f ca="1"/>
        <v>0</v>
      </c>
      <c r="O61" s="46">
        <f ca="1"/>
        <v>1</v>
      </c>
      <c r="Q61" s="2">
        <f ca="1"/>
        <v>-3.9022469895202176</v>
      </c>
      <c r="R61" s="2">
        <f ca="1"/>
        <v>-3.9022469895202176</v>
      </c>
      <c r="S61" s="2">
        <f ca="1"/>
        <v>-0.78674334466133422</v>
      </c>
      <c r="T61" s="2">
        <f ca="1"/>
        <v>-0.78674334466133422</v>
      </c>
      <c r="U61" s="2">
        <f ca="1"/>
        <v>1.6206912900023487</v>
      </c>
      <c r="V61" s="2">
        <f ca="1"/>
        <v>-3.9022469895202176</v>
      </c>
      <c r="W61" s="2">
        <f ca="1"/>
        <v>1.6206912900023487</v>
      </c>
      <c r="X61" s="2">
        <f ca="1"/>
        <v>1.3374636859242672</v>
      </c>
      <c r="Y61" s="2">
        <f ca="1"/>
        <v>-3.9022469895202176</v>
      </c>
      <c r="AA61" s="11"/>
      <c r="AB61" s="2">
        <f ca="1"/>
        <v>-3.6190193854421375</v>
      </c>
      <c r="AC61" s="4">
        <f ca="1"/>
        <v>-3.6190193854421375</v>
      </c>
      <c r="AD61" s="2">
        <f ca="1"/>
        <v>2.0455326961194684</v>
      </c>
      <c r="AE61" s="2">
        <f ca="1"/>
        <v>2.0455326961194684</v>
      </c>
      <c r="AF61" s="2">
        <f ca="1"/>
        <v>4.1697397267050711</v>
      </c>
      <c r="AG61" s="2">
        <f ca="1"/>
        <v>-3.6190193854421375</v>
      </c>
      <c r="AH61" s="2">
        <f ca="1"/>
        <v>4.1697397267050711</v>
      </c>
      <c r="AI61" s="2">
        <f ca="1"/>
        <v>5.5858777470954726</v>
      </c>
      <c r="AJ61" s="4">
        <f ca="1"/>
        <v>-3.6190193854421375</v>
      </c>
      <c r="AL61" s="11"/>
      <c r="AM61" s="2">
        <f ca="1"/>
        <v>0.125</v>
      </c>
      <c r="AN61" s="2">
        <f ca="1"/>
        <v>0.125</v>
      </c>
      <c r="AO61" s="2">
        <f ca="1"/>
        <v>0</v>
      </c>
      <c r="AP61" s="2">
        <f ca="1"/>
        <v>0</v>
      </c>
      <c r="AQ61" s="2">
        <f ca="1"/>
        <v>0.5</v>
      </c>
      <c r="AR61" s="2">
        <f ca="1"/>
        <v>0.125</v>
      </c>
      <c r="AS61" s="2">
        <f ca="1"/>
        <v>0.5</v>
      </c>
      <c r="AT61" s="2">
        <f ca="1"/>
        <v>0</v>
      </c>
      <c r="AU61" s="2">
        <f ca="1"/>
        <v>0.125</v>
      </c>
    </row>
    <row r="62" spans="7:47">
      <c r="G62" s="46">
        <f ca="1"/>
        <v>0</v>
      </c>
      <c r="H62" s="46">
        <f ca="1"/>
        <v>0</v>
      </c>
      <c r="I62" s="46">
        <f ca="1"/>
        <v>0</v>
      </c>
      <c r="J62" s="46">
        <f ca="1"/>
        <v>1</v>
      </c>
      <c r="K62" s="46">
        <f ca="1"/>
        <v>0</v>
      </c>
      <c r="L62" s="46">
        <f ca="1"/>
        <v>1</v>
      </c>
      <c r="M62" s="46">
        <f ca="1"/>
        <v>0</v>
      </c>
      <c r="N62" s="46">
        <f ca="1"/>
        <v>1</v>
      </c>
      <c r="O62" s="46">
        <f ca="1"/>
        <v>1</v>
      </c>
      <c r="Q62" s="2">
        <f ca="1"/>
        <v>-1.054236081846188</v>
      </c>
      <c r="R62" s="2">
        <f ca="1"/>
        <v>-1.054236081846188</v>
      </c>
      <c r="S62" s="2">
        <f ca="1"/>
        <v>7.8674334466133478E-2</v>
      </c>
      <c r="T62" s="2">
        <f ca="1"/>
        <v>1.2115847507784547</v>
      </c>
      <c r="U62" s="2">
        <f ca="1"/>
        <v>0.64512954262229405</v>
      </c>
      <c r="V62" s="2">
        <f ca="1"/>
        <v>-1.054236081846188</v>
      </c>
      <c r="W62" s="2">
        <f ca="1"/>
        <v>0.64512954262229405</v>
      </c>
      <c r="X62" s="2">
        <f ca="1"/>
        <v>0.64512954262229349</v>
      </c>
      <c r="Y62" s="2">
        <f ca="1"/>
        <v>-1.054236081846188</v>
      </c>
      <c r="AA62" s="11"/>
      <c r="AB62" s="2">
        <f ca="1"/>
        <v>-0.48778087369002732</v>
      </c>
      <c r="AC62" s="4">
        <f ca="1"/>
        <v>-0.48778087369002732</v>
      </c>
      <c r="AD62" s="2">
        <f ca="1"/>
        <v>2.3444951670907757</v>
      </c>
      <c r="AE62" s="2">
        <f ca="1"/>
        <v>3.7606331874811767</v>
      </c>
      <c r="AF62" s="2">
        <f ca="1"/>
        <v>2.3444951670907757</v>
      </c>
      <c r="AG62" s="2">
        <f ca="1"/>
        <v>-0.48778087369002732</v>
      </c>
      <c r="AH62" s="2">
        <f ca="1"/>
        <v>2.3444951670907757</v>
      </c>
      <c r="AI62" s="2">
        <f ca="1"/>
        <v>3.7606331874811776</v>
      </c>
      <c r="AJ62" s="4">
        <f ca="1"/>
        <v>-0.48778087369002732</v>
      </c>
      <c r="AL62" s="11"/>
      <c r="AM62" s="2">
        <f ca="1"/>
        <v>0.375</v>
      </c>
      <c r="AN62" s="2">
        <f ca="1"/>
        <v>0.375</v>
      </c>
      <c r="AO62" s="2">
        <f ca="1"/>
        <v>0.125</v>
      </c>
      <c r="AP62" s="2">
        <f ca="1"/>
        <v>0.25</v>
      </c>
      <c r="AQ62" s="2">
        <f ca="1"/>
        <v>0.375</v>
      </c>
      <c r="AR62" s="2">
        <f ca="1"/>
        <v>0.375</v>
      </c>
      <c r="AS62" s="2">
        <f ca="1"/>
        <v>0.375</v>
      </c>
      <c r="AT62" s="2">
        <f ca="1"/>
        <v>0</v>
      </c>
      <c r="AU62" s="2">
        <f ca="1"/>
        <v>0.375</v>
      </c>
    </row>
    <row r="63" spans="7:47">
      <c r="AA63" s="11"/>
      <c r="AL63" s="11"/>
    </row>
    <row r="64" spans="7:47">
      <c r="Q64" s="1" t="s">
        <v>30</v>
      </c>
      <c r="AA64" s="11"/>
      <c r="AB64" s="1" t="s">
        <v>30</v>
      </c>
      <c r="AL64" s="11"/>
      <c r="AM64" s="1" t="s">
        <v>30</v>
      </c>
    </row>
    <row r="65" spans="17:47">
      <c r="Q65" s="2" cm="1">
        <f t="array" aca="1" ref="Q65:Y68" ca="1">IF(_xlfn.ANCHORARRAY(Q59) &gt; E6, 1, 0)</f>
        <v>0</v>
      </c>
      <c r="R65" s="2">
        <f ca="1"/>
        <v>0</v>
      </c>
      <c r="S65" s="2">
        <f ca="1"/>
        <v>0</v>
      </c>
      <c r="T65" s="2">
        <f ca="1"/>
        <v>1</v>
      </c>
      <c r="U65" s="2">
        <f ca="1"/>
        <v>0</v>
      </c>
      <c r="V65" s="2">
        <f ca="1"/>
        <v>0</v>
      </c>
      <c r="W65" s="2">
        <f ca="1"/>
        <v>0</v>
      </c>
      <c r="X65" s="2">
        <f ca="1"/>
        <v>0</v>
      </c>
      <c r="Y65" s="2">
        <f ca="1"/>
        <v>0</v>
      </c>
      <c r="AA65" s="11"/>
      <c r="AB65" s="2" cm="1">
        <f t="array" aca="1" ref="AB65:AJ68" ca="1">IF(_xlfn.ANCHORARRAY(AB59) &gt; E6, 1, 0)</f>
        <v>0</v>
      </c>
      <c r="AC65" s="4">
        <f ca="1"/>
        <v>0</v>
      </c>
      <c r="AD65" s="2">
        <f ca="1"/>
        <v>0</v>
      </c>
      <c r="AE65" s="2">
        <f ca="1"/>
        <v>1</v>
      </c>
      <c r="AF65" s="2">
        <f ca="1"/>
        <v>0</v>
      </c>
      <c r="AG65" s="2">
        <f ca="1"/>
        <v>0</v>
      </c>
      <c r="AH65" s="2">
        <f ca="1"/>
        <v>0</v>
      </c>
      <c r="AI65" s="2">
        <f ca="1"/>
        <v>1</v>
      </c>
      <c r="AJ65" s="4">
        <f ca="1"/>
        <v>0</v>
      </c>
      <c r="AL65" s="11"/>
      <c r="AM65" s="2" cm="1">
        <f t="array" aca="1" ref="AM65:AU68" ca="1">IF(_xlfn.ANCHORARRAY(AM59) &gt; E6, 1, 0)</f>
        <v>0</v>
      </c>
      <c r="AN65" s="2">
        <f ca="1"/>
        <v>0</v>
      </c>
      <c r="AO65" s="2">
        <f ca="1"/>
        <v>0</v>
      </c>
      <c r="AP65" s="2">
        <f ca="1"/>
        <v>0</v>
      </c>
      <c r="AQ65" s="2">
        <f ca="1"/>
        <v>0</v>
      </c>
      <c r="AR65" s="2">
        <f ca="1"/>
        <v>0</v>
      </c>
      <c r="AS65" s="2">
        <f ca="1"/>
        <v>0</v>
      </c>
      <c r="AT65" s="2">
        <f ca="1"/>
        <v>0</v>
      </c>
      <c r="AU65" s="2">
        <f ca="1"/>
        <v>0</v>
      </c>
    </row>
    <row r="66" spans="17:47">
      <c r="Q66" s="2">
        <f ca="1"/>
        <v>0</v>
      </c>
      <c r="R66" s="2">
        <f ca="1"/>
        <v>0</v>
      </c>
      <c r="S66" s="2">
        <f ca="1"/>
        <v>0</v>
      </c>
      <c r="T66" s="2">
        <f ca="1"/>
        <v>0</v>
      </c>
      <c r="U66" s="2">
        <f ca="1"/>
        <v>0</v>
      </c>
      <c r="V66" s="2">
        <f ca="1"/>
        <v>0</v>
      </c>
      <c r="W66" s="2">
        <f ca="1"/>
        <v>0</v>
      </c>
      <c r="X66" s="2">
        <f ca="1"/>
        <v>1</v>
      </c>
      <c r="Y66" s="2">
        <f ca="1"/>
        <v>0</v>
      </c>
      <c r="AA66" s="11"/>
      <c r="AB66" s="2">
        <f ca="1"/>
        <v>0</v>
      </c>
      <c r="AC66" s="4">
        <f ca="1"/>
        <v>0</v>
      </c>
      <c r="AD66" s="2">
        <f ca="1"/>
        <v>1</v>
      </c>
      <c r="AE66" s="2">
        <f ca="1"/>
        <v>1</v>
      </c>
      <c r="AF66" s="2">
        <f ca="1"/>
        <v>1</v>
      </c>
      <c r="AG66" s="2">
        <f ca="1"/>
        <v>0</v>
      </c>
      <c r="AH66" s="2">
        <f ca="1"/>
        <v>1</v>
      </c>
      <c r="AI66" s="2">
        <f ca="1"/>
        <v>1</v>
      </c>
      <c r="AJ66" s="4">
        <f ca="1"/>
        <v>0</v>
      </c>
      <c r="AL66" s="11"/>
      <c r="AM66" s="2">
        <f ca="1"/>
        <v>0</v>
      </c>
      <c r="AN66" s="2">
        <f ca="1"/>
        <v>0</v>
      </c>
      <c r="AO66" s="2">
        <f ca="1"/>
        <v>0</v>
      </c>
      <c r="AP66" s="2">
        <f ca="1"/>
        <v>0</v>
      </c>
      <c r="AQ66" s="2">
        <f ca="1"/>
        <v>0</v>
      </c>
      <c r="AR66" s="2">
        <f ca="1"/>
        <v>0</v>
      </c>
      <c r="AS66" s="2">
        <f ca="1"/>
        <v>0</v>
      </c>
      <c r="AT66" s="2">
        <f ca="1"/>
        <v>0</v>
      </c>
      <c r="AU66" s="2">
        <f ca="1"/>
        <v>0</v>
      </c>
    </row>
    <row r="67" spans="17:47">
      <c r="Q67" s="2">
        <f ca="1"/>
        <v>0</v>
      </c>
      <c r="R67" s="2">
        <f ca="1"/>
        <v>0</v>
      </c>
      <c r="S67" s="2">
        <f ca="1"/>
        <v>0</v>
      </c>
      <c r="T67" s="2">
        <f ca="1"/>
        <v>0</v>
      </c>
      <c r="U67" s="2">
        <f ca="1"/>
        <v>1</v>
      </c>
      <c r="V67" s="2">
        <f ca="1"/>
        <v>0</v>
      </c>
      <c r="W67" s="2">
        <f ca="1"/>
        <v>1</v>
      </c>
      <c r="X67" s="2">
        <f ca="1"/>
        <v>1</v>
      </c>
      <c r="Y67" s="2">
        <f ca="1"/>
        <v>0</v>
      </c>
      <c r="AA67" s="11"/>
      <c r="AB67" s="2">
        <f ca="1"/>
        <v>0</v>
      </c>
      <c r="AC67" s="4">
        <f ca="1"/>
        <v>0</v>
      </c>
      <c r="AD67" s="2">
        <f ca="1"/>
        <v>1</v>
      </c>
      <c r="AE67" s="2">
        <f ca="1"/>
        <v>1</v>
      </c>
      <c r="AF67" s="2">
        <f ca="1"/>
        <v>1</v>
      </c>
      <c r="AG67" s="2">
        <f ca="1"/>
        <v>0</v>
      </c>
      <c r="AH67" s="2">
        <f ca="1"/>
        <v>1</v>
      </c>
      <c r="AI67" s="2">
        <f ca="1"/>
        <v>1</v>
      </c>
      <c r="AJ67" s="4">
        <f ca="1"/>
        <v>0</v>
      </c>
      <c r="AL67" s="11"/>
      <c r="AM67" s="2">
        <f ca="1"/>
        <v>0</v>
      </c>
      <c r="AN67" s="2">
        <f ca="1"/>
        <v>0</v>
      </c>
      <c r="AO67" s="2">
        <f ca="1"/>
        <v>0</v>
      </c>
      <c r="AP67" s="2">
        <f ca="1"/>
        <v>0</v>
      </c>
      <c r="AQ67" s="2">
        <f ca="1"/>
        <v>1</v>
      </c>
      <c r="AR67" s="2">
        <f ca="1"/>
        <v>0</v>
      </c>
      <c r="AS67" s="2">
        <f ca="1"/>
        <v>1</v>
      </c>
      <c r="AT67" s="2">
        <f ca="1"/>
        <v>0</v>
      </c>
      <c r="AU67" s="2">
        <f ca="1"/>
        <v>0</v>
      </c>
    </row>
    <row r="68" spans="17:47">
      <c r="Q68" s="2">
        <f ca="1"/>
        <v>0</v>
      </c>
      <c r="R68" s="2">
        <f ca="1"/>
        <v>0</v>
      </c>
      <c r="S68" s="2">
        <f ca="1"/>
        <v>0</v>
      </c>
      <c r="T68" s="2">
        <f ca="1"/>
        <v>1</v>
      </c>
      <c r="U68" s="2">
        <f ca="1"/>
        <v>1</v>
      </c>
      <c r="V68" s="2">
        <f ca="1"/>
        <v>0</v>
      </c>
      <c r="W68" s="2">
        <f ca="1"/>
        <v>1</v>
      </c>
      <c r="X68" s="2">
        <f ca="1"/>
        <v>1</v>
      </c>
      <c r="Y68" s="2">
        <f ca="1"/>
        <v>0</v>
      </c>
      <c r="AA68" s="11"/>
      <c r="AB68" s="2">
        <f ca="1"/>
        <v>0</v>
      </c>
      <c r="AC68" s="4">
        <f ca="1"/>
        <v>0</v>
      </c>
      <c r="AD68" s="2">
        <f ca="1"/>
        <v>1</v>
      </c>
      <c r="AE68" s="2">
        <f ca="1"/>
        <v>1</v>
      </c>
      <c r="AF68" s="2">
        <f ca="1"/>
        <v>1</v>
      </c>
      <c r="AG68" s="2">
        <f ca="1"/>
        <v>0</v>
      </c>
      <c r="AH68" s="2">
        <f ca="1"/>
        <v>1</v>
      </c>
      <c r="AI68" s="2">
        <f ca="1"/>
        <v>1</v>
      </c>
      <c r="AJ68" s="4">
        <f ca="1"/>
        <v>0</v>
      </c>
      <c r="AL68" s="11"/>
      <c r="AM68" s="2">
        <f ca="1"/>
        <v>1</v>
      </c>
      <c r="AN68" s="2">
        <f ca="1"/>
        <v>1</v>
      </c>
      <c r="AO68" s="2">
        <f ca="1"/>
        <v>0</v>
      </c>
      <c r="AP68" s="2">
        <f ca="1"/>
        <v>0</v>
      </c>
      <c r="AQ68" s="2">
        <f ca="1"/>
        <v>1</v>
      </c>
      <c r="AR68" s="2">
        <f ca="1"/>
        <v>1</v>
      </c>
      <c r="AS68" s="2">
        <f ca="1"/>
        <v>1</v>
      </c>
      <c r="AT68" s="2">
        <f ca="1"/>
        <v>0</v>
      </c>
      <c r="AU68" s="2">
        <f ca="1"/>
        <v>1</v>
      </c>
    </row>
    <row r="69" spans="17:47">
      <c r="AA69" s="11"/>
      <c r="AL69" s="11"/>
    </row>
    <row r="70" spans="17:47">
      <c r="AA70" s="11"/>
      <c r="AL70" s="11"/>
    </row>
  </sheetData>
  <conditionalFormatting sqref="G59:O62">
    <cfRule type="cellIs" dxfId="13" priority="4" operator="equal">
      <formula>1</formula>
    </cfRule>
  </conditionalFormatting>
  <conditionalFormatting sqref="L38:O45">
    <cfRule type="cellIs" dxfId="12" priority="5" operator="equal">
      <formula>1</formula>
    </cfRule>
  </conditionalFormatting>
  <conditionalFormatting sqref="Q12:Z15">
    <cfRule type="cellIs" dxfId="11" priority="9" operator="equal">
      <formula>1</formula>
    </cfRule>
  </conditionalFormatting>
  <conditionalFormatting sqref="Q18:Z21">
    <cfRule type="cellIs" dxfId="10" priority="8" operator="equal">
      <formula>1</formula>
    </cfRule>
  </conditionalFormatting>
  <conditionalFormatting sqref="Q24:Z27">
    <cfRule type="cellIs" dxfId="9" priority="7" operator="equal">
      <formula>1</formula>
    </cfRule>
  </conditionalFormatting>
  <conditionalFormatting sqref="Q65:Z68">
    <cfRule type="cellIs" dxfId="8" priority="3" operator="equal">
      <formula>1</formula>
    </cfRule>
  </conditionalFormatting>
  <conditionalFormatting sqref="R31:Z34">
    <cfRule type="cellIs" dxfId="7" priority="6" operator="equal">
      <formula>1</formula>
    </cfRule>
  </conditionalFormatting>
  <conditionalFormatting sqref="AB65:AJ68">
    <cfRule type="cellIs" dxfId="6" priority="2" operator="equal">
      <formula>1</formula>
    </cfRule>
  </conditionalFormatting>
  <conditionalFormatting sqref="AM65:AU68">
    <cfRule type="cellIs" dxfId="5" priority="1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0FF1-9D94-5741-92AA-443AEE19CC44}">
  <dimension ref="A1:AI45"/>
  <sheetViews>
    <sheetView showGridLines="0" topLeftCell="A23" zoomScale="92" zoomScaleNormal="200" workbookViewId="0">
      <selection activeCell="W30" sqref="W30"/>
    </sheetView>
  </sheetViews>
  <sheetFormatPr defaultColWidth="10.875" defaultRowHeight="15"/>
  <cols>
    <col min="1" max="15" width="6.375" style="66" customWidth="1"/>
    <col min="16" max="16" width="4.625" style="66" customWidth="1"/>
    <col min="17" max="18" width="6.375" style="66" customWidth="1"/>
    <col min="19" max="19" width="4.875" style="77" customWidth="1"/>
    <col min="20" max="20" width="6.375" style="66" customWidth="1"/>
    <col min="21" max="21" width="3.125" style="66" customWidth="1"/>
    <col min="22" max="22" width="6.375" style="66" customWidth="1"/>
    <col min="23" max="23" width="4.125" style="77" customWidth="1"/>
    <col min="24" max="24" width="6.375" style="66" customWidth="1"/>
    <col min="25" max="25" width="2.5" style="66" customWidth="1"/>
    <col min="26" max="26" width="6.375" style="66" customWidth="1"/>
    <col min="27" max="27" width="2.625" style="66" customWidth="1"/>
    <col min="28" max="28" width="6.375" style="77" customWidth="1"/>
    <col min="29" max="29" width="7.375" style="66" customWidth="1"/>
    <col min="30" max="30" width="5.875" style="66" customWidth="1"/>
    <col min="31" max="31" width="8.375" style="66" customWidth="1"/>
    <col min="32" max="32" width="3.125" style="66" customWidth="1"/>
    <col min="33" max="16384" width="10.875" style="66"/>
  </cols>
  <sheetData>
    <row r="1" spans="1:35" s="1" customFormat="1">
      <c r="S1" s="31"/>
      <c r="W1" s="31"/>
      <c r="AB1" s="3"/>
      <c r="AI1" s="3"/>
    </row>
    <row r="2" spans="1:35" s="19" customFormat="1" ht="42">
      <c r="B2" s="111" t="s">
        <v>63</v>
      </c>
      <c r="S2" s="78"/>
      <c r="W2" s="78"/>
      <c r="Z2" s="25"/>
      <c r="AA2" s="32" t="s">
        <v>1</v>
      </c>
      <c r="AB2" s="24"/>
      <c r="AC2" s="24"/>
      <c r="AD2" s="24"/>
      <c r="AI2" s="20"/>
    </row>
    <row r="3" spans="1:35" s="54" customFormat="1" ht="15" customHeight="1">
      <c r="S3" s="79"/>
      <c r="W3" s="79"/>
      <c r="AB3" s="55"/>
      <c r="AC3" s="56"/>
      <c r="AI3" s="57"/>
    </row>
    <row r="4" spans="1:35" s="58" customFormat="1" ht="33">
      <c r="D4" s="59" t="s">
        <v>64</v>
      </c>
      <c r="S4" s="80"/>
      <c r="W4" s="80"/>
      <c r="AB4" s="60"/>
      <c r="AI4" s="60"/>
    </row>
    <row r="5" spans="1:35">
      <c r="A5" s="68"/>
      <c r="B5" s="68"/>
      <c r="S5" s="66"/>
      <c r="W5" s="66"/>
      <c r="AB5" s="66"/>
      <c r="AE5" s="68"/>
    </row>
    <row r="6" spans="1:35">
      <c r="A6" s="68"/>
      <c r="I6" s="112" t="s">
        <v>65</v>
      </c>
      <c r="S6" s="66"/>
      <c r="W6" s="66"/>
      <c r="AB6" s="66"/>
      <c r="AE6" s="68"/>
    </row>
    <row r="7" spans="1:35">
      <c r="A7" s="68"/>
      <c r="F7" s="77" t="s">
        <v>66</v>
      </c>
      <c r="G7" s="102">
        <v>0</v>
      </c>
      <c r="H7" s="102">
        <v>1</v>
      </c>
      <c r="I7" s="102">
        <v>2</v>
      </c>
      <c r="J7" s="102">
        <v>3</v>
      </c>
      <c r="K7" s="102">
        <v>4</v>
      </c>
      <c r="L7" s="102">
        <v>5</v>
      </c>
      <c r="R7" s="113"/>
      <c r="S7" s="114" t="s">
        <v>67</v>
      </c>
      <c r="T7" s="115" cm="1">
        <f t="array" aca="1" ref="T7" ca="1">_xlfn.RANDARRAY(1,1)</f>
        <v>7.3653838837828278E-3</v>
      </c>
      <c r="U7" s="116" t="s">
        <v>68</v>
      </c>
      <c r="V7" s="114"/>
      <c r="W7" s="114"/>
      <c r="X7" s="113"/>
      <c r="Y7" s="115"/>
      <c r="Z7" s="115"/>
      <c r="AA7" s="114"/>
      <c r="AB7" s="116"/>
      <c r="AC7" s="114"/>
      <c r="AE7" s="68"/>
    </row>
    <row r="8" spans="1:35">
      <c r="A8" s="68"/>
      <c r="B8" s="68"/>
      <c r="C8" s="68" t="s">
        <v>66</v>
      </c>
      <c r="D8" s="68"/>
      <c r="E8" s="68"/>
      <c r="F8" s="74" cm="1">
        <f t="array" aca="1" ref="F8:F11" ca="1">_xlfn.TOCOL(_xlfn.ANCHORARRAY(C9))</f>
        <v>0.59994910382090372</v>
      </c>
      <c r="G8" s="67" cm="1">
        <f t="array" aca="1" ref="G8:L8" ca="1">TRANSPOSE(F19:F24)</f>
        <v>0</v>
      </c>
      <c r="H8" s="98">
        <f ca="1"/>
        <v>0</v>
      </c>
      <c r="I8" s="98">
        <f ca="1"/>
        <v>0</v>
      </c>
      <c r="J8" s="70">
        <f ca="1"/>
        <v>0</v>
      </c>
      <c r="K8" s="70">
        <f ca="1"/>
        <v>0</v>
      </c>
      <c r="L8" s="99">
        <f ca="1"/>
        <v>0</v>
      </c>
      <c r="M8" s="68"/>
      <c r="N8" s="68" t="s">
        <v>69</v>
      </c>
      <c r="O8" s="83" t="s">
        <v>70</v>
      </c>
      <c r="P8" s="68"/>
      <c r="R8" s="104"/>
      <c r="S8" s="105" t="s">
        <v>71</v>
      </c>
      <c r="T8" s="106">
        <v>0.4</v>
      </c>
      <c r="U8" s="107" t="s">
        <v>72</v>
      </c>
      <c r="V8" s="105"/>
      <c r="W8" s="105"/>
      <c r="X8" s="104"/>
      <c r="Y8" s="106"/>
      <c r="Z8" s="106"/>
      <c r="AA8" s="105"/>
      <c r="AB8" s="107"/>
      <c r="AC8" s="105"/>
      <c r="AE8" s="68"/>
    </row>
    <row r="9" spans="1:35">
      <c r="A9" s="68"/>
      <c r="B9" s="68"/>
      <c r="C9" s="84" cm="1">
        <f t="array" aca="1" ref="C9:D10" ca="1">_xlfn.RANDARRAY(2,2,0,1)</f>
        <v>0.59994910382090372</v>
      </c>
      <c r="D9" s="85">
        <f ca="1"/>
        <v>2.0710654846982202E-2</v>
      </c>
      <c r="E9" s="89" t="s">
        <v>73</v>
      </c>
      <c r="F9" s="75">
        <f ca="1"/>
        <v>2.0710654846982202E-2</v>
      </c>
      <c r="G9" s="72" cm="1">
        <f t="array" aca="1" ref="G9:L9" ca="1">TRANSPOSE(M19:M24)</f>
        <v>0</v>
      </c>
      <c r="H9" s="90">
        <f ca="1"/>
        <v>0</v>
      </c>
      <c r="I9" s="90">
        <f ca="1"/>
        <v>0</v>
      </c>
      <c r="J9" s="73">
        <f ca="1"/>
        <v>0</v>
      </c>
      <c r="K9" s="73">
        <f ca="1"/>
        <v>0</v>
      </c>
      <c r="L9" s="100">
        <f ca="1"/>
        <v>0</v>
      </c>
      <c r="M9" s="89" t="s">
        <v>73</v>
      </c>
      <c r="N9" s="84">
        <f ca="1">$F$26</f>
        <v>0</v>
      </c>
      <c r="O9" s="85">
        <f ca="1">$M$26</f>
        <v>0</v>
      </c>
      <c r="R9" s="104"/>
      <c r="S9" s="105" t="s">
        <v>74</v>
      </c>
      <c r="T9" s="106">
        <v>0</v>
      </c>
      <c r="U9" s="107" t="s">
        <v>75</v>
      </c>
      <c r="V9" s="105"/>
      <c r="W9" s="105"/>
      <c r="X9" s="104"/>
      <c r="Y9" s="106"/>
      <c r="Z9" s="106"/>
      <c r="AA9" s="105"/>
      <c r="AB9" s="107"/>
      <c r="AC9" s="105"/>
      <c r="AE9" s="68"/>
    </row>
    <row r="10" spans="1:35">
      <c r="A10" s="68"/>
      <c r="B10" s="68"/>
      <c r="C10" s="86">
        <f ca="1"/>
        <v>0.94069064027100491</v>
      </c>
      <c r="D10" s="87">
        <f ca="1"/>
        <v>0.71994694677405935</v>
      </c>
      <c r="E10" s="68"/>
      <c r="F10" s="76">
        <f ca="1"/>
        <v>0.94069064027100491</v>
      </c>
      <c r="G10" s="72" cm="1">
        <f t="array" aca="1" ref="G10:L10" ca="1">TRANSPOSE(F32:F37)</f>
        <v>0</v>
      </c>
      <c r="H10" s="90">
        <f ca="1"/>
        <v>0</v>
      </c>
      <c r="I10" s="90">
        <f ca="1"/>
        <v>0</v>
      </c>
      <c r="J10" s="73">
        <f ca="1"/>
        <v>0</v>
      </c>
      <c r="K10" s="73">
        <f ca="1"/>
        <v>0</v>
      </c>
      <c r="L10" s="100">
        <f ca="1"/>
        <v>0</v>
      </c>
      <c r="M10" s="68"/>
      <c r="N10" s="86">
        <f ca="1">$F$39</f>
        <v>0</v>
      </c>
      <c r="O10" s="87">
        <f ca="1">$M$39</f>
        <v>0</v>
      </c>
      <c r="R10" s="104"/>
      <c r="S10" s="105" t="s">
        <v>76</v>
      </c>
      <c r="T10" s="106">
        <v>0.77</v>
      </c>
      <c r="U10" s="107" t="s">
        <v>77</v>
      </c>
      <c r="V10" s="105"/>
      <c r="W10" s="105"/>
      <c r="X10" s="104"/>
      <c r="Y10" s="106"/>
      <c r="Z10" s="106"/>
      <c r="AA10" s="105"/>
      <c r="AB10" s="107"/>
      <c r="AC10" s="105"/>
      <c r="AE10" s="68"/>
    </row>
    <row r="11" spans="1:35">
      <c r="A11" s="68"/>
      <c r="B11" s="68"/>
      <c r="C11" s="68"/>
      <c r="D11" s="68"/>
      <c r="E11" s="68"/>
      <c r="F11" s="87">
        <f ca="1"/>
        <v>0.71994694677405935</v>
      </c>
      <c r="G11" s="101" cm="1">
        <f t="array" aca="1" ref="G11:L11" ca="1">TRANSPOSE(M32:M37)</f>
        <v>0</v>
      </c>
      <c r="H11" s="90">
        <f ca="1"/>
        <v>0</v>
      </c>
      <c r="I11" s="90">
        <f ca="1"/>
        <v>0</v>
      </c>
      <c r="J11" s="90">
        <f ca="1"/>
        <v>0</v>
      </c>
      <c r="K11" s="90">
        <f ca="1"/>
        <v>0</v>
      </c>
      <c r="L11" s="100">
        <f ca="1"/>
        <v>0</v>
      </c>
      <c r="M11" s="68"/>
      <c r="N11" s="68"/>
      <c r="R11" s="104"/>
      <c r="S11" s="105" t="s">
        <v>78</v>
      </c>
      <c r="T11" s="106" t="s">
        <v>79</v>
      </c>
      <c r="U11" s="107" t="s">
        <v>80</v>
      </c>
      <c r="V11" s="106"/>
      <c r="W11" s="106"/>
      <c r="X11" s="104"/>
      <c r="Y11" s="106"/>
      <c r="Z11" s="105"/>
      <c r="AA11" s="105"/>
      <c r="AB11" s="105"/>
      <c r="AC11" s="105"/>
    </row>
    <row r="12" spans="1:3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R12" s="104"/>
      <c r="S12" s="105" t="s">
        <v>81</v>
      </c>
      <c r="T12" s="106">
        <v>0</v>
      </c>
      <c r="U12" s="107" t="s">
        <v>82</v>
      </c>
      <c r="V12" s="105"/>
      <c r="W12" s="105"/>
      <c r="X12" s="104"/>
      <c r="Y12" s="106"/>
      <c r="Z12" s="105"/>
      <c r="AA12" s="105"/>
      <c r="AB12" s="105"/>
      <c r="AC12" s="105"/>
    </row>
    <row r="13" spans="1:35">
      <c r="A13" s="68"/>
      <c r="P13" s="68"/>
      <c r="R13" s="117"/>
      <c r="S13" s="96" t="s">
        <v>83</v>
      </c>
      <c r="T13" s="118"/>
      <c r="U13" s="119" t="s">
        <v>84</v>
      </c>
      <c r="V13" s="118"/>
      <c r="W13" s="118"/>
      <c r="X13" s="117"/>
      <c r="Y13" s="118"/>
      <c r="Z13" s="96"/>
      <c r="AA13" s="96"/>
      <c r="AB13" s="96"/>
      <c r="AC13" s="96"/>
      <c r="AD13" s="68"/>
    </row>
    <row r="14" spans="1:35">
      <c r="A14" s="68"/>
      <c r="P14" s="68"/>
      <c r="R14" s="117"/>
      <c r="S14" s="96" t="s">
        <v>85</v>
      </c>
      <c r="T14" s="118"/>
      <c r="U14" s="119" t="s">
        <v>86</v>
      </c>
      <c r="V14" s="118"/>
      <c r="W14" s="118"/>
      <c r="X14" s="117"/>
      <c r="Y14" s="96"/>
      <c r="Z14" s="96"/>
      <c r="AA14" s="96"/>
      <c r="AB14" s="96"/>
      <c r="AC14" s="96"/>
      <c r="AD14" s="89"/>
    </row>
    <row r="15" spans="1:35">
      <c r="A15" s="68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68"/>
      <c r="R15" s="120"/>
      <c r="S15" s="121" t="s">
        <v>87</v>
      </c>
      <c r="T15" s="122"/>
      <c r="U15" s="123" t="s">
        <v>88</v>
      </c>
      <c r="V15" s="121"/>
      <c r="W15" s="121"/>
      <c r="X15" s="120"/>
      <c r="Y15" s="121"/>
      <c r="Z15" s="121"/>
      <c r="AA15" s="121"/>
      <c r="AB15" s="121"/>
      <c r="AC15" s="121"/>
      <c r="AD15" s="68"/>
    </row>
    <row r="16" spans="1:35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R16" s="68"/>
      <c r="S16" s="83"/>
      <c r="T16" s="68"/>
      <c r="U16" s="68"/>
      <c r="V16" s="68"/>
      <c r="W16" s="83"/>
      <c r="X16" s="68"/>
      <c r="Y16" s="68"/>
      <c r="Z16" s="68"/>
      <c r="AA16" s="68"/>
      <c r="AB16" s="83"/>
      <c r="AC16" s="68"/>
      <c r="AD16" s="88"/>
    </row>
    <row r="17" spans="1:30">
      <c r="A17" s="68"/>
      <c r="B17" s="68"/>
      <c r="C17" s="91" t="s">
        <v>89</v>
      </c>
      <c r="D17" s="91" t="s">
        <v>90</v>
      </c>
      <c r="E17" s="91" t="s">
        <v>83</v>
      </c>
      <c r="F17" s="91" t="s">
        <v>85</v>
      </c>
      <c r="G17" s="91" t="s">
        <v>87</v>
      </c>
      <c r="H17" s="68"/>
      <c r="I17" s="68"/>
      <c r="J17" s="92" t="s">
        <v>91</v>
      </c>
      <c r="K17" s="91" t="s">
        <v>90</v>
      </c>
      <c r="L17" s="91" t="s">
        <v>83</v>
      </c>
      <c r="M17" s="91" t="s">
        <v>85</v>
      </c>
      <c r="N17" s="91" t="s">
        <v>87</v>
      </c>
      <c r="O17" s="68"/>
      <c r="P17" s="68"/>
      <c r="Q17" s="68"/>
      <c r="AD17" s="68"/>
    </row>
    <row r="18" spans="1:30">
      <c r="A18" s="68"/>
      <c r="B18" s="68"/>
      <c r="C18" s="84">
        <f ca="1">$C$9</f>
        <v>0.59994910382090372</v>
      </c>
      <c r="D18" s="103">
        <v>-1</v>
      </c>
      <c r="E18" s="103"/>
      <c r="F18" s="103"/>
      <c r="G18" s="103">
        <v>0</v>
      </c>
      <c r="H18" s="68"/>
      <c r="I18" s="68"/>
      <c r="J18" s="85">
        <f ca="1">$D$9</f>
        <v>2.0710654846982202E-2</v>
      </c>
      <c r="K18" s="103">
        <v>-1</v>
      </c>
      <c r="L18" s="103"/>
      <c r="M18" s="103"/>
      <c r="N18" s="103">
        <v>0</v>
      </c>
      <c r="O18" s="68"/>
      <c r="P18" s="124" t="s">
        <v>92</v>
      </c>
      <c r="Q18" s="90"/>
      <c r="R18" s="108"/>
      <c r="S18" s="124"/>
      <c r="T18" s="90"/>
      <c r="U18" s="90"/>
      <c r="V18" s="90"/>
      <c r="W18" s="108"/>
      <c r="X18" s="90"/>
      <c r="Y18" s="90"/>
      <c r="Z18" s="90"/>
      <c r="AA18" s="90"/>
      <c r="AB18" s="108"/>
      <c r="AC18" s="68"/>
      <c r="AD18" s="68"/>
    </row>
    <row r="19" spans="1:30">
      <c r="A19" s="68"/>
      <c r="B19" s="68"/>
      <c r="C19" s="68"/>
      <c r="D19" s="69">
        <v>0</v>
      </c>
      <c r="E19" s="69">
        <f t="shared" ref="E19:E24" ca="1" si="0">$T$10*G18+$T$7*$C$18</f>
        <v>4.4188554603724348E-3</v>
      </c>
      <c r="F19" s="69">
        <f t="shared" ref="F19:F24" ca="1" si="1">IF(E19&gt;=$T$8, 1, 0)</f>
        <v>0</v>
      </c>
      <c r="G19" s="69">
        <f ca="1">E19*(1-F19)+$T$9*F19</f>
        <v>4.4188554603724348E-3</v>
      </c>
      <c r="H19" s="68"/>
      <c r="I19" s="68"/>
      <c r="J19" s="68"/>
      <c r="K19" s="69">
        <v>0</v>
      </c>
      <c r="L19" s="69">
        <f t="shared" ref="L19:L24" ca="1" si="2">$T$10*N18+$T$7*$J$18</f>
        <v>1.5254192343255142E-4</v>
      </c>
      <c r="M19" s="69">
        <f t="shared" ref="M19:M24" ca="1" si="3">IF(L19&gt;=$T$8, 1, 0)</f>
        <v>0</v>
      </c>
      <c r="N19" s="69">
        <f ca="1">L19*(1-M19)+$T$9*M19</f>
        <v>1.5254192343255142E-4</v>
      </c>
      <c r="O19" s="68"/>
      <c r="P19" s="125"/>
      <c r="Q19" s="117"/>
      <c r="R19" s="117"/>
      <c r="S19" s="126"/>
      <c r="T19" s="96"/>
      <c r="U19" s="117"/>
      <c r="V19" s="96"/>
      <c r="W19" s="118"/>
      <c r="X19" s="96"/>
      <c r="Y19" s="96"/>
      <c r="Z19" s="96"/>
      <c r="AA19" s="96"/>
      <c r="AB19" s="127"/>
      <c r="AC19" s="68"/>
      <c r="AD19" s="68"/>
    </row>
    <row r="20" spans="1:30">
      <c r="A20" s="68"/>
      <c r="B20" s="68"/>
      <c r="C20" s="68"/>
      <c r="D20" s="69">
        <v>1</v>
      </c>
      <c r="E20" s="69">
        <f t="shared" ca="1" si="0"/>
        <v>7.8213741648592086E-3</v>
      </c>
      <c r="F20" s="69">
        <f t="shared" ca="1" si="1"/>
        <v>0</v>
      </c>
      <c r="G20" s="69">
        <f ca="1">E20*(1-F20)+$T$9*F20</f>
        <v>7.8213741648592086E-3</v>
      </c>
      <c r="H20" s="68"/>
      <c r="I20" s="68"/>
      <c r="J20" s="68"/>
      <c r="K20" s="69">
        <v>1</v>
      </c>
      <c r="L20" s="69">
        <f t="shared" ca="1" si="2"/>
        <v>2.6999920447561601E-4</v>
      </c>
      <c r="M20" s="69">
        <f t="shared" ca="1" si="3"/>
        <v>0</v>
      </c>
      <c r="N20" s="128">
        <f ca="1">L20*(1-M20)+$T$9*M20</f>
        <v>2.6999920447561601E-4</v>
      </c>
      <c r="P20" s="129"/>
      <c r="Q20" s="130"/>
      <c r="R20" s="131" t="s">
        <v>93</v>
      </c>
      <c r="S20" s="132"/>
      <c r="T20" s="133" t="s">
        <v>94</v>
      </c>
      <c r="U20" s="134"/>
      <c r="V20" s="135" t="s">
        <v>95</v>
      </c>
      <c r="W20" s="132"/>
      <c r="X20" s="136" t="s">
        <v>96</v>
      </c>
      <c r="Y20" s="95"/>
      <c r="Z20" s="130"/>
      <c r="AA20" s="117"/>
      <c r="AB20" s="137"/>
      <c r="AC20" s="68"/>
      <c r="AD20" s="68"/>
    </row>
    <row r="21" spans="1:30">
      <c r="A21" s="68"/>
      <c r="B21" s="68"/>
      <c r="C21" s="68"/>
      <c r="D21" s="69">
        <v>2</v>
      </c>
      <c r="E21" s="69">
        <f t="shared" ca="1" si="0"/>
        <v>1.0441313567314026E-2</v>
      </c>
      <c r="F21" s="69">
        <f t="shared" ca="1" si="1"/>
        <v>0</v>
      </c>
      <c r="G21" s="69">
        <f ca="1">E21*(1-F21)+$T$9*F21</f>
        <v>1.0441313567314026E-2</v>
      </c>
      <c r="H21" s="68"/>
      <c r="I21" s="68"/>
      <c r="J21" s="68"/>
      <c r="K21" s="138">
        <v>2</v>
      </c>
      <c r="L21" s="139">
        <f t="shared" ca="1" si="2"/>
        <v>3.6044131087877571E-4</v>
      </c>
      <c r="M21" s="140">
        <f t="shared" ca="1" si="3"/>
        <v>0</v>
      </c>
      <c r="N21" s="139">
        <f ca="1">L21*(1-M21)+$T$9*M21</f>
        <v>3.6044131087877571E-4</v>
      </c>
      <c r="O21" s="93"/>
      <c r="P21" s="94"/>
      <c r="Q21" s="94" t="s">
        <v>97</v>
      </c>
      <c r="R21" s="141">
        <f>T10</f>
        <v>0.77</v>
      </c>
      <c r="S21" s="94" t="s">
        <v>98</v>
      </c>
      <c r="T21" s="142">
        <f ca="1">N20</f>
        <v>2.6999920447561601E-4</v>
      </c>
      <c r="U21" s="95" t="s">
        <v>99</v>
      </c>
      <c r="V21" s="143">
        <f ca="1">T7</f>
        <v>7.3653838837828278E-3</v>
      </c>
      <c r="W21" s="94" t="s">
        <v>98</v>
      </c>
      <c r="X21" s="144">
        <f ca="1">J18</f>
        <v>2.0710654846982202E-2</v>
      </c>
      <c r="Y21" s="95" t="s">
        <v>100</v>
      </c>
      <c r="Z21" s="145">
        <f ca="1">R21*T21+V21*X21</f>
        <v>3.6044131087877571E-4</v>
      </c>
      <c r="AA21" s="117"/>
      <c r="AB21" s="137"/>
      <c r="AC21" s="68"/>
      <c r="AD21" s="146"/>
    </row>
    <row r="22" spans="1:30">
      <c r="A22" s="68"/>
      <c r="B22" s="68"/>
      <c r="C22" s="68"/>
      <c r="D22" s="69">
        <v>3</v>
      </c>
      <c r="E22" s="69">
        <f t="shared" ca="1" si="0"/>
        <v>1.2458666907204236E-2</v>
      </c>
      <c r="F22" s="69">
        <f t="shared" ca="1" si="1"/>
        <v>0</v>
      </c>
      <c r="G22" s="69">
        <f ca="1">E22*(1-F22)+$T$9*F22</f>
        <v>1.2458666907204236E-2</v>
      </c>
      <c r="H22" s="68"/>
      <c r="I22" s="68"/>
      <c r="J22" s="68"/>
      <c r="K22" s="69">
        <v>3</v>
      </c>
      <c r="L22" s="69">
        <f t="shared" ca="1" si="2"/>
        <v>4.3008173280920873E-4</v>
      </c>
      <c r="M22" s="69">
        <f t="shared" ca="1" si="3"/>
        <v>0</v>
      </c>
      <c r="N22" s="97">
        <f ca="1">L22*(1-M22)+$T$9*M22</f>
        <v>4.3008173280920873E-4</v>
      </c>
      <c r="O22" s="68"/>
      <c r="P22" s="147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48"/>
      <c r="AC22" s="68"/>
      <c r="AD22" s="68"/>
    </row>
    <row r="23" spans="1:30">
      <c r="A23" s="68"/>
      <c r="B23" s="68"/>
      <c r="C23" s="68"/>
      <c r="D23" s="69">
        <v>4</v>
      </c>
      <c r="E23" s="69">
        <f t="shared" ca="1" si="0"/>
        <v>1.4012028978919698E-2</v>
      </c>
      <c r="F23" s="69">
        <f t="shared" ca="1" si="1"/>
        <v>0</v>
      </c>
      <c r="G23" s="69">
        <f ca="1">E23*(1-F23)+$T$9*F23</f>
        <v>1.4012028978919698E-2</v>
      </c>
      <c r="H23" s="68"/>
      <c r="I23" s="68"/>
      <c r="J23" s="68"/>
      <c r="K23" s="69">
        <v>4</v>
      </c>
      <c r="L23" s="69">
        <f t="shared" ca="1" si="2"/>
        <v>4.8370485769564216E-4</v>
      </c>
      <c r="M23" s="69">
        <f t="shared" ca="1" si="3"/>
        <v>0</v>
      </c>
      <c r="N23" s="69">
        <f ca="1">L23*(1-M23)+$T$9*M23</f>
        <v>4.8370485769564216E-4</v>
      </c>
      <c r="O23" s="68"/>
      <c r="P23" s="129"/>
      <c r="Q23" s="130"/>
      <c r="R23" s="149" t="s">
        <v>101</v>
      </c>
      <c r="S23" s="132"/>
      <c r="T23" s="131" t="s">
        <v>102</v>
      </c>
      <c r="U23" s="130"/>
      <c r="V23" s="130"/>
      <c r="W23" s="126"/>
      <c r="X23" s="130"/>
      <c r="Y23" s="130"/>
      <c r="Z23" s="130"/>
      <c r="AA23" s="117"/>
      <c r="AB23" s="137"/>
      <c r="AC23" s="68"/>
      <c r="AD23" s="68"/>
    </row>
    <row r="24" spans="1:30">
      <c r="A24" s="68"/>
      <c r="B24" s="68"/>
      <c r="C24" s="68"/>
      <c r="D24" s="69">
        <v>5</v>
      </c>
      <c r="E24" s="69">
        <f t="shared" ca="1" si="0"/>
        <v>1.5208117774140602E-2</v>
      </c>
      <c r="F24" s="69">
        <f t="shared" ca="1" si="1"/>
        <v>0</v>
      </c>
      <c r="G24" s="69"/>
      <c r="H24" s="68"/>
      <c r="I24" s="68"/>
      <c r="J24" s="68"/>
      <c r="K24" s="69">
        <v>5</v>
      </c>
      <c r="L24" s="69">
        <f t="shared" ca="1" si="2"/>
        <v>5.2499466385819583E-4</v>
      </c>
      <c r="M24" s="69">
        <f t="shared" ca="1" si="3"/>
        <v>0</v>
      </c>
      <c r="N24" s="69"/>
      <c r="O24" s="68"/>
      <c r="P24" s="129"/>
      <c r="Q24" s="94" t="s">
        <v>103</v>
      </c>
      <c r="R24" s="150">
        <f ca="1">Z21</f>
        <v>3.6044131087877571E-4</v>
      </c>
      <c r="S24" s="94" t="s">
        <v>104</v>
      </c>
      <c r="T24" s="141">
        <f>T8</f>
        <v>0.4</v>
      </c>
      <c r="U24" s="95" t="s">
        <v>100</v>
      </c>
      <c r="V24" s="157" t="b">
        <f ca="1">IF(X24=0, FALSE, TRUE)</f>
        <v>0</v>
      </c>
      <c r="W24" s="158" t="s">
        <v>73</v>
      </c>
      <c r="X24" s="159">
        <f ca="1">M21</f>
        <v>0</v>
      </c>
      <c r="Y24" s="151" t="s">
        <v>105</v>
      </c>
      <c r="Z24" s="94"/>
      <c r="AA24" s="117"/>
      <c r="AB24" s="137"/>
      <c r="AC24" s="68"/>
      <c r="AD24" s="68"/>
    </row>
    <row r="25" spans="1:30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147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48"/>
      <c r="AC25" s="68"/>
      <c r="AD25" s="68"/>
    </row>
    <row r="26" spans="1:30">
      <c r="A26" s="68"/>
      <c r="B26" s="68"/>
      <c r="C26" s="68"/>
      <c r="D26" s="68"/>
      <c r="E26" s="68" t="s">
        <v>106</v>
      </c>
      <c r="F26" s="84">
        <f ca="1">F24</f>
        <v>0</v>
      </c>
      <c r="G26" s="68"/>
      <c r="H26" s="68"/>
      <c r="I26" s="68"/>
      <c r="J26" s="68"/>
      <c r="K26" s="68"/>
      <c r="L26" s="68" t="s">
        <v>106</v>
      </c>
      <c r="M26" s="85">
        <f ca="1">M24</f>
        <v>0</v>
      </c>
      <c r="N26" s="68"/>
      <c r="O26" s="68"/>
      <c r="P26" s="129"/>
      <c r="Q26" s="94"/>
      <c r="R26" s="149" t="s">
        <v>101</v>
      </c>
      <c r="S26" s="132"/>
      <c r="T26" s="132"/>
      <c r="U26" s="134"/>
      <c r="V26" s="149" t="s">
        <v>107</v>
      </c>
      <c r="W26" s="132"/>
      <c r="X26" s="131" t="s">
        <v>108</v>
      </c>
      <c r="Y26" s="132"/>
      <c r="Z26" s="149" t="s">
        <v>107</v>
      </c>
      <c r="AA26" s="130"/>
      <c r="AB26" s="152"/>
      <c r="AC26" s="68"/>
      <c r="AD26" s="68"/>
    </row>
    <row r="27" spans="1:30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129"/>
      <c r="Q27" s="94" t="s">
        <v>109</v>
      </c>
      <c r="R27" s="153">
        <f ca="1">Z21</f>
        <v>3.6044131087877571E-4</v>
      </c>
      <c r="S27" s="94" t="s">
        <v>110</v>
      </c>
      <c r="T27" s="94">
        <v>1</v>
      </c>
      <c r="U27" s="95" t="s">
        <v>111</v>
      </c>
      <c r="V27" s="150">
        <f ca="1">X24</f>
        <v>0</v>
      </c>
      <c r="W27" s="94" t="s">
        <v>112</v>
      </c>
      <c r="X27" s="141">
        <f>T9</f>
        <v>0</v>
      </c>
      <c r="Y27" s="94" t="s">
        <v>98</v>
      </c>
      <c r="Z27" s="150">
        <f ca="1">X24</f>
        <v>0</v>
      </c>
      <c r="AA27" s="95" t="s">
        <v>100</v>
      </c>
      <c r="AB27" s="154">
        <f ca="1">Z21*(1-X24)+T9*X24</f>
        <v>3.6044131087877571E-4</v>
      </c>
      <c r="AC27" s="68"/>
      <c r="AD27" s="68"/>
    </row>
    <row r="28" spans="1:30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155"/>
      <c r="Q28" s="121"/>
      <c r="R28" s="121"/>
      <c r="S28" s="121"/>
      <c r="T28" s="121"/>
      <c r="U28" s="121"/>
      <c r="V28" s="122"/>
      <c r="W28" s="121"/>
      <c r="X28" s="121"/>
      <c r="Y28" s="121"/>
      <c r="Z28" s="121"/>
      <c r="AA28" s="120"/>
      <c r="AB28" s="156"/>
      <c r="AC28" s="68"/>
      <c r="AD28" s="68"/>
    </row>
    <row r="29" spans="1:30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83"/>
      <c r="T29" s="68"/>
      <c r="U29" s="68"/>
      <c r="V29" s="68"/>
      <c r="W29" s="83"/>
      <c r="X29" s="68"/>
      <c r="Y29" s="68"/>
      <c r="Z29" s="68"/>
      <c r="AA29" s="68"/>
      <c r="AB29" s="83"/>
      <c r="AC29" s="68"/>
      <c r="AD29" s="68"/>
    </row>
    <row r="30" spans="1:30">
      <c r="A30" s="68"/>
      <c r="B30" s="68"/>
      <c r="C30" s="91" t="s">
        <v>113</v>
      </c>
      <c r="D30" s="91" t="s">
        <v>90</v>
      </c>
      <c r="E30" s="91" t="s">
        <v>83</v>
      </c>
      <c r="F30" s="91" t="s">
        <v>85</v>
      </c>
      <c r="G30" s="91" t="s">
        <v>87</v>
      </c>
      <c r="H30" s="68"/>
      <c r="I30" s="68"/>
      <c r="J30" s="91" t="s">
        <v>114</v>
      </c>
      <c r="K30" s="91" t="s">
        <v>90</v>
      </c>
      <c r="L30" s="91" t="s">
        <v>83</v>
      </c>
      <c r="M30" s="91" t="s">
        <v>85</v>
      </c>
      <c r="N30" s="91" t="s">
        <v>87</v>
      </c>
      <c r="O30" s="68"/>
      <c r="P30" s="68"/>
      <c r="Q30" s="68"/>
      <c r="R30" s="68"/>
      <c r="S30" s="83"/>
      <c r="V30" s="109" t="s">
        <v>25</v>
      </c>
      <c r="W30" s="110" t="b">
        <v>0</v>
      </c>
      <c r="X30" s="68"/>
      <c r="Y30" s="68"/>
      <c r="Z30" s="68"/>
      <c r="AA30" s="68"/>
      <c r="AB30" s="83"/>
      <c r="AC30" s="68"/>
      <c r="AD30" s="68"/>
    </row>
    <row r="31" spans="1:30">
      <c r="A31" s="68"/>
      <c r="B31" s="68"/>
      <c r="C31" s="86">
        <f ca="1">$C$10</f>
        <v>0.94069064027100491</v>
      </c>
      <c r="D31" s="103">
        <v>-1</v>
      </c>
      <c r="E31" s="103"/>
      <c r="F31" s="103"/>
      <c r="G31" s="103">
        <v>0</v>
      </c>
      <c r="H31" s="68"/>
      <c r="I31" s="68"/>
      <c r="J31" s="87">
        <f ca="1">$D$10</f>
        <v>0.71994694677405935</v>
      </c>
      <c r="K31" s="103">
        <v>-1</v>
      </c>
      <c r="L31" s="103"/>
      <c r="M31" s="103"/>
      <c r="N31" s="103">
        <v>0</v>
      </c>
      <c r="O31" s="68"/>
      <c r="P31" s="68"/>
      <c r="Q31" s="68"/>
      <c r="R31" s="68"/>
      <c r="S31" s="83"/>
      <c r="T31" s="68"/>
      <c r="U31" s="68"/>
      <c r="V31" s="68"/>
      <c r="W31" s="83"/>
      <c r="X31" s="68"/>
      <c r="Y31" s="68"/>
      <c r="Z31" s="68"/>
      <c r="AA31" s="68"/>
      <c r="AB31" s="83"/>
      <c r="AC31" s="68"/>
      <c r="AD31" s="68"/>
    </row>
    <row r="32" spans="1:30">
      <c r="A32" s="68"/>
      <c r="B32" s="68"/>
      <c r="C32" s="68"/>
      <c r="D32" s="69">
        <v>0</v>
      </c>
      <c r="E32" s="69">
        <f t="shared" ref="E32:E37" ca="1" si="4">$T$10*G31+$T$7*$C$31</f>
        <v>6.9285476814774094E-3</v>
      </c>
      <c r="F32" s="69">
        <f t="shared" ref="F32:F37" ca="1" si="5">IF(E32&gt;=$T$8, 1, 0)</f>
        <v>0</v>
      </c>
      <c r="G32" s="69">
        <f ca="1">E32*(1-F32)+$T$9*F32</f>
        <v>6.9285476814774094E-3</v>
      </c>
      <c r="H32" s="68"/>
      <c r="I32" s="68"/>
      <c r="J32" s="68"/>
      <c r="K32" s="69">
        <v>0</v>
      </c>
      <c r="L32" s="69">
        <f t="shared" ref="L32:L37" ca="1" si="6">$T$10*N31+$T$7*$J$31</f>
        <v>5.3026856389483098E-3</v>
      </c>
      <c r="M32" s="69">
        <f t="shared" ref="M32:M37" ca="1" si="7">IF(L32&gt;=$T$8, 1, 0)</f>
        <v>0</v>
      </c>
      <c r="N32" s="69">
        <f ca="1">L32*(1-M32)+$T$9*M32</f>
        <v>5.3026856389483098E-3</v>
      </c>
      <c r="O32" s="68"/>
      <c r="P32" s="68"/>
      <c r="Q32" s="68"/>
      <c r="R32" s="68"/>
      <c r="S32" s="83"/>
      <c r="T32" s="68"/>
      <c r="U32" s="68"/>
      <c r="V32" s="68"/>
      <c r="W32" s="83"/>
      <c r="X32" s="68"/>
      <c r="Y32" s="68"/>
      <c r="Z32" s="68"/>
      <c r="AA32" s="68"/>
      <c r="AB32" s="83"/>
      <c r="AC32" s="68"/>
      <c r="AD32" s="68"/>
    </row>
    <row r="33" spans="1:30">
      <c r="A33" s="68"/>
      <c r="B33" s="68"/>
      <c r="C33" s="68"/>
      <c r="D33" s="69">
        <v>1</v>
      </c>
      <c r="E33" s="69">
        <f t="shared" ca="1" si="4"/>
        <v>1.2263529396215014E-2</v>
      </c>
      <c r="F33" s="69">
        <f t="shared" ca="1" si="5"/>
        <v>0</v>
      </c>
      <c r="G33" s="69">
        <f ca="1">E33*(1-F33)+$T$9*F33</f>
        <v>1.2263529396215014E-2</v>
      </c>
      <c r="H33" s="68"/>
      <c r="I33" s="68"/>
      <c r="J33" s="68"/>
      <c r="K33" s="69">
        <v>1</v>
      </c>
      <c r="L33" s="69">
        <f t="shared" ca="1" si="6"/>
        <v>9.3857535809385093E-3</v>
      </c>
      <c r="M33" s="69">
        <f t="shared" ca="1" si="7"/>
        <v>0</v>
      </c>
      <c r="N33" s="69">
        <f ca="1">L33*(1-M33)+$T$9*M33</f>
        <v>9.3857535809385093E-3</v>
      </c>
      <c r="O33" s="68"/>
      <c r="P33" s="68"/>
      <c r="Q33" s="68"/>
      <c r="R33" s="68"/>
      <c r="S33" s="83"/>
      <c r="T33" s="68"/>
      <c r="U33" s="68"/>
      <c r="V33" s="68"/>
      <c r="W33" s="83"/>
      <c r="X33" s="68"/>
      <c r="Y33" s="68"/>
      <c r="Z33" s="68"/>
      <c r="AA33" s="68"/>
      <c r="AB33" s="83"/>
      <c r="AC33" s="68"/>
      <c r="AD33" s="68"/>
    </row>
    <row r="34" spans="1:30">
      <c r="A34" s="68"/>
      <c r="B34" s="68"/>
      <c r="C34" s="68"/>
      <c r="D34" s="69">
        <v>2</v>
      </c>
      <c r="E34" s="69">
        <f t="shared" ca="1" si="4"/>
        <v>1.6371465316562972E-2</v>
      </c>
      <c r="F34" s="69">
        <f t="shared" ca="1" si="5"/>
        <v>0</v>
      </c>
      <c r="G34" s="69">
        <f ca="1">E34*(1-F34)+$T$9*F34</f>
        <v>1.6371465316562972E-2</v>
      </c>
      <c r="H34" s="68"/>
      <c r="I34" s="68"/>
      <c r="J34" s="68"/>
      <c r="K34" s="69">
        <v>2</v>
      </c>
      <c r="L34" s="69">
        <f t="shared" ca="1" si="6"/>
        <v>1.2529715896270962E-2</v>
      </c>
      <c r="M34" s="69">
        <f t="shared" ca="1" si="7"/>
        <v>0</v>
      </c>
      <c r="N34" s="69">
        <f ca="1">L34*(1-M34)+$T$9*M34</f>
        <v>1.2529715896270962E-2</v>
      </c>
      <c r="O34" s="68"/>
      <c r="P34" s="68"/>
      <c r="Q34" s="68"/>
      <c r="R34" s="68"/>
      <c r="S34" s="83"/>
      <c r="T34" s="68"/>
      <c r="U34" s="68"/>
      <c r="V34" s="68"/>
      <c r="W34" s="83"/>
      <c r="X34" s="68"/>
      <c r="Y34" s="68"/>
      <c r="Z34" s="68"/>
      <c r="AA34" s="68"/>
      <c r="AB34" s="83"/>
      <c r="AC34" s="68"/>
      <c r="AD34" s="68"/>
    </row>
    <row r="35" spans="1:30">
      <c r="A35" s="68"/>
      <c r="B35" s="68"/>
      <c r="C35" s="68"/>
      <c r="D35" s="69">
        <v>3</v>
      </c>
      <c r="E35" s="69">
        <f t="shared" ca="1" si="4"/>
        <v>1.9534575975230898E-2</v>
      </c>
      <c r="F35" s="69">
        <f t="shared" ca="1" si="5"/>
        <v>0</v>
      </c>
      <c r="G35" s="69">
        <f ca="1">E35*(1-F35)+$T$9*F35</f>
        <v>1.9534575975230898E-2</v>
      </c>
      <c r="H35" s="68"/>
      <c r="I35" s="68"/>
      <c r="J35" s="68"/>
      <c r="K35" s="69">
        <v>3</v>
      </c>
      <c r="L35" s="69">
        <f t="shared" ca="1" si="6"/>
        <v>1.4950566879076952E-2</v>
      </c>
      <c r="M35" s="69">
        <f t="shared" ca="1" si="7"/>
        <v>0</v>
      </c>
      <c r="N35" s="69">
        <f ca="1">L35*(1-M35)+$T$9*M35</f>
        <v>1.4950566879076952E-2</v>
      </c>
      <c r="O35" s="68"/>
      <c r="P35" s="68"/>
      <c r="Q35" s="68"/>
      <c r="R35" s="68"/>
      <c r="S35" s="83"/>
      <c r="T35" s="68"/>
      <c r="U35" s="68"/>
      <c r="V35" s="68"/>
      <c r="W35" s="83"/>
      <c r="X35" s="68"/>
      <c r="Y35" s="68"/>
      <c r="Z35" s="68"/>
      <c r="AA35" s="68"/>
      <c r="AB35" s="83"/>
      <c r="AC35" s="68"/>
      <c r="AD35" s="68"/>
    </row>
    <row r="36" spans="1:30">
      <c r="A36" s="68"/>
      <c r="B36" s="68"/>
      <c r="C36" s="68"/>
      <c r="D36" s="69">
        <v>4</v>
      </c>
      <c r="E36" s="69">
        <f t="shared" ca="1" si="4"/>
        <v>2.1970171182405199E-2</v>
      </c>
      <c r="F36" s="69">
        <f t="shared" ca="1" si="5"/>
        <v>0</v>
      </c>
      <c r="G36" s="69">
        <f ca="1">E36*(1-F36)+$T$9*F36</f>
        <v>2.1970171182405199E-2</v>
      </c>
      <c r="H36" s="68"/>
      <c r="I36" s="68"/>
      <c r="J36" s="68"/>
      <c r="K36" s="69">
        <v>4</v>
      </c>
      <c r="L36" s="69">
        <f t="shared" ca="1" si="6"/>
        <v>1.6814622135837565E-2</v>
      </c>
      <c r="M36" s="69">
        <f t="shared" ca="1" si="7"/>
        <v>0</v>
      </c>
      <c r="N36" s="69">
        <f ca="1">L36*(1-M36)+$T$9*M36</f>
        <v>1.6814622135837565E-2</v>
      </c>
      <c r="O36" s="68"/>
      <c r="P36" s="68"/>
      <c r="Q36" s="68"/>
      <c r="R36" s="68"/>
      <c r="S36" s="83"/>
      <c r="T36" s="68"/>
      <c r="U36" s="68"/>
      <c r="V36" s="68"/>
      <c r="W36" s="83"/>
      <c r="X36" s="68"/>
      <c r="Y36" s="68"/>
      <c r="Z36" s="68"/>
      <c r="AA36" s="68"/>
      <c r="AB36" s="83"/>
      <c r="AC36" s="68"/>
      <c r="AD36" s="68"/>
    </row>
    <row r="37" spans="1:30">
      <c r="A37" s="68"/>
      <c r="B37" s="68"/>
      <c r="C37" s="68"/>
      <c r="D37" s="69">
        <v>5</v>
      </c>
      <c r="E37" s="69">
        <f t="shared" ca="1" si="4"/>
        <v>2.3845579491929413E-2</v>
      </c>
      <c r="F37" s="69">
        <f t="shared" ca="1" si="5"/>
        <v>0</v>
      </c>
      <c r="G37" s="69"/>
      <c r="H37" s="68"/>
      <c r="I37" s="68"/>
      <c r="J37" s="68"/>
      <c r="K37" s="69">
        <v>5</v>
      </c>
      <c r="L37" s="69">
        <f t="shared" ca="1" si="6"/>
        <v>1.8249944683543236E-2</v>
      </c>
      <c r="M37" s="69">
        <f t="shared" ca="1" si="7"/>
        <v>0</v>
      </c>
      <c r="N37" s="69"/>
      <c r="O37" s="68"/>
      <c r="P37" s="68"/>
      <c r="Q37" s="68"/>
      <c r="R37" s="68"/>
      <c r="S37" s="83"/>
      <c r="T37" s="68"/>
      <c r="U37" s="68"/>
      <c r="V37" s="68"/>
      <c r="W37" s="83"/>
      <c r="X37" s="68"/>
      <c r="Y37" s="68"/>
      <c r="Z37" s="68"/>
      <c r="AA37" s="68"/>
      <c r="AB37" s="83"/>
      <c r="AC37" s="68"/>
      <c r="AD37" s="68"/>
    </row>
    <row r="38" spans="1:30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83"/>
      <c r="T38" s="68"/>
      <c r="U38" s="68"/>
      <c r="V38" s="68"/>
      <c r="W38" s="83"/>
      <c r="X38" s="68"/>
      <c r="Y38" s="68"/>
      <c r="Z38" s="68"/>
      <c r="AA38" s="68"/>
      <c r="AB38" s="83"/>
      <c r="AC38" s="68"/>
      <c r="AD38" s="68"/>
    </row>
    <row r="39" spans="1:30">
      <c r="A39" s="68"/>
      <c r="B39" s="68"/>
      <c r="C39" s="68"/>
      <c r="D39" s="68"/>
      <c r="E39" s="68" t="s">
        <v>106</v>
      </c>
      <c r="F39" s="86">
        <f ca="1">F37</f>
        <v>0</v>
      </c>
      <c r="G39" s="68"/>
      <c r="H39" s="68"/>
      <c r="I39" s="68"/>
      <c r="J39" s="68"/>
      <c r="K39" s="68"/>
      <c r="L39" s="68" t="s">
        <v>106</v>
      </c>
      <c r="M39" s="87">
        <f ca="1">M37</f>
        <v>0</v>
      </c>
      <c r="N39" s="68"/>
      <c r="O39" s="68"/>
      <c r="P39" s="68"/>
      <c r="Q39" s="68"/>
      <c r="R39" s="68"/>
      <c r="S39" s="83"/>
      <c r="T39" s="68"/>
      <c r="U39" s="68"/>
      <c r="V39" s="68"/>
      <c r="W39" s="83"/>
      <c r="X39" s="68"/>
      <c r="Y39" s="68"/>
      <c r="Z39" s="68"/>
      <c r="AA39" s="68"/>
      <c r="AB39" s="83"/>
      <c r="AC39" s="68"/>
      <c r="AD39" s="68"/>
    </row>
    <row r="40" spans="1:30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83"/>
      <c r="T40" s="68"/>
      <c r="U40" s="68"/>
      <c r="V40" s="68"/>
      <c r="W40" s="83"/>
      <c r="X40" s="68"/>
      <c r="Y40" s="68"/>
      <c r="Z40" s="68"/>
      <c r="AA40" s="68"/>
      <c r="AB40" s="83"/>
      <c r="AC40" s="68"/>
      <c r="AD40" s="68"/>
    </row>
    <row r="41" spans="1:30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83"/>
      <c r="T41" s="68"/>
      <c r="U41" s="68"/>
      <c r="V41" s="68"/>
      <c r="W41" s="83"/>
      <c r="X41" s="68"/>
      <c r="Y41" s="68"/>
      <c r="Z41" s="68"/>
      <c r="AA41" s="68"/>
      <c r="AB41" s="83"/>
      <c r="AC41" s="68"/>
      <c r="AD41" s="68"/>
    </row>
    <row r="42" spans="1:30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83"/>
      <c r="T42" s="68"/>
      <c r="U42" s="68"/>
      <c r="V42" s="68"/>
      <c r="W42" s="83"/>
      <c r="X42" s="68"/>
      <c r="Y42" s="68"/>
      <c r="Z42" s="68"/>
      <c r="AA42" s="68"/>
      <c r="AB42" s="83"/>
      <c r="AC42" s="68"/>
      <c r="AD42" s="68"/>
    </row>
    <row r="43" spans="1:30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83"/>
      <c r="T43" s="68"/>
      <c r="U43" s="68"/>
      <c r="V43" s="68"/>
      <c r="W43" s="83"/>
      <c r="X43" s="68"/>
      <c r="Y43" s="68"/>
      <c r="Z43" s="68"/>
      <c r="AA43" s="68"/>
      <c r="AB43" s="83"/>
      <c r="AC43" s="68"/>
      <c r="AD43" s="68"/>
    </row>
    <row r="44" spans="1:30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83"/>
      <c r="T44" s="68"/>
      <c r="U44" s="68"/>
      <c r="V44" s="68"/>
      <c r="W44" s="83"/>
      <c r="X44" s="68"/>
      <c r="Y44" s="68"/>
      <c r="Z44" s="68"/>
      <c r="AA44" s="68"/>
      <c r="AB44" s="83"/>
      <c r="AC44" s="68"/>
      <c r="AD44" s="68"/>
    </row>
    <row r="45" spans="1:30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83"/>
      <c r="T45" s="68"/>
      <c r="U45" s="68"/>
      <c r="V45" s="68"/>
      <c r="W45" s="83"/>
      <c r="X45" s="68"/>
      <c r="Y45" s="68"/>
      <c r="Z45" s="68"/>
      <c r="AA45" s="68"/>
      <c r="AB45" s="83"/>
      <c r="AC45" s="68"/>
      <c r="AD45" s="68"/>
    </row>
  </sheetData>
  <conditionalFormatting sqref="F19:F24">
    <cfRule type="cellIs" dxfId="4" priority="5" operator="equal">
      <formula>1</formula>
    </cfRule>
  </conditionalFormatting>
  <conditionalFormatting sqref="F32:F37">
    <cfRule type="cellIs" dxfId="3" priority="3" operator="equal">
      <formula>1</formula>
    </cfRule>
  </conditionalFormatting>
  <conditionalFormatting sqref="G8:L11">
    <cfRule type="cellIs" dxfId="2" priority="1" operator="equal">
      <formula>1</formula>
    </cfRule>
  </conditionalFormatting>
  <conditionalFormatting sqref="M19:M24">
    <cfRule type="cellIs" dxfId="1" priority="4" operator="equal">
      <formula>1</formula>
    </cfRule>
  </conditionalFormatting>
  <conditionalFormatting sqref="M32:M37">
    <cfRule type="cellIs" dxfId="0" priority="2" operator="equal">
      <formula>1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Jubair</dc:creator>
  <cp:keywords/>
  <dc:description/>
  <cp:lastModifiedBy>Mohammad Jubair</cp:lastModifiedBy>
  <cp:revision/>
  <dcterms:created xsi:type="dcterms:W3CDTF">2025-08-17T10:31:25Z</dcterms:created>
  <dcterms:modified xsi:type="dcterms:W3CDTF">2025-09-18T10:43:27Z</dcterms:modified>
  <cp:category/>
  <cp:contentStatus/>
</cp:coreProperties>
</file>