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rojects\mkm_shell\Streamlit\"/>
    </mc:Choice>
  </mc:AlternateContent>
  <xr:revisionPtr revIDLastSave="0" documentId="13_ncr:1_{3D97917A-0C5C-49E7-941A-B0B60F26866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actions" sheetId="1" r:id="rId1"/>
    <sheet name="Local Environment" sheetId="2" r:id="rId2"/>
    <sheet name="Input-Output Spec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B4" i="3"/>
  <c r="C3" i="3"/>
  <c r="C2" i="3"/>
  <c r="B7" i="1"/>
  <c r="B6" i="1"/>
  <c r="C6" i="1"/>
  <c r="B4" i="1"/>
  <c r="C4" i="1"/>
  <c r="C3" i="1"/>
  <c r="C2" i="1"/>
  <c r="B3" i="1"/>
</calcChain>
</file>

<file path=xl/sharedStrings.xml><?xml version="1.0" encoding="utf-8"?>
<sst xmlns="http://schemas.openxmlformats.org/spreadsheetml/2006/main" count="19" uniqueCount="19">
  <si>
    <t>Reactions</t>
  </si>
  <si>
    <t>pH</t>
  </si>
  <si>
    <t>Pressure</t>
  </si>
  <si>
    <t>V</t>
  </si>
  <si>
    <t>H2O</t>
  </si>
  <si>
    <t>CO</t>
  </si>
  <si>
    <t>Species</t>
  </si>
  <si>
    <t>Concentration</t>
  </si>
  <si>
    <t>OH</t>
  </si>
  <si>
    <t>H2</t>
  </si>
  <si>
    <t>CO+*→CO*</t>
  </si>
  <si>
    <t>CO*+CO*→COCO*</t>
  </si>
  <si>
    <t>CO*+H2O→CHO*+OH</t>
  </si>
  <si>
    <t>H2O+*→H2O*</t>
  </si>
  <si>
    <t>H2O*→H*+OH</t>
  </si>
  <si>
    <t>H2O+H*→H2+OH+*</t>
  </si>
  <si>
    <t>G_f</t>
  </si>
  <si>
    <t>G_b</t>
  </si>
  <si>
    <t>Input MKMCXX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</si>
</sst>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11" fontId="1" fillId="0" borderId="0" xfId="0" applyNumberFormat="1" applyFont="1"/>
    <xf numFmtId="1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zoomScale="220" zoomScaleNormal="220" workbookViewId="0">
      <pane xSplit="1" topLeftCell="B1" activePane="topRight" state="frozen"/>
      <selection pane="topRight" activeCell="C7" sqref="C7"/>
    </sheetView>
  </sheetViews>
  <sheetFormatPr defaultRowHeight="15" x14ac:dyDescent="0.25"/>
  <cols>
    <col min="1" max="1" width="22.7109375" bestFit="1" customWidth="1"/>
    <col min="2" max="2" width="13" bestFit="1" customWidth="1"/>
    <col min="3" max="3" width="10" bestFit="1" customWidth="1"/>
    <col min="4" max="4" width="17.140625" bestFit="1" customWidth="1"/>
    <col min="5" max="6" width="22.42578125" bestFit="1" customWidth="1"/>
    <col min="7" max="7" width="15.28515625" bestFit="1" customWidth="1"/>
    <col min="8" max="8" width="9.140625" bestFit="1" customWidth="1"/>
    <col min="9" max="9" width="9.28515625" bestFit="1" customWidth="1"/>
  </cols>
  <sheetData>
    <row r="1" spans="1:10" ht="15.75" x14ac:dyDescent="0.25">
      <c r="A1" s="2" t="s">
        <v>0</v>
      </c>
      <c r="B1" s="3" t="s">
        <v>16</v>
      </c>
      <c r="C1" s="2" t="s">
        <v>17</v>
      </c>
      <c r="I1" s="1"/>
      <c r="J1" s="1"/>
    </row>
    <row r="2" spans="1:10" ht="15.75" x14ac:dyDescent="0.25">
      <c r="A2" s="3" t="s">
        <v>10</v>
      </c>
      <c r="B2" s="3">
        <v>0</v>
      </c>
      <c r="C2" s="3">
        <f>-(0.1828*('Local Environment'!B2-0.059*'Local Environment'!C2)-0.0797)*96491.56</f>
        <v>25558.337043183994</v>
      </c>
    </row>
    <row r="3" spans="1:10" ht="15.75" x14ac:dyDescent="0.25">
      <c r="A3" s="3" t="s">
        <v>11</v>
      </c>
      <c r="B3" s="3">
        <f>(-0.1723*('Local Environment'!B2-0.059*'Local Environment'!C2)+0.4616)*96491.56</f>
        <v>61382.131329243995</v>
      </c>
      <c r="C3" s="3">
        <f>(-0.3891*('Local Environment'!B2-0.059*'Local Environment'!C2)-0.062)*96491.56</f>
        <v>32050.472533947996</v>
      </c>
    </row>
    <row r="4" spans="1:10" ht="15.75" x14ac:dyDescent="0.25">
      <c r="A4" s="3" t="s">
        <v>12</v>
      </c>
      <c r="B4" s="3">
        <f>(0.7808*('Local Environment'!B2-0.059*'Local Environment'!C2)+1.6774)*96491.56</f>
        <v>85534.904765376006</v>
      </c>
      <c r="C4" s="3">
        <f>(-0.0565*('Local Environment'!B2-0.059*'Local Environment'!C2)+0.0105)*96491.56</f>
        <v>6535.8075708199985</v>
      </c>
    </row>
    <row r="5" spans="1:10" ht="15.75" x14ac:dyDescent="0.25">
      <c r="A5" s="3" t="s">
        <v>13</v>
      </c>
      <c r="B5" s="3">
        <v>2180.9</v>
      </c>
      <c r="C5" s="3">
        <v>0</v>
      </c>
    </row>
    <row r="6" spans="1:10" ht="15.75" x14ac:dyDescent="0.25">
      <c r="A6" s="3" t="s">
        <v>14</v>
      </c>
      <c r="B6" s="3">
        <f>(0.4188*('Local Environment'!B2-0.059*'Local Environment'!C2)+1.0402)*96491.56</f>
        <v>59434.516734736004</v>
      </c>
      <c r="C6" s="3">
        <f>(-0.9979*('Local Environment'!B2-0.059*'Local Environment'!C2)-0.3831)*96491.56</f>
        <v>60574.767148411993</v>
      </c>
    </row>
    <row r="7" spans="1:10" ht="15.75" x14ac:dyDescent="0.25">
      <c r="A7" s="3" t="s">
        <v>15</v>
      </c>
      <c r="B7" s="3">
        <f>(0.7988*('Local Environment'!B2-0.059*'Local Environment'!C2)+1.5334)*96491.56</f>
        <v>69880.69302033601</v>
      </c>
      <c r="C7" s="4">
        <v>10000000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7E89-7CCD-4887-AF30-1EA8D936F8E6}">
  <dimension ref="A1:C2"/>
  <sheetViews>
    <sheetView zoomScale="160" zoomScaleNormal="160" workbookViewId="0">
      <selection activeCell="C2" sqref="C2"/>
    </sheetView>
  </sheetViews>
  <sheetFormatPr defaultRowHeight="15" x14ac:dyDescent="0.25"/>
  <sheetData>
    <row r="1" spans="1:3" ht="15.75" x14ac:dyDescent="0.25">
      <c r="A1" s="3" t="s">
        <v>2</v>
      </c>
      <c r="B1" s="3" t="s">
        <v>3</v>
      </c>
      <c r="C1" s="3" t="s">
        <v>1</v>
      </c>
    </row>
    <row r="2" spans="1:3" ht="15.75" x14ac:dyDescent="0.25">
      <c r="A2" s="3">
        <v>1</v>
      </c>
      <c r="B2" s="3">
        <v>-0.6</v>
      </c>
      <c r="C2" s="3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BA282-0CE6-462E-8F21-5AA4D2FD6233}">
  <dimension ref="A1:D5"/>
  <sheetViews>
    <sheetView zoomScale="220" zoomScaleNormal="220" workbookViewId="0">
      <selection activeCell="A2" sqref="A2"/>
    </sheetView>
  </sheetViews>
  <sheetFormatPr defaultRowHeight="15" x14ac:dyDescent="0.25"/>
  <cols>
    <col min="2" max="2" width="13.85546875" bestFit="1" customWidth="1"/>
    <col min="3" max="3" width="14.28515625" bestFit="1" customWidth="1"/>
    <col min="5" max="5" width="10.140625" bestFit="1" customWidth="1"/>
  </cols>
  <sheetData>
    <row r="1" spans="1:4" ht="15.75" x14ac:dyDescent="0.25">
      <c r="A1" s="3" t="s">
        <v>6</v>
      </c>
      <c r="B1" s="3" t="s">
        <v>7</v>
      </c>
      <c r="C1" t="s">
        <v>18</v>
      </c>
    </row>
    <row r="2" spans="1:4" ht="15.75" x14ac:dyDescent="0.25">
      <c r="A2" s="3" t="s">
        <v>4</v>
      </c>
      <c r="B2" s="3">
        <v>55.56</v>
      </c>
      <c r="C2" s="6">
        <f>B2</f>
        <v>55.56</v>
      </c>
    </row>
    <row r="3" spans="1:4" ht="15.75" x14ac:dyDescent="0.25">
      <c r="A3" s="3" t="s">
        <v>5</v>
      </c>
      <c r="B3" s="3">
        <v>0.83325000000000005</v>
      </c>
      <c r="C3" s="6">
        <f>B3</f>
        <v>0.83325000000000005</v>
      </c>
    </row>
    <row r="4" spans="1:4" ht="15.75" x14ac:dyDescent="0.25">
      <c r="A4" s="3" t="s">
        <v>8</v>
      </c>
      <c r="B4" s="3">
        <f>10^-(14-'Local Environment'!C2)</f>
        <v>9.9999999999999995E-8</v>
      </c>
      <c r="C4" s="6">
        <f>(C3+C2+C5)*B4/(1-B4)</f>
        <v>5.6393255639325554E-6</v>
      </c>
      <c r="D4" s="5"/>
    </row>
    <row r="5" spans="1:4" ht="15.75" x14ac:dyDescent="0.25">
      <c r="A5" s="3" t="s">
        <v>9</v>
      </c>
      <c r="B5" s="3">
        <v>0</v>
      </c>
      <c r="C5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Reactions</vt:lpstr>
      <vt:lpstr>Local Environment</vt:lpstr>
      <vt:lpstr>Input-Output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Shivam Chaturvedi</cp:lastModifiedBy>
  <dcterms:created xsi:type="dcterms:W3CDTF">2015-06-05T18:17:20Z</dcterms:created>
  <dcterms:modified xsi:type="dcterms:W3CDTF">2024-12-26T04:07:12Z</dcterms:modified>
</cp:coreProperties>
</file>