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EFA3511-88B6-4067-9BD3-19256E3DF18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ax reconciliation" sheetId="2" r:id="rId1"/>
    <sheet name="Bank borrowing" sheetId="6" r:id="rId2"/>
    <sheet name="CIPL-1" sheetId="5" r:id="rId3"/>
  </sheets>
  <externalReferences>
    <externalReference r:id="rId4"/>
    <externalReference r:id="rId5"/>
  </externalReferences>
  <definedNames>
    <definedName name="_xlnm.Print_Area" localSheetId="2">'CIPL-1'!$A$1:$Q$92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9" i="2"/>
  <c r="C6" i="2"/>
  <c r="E16" i="6"/>
  <c r="D16" i="6"/>
  <c r="C12" i="6"/>
  <c r="C16" i="6" s="1"/>
  <c r="E9" i="6"/>
  <c r="D9" i="6"/>
  <c r="C9" i="6"/>
  <c r="Q88" i="5"/>
  <c r="J88" i="5"/>
  <c r="J87" i="5"/>
  <c r="Q79" i="5"/>
  <c r="Q67" i="5"/>
  <c r="M67" i="5"/>
  <c r="O66" i="5"/>
  <c r="M66" i="5"/>
  <c r="Q66" i="5" s="1"/>
  <c r="O65" i="5"/>
  <c r="M65" i="5"/>
  <c r="Q65" i="5" s="1"/>
  <c r="Q61" i="5"/>
  <c r="Q80" i="5" s="1"/>
  <c r="Q59" i="5"/>
  <c r="Q77" i="5" s="1"/>
  <c r="Q53" i="5"/>
  <c r="Q52" i="5"/>
  <c r="M52" i="5"/>
  <c r="M51" i="5"/>
  <c r="Q51" i="5" s="1"/>
  <c r="Q47" i="5"/>
  <c r="J47" i="5"/>
  <c r="Q46" i="5"/>
  <c r="M54" i="5" s="1"/>
  <c r="Q54" i="5" s="1"/>
  <c r="Q74" i="5" s="1"/>
  <c r="J46" i="5"/>
  <c r="Q39" i="5"/>
  <c r="M68" i="5" s="1"/>
  <c r="Q34" i="5"/>
  <c r="Q30" i="5"/>
  <c r="Q28" i="5"/>
  <c r="Q26" i="5"/>
  <c r="Q24" i="5"/>
  <c r="M23" i="5"/>
  <c r="Q20" i="5"/>
  <c r="M17" i="5"/>
  <c r="M16" i="5"/>
  <c r="M15" i="5"/>
  <c r="Q18" i="5" s="1"/>
  <c r="Q19" i="5" s="1"/>
  <c r="Q21" i="5" s="1"/>
  <c r="Q25" i="5" s="1"/>
  <c r="M14" i="5"/>
  <c r="Q27" i="5" l="1"/>
  <c r="Q29" i="5" s="1"/>
  <c r="Q31" i="5" s="1"/>
  <c r="Q36" i="5" s="1"/>
  <c r="M50" i="5" s="1"/>
  <c r="Q73" i="5"/>
  <c r="Q55" i="5"/>
  <c r="Q81" i="5"/>
  <c r="Q69" i="5"/>
  <c r="M53" i="5"/>
  <c r="O53" i="5" s="1"/>
  <c r="O68" i="5" s="1"/>
  <c r="Q62" i="5"/>
  <c r="Q72" i="5" s="1"/>
  <c r="Q75" i="5" s="1"/>
  <c r="Q68" i="5"/>
  <c r="Q38" i="5" l="1"/>
  <c r="Q40" i="5" s="1"/>
  <c r="Q44" i="5" s="1"/>
  <c r="Q87" i="5"/>
  <c r="Q89" i="5" s="1"/>
  <c r="Q82" i="5"/>
  <c r="Q83" i="5"/>
  <c r="Q84" i="5" s="1"/>
  <c r="C28" i="2" l="1"/>
</calcChain>
</file>

<file path=xl/sharedStrings.xml><?xml version="1.0" encoding="utf-8"?>
<sst xmlns="http://schemas.openxmlformats.org/spreadsheetml/2006/main" count="156" uniqueCount="131">
  <si>
    <t>Profit/(loss) before tax</t>
  </si>
  <si>
    <t xml:space="preserve">Tax effect of expenses not deductible for tax purpose </t>
  </si>
  <si>
    <t xml:space="preserve">Tax effect of income not taxable for tax purpose </t>
  </si>
  <si>
    <t xml:space="preserve">Tax effect of tax losses not recognised </t>
  </si>
  <si>
    <t xml:space="preserve">Utilisation of tax losses previously not recognised </t>
  </si>
  <si>
    <t xml:space="preserve">Tax effect of deductible temporary differences not recognised </t>
  </si>
  <si>
    <t xml:space="preserve">Utilisation of deductible temporary differences previously not recognised </t>
  </si>
  <si>
    <t>Others</t>
  </si>
  <si>
    <t xml:space="preserve">Income tax expense for the year </t>
  </si>
  <si>
    <t>US$</t>
  </si>
  <si>
    <t>Tax at the domestic income tax rate</t>
  </si>
  <si>
    <t xml:space="preserve">Under/(over)provision in respect of prior years </t>
  </si>
  <si>
    <t>[Local tax rate]</t>
  </si>
  <si>
    <t>[Non deductible expenses per current tax computation]</t>
  </si>
  <si>
    <t>[Non taxable income per current tax computation]</t>
  </si>
  <si>
    <t>[Under/(over)provision]</t>
  </si>
  <si>
    <t>[Tax loss incurred in current year to be claimed in following year]</t>
  </si>
  <si>
    <t>[Tax loss utilised in current year]</t>
  </si>
  <si>
    <t>[E.g. Depreciation]</t>
  </si>
  <si>
    <t>&lt;Income tax expenses per income statement&gt;</t>
  </si>
  <si>
    <t>&lt;Profit/(loss) per income statement&gt;</t>
  </si>
  <si>
    <t>(A) Tax reconciliation</t>
  </si>
  <si>
    <t>(B) Statement of tax losses</t>
  </si>
  <si>
    <t>Tax losses boughtforward from previous year</t>
  </si>
  <si>
    <t>Tax losses incurred in current year</t>
  </si>
  <si>
    <t>Tax losses utilised in current year</t>
  </si>
  <si>
    <t>Exchange difference</t>
  </si>
  <si>
    <t>Tax losses carried-forward</t>
  </si>
  <si>
    <t>&lt;Per local tax submission&gt;</t>
  </si>
  <si>
    <t>Nature of bank borrowing</t>
  </si>
  <si>
    <t>&lt;Per statement of financial position&gt;</t>
  </si>
  <si>
    <t>Secured</t>
  </si>
  <si>
    <t>Unsecured</t>
  </si>
  <si>
    <t>The carrying amounts of the above borrowings are repayable</t>
  </si>
  <si>
    <t>Within one year</t>
  </si>
  <si>
    <t>Within a period of more than two years but not exceeding five years</t>
  </si>
  <si>
    <t>Within a period of more than one year but not exceeding two years</t>
  </si>
  <si>
    <t>Within a period of more than five years</t>
  </si>
  <si>
    <t>N/A</t>
  </si>
  <si>
    <t>Accounting year ended 30 June 2021</t>
  </si>
  <si>
    <t>Less: Other income- PF forfeiture amount</t>
  </si>
  <si>
    <t>Amortization of intangible assets</t>
  </si>
  <si>
    <t>B</t>
  </si>
  <si>
    <t>C</t>
  </si>
  <si>
    <t>A</t>
  </si>
  <si>
    <t>Add: Other income (Capital Reserve trasnfer)</t>
  </si>
  <si>
    <t>Other income:</t>
  </si>
  <si>
    <t xml:space="preserve">PF forfeited </t>
  </si>
  <si>
    <t xml:space="preserve">Tax provision </t>
  </si>
  <si>
    <t>Export proceed realization</t>
  </si>
  <si>
    <t>Gross receipts</t>
  </si>
  <si>
    <t>Calculation of tax liability</t>
  </si>
  <si>
    <t>Less: Tax deducted at source by HSBC Bank on export - documents attached</t>
  </si>
  <si>
    <t>Balance Tax Payable u/s-74(1) of ITO 1984</t>
  </si>
  <si>
    <t>Reconciliation of tax liability and expenses:</t>
  </si>
  <si>
    <t>Total tax liability</t>
  </si>
  <si>
    <t>Tax expenses</t>
  </si>
  <si>
    <t>e-TIN: 590516243941</t>
  </si>
  <si>
    <t>Cosmopolitan Industries (Pvt) Limited</t>
  </si>
  <si>
    <t>Income tax assessment year 2021-2022</t>
  </si>
  <si>
    <t>Statement showing computation of total income and Tax liability thereon</t>
  </si>
  <si>
    <t xml:space="preserve">Amount-USD </t>
  </si>
  <si>
    <t>Tax rate</t>
  </si>
  <si>
    <t>Amount-USD</t>
  </si>
  <si>
    <t xml:space="preserve">Remarks </t>
  </si>
  <si>
    <r>
      <t>Net profit</t>
    </r>
    <r>
      <rPr>
        <sz val="10"/>
        <color indexed="56"/>
        <rFont val="Arial"/>
        <family val="2"/>
      </rPr>
      <t>/(loss)</t>
    </r>
    <r>
      <rPr>
        <sz val="11"/>
        <color theme="1"/>
        <rFont val="Calibri"/>
        <family val="2"/>
        <scheme val="minor"/>
      </rPr>
      <t xml:space="preserve"> before tax as per profit and loss accounts</t>
    </r>
  </si>
  <si>
    <t>P&amp;L (F 28)</t>
  </si>
  <si>
    <t>Add: Items considered separately</t>
  </si>
  <si>
    <t>Depreciation</t>
  </si>
  <si>
    <t>Note 4 (P16)</t>
  </si>
  <si>
    <t xml:space="preserve">Depreciation-right of use of assets </t>
  </si>
  <si>
    <t>Note 4 (P41)</t>
  </si>
  <si>
    <t>Note 6 (J12)</t>
  </si>
  <si>
    <t>Interest on lease liability</t>
  </si>
  <si>
    <t>Note 28 (J513)</t>
  </si>
  <si>
    <t>Add: Accounting loss on disposal of fixed asset</t>
  </si>
  <si>
    <t>P&amp;L (F26)</t>
  </si>
  <si>
    <t>Less: Items considered separately</t>
  </si>
  <si>
    <t>Cash incentive</t>
  </si>
  <si>
    <t>P&amp;L (F16)</t>
  </si>
  <si>
    <t>Interest income</t>
  </si>
  <si>
    <t>P&amp;L (F24)</t>
  </si>
  <si>
    <t>Based on P &amp; L</t>
  </si>
  <si>
    <t>Less: Tax depreciation (Annexure-A)</t>
  </si>
  <si>
    <t>Annexure A</t>
  </si>
  <si>
    <t>Less: Tax loss on sale of fixed assets (Annexure-C)</t>
  </si>
  <si>
    <t>Annexure C</t>
  </si>
  <si>
    <t>Less: Lease rental payment (liability reduced + interest)</t>
  </si>
  <si>
    <t>Note 17 (J228) + Note 28 (J513)</t>
  </si>
  <si>
    <t xml:space="preserve">Interest income </t>
  </si>
  <si>
    <t xml:space="preserve">Bank Certificate </t>
  </si>
  <si>
    <t>Based on realize of FS &amp; Bank certificate.</t>
  </si>
  <si>
    <t xml:space="preserve">Add: Service benefit provision </t>
  </si>
  <si>
    <t>Business income/(loss)</t>
  </si>
  <si>
    <t>Add: Excess perquisites (Annexure-B) as per section 30B</t>
  </si>
  <si>
    <t>Annexure B</t>
  </si>
  <si>
    <t>Add: Items considered separately- Cash incentive (actual cash received)</t>
  </si>
  <si>
    <t>Note 11.1 (J19)</t>
  </si>
  <si>
    <t>Total taxable income/(loss)</t>
  </si>
  <si>
    <t>Calculation of tax</t>
  </si>
  <si>
    <t>Business loss</t>
  </si>
  <si>
    <t>Income u/s-30</t>
  </si>
  <si>
    <t xml:space="preserve">Interest on FDR </t>
  </si>
  <si>
    <t>Income from Cash Incentive (u/s-53DDD of ITO 1984)</t>
  </si>
  <si>
    <t xml:space="preserve">Income tax provision for forfeited PF amount </t>
  </si>
  <si>
    <t>Provision amount</t>
  </si>
  <si>
    <t>Calculation of tax under section 82C(2)(b) (Minimum tax)</t>
  </si>
  <si>
    <t xml:space="preserve">Export proceed realization - Tax deducted by bank </t>
  </si>
  <si>
    <t>Income from Interest on FDR-Tax deducted by bank</t>
  </si>
  <si>
    <t>Tax on interest on FDR</t>
  </si>
  <si>
    <t>Income from Cash Incentive (u/s-53DDD of ITO 1984) - tax deducted by bank</t>
  </si>
  <si>
    <t>Calculation of tax under section 82C(4)(a) (Minimum tax)</t>
  </si>
  <si>
    <t>Sale proceed of fixed assets</t>
  </si>
  <si>
    <t>Cash flow (F38)</t>
  </si>
  <si>
    <t>Interest received from FDR</t>
  </si>
  <si>
    <t>Minimum tax under section 82C (compare A, B &amp; C which ever is higher)</t>
  </si>
  <si>
    <t>Tax on income u/s-30</t>
  </si>
  <si>
    <t>Less: AIT paid at the time of car registration - documents attached</t>
  </si>
  <si>
    <t>Less: Tax deducted at source by HSBC Bank on interest on FDR - documents attached</t>
  </si>
  <si>
    <t>Less: Tax deducted at source by HSBC Bank on Cash incentive - documents attached</t>
  </si>
  <si>
    <t>Based on bank certificate</t>
  </si>
  <si>
    <t>Total tax paid (at the time of return filling)</t>
  </si>
  <si>
    <t>Access or short tax payment</t>
  </si>
  <si>
    <t>Add: Last year tax deposited in current audit period</t>
  </si>
  <si>
    <t>[Bangladesh Bank stimulus Loan]</t>
  </si>
  <si>
    <t>[Export Development Fund (EDF) loan]</t>
  </si>
  <si>
    <t>[UPAS loan]</t>
  </si>
  <si>
    <t>Loan taken from Bangladesh Bank to facilitate salary disbursement to workers as part of COVID-19</t>
  </si>
  <si>
    <t xml:space="preserve">To retire sight import documents by creating Clean Import Loan (CIL) under Export Development Fund (EDF) arrangement of Bangladesh Bank. </t>
  </si>
  <si>
    <t>To retire sight import documents by creating Clean Import Loan (CIL) under UPAS arrangement.</t>
  </si>
  <si>
    <t>See the calculation in CIPL-1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</si>
</sst>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56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114">
    <xf numFmtId="0" fontId="0" fillId="0" borderId="0" xfId="0"/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9" fontId="4" fillId="0" borderId="0" xfId="2" applyFont="1"/>
    <xf numFmtId="43" fontId="4" fillId="0" borderId="0" xfId="1" applyFont="1"/>
    <xf numFmtId="43" fontId="4" fillId="0" borderId="2" xfId="1" applyFont="1" applyBorder="1"/>
    <xf numFmtId="0" fontId="5" fillId="0" borderId="0" xfId="3" applyFont="1"/>
    <xf numFmtId="0" fontId="6" fillId="0" borderId="0" xfId="3" applyFont="1"/>
    <xf numFmtId="164" fontId="4" fillId="0" borderId="0" xfId="1" applyNumberFormat="1" applyFont="1" applyAlignment="1">
      <alignment horizontal="left" indent="1"/>
    </xf>
    <xf numFmtId="43" fontId="4" fillId="0" borderId="0" xfId="1" applyFont="1" applyAlignment="1">
      <alignment horizontal="left" indent="1"/>
    </xf>
    <xf numFmtId="164" fontId="4" fillId="0" borderId="2" xfId="1" applyNumberFormat="1" applyFont="1" applyBorder="1" applyAlignment="1">
      <alignment horizontal="left" indent="1"/>
    </xf>
    <xf numFmtId="43" fontId="4" fillId="0" borderId="0" xfId="1" applyFont="1" applyFill="1" applyAlignment="1">
      <alignment horizontal="center"/>
    </xf>
    <xf numFmtId="0" fontId="4" fillId="0" borderId="3" xfId="3" applyFont="1" applyFill="1" applyBorder="1"/>
    <xf numFmtId="0" fontId="10" fillId="0" borderId="1" xfId="5" applyFont="1" applyBorder="1"/>
    <xf numFmtId="0" fontId="10" fillId="0" borderId="10" xfId="5" applyFont="1" applyBorder="1"/>
    <xf numFmtId="0" fontId="10" fillId="0" borderId="0" xfId="5" applyFont="1"/>
    <xf numFmtId="0" fontId="10" fillId="0" borderId="12" xfId="5" applyFont="1" applyBorder="1"/>
    <xf numFmtId="0" fontId="8" fillId="0" borderId="11" xfId="5" applyBorder="1"/>
    <xf numFmtId="0" fontId="8" fillId="0" borderId="0" xfId="5"/>
    <xf numFmtId="164" fontId="0" fillId="0" borderId="0" xfId="6" applyNumberFormat="1" applyFont="1" applyBorder="1"/>
    <xf numFmtId="165" fontId="0" fillId="0" borderId="0" xfId="7" applyNumberFormat="1" applyFont="1" applyBorder="1"/>
    <xf numFmtId="164" fontId="0" fillId="0" borderId="12" xfId="6" applyNumberFormat="1" applyFont="1" applyBorder="1"/>
    <xf numFmtId="0" fontId="8" fillId="0" borderId="12" xfId="5" applyBorder="1"/>
    <xf numFmtId="0" fontId="11" fillId="0" borderId="11" xfId="5" applyFont="1" applyBorder="1" applyAlignment="1">
      <alignment horizontal="center"/>
    </xf>
    <xf numFmtId="0" fontId="11" fillId="0" borderId="0" xfId="5" applyFont="1" applyAlignment="1">
      <alignment horizontal="center"/>
    </xf>
    <xf numFmtId="164" fontId="12" fillId="0" borderId="13" xfId="6" applyNumberFormat="1" applyFont="1" applyFill="1" applyBorder="1"/>
    <xf numFmtId="0" fontId="12" fillId="0" borderId="0" xfId="5" applyFont="1"/>
    <xf numFmtId="165" fontId="12" fillId="0" borderId="13" xfId="7" applyNumberFormat="1" applyFont="1" applyFill="1" applyBorder="1"/>
    <xf numFmtId="0" fontId="12" fillId="2" borderId="0" xfId="5" applyFont="1" applyFill="1"/>
    <xf numFmtId="0" fontId="12" fillId="0" borderId="13" xfId="5" applyFont="1" applyBorder="1" applyAlignment="1">
      <alignment horizontal="center"/>
    </xf>
    <xf numFmtId="0" fontId="12" fillId="0" borderId="13" xfId="5" applyFont="1" applyBorder="1"/>
    <xf numFmtId="0" fontId="3" fillId="0" borderId="0" xfId="5" applyFont="1"/>
    <xf numFmtId="0" fontId="3" fillId="0" borderId="0" xfId="5" quotePrefix="1" applyFont="1"/>
    <xf numFmtId="164" fontId="7" fillId="0" borderId="0" xfId="6" applyNumberFormat="1" applyFont="1" applyFill="1" applyBorder="1"/>
    <xf numFmtId="164" fontId="0" fillId="0" borderId="1" xfId="6" applyNumberFormat="1" applyFont="1" applyBorder="1"/>
    <xf numFmtId="164" fontId="8" fillId="0" borderId="14" xfId="5" applyNumberFormat="1" applyBorder="1"/>
    <xf numFmtId="164" fontId="8" fillId="0" borderId="12" xfId="5" applyNumberFormat="1" applyBorder="1"/>
    <xf numFmtId="164" fontId="3" fillId="0" borderId="12" xfId="6" applyNumberFormat="1" applyFont="1" applyFill="1" applyBorder="1"/>
    <xf numFmtId="164" fontId="8" fillId="0" borderId="10" xfId="5" applyNumberFormat="1" applyBorder="1"/>
    <xf numFmtId="164" fontId="3" fillId="0" borderId="0" xfId="6" applyNumberFormat="1" applyFont="1" applyFill="1" applyBorder="1"/>
    <xf numFmtId="164" fontId="8" fillId="0" borderId="0" xfId="5" applyNumberFormat="1"/>
    <xf numFmtId="164" fontId="0" fillId="0" borderId="10" xfId="6" applyNumberFormat="1" applyFont="1" applyBorder="1"/>
    <xf numFmtId="164" fontId="12" fillId="0" borderId="0" xfId="5" applyNumberFormat="1" applyFont="1"/>
    <xf numFmtId="164" fontId="12" fillId="0" borderId="2" xfId="5" applyNumberFormat="1" applyFont="1" applyBorder="1"/>
    <xf numFmtId="164" fontId="12" fillId="0" borderId="12" xfId="5" applyNumberFormat="1" applyFont="1" applyBorder="1"/>
    <xf numFmtId="164" fontId="12" fillId="0" borderId="15" xfId="5" applyNumberFormat="1" applyFont="1" applyBorder="1"/>
    <xf numFmtId="2" fontId="3" fillId="0" borderId="0" xfId="5" applyNumberFormat="1" applyFont="1"/>
    <xf numFmtId="0" fontId="3" fillId="0" borderId="0" xfId="5" applyFont="1" applyAlignment="1">
      <alignment horizontal="center"/>
    </xf>
    <xf numFmtId="164" fontId="12" fillId="0" borderId="0" xfId="6" applyNumberFormat="1" applyFont="1" applyFill="1" applyBorder="1"/>
    <xf numFmtId="165" fontId="0" fillId="0" borderId="0" xfId="7" applyNumberFormat="1" applyFont="1"/>
    <xf numFmtId="164" fontId="3" fillId="0" borderId="12" xfId="5" applyNumberFormat="1" applyFont="1" applyBorder="1"/>
    <xf numFmtId="0" fontId="14" fillId="0" borderId="0" xfId="5" applyFont="1"/>
    <xf numFmtId="9" fontId="12" fillId="0" borderId="0" xfId="7" applyFont="1" applyFill="1" applyBorder="1"/>
    <xf numFmtId="164" fontId="14" fillId="0" borderId="0" xfId="6" applyNumberFormat="1" applyFont="1" applyFill="1"/>
    <xf numFmtId="0" fontId="11" fillId="0" borderId="0" xfId="5" applyFont="1"/>
    <xf numFmtId="43" fontId="8" fillId="0" borderId="0" xfId="5" applyNumberFormat="1"/>
    <xf numFmtId="0" fontId="3" fillId="3" borderId="0" xfId="5" applyFont="1" applyFill="1"/>
    <xf numFmtId="164" fontId="12" fillId="0" borderId="16" xfId="5" applyNumberFormat="1" applyFont="1" applyBorder="1"/>
    <xf numFmtId="0" fontId="3" fillId="0" borderId="11" xfId="5" applyFont="1" applyBorder="1"/>
    <xf numFmtId="164" fontId="3" fillId="0" borderId="0" xfId="6" applyNumberFormat="1" applyFont="1" applyBorder="1"/>
    <xf numFmtId="165" fontId="3" fillId="0" borderId="0" xfId="7" applyNumberFormat="1" applyFont="1" applyBorder="1"/>
    <xf numFmtId="164" fontId="12" fillId="0" borderId="16" xfId="6" applyNumberFormat="1" applyFont="1" applyBorder="1"/>
    <xf numFmtId="0" fontId="3" fillId="0" borderId="12" xfId="5" applyFont="1" applyBorder="1"/>
    <xf numFmtId="164" fontId="3" fillId="0" borderId="12" xfId="6" applyNumberFormat="1" applyFont="1" applyBorder="1"/>
    <xf numFmtId="166" fontId="3" fillId="0" borderId="0" xfId="7" applyNumberFormat="1" applyFont="1" applyBorder="1"/>
    <xf numFmtId="164" fontId="3" fillId="0" borderId="0" xfId="5" applyNumberFormat="1" applyFont="1"/>
    <xf numFmtId="165" fontId="3" fillId="0" borderId="0" xfId="7" applyNumberFormat="1" applyFont="1" applyFill="1" applyBorder="1"/>
    <xf numFmtId="164" fontId="0" fillId="0" borderId="6" xfId="6" applyNumberFormat="1" applyFont="1" applyBorder="1"/>
    <xf numFmtId="164" fontId="0" fillId="0" borderId="0" xfId="6" applyNumberFormat="1" applyFont="1" applyFill="1" applyBorder="1"/>
    <xf numFmtId="165" fontId="0" fillId="0" borderId="0" xfId="7" applyNumberFormat="1" applyFont="1" applyFill="1" applyBorder="1"/>
    <xf numFmtId="164" fontId="3" fillId="0" borderId="7" xfId="6" applyNumberFormat="1" applyFont="1" applyFill="1" applyBorder="1"/>
    <xf numFmtId="164" fontId="0" fillId="0" borderId="8" xfId="6" applyNumberFormat="1" applyFont="1" applyFill="1" applyBorder="1"/>
    <xf numFmtId="0" fontId="8" fillId="0" borderId="0" xfId="5" applyAlignment="1">
      <alignment vertical="top" wrapText="1"/>
    </xf>
    <xf numFmtId="164" fontId="12" fillId="0" borderId="12" xfId="6" applyNumberFormat="1" applyFont="1" applyBorder="1" applyAlignment="1">
      <alignment vertical="top" wrapText="1"/>
    </xf>
    <xf numFmtId="0" fontId="12" fillId="0" borderId="11" xfId="5" applyFont="1" applyBorder="1"/>
    <xf numFmtId="164" fontId="12" fillId="0" borderId="0" xfId="6" applyNumberFormat="1" applyFont="1" applyBorder="1"/>
    <xf numFmtId="165" fontId="12" fillId="0" borderId="0" xfId="7" applyNumberFormat="1" applyFont="1" applyBorder="1"/>
    <xf numFmtId="164" fontId="12" fillId="0" borderId="12" xfId="6" applyNumberFormat="1" applyFont="1" applyBorder="1"/>
    <xf numFmtId="0" fontId="12" fillId="0" borderId="12" xfId="5" applyFont="1" applyBorder="1"/>
    <xf numFmtId="0" fontId="8" fillId="0" borderId="17" xfId="5" applyBorder="1"/>
    <xf numFmtId="0" fontId="8" fillId="0" borderId="5" xfId="5" applyBorder="1"/>
    <xf numFmtId="164" fontId="0" fillId="0" borderId="5" xfId="6" applyNumberFormat="1" applyFont="1" applyBorder="1"/>
    <xf numFmtId="165" fontId="0" fillId="0" borderId="5" xfId="7" applyNumberFormat="1" applyFont="1" applyBorder="1"/>
    <xf numFmtId="164" fontId="0" fillId="0" borderId="14" xfId="6" applyNumberFormat="1" applyFont="1" applyBorder="1"/>
    <xf numFmtId="164" fontId="12" fillId="0" borderId="0" xfId="8" applyNumberFormat="1" applyFont="1" applyFill="1"/>
    <xf numFmtId="164" fontId="12" fillId="0" borderId="0" xfId="8" applyNumberFormat="1" applyFont="1" applyFill="1" applyBorder="1"/>
    <xf numFmtId="164" fontId="3" fillId="0" borderId="0" xfId="8" applyNumberFormat="1" applyFont="1" applyFill="1"/>
    <xf numFmtId="164" fontId="3" fillId="0" borderId="0" xfId="8" applyNumberFormat="1" applyFont="1" applyFill="1" applyBorder="1"/>
    <xf numFmtId="164" fontId="12" fillId="0" borderId="18" xfId="6" applyNumberFormat="1" applyFont="1" applyBorder="1"/>
    <xf numFmtId="164" fontId="0" fillId="0" borderId="0" xfId="6" applyNumberFormat="1" applyFont="1"/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4" xfId="0" applyFill="1" applyBorder="1" applyAlignment="1">
      <alignment horizontal="justify" vertical="top" wrapText="1"/>
    </xf>
    <xf numFmtId="0" fontId="0" fillId="3" borderId="0" xfId="0" applyFill="1"/>
    <xf numFmtId="43" fontId="0" fillId="3" borderId="0" xfId="1" applyFont="1" applyFill="1"/>
    <xf numFmtId="164" fontId="0" fillId="3" borderId="0" xfId="1" applyNumberFormat="1" applyFont="1" applyFill="1"/>
    <xf numFmtId="43" fontId="0" fillId="3" borderId="2" xfId="1" applyFont="1" applyFill="1" applyBorder="1"/>
    <xf numFmtId="164" fontId="0" fillId="3" borderId="2" xfId="1" applyNumberFormat="1" applyFont="1" applyFill="1" applyBorder="1"/>
    <xf numFmtId="164" fontId="7" fillId="3" borderId="0" xfId="9" applyNumberFormat="1" applyFont="1" applyFill="1" applyAlignment="1">
      <alignment vertical="center"/>
    </xf>
    <xf numFmtId="0" fontId="4" fillId="0" borderId="0" xfId="3" applyFont="1" applyBorder="1"/>
    <xf numFmtId="164" fontId="4" fillId="0" borderId="0" xfId="1" applyNumberFormat="1" applyFont="1" applyBorder="1" applyAlignment="1">
      <alignment horizontal="left" indent="1"/>
    </xf>
    <xf numFmtId="0" fontId="9" fillId="0" borderId="1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1" fillId="0" borderId="0" xfId="5" applyFont="1" applyAlignment="1">
      <alignment horizontal="center"/>
    </xf>
    <xf numFmtId="0" fontId="3" fillId="0" borderId="5" xfId="5" applyFont="1" applyBorder="1" applyAlignment="1">
      <alignment horizontal="center"/>
    </xf>
    <xf numFmtId="0" fontId="9" fillId="0" borderId="9" xfId="5" applyFont="1" applyBorder="1" applyAlignment="1">
      <alignment horizontal="center"/>
    </xf>
    <xf numFmtId="0" fontId="9" fillId="0" borderId="10" xfId="5" applyFont="1" applyBorder="1" applyAlignment="1">
      <alignment horizontal="center"/>
    </xf>
    <xf numFmtId="0" fontId="9" fillId="0" borderId="11" xfId="5" applyFont="1" applyBorder="1" applyAlignment="1">
      <alignment horizontal="center"/>
    </xf>
    <xf numFmtId="0" fontId="9" fillId="0" borderId="0" xfId="5" applyFont="1" applyAlignment="1">
      <alignment horizontal="center"/>
    </xf>
    <xf numFmtId="0" fontId="9" fillId="0" borderId="12" xfId="5" applyFont="1" applyBorder="1" applyAlignment="1">
      <alignment horizontal="center"/>
    </xf>
  </cellXfs>
  <cellStyles count="10">
    <cellStyle name="Comma" xfId="1" builtinId="3"/>
    <cellStyle name="Comma 10 11 2" xfId="8" xr:uid="{9B91D347-E510-40A7-B594-50CBE06633C5}"/>
    <cellStyle name="Comma 100" xfId="4" xr:uid="{E61937D5-8BFF-4AD9-B0E7-C4C68C5E1116}"/>
    <cellStyle name="Comma 2" xfId="6" xr:uid="{EE83B30F-07FD-4C0D-95F6-C52664778B4D}"/>
    <cellStyle name="Normal" xfId="0" builtinId="0"/>
    <cellStyle name="Normal 10 6" xfId="9" xr:uid="{555C059D-8E0D-4B23-918C-B83AA1953980}"/>
    <cellStyle name="Normal 2" xfId="3" xr:uid="{00000000-0005-0000-0000-000002000000}"/>
    <cellStyle name="Normal 3" xfId="5" xr:uid="{3FFE9011-E9D0-4B32-9497-7C16500E5A33}"/>
    <cellStyle name="Percent" xfId="2" builtinId="5"/>
    <cellStyle name="Percent 2" xfId="7" xr:uid="{838A34BF-E369-4B97-983C-6FA2138642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huban/Desktop/Group%20Deliverables/IFRS%20reporting%20package/IFRS%20reporting%20package-Tax/Monthly%20Accounts/CIPL%20FS%20Jun-202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huban/Desktop/Group%20Deliverables/IFRS%20reporting%20package/IFRS%20reporting%20package-Tax/CIPL_Tax%20computation%20FY%202019-20%20AY%202020-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 and Check List"/>
      <sheetName val="Snapshot-Combined"/>
      <sheetName val="Ratio"/>
      <sheetName val="Commentary"/>
      <sheetName val="Snapshot -GMT"/>
      <sheetName val="Snapshot-WH"/>
      <sheetName val="SFP"/>
      <sheetName val="SCI-Combined"/>
      <sheetName val="TB- GL YTD Pre"/>
      <sheetName val="SCI-GMT"/>
      <sheetName val="SCI -WH"/>
      <sheetName val="SCE"/>
      <sheetName val="SCF"/>
      <sheetName val="Notes 1-3"/>
      <sheetName val="Note -4-6 PPE"/>
      <sheetName val="CIPL Asset disposal"/>
      <sheetName val="Disposal Feb 21 "/>
      <sheetName val="Note 7-12"/>
      <sheetName val="Note-13-18"/>
      <sheetName val="Note-19-23"/>
      <sheetName val="NW"/>
      <sheetName val="Note 24-35"/>
      <sheetName val="TB-Mapping"/>
      <sheetName val="YTD Jun  2020"/>
      <sheetName val="TB-Master"/>
      <sheetName val="TB-Washing-portion"/>
      <sheetName val="Comparision"/>
      <sheetName val="Inventory Statement"/>
      <sheetName val="Consumption"/>
      <sheetName val="FA movement"/>
      <sheetName val="CWIP "/>
      <sheetName val="Break-up-Provision"/>
      <sheetName val="AD &amp; SE"/>
      <sheetName val="Advance "/>
      <sheetName val="Reco with EDL, ASL &amp; DWC"/>
      <sheetName val="Forex statement"/>
      <sheetName val="GL Map"/>
      <sheetName val="Detail 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O11">
            <v>63323770.479999989</v>
          </cell>
        </row>
        <row r="19">
          <cell r="O19">
            <v>1988826.37</v>
          </cell>
        </row>
        <row r="32">
          <cell r="O32">
            <v>5211.6000000000004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36">
          <cell r="G36">
            <v>5251.1300000000192</v>
          </cell>
        </row>
      </sheetData>
      <sheetData sheetId="13" refreshError="1"/>
      <sheetData sheetId="14" refreshError="1">
        <row r="9">
          <cell r="D9">
            <v>414437.6400000006</v>
          </cell>
        </row>
        <row r="16">
          <cell r="K16">
            <v>1620778.0499999998</v>
          </cell>
        </row>
        <row r="44">
          <cell r="K44">
            <v>3142.18</v>
          </cell>
        </row>
        <row r="45">
          <cell r="K45">
            <v>36675.85</v>
          </cell>
        </row>
      </sheetData>
      <sheetData sheetId="15" refreshError="1"/>
      <sheetData sheetId="16" refreshError="1"/>
      <sheetData sheetId="17" refreshError="1"/>
      <sheetData sheetId="18" refreshError="1">
        <row r="101">
          <cell r="F101">
            <v>31902.49</v>
          </cell>
        </row>
      </sheetData>
      <sheetData sheetId="19" refreshError="1">
        <row r="75">
          <cell r="E75">
            <v>1518201.11</v>
          </cell>
          <cell r="I75">
            <v>1028151.85</v>
          </cell>
        </row>
      </sheetData>
      <sheetData sheetId="20" refreshError="1"/>
      <sheetData sheetId="21" refreshError="1">
        <row r="85">
          <cell r="E85">
            <v>7441.6</v>
          </cell>
        </row>
        <row r="109">
          <cell r="E109">
            <v>314051.02</v>
          </cell>
        </row>
        <row r="110">
          <cell r="E110">
            <v>185680.94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_USD_2021"/>
      <sheetName val="Tax dep_USD "/>
      <sheetName val="Asset dispossal-C (2)"/>
      <sheetName val="Tax dep_BDT -A"/>
      <sheetName val="Com_BDT_2020"/>
      <sheetName val="Com_BDT_with service benefit"/>
      <sheetName val="Excess perquisite-B"/>
      <sheetName val="Asset dispossal-C"/>
      <sheetName val="Dispossal working"/>
      <sheetName val="com_USD"/>
      <sheetName val="B"/>
      <sheetName val="C"/>
      <sheetName val="Tax gain"/>
    </sheetNames>
    <sheetDataSet>
      <sheetData sheetId="0"/>
      <sheetData sheetId="1">
        <row r="21">
          <cell r="M21">
            <v>1847361.2149460779</v>
          </cell>
        </row>
      </sheetData>
      <sheetData sheetId="2">
        <row r="14">
          <cell r="O14">
            <v>-6579.67153337947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zoomScale="90" zoomScaleNormal="90" workbookViewId="0">
      <selection activeCell="C16" sqref="C16"/>
    </sheetView>
  </sheetViews>
  <sheetFormatPr defaultColWidth="8.90625" defaultRowHeight="13" x14ac:dyDescent="0.3"/>
  <cols>
    <col min="1" max="1" width="61.08984375" style="1" bestFit="1" customWidth="1"/>
    <col min="2" max="2" width="15.54296875" style="1" customWidth="1"/>
    <col min="3" max="3" width="15.81640625" style="1" customWidth="1"/>
    <col min="4" max="4" width="27.81640625" style="1" customWidth="1"/>
    <col min="5" max="5" width="52" style="1" bestFit="1" customWidth="1"/>
    <col min="6" max="16384" width="8.90625" style="1"/>
  </cols>
  <sheetData>
    <row r="2" spans="1:5" x14ac:dyDescent="0.3">
      <c r="A2" s="7" t="s">
        <v>21</v>
      </c>
      <c r="C2" s="2">
        <v>2021</v>
      </c>
    </row>
    <row r="3" spans="1:5" x14ac:dyDescent="0.3">
      <c r="C3" s="2" t="s">
        <v>9</v>
      </c>
    </row>
    <row r="4" spans="1:5" x14ac:dyDescent="0.3">
      <c r="A4" s="3" t="s">
        <v>0</v>
      </c>
      <c r="B4" s="3"/>
      <c r="C4" s="104">
        <v>-2857643</v>
      </c>
      <c r="D4" s="1" t="s">
        <v>20</v>
      </c>
    </row>
    <row r="5" spans="1:5" ht="13.5" thickBot="1" x14ac:dyDescent="0.35">
      <c r="C5" s="103"/>
    </row>
    <row r="6" spans="1:5" ht="13.5" thickBot="1" x14ac:dyDescent="0.35">
      <c r="A6" s="1" t="s">
        <v>10</v>
      </c>
      <c r="B6" s="4"/>
      <c r="C6" s="9">
        <f>314051.02+185680.94</f>
        <v>499731.96</v>
      </c>
      <c r="D6" s="13" t="s">
        <v>130</v>
      </c>
      <c r="E6" s="1" t="s">
        <v>12</v>
      </c>
    </row>
    <row r="7" spans="1:5" ht="13.5" thickBot="1" x14ac:dyDescent="0.35">
      <c r="A7" s="1" t="s">
        <v>1</v>
      </c>
      <c r="C7" s="10">
        <v>0</v>
      </c>
      <c r="D7" s="13"/>
      <c r="E7" s="1" t="s">
        <v>13</v>
      </c>
    </row>
    <row r="8" spans="1:5" ht="13.5" thickBot="1" x14ac:dyDescent="0.35">
      <c r="A8" s="1" t="s">
        <v>2</v>
      </c>
      <c r="C8" s="10">
        <v>0</v>
      </c>
      <c r="D8" s="13"/>
      <c r="E8" s="1" t="s">
        <v>14</v>
      </c>
    </row>
    <row r="9" spans="1:5" ht="13.5" thickBot="1" x14ac:dyDescent="0.35">
      <c r="A9" s="1" t="s">
        <v>11</v>
      </c>
      <c r="C9" s="9">
        <f>6984.46</f>
        <v>6984.46</v>
      </c>
      <c r="D9" s="13" t="s">
        <v>130</v>
      </c>
      <c r="E9" s="1" t="s">
        <v>15</v>
      </c>
    </row>
    <row r="10" spans="1:5" ht="13.5" thickBot="1" x14ac:dyDescent="0.35">
      <c r="A10" s="1" t="s">
        <v>3</v>
      </c>
      <c r="C10" s="10">
        <v>0</v>
      </c>
      <c r="D10" s="13"/>
      <c r="E10" s="1" t="s">
        <v>16</v>
      </c>
    </row>
    <row r="11" spans="1:5" ht="13.5" thickBot="1" x14ac:dyDescent="0.35">
      <c r="A11" s="1" t="s">
        <v>4</v>
      </c>
      <c r="C11" s="10">
        <v>0</v>
      </c>
      <c r="D11" s="13"/>
      <c r="E11" s="1" t="s">
        <v>17</v>
      </c>
    </row>
    <row r="12" spans="1:5" ht="13.5" thickBot="1" x14ac:dyDescent="0.35">
      <c r="A12" s="1" t="s">
        <v>5</v>
      </c>
      <c r="C12" s="10">
        <v>0</v>
      </c>
      <c r="D12" s="13"/>
      <c r="E12" s="1" t="s">
        <v>18</v>
      </c>
    </row>
    <row r="13" spans="1:5" ht="13.5" thickBot="1" x14ac:dyDescent="0.35">
      <c r="A13" s="3" t="s">
        <v>6</v>
      </c>
      <c r="B13" s="3"/>
      <c r="C13" s="10">
        <v>0</v>
      </c>
      <c r="D13" s="13"/>
      <c r="E13" s="1" t="s">
        <v>18</v>
      </c>
    </row>
    <row r="14" spans="1:5" ht="13.5" thickBot="1" x14ac:dyDescent="0.35">
      <c r="A14" s="1" t="s">
        <v>7</v>
      </c>
      <c r="C14" s="9">
        <v>1788.9524448341108</v>
      </c>
      <c r="D14" s="13" t="s">
        <v>130</v>
      </c>
    </row>
    <row r="15" spans="1:5" x14ac:dyDescent="0.3">
      <c r="C15" s="10"/>
    </row>
    <row r="16" spans="1:5" ht="13.5" thickBot="1" x14ac:dyDescent="0.35">
      <c r="A16" s="1" t="s">
        <v>8</v>
      </c>
      <c r="C16" s="11">
        <f>SUM(C6:C14)</f>
        <v>508505.37244483415</v>
      </c>
      <c r="D16" s="1" t="s">
        <v>19</v>
      </c>
    </row>
    <row r="17" spans="1:4" ht="13.5" thickTop="1" x14ac:dyDescent="0.3"/>
    <row r="19" spans="1:4" x14ac:dyDescent="0.3">
      <c r="A19" s="8" t="s">
        <v>22</v>
      </c>
    </row>
    <row r="21" spans="1:4" x14ac:dyDescent="0.3">
      <c r="C21" s="2">
        <v>2021</v>
      </c>
    </row>
    <row r="22" spans="1:4" x14ac:dyDescent="0.3">
      <c r="C22" s="2" t="s">
        <v>9</v>
      </c>
    </row>
    <row r="23" spans="1:4" x14ac:dyDescent="0.3">
      <c r="C23" s="5"/>
    </row>
    <row r="24" spans="1:4" x14ac:dyDescent="0.3">
      <c r="A24" s="1" t="s">
        <v>23</v>
      </c>
      <c r="C24" s="12" t="s">
        <v>38</v>
      </c>
      <c r="D24" s="1" t="s">
        <v>28</v>
      </c>
    </row>
    <row r="25" spans="1:4" x14ac:dyDescent="0.3">
      <c r="A25" s="1" t="s">
        <v>24</v>
      </c>
      <c r="C25" s="12" t="s">
        <v>38</v>
      </c>
      <c r="D25" s="1" t="s">
        <v>28</v>
      </c>
    </row>
    <row r="26" spans="1:4" x14ac:dyDescent="0.3">
      <c r="A26" s="1" t="s">
        <v>25</v>
      </c>
      <c r="C26" s="12" t="s">
        <v>38</v>
      </c>
      <c r="D26" s="1" t="s">
        <v>28</v>
      </c>
    </row>
    <row r="27" spans="1:4" x14ac:dyDescent="0.3">
      <c r="A27" s="1" t="s">
        <v>26</v>
      </c>
      <c r="C27" s="12" t="s">
        <v>38</v>
      </c>
    </row>
    <row r="28" spans="1:4" ht="13.5" thickBot="1" x14ac:dyDescent="0.35">
      <c r="A28" s="1" t="s">
        <v>27</v>
      </c>
      <c r="C28" s="6">
        <f>SUM(C24:C27)</f>
        <v>0</v>
      </c>
    </row>
    <row r="29" spans="1:4" ht="13.5" thickTop="1" x14ac:dyDescent="0.3"/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B27C-8266-4FBA-BBD6-BA7500E8CD65}">
  <dimension ref="A2:F17"/>
  <sheetViews>
    <sheetView tabSelected="1" topLeftCell="A3" zoomScale="90" zoomScaleNormal="90" workbookViewId="0">
      <selection activeCell="F9" sqref="F9"/>
    </sheetView>
  </sheetViews>
  <sheetFormatPr defaultRowHeight="14.5" x14ac:dyDescent="0.35"/>
  <cols>
    <col min="1" max="1" width="57.453125" bestFit="1" customWidth="1"/>
    <col min="3" max="3" width="32.08984375" style="97" customWidth="1"/>
    <col min="4" max="4" width="33.54296875" style="97" bestFit="1" customWidth="1"/>
    <col min="5" max="5" width="28.54296875" style="97" customWidth="1"/>
    <col min="6" max="6" width="31.54296875" bestFit="1" customWidth="1"/>
  </cols>
  <sheetData>
    <row r="2" spans="1:6" x14ac:dyDescent="0.35">
      <c r="C2" s="91">
        <v>44377</v>
      </c>
      <c r="D2" s="91">
        <v>44377</v>
      </c>
      <c r="E2" s="91">
        <v>44377</v>
      </c>
    </row>
    <row r="3" spans="1:6" x14ac:dyDescent="0.35">
      <c r="C3" s="92" t="s">
        <v>9</v>
      </c>
      <c r="D3" s="92" t="s">
        <v>9</v>
      </c>
      <c r="E3" s="92" t="s">
        <v>9</v>
      </c>
    </row>
    <row r="4" spans="1:6" x14ac:dyDescent="0.35">
      <c r="C4" s="92" t="s">
        <v>124</v>
      </c>
      <c r="D4" s="92" t="s">
        <v>125</v>
      </c>
      <c r="E4" s="92" t="s">
        <v>126</v>
      </c>
    </row>
    <row r="5" spans="1:6" ht="62.5" customHeight="1" thickBot="1" x14ac:dyDescent="0.4">
      <c r="A5" s="93" t="s">
        <v>29</v>
      </c>
      <c r="C5" s="94" t="s">
        <v>127</v>
      </c>
      <c r="D5" s="95" t="s">
        <v>128</v>
      </c>
      <c r="E5" s="96" t="s">
        <v>129</v>
      </c>
      <c r="F5" t="s">
        <v>30</v>
      </c>
    </row>
    <row r="6" spans="1:6" ht="15" thickTop="1" x14ac:dyDescent="0.35"/>
    <row r="7" spans="1:6" x14ac:dyDescent="0.35">
      <c r="A7" t="s">
        <v>31</v>
      </c>
      <c r="C7" s="98">
        <v>0</v>
      </c>
      <c r="D7" s="99">
        <v>1439844</v>
      </c>
      <c r="E7" s="99">
        <v>239691</v>
      </c>
    </row>
    <row r="8" spans="1:6" x14ac:dyDescent="0.35">
      <c r="A8" t="s">
        <v>32</v>
      </c>
      <c r="C8" s="99">
        <v>2110342</v>
      </c>
      <c r="D8" s="99">
        <v>0</v>
      </c>
      <c r="E8" s="99">
        <v>0</v>
      </c>
    </row>
    <row r="9" spans="1:6" ht="15" thickBot="1" x14ac:dyDescent="0.4">
      <c r="C9" s="101">
        <f>SUM(C7:C8)</f>
        <v>2110342</v>
      </c>
      <c r="D9" s="101">
        <f>SUM(D7:D8)</f>
        <v>1439844</v>
      </c>
      <c r="E9" s="101">
        <f t="shared" ref="E9" si="0">SUM(E7:E8)</f>
        <v>239691</v>
      </c>
    </row>
    <row r="10" spans="1:6" ht="15" thickTop="1" x14ac:dyDescent="0.35"/>
    <row r="11" spans="1:6" x14ac:dyDescent="0.35">
      <c r="A11" t="s">
        <v>33</v>
      </c>
    </row>
    <row r="12" spans="1:6" x14ac:dyDescent="0.35">
      <c r="A12" t="s">
        <v>34</v>
      </c>
      <c r="C12" s="102">
        <f>1172411.81165391</f>
        <v>1172411.81165391</v>
      </c>
      <c r="D12" s="99">
        <v>1439843.7299999967</v>
      </c>
      <c r="E12" s="99">
        <v>239691.11000000034</v>
      </c>
    </row>
    <row r="13" spans="1:6" x14ac:dyDescent="0.35">
      <c r="A13" t="s">
        <v>36</v>
      </c>
      <c r="C13" s="99">
        <v>937929.91834609048</v>
      </c>
      <c r="D13" s="99">
        <v>0</v>
      </c>
      <c r="E13" s="99">
        <v>0</v>
      </c>
    </row>
    <row r="14" spans="1:6" x14ac:dyDescent="0.35">
      <c r="A14" t="s">
        <v>35</v>
      </c>
      <c r="C14" s="99">
        <v>0</v>
      </c>
      <c r="D14" s="99">
        <v>0</v>
      </c>
      <c r="E14" s="99">
        <v>0</v>
      </c>
    </row>
    <row r="15" spans="1:6" x14ac:dyDescent="0.35">
      <c r="A15" t="s">
        <v>37</v>
      </c>
      <c r="C15" s="99">
        <v>0</v>
      </c>
      <c r="D15" s="99">
        <v>0</v>
      </c>
      <c r="E15" s="99">
        <v>0</v>
      </c>
    </row>
    <row r="16" spans="1:6" ht="15" thickBot="1" x14ac:dyDescent="0.4">
      <c r="C16" s="101">
        <f>SUM(C11:C15)</f>
        <v>2110341.7300000004</v>
      </c>
      <c r="D16" s="101">
        <f t="shared" ref="D16:E16" si="1">SUM(D11:D15)</f>
        <v>1439843.7299999967</v>
      </c>
      <c r="E16" s="100">
        <f t="shared" si="1"/>
        <v>239691.11000000034</v>
      </c>
    </row>
    <row r="17" ht="15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DAA-5314-4A25-B82A-00F12A3372DB}">
  <sheetPr>
    <pageSetUpPr fitToPage="1"/>
  </sheetPr>
  <dimension ref="A1:AA89"/>
  <sheetViews>
    <sheetView showGridLines="0" view="pageBreakPreview" zoomScaleNormal="100" zoomScaleSheetLayoutView="10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Y84" sqref="Y84"/>
    </sheetView>
  </sheetViews>
  <sheetFormatPr defaultRowHeight="14.5" x14ac:dyDescent="0.35"/>
  <cols>
    <col min="1" max="1" width="3" style="19" customWidth="1"/>
    <col min="2" max="2" width="2" style="19" customWidth="1"/>
    <col min="3" max="3" width="13.26953125" style="19" customWidth="1"/>
    <col min="4" max="5" width="8.7265625" style="19"/>
    <col min="6" max="7" width="13.81640625" style="19" customWidth="1"/>
    <col min="8" max="8" width="0.7265625" style="19" customWidth="1"/>
    <col min="9" max="9" width="1.7265625" style="19" customWidth="1"/>
    <col min="10" max="10" width="1.54296875" style="19" customWidth="1"/>
    <col min="11" max="12" width="1.1796875" style="19" customWidth="1"/>
    <col min="13" max="13" width="14.54296875" style="90" customWidth="1"/>
    <col min="14" max="14" width="1.54296875" style="19" customWidth="1"/>
    <col min="15" max="15" width="9.1796875" style="50" customWidth="1"/>
    <col min="16" max="16" width="1.1796875" style="19" customWidth="1"/>
    <col min="17" max="17" width="13.54296875" style="90" bestFit="1" customWidth="1"/>
    <col min="18" max="18" width="9.54296875" style="19" hidden="1" customWidth="1"/>
    <col min="19" max="19" width="17.453125" style="19" hidden="1" customWidth="1"/>
    <col min="20" max="20" width="11.1796875" style="19" hidden="1" customWidth="1"/>
    <col min="21" max="21" width="72.1796875" style="19" hidden="1" customWidth="1"/>
    <col min="22" max="256" width="8.7265625" style="19"/>
    <col min="257" max="257" width="3" style="19" customWidth="1"/>
    <col min="258" max="258" width="2" style="19" customWidth="1"/>
    <col min="259" max="259" width="13.26953125" style="19" customWidth="1"/>
    <col min="260" max="261" width="8.7265625" style="19"/>
    <col min="262" max="263" width="13.81640625" style="19" customWidth="1"/>
    <col min="264" max="264" width="0.7265625" style="19" customWidth="1"/>
    <col min="265" max="265" width="1.7265625" style="19" customWidth="1"/>
    <col min="266" max="266" width="1.54296875" style="19" customWidth="1"/>
    <col min="267" max="268" width="1.1796875" style="19" customWidth="1"/>
    <col min="269" max="269" width="14.54296875" style="19" customWidth="1"/>
    <col min="270" max="270" width="1.54296875" style="19" customWidth="1"/>
    <col min="271" max="271" width="9.1796875" style="19" customWidth="1"/>
    <col min="272" max="272" width="1.1796875" style="19" customWidth="1"/>
    <col min="273" max="273" width="13.54296875" style="19" bestFit="1" customWidth="1"/>
    <col min="274" max="277" width="0" style="19" hidden="1" customWidth="1"/>
    <col min="278" max="512" width="8.7265625" style="19"/>
    <col min="513" max="513" width="3" style="19" customWidth="1"/>
    <col min="514" max="514" width="2" style="19" customWidth="1"/>
    <col min="515" max="515" width="13.26953125" style="19" customWidth="1"/>
    <col min="516" max="517" width="8.7265625" style="19"/>
    <col min="518" max="519" width="13.81640625" style="19" customWidth="1"/>
    <col min="520" max="520" width="0.7265625" style="19" customWidth="1"/>
    <col min="521" max="521" width="1.7265625" style="19" customWidth="1"/>
    <col min="522" max="522" width="1.54296875" style="19" customWidth="1"/>
    <col min="523" max="524" width="1.1796875" style="19" customWidth="1"/>
    <col min="525" max="525" width="14.54296875" style="19" customWidth="1"/>
    <col min="526" max="526" width="1.54296875" style="19" customWidth="1"/>
    <col min="527" max="527" width="9.1796875" style="19" customWidth="1"/>
    <col min="528" max="528" width="1.1796875" style="19" customWidth="1"/>
    <col min="529" max="529" width="13.54296875" style="19" bestFit="1" customWidth="1"/>
    <col min="530" max="533" width="0" style="19" hidden="1" customWidth="1"/>
    <col min="534" max="768" width="8.7265625" style="19"/>
    <col min="769" max="769" width="3" style="19" customWidth="1"/>
    <col min="770" max="770" width="2" style="19" customWidth="1"/>
    <col min="771" max="771" width="13.26953125" style="19" customWidth="1"/>
    <col min="772" max="773" width="8.7265625" style="19"/>
    <col min="774" max="775" width="13.81640625" style="19" customWidth="1"/>
    <col min="776" max="776" width="0.7265625" style="19" customWidth="1"/>
    <col min="777" max="777" width="1.7265625" style="19" customWidth="1"/>
    <col min="778" max="778" width="1.54296875" style="19" customWidth="1"/>
    <col min="779" max="780" width="1.1796875" style="19" customWidth="1"/>
    <col min="781" max="781" width="14.54296875" style="19" customWidth="1"/>
    <col min="782" max="782" width="1.54296875" style="19" customWidth="1"/>
    <col min="783" max="783" width="9.1796875" style="19" customWidth="1"/>
    <col min="784" max="784" width="1.1796875" style="19" customWidth="1"/>
    <col min="785" max="785" width="13.54296875" style="19" bestFit="1" customWidth="1"/>
    <col min="786" max="789" width="0" style="19" hidden="1" customWidth="1"/>
    <col min="790" max="1024" width="8.7265625" style="19"/>
    <col min="1025" max="1025" width="3" style="19" customWidth="1"/>
    <col min="1026" max="1026" width="2" style="19" customWidth="1"/>
    <col min="1027" max="1027" width="13.26953125" style="19" customWidth="1"/>
    <col min="1028" max="1029" width="8.7265625" style="19"/>
    <col min="1030" max="1031" width="13.81640625" style="19" customWidth="1"/>
    <col min="1032" max="1032" width="0.7265625" style="19" customWidth="1"/>
    <col min="1033" max="1033" width="1.7265625" style="19" customWidth="1"/>
    <col min="1034" max="1034" width="1.54296875" style="19" customWidth="1"/>
    <col min="1035" max="1036" width="1.1796875" style="19" customWidth="1"/>
    <col min="1037" max="1037" width="14.54296875" style="19" customWidth="1"/>
    <col min="1038" max="1038" width="1.54296875" style="19" customWidth="1"/>
    <col min="1039" max="1039" width="9.1796875" style="19" customWidth="1"/>
    <col min="1040" max="1040" width="1.1796875" style="19" customWidth="1"/>
    <col min="1041" max="1041" width="13.54296875" style="19" bestFit="1" customWidth="1"/>
    <col min="1042" max="1045" width="0" style="19" hidden="1" customWidth="1"/>
    <col min="1046" max="1280" width="8.7265625" style="19"/>
    <col min="1281" max="1281" width="3" style="19" customWidth="1"/>
    <col min="1282" max="1282" width="2" style="19" customWidth="1"/>
    <col min="1283" max="1283" width="13.26953125" style="19" customWidth="1"/>
    <col min="1284" max="1285" width="8.7265625" style="19"/>
    <col min="1286" max="1287" width="13.81640625" style="19" customWidth="1"/>
    <col min="1288" max="1288" width="0.7265625" style="19" customWidth="1"/>
    <col min="1289" max="1289" width="1.7265625" style="19" customWidth="1"/>
    <col min="1290" max="1290" width="1.54296875" style="19" customWidth="1"/>
    <col min="1291" max="1292" width="1.1796875" style="19" customWidth="1"/>
    <col min="1293" max="1293" width="14.54296875" style="19" customWidth="1"/>
    <col min="1294" max="1294" width="1.54296875" style="19" customWidth="1"/>
    <col min="1295" max="1295" width="9.1796875" style="19" customWidth="1"/>
    <col min="1296" max="1296" width="1.1796875" style="19" customWidth="1"/>
    <col min="1297" max="1297" width="13.54296875" style="19" bestFit="1" customWidth="1"/>
    <col min="1298" max="1301" width="0" style="19" hidden="1" customWidth="1"/>
    <col min="1302" max="1536" width="8.7265625" style="19"/>
    <col min="1537" max="1537" width="3" style="19" customWidth="1"/>
    <col min="1538" max="1538" width="2" style="19" customWidth="1"/>
    <col min="1539" max="1539" width="13.26953125" style="19" customWidth="1"/>
    <col min="1540" max="1541" width="8.7265625" style="19"/>
    <col min="1542" max="1543" width="13.81640625" style="19" customWidth="1"/>
    <col min="1544" max="1544" width="0.7265625" style="19" customWidth="1"/>
    <col min="1545" max="1545" width="1.7265625" style="19" customWidth="1"/>
    <col min="1546" max="1546" width="1.54296875" style="19" customWidth="1"/>
    <col min="1547" max="1548" width="1.1796875" style="19" customWidth="1"/>
    <col min="1549" max="1549" width="14.54296875" style="19" customWidth="1"/>
    <col min="1550" max="1550" width="1.54296875" style="19" customWidth="1"/>
    <col min="1551" max="1551" width="9.1796875" style="19" customWidth="1"/>
    <col min="1552" max="1552" width="1.1796875" style="19" customWidth="1"/>
    <col min="1553" max="1553" width="13.54296875" style="19" bestFit="1" customWidth="1"/>
    <col min="1554" max="1557" width="0" style="19" hidden="1" customWidth="1"/>
    <col min="1558" max="1792" width="8.7265625" style="19"/>
    <col min="1793" max="1793" width="3" style="19" customWidth="1"/>
    <col min="1794" max="1794" width="2" style="19" customWidth="1"/>
    <col min="1795" max="1795" width="13.26953125" style="19" customWidth="1"/>
    <col min="1796" max="1797" width="8.7265625" style="19"/>
    <col min="1798" max="1799" width="13.81640625" style="19" customWidth="1"/>
    <col min="1800" max="1800" width="0.7265625" style="19" customWidth="1"/>
    <col min="1801" max="1801" width="1.7265625" style="19" customWidth="1"/>
    <col min="1802" max="1802" width="1.54296875" style="19" customWidth="1"/>
    <col min="1803" max="1804" width="1.1796875" style="19" customWidth="1"/>
    <col min="1805" max="1805" width="14.54296875" style="19" customWidth="1"/>
    <col min="1806" max="1806" width="1.54296875" style="19" customWidth="1"/>
    <col min="1807" max="1807" width="9.1796875" style="19" customWidth="1"/>
    <col min="1808" max="1808" width="1.1796875" style="19" customWidth="1"/>
    <col min="1809" max="1809" width="13.54296875" style="19" bestFit="1" customWidth="1"/>
    <col min="1810" max="1813" width="0" style="19" hidden="1" customWidth="1"/>
    <col min="1814" max="2048" width="8.7265625" style="19"/>
    <col min="2049" max="2049" width="3" style="19" customWidth="1"/>
    <col min="2050" max="2050" width="2" style="19" customWidth="1"/>
    <col min="2051" max="2051" width="13.26953125" style="19" customWidth="1"/>
    <col min="2052" max="2053" width="8.7265625" style="19"/>
    <col min="2054" max="2055" width="13.81640625" style="19" customWidth="1"/>
    <col min="2056" max="2056" width="0.7265625" style="19" customWidth="1"/>
    <col min="2057" max="2057" width="1.7265625" style="19" customWidth="1"/>
    <col min="2058" max="2058" width="1.54296875" style="19" customWidth="1"/>
    <col min="2059" max="2060" width="1.1796875" style="19" customWidth="1"/>
    <col min="2061" max="2061" width="14.54296875" style="19" customWidth="1"/>
    <col min="2062" max="2062" width="1.54296875" style="19" customWidth="1"/>
    <col min="2063" max="2063" width="9.1796875" style="19" customWidth="1"/>
    <col min="2064" max="2064" width="1.1796875" style="19" customWidth="1"/>
    <col min="2065" max="2065" width="13.54296875" style="19" bestFit="1" customWidth="1"/>
    <col min="2066" max="2069" width="0" style="19" hidden="1" customWidth="1"/>
    <col min="2070" max="2304" width="8.7265625" style="19"/>
    <col min="2305" max="2305" width="3" style="19" customWidth="1"/>
    <col min="2306" max="2306" width="2" style="19" customWidth="1"/>
    <col min="2307" max="2307" width="13.26953125" style="19" customWidth="1"/>
    <col min="2308" max="2309" width="8.7265625" style="19"/>
    <col min="2310" max="2311" width="13.81640625" style="19" customWidth="1"/>
    <col min="2312" max="2312" width="0.7265625" style="19" customWidth="1"/>
    <col min="2313" max="2313" width="1.7265625" style="19" customWidth="1"/>
    <col min="2314" max="2314" width="1.54296875" style="19" customWidth="1"/>
    <col min="2315" max="2316" width="1.1796875" style="19" customWidth="1"/>
    <col min="2317" max="2317" width="14.54296875" style="19" customWidth="1"/>
    <col min="2318" max="2318" width="1.54296875" style="19" customWidth="1"/>
    <col min="2319" max="2319" width="9.1796875" style="19" customWidth="1"/>
    <col min="2320" max="2320" width="1.1796875" style="19" customWidth="1"/>
    <col min="2321" max="2321" width="13.54296875" style="19" bestFit="1" customWidth="1"/>
    <col min="2322" max="2325" width="0" style="19" hidden="1" customWidth="1"/>
    <col min="2326" max="2560" width="8.7265625" style="19"/>
    <col min="2561" max="2561" width="3" style="19" customWidth="1"/>
    <col min="2562" max="2562" width="2" style="19" customWidth="1"/>
    <col min="2563" max="2563" width="13.26953125" style="19" customWidth="1"/>
    <col min="2564" max="2565" width="8.7265625" style="19"/>
    <col min="2566" max="2567" width="13.81640625" style="19" customWidth="1"/>
    <col min="2568" max="2568" width="0.7265625" style="19" customWidth="1"/>
    <col min="2569" max="2569" width="1.7265625" style="19" customWidth="1"/>
    <col min="2570" max="2570" width="1.54296875" style="19" customWidth="1"/>
    <col min="2571" max="2572" width="1.1796875" style="19" customWidth="1"/>
    <col min="2573" max="2573" width="14.54296875" style="19" customWidth="1"/>
    <col min="2574" max="2574" width="1.54296875" style="19" customWidth="1"/>
    <col min="2575" max="2575" width="9.1796875" style="19" customWidth="1"/>
    <col min="2576" max="2576" width="1.1796875" style="19" customWidth="1"/>
    <col min="2577" max="2577" width="13.54296875" style="19" bestFit="1" customWidth="1"/>
    <col min="2578" max="2581" width="0" style="19" hidden="1" customWidth="1"/>
    <col min="2582" max="2816" width="8.7265625" style="19"/>
    <col min="2817" max="2817" width="3" style="19" customWidth="1"/>
    <col min="2818" max="2818" width="2" style="19" customWidth="1"/>
    <col min="2819" max="2819" width="13.26953125" style="19" customWidth="1"/>
    <col min="2820" max="2821" width="8.7265625" style="19"/>
    <col min="2822" max="2823" width="13.81640625" style="19" customWidth="1"/>
    <col min="2824" max="2824" width="0.7265625" style="19" customWidth="1"/>
    <col min="2825" max="2825" width="1.7265625" style="19" customWidth="1"/>
    <col min="2826" max="2826" width="1.54296875" style="19" customWidth="1"/>
    <col min="2827" max="2828" width="1.1796875" style="19" customWidth="1"/>
    <col min="2829" max="2829" width="14.54296875" style="19" customWidth="1"/>
    <col min="2830" max="2830" width="1.54296875" style="19" customWidth="1"/>
    <col min="2831" max="2831" width="9.1796875" style="19" customWidth="1"/>
    <col min="2832" max="2832" width="1.1796875" style="19" customWidth="1"/>
    <col min="2833" max="2833" width="13.54296875" style="19" bestFit="1" customWidth="1"/>
    <col min="2834" max="2837" width="0" style="19" hidden="1" customWidth="1"/>
    <col min="2838" max="3072" width="8.7265625" style="19"/>
    <col min="3073" max="3073" width="3" style="19" customWidth="1"/>
    <col min="3074" max="3074" width="2" style="19" customWidth="1"/>
    <col min="3075" max="3075" width="13.26953125" style="19" customWidth="1"/>
    <col min="3076" max="3077" width="8.7265625" style="19"/>
    <col min="3078" max="3079" width="13.81640625" style="19" customWidth="1"/>
    <col min="3080" max="3080" width="0.7265625" style="19" customWidth="1"/>
    <col min="3081" max="3081" width="1.7265625" style="19" customWidth="1"/>
    <col min="3082" max="3082" width="1.54296875" style="19" customWidth="1"/>
    <col min="3083" max="3084" width="1.1796875" style="19" customWidth="1"/>
    <col min="3085" max="3085" width="14.54296875" style="19" customWidth="1"/>
    <col min="3086" max="3086" width="1.54296875" style="19" customWidth="1"/>
    <col min="3087" max="3087" width="9.1796875" style="19" customWidth="1"/>
    <col min="3088" max="3088" width="1.1796875" style="19" customWidth="1"/>
    <col min="3089" max="3089" width="13.54296875" style="19" bestFit="1" customWidth="1"/>
    <col min="3090" max="3093" width="0" style="19" hidden="1" customWidth="1"/>
    <col min="3094" max="3328" width="8.7265625" style="19"/>
    <col min="3329" max="3329" width="3" style="19" customWidth="1"/>
    <col min="3330" max="3330" width="2" style="19" customWidth="1"/>
    <col min="3331" max="3331" width="13.26953125" style="19" customWidth="1"/>
    <col min="3332" max="3333" width="8.7265625" style="19"/>
    <col min="3334" max="3335" width="13.81640625" style="19" customWidth="1"/>
    <col min="3336" max="3336" width="0.7265625" style="19" customWidth="1"/>
    <col min="3337" max="3337" width="1.7265625" style="19" customWidth="1"/>
    <col min="3338" max="3338" width="1.54296875" style="19" customWidth="1"/>
    <col min="3339" max="3340" width="1.1796875" style="19" customWidth="1"/>
    <col min="3341" max="3341" width="14.54296875" style="19" customWidth="1"/>
    <col min="3342" max="3342" width="1.54296875" style="19" customWidth="1"/>
    <col min="3343" max="3343" width="9.1796875" style="19" customWidth="1"/>
    <col min="3344" max="3344" width="1.1796875" style="19" customWidth="1"/>
    <col min="3345" max="3345" width="13.54296875" style="19" bestFit="1" customWidth="1"/>
    <col min="3346" max="3349" width="0" style="19" hidden="1" customWidth="1"/>
    <col min="3350" max="3584" width="8.7265625" style="19"/>
    <col min="3585" max="3585" width="3" style="19" customWidth="1"/>
    <col min="3586" max="3586" width="2" style="19" customWidth="1"/>
    <col min="3587" max="3587" width="13.26953125" style="19" customWidth="1"/>
    <col min="3588" max="3589" width="8.7265625" style="19"/>
    <col min="3590" max="3591" width="13.81640625" style="19" customWidth="1"/>
    <col min="3592" max="3592" width="0.7265625" style="19" customWidth="1"/>
    <col min="3593" max="3593" width="1.7265625" style="19" customWidth="1"/>
    <col min="3594" max="3594" width="1.54296875" style="19" customWidth="1"/>
    <col min="3595" max="3596" width="1.1796875" style="19" customWidth="1"/>
    <col min="3597" max="3597" width="14.54296875" style="19" customWidth="1"/>
    <col min="3598" max="3598" width="1.54296875" style="19" customWidth="1"/>
    <col min="3599" max="3599" width="9.1796875" style="19" customWidth="1"/>
    <col min="3600" max="3600" width="1.1796875" style="19" customWidth="1"/>
    <col min="3601" max="3601" width="13.54296875" style="19" bestFit="1" customWidth="1"/>
    <col min="3602" max="3605" width="0" style="19" hidden="1" customWidth="1"/>
    <col min="3606" max="3840" width="8.7265625" style="19"/>
    <col min="3841" max="3841" width="3" style="19" customWidth="1"/>
    <col min="3842" max="3842" width="2" style="19" customWidth="1"/>
    <col min="3843" max="3843" width="13.26953125" style="19" customWidth="1"/>
    <col min="3844" max="3845" width="8.7265625" style="19"/>
    <col min="3846" max="3847" width="13.81640625" style="19" customWidth="1"/>
    <col min="3848" max="3848" width="0.7265625" style="19" customWidth="1"/>
    <col min="3849" max="3849" width="1.7265625" style="19" customWidth="1"/>
    <col min="3850" max="3850" width="1.54296875" style="19" customWidth="1"/>
    <col min="3851" max="3852" width="1.1796875" style="19" customWidth="1"/>
    <col min="3853" max="3853" width="14.54296875" style="19" customWidth="1"/>
    <col min="3854" max="3854" width="1.54296875" style="19" customWidth="1"/>
    <col min="3855" max="3855" width="9.1796875" style="19" customWidth="1"/>
    <col min="3856" max="3856" width="1.1796875" style="19" customWidth="1"/>
    <col min="3857" max="3857" width="13.54296875" style="19" bestFit="1" customWidth="1"/>
    <col min="3858" max="3861" width="0" style="19" hidden="1" customWidth="1"/>
    <col min="3862" max="4096" width="8.7265625" style="19"/>
    <col min="4097" max="4097" width="3" style="19" customWidth="1"/>
    <col min="4098" max="4098" width="2" style="19" customWidth="1"/>
    <col min="4099" max="4099" width="13.26953125" style="19" customWidth="1"/>
    <col min="4100" max="4101" width="8.7265625" style="19"/>
    <col min="4102" max="4103" width="13.81640625" style="19" customWidth="1"/>
    <col min="4104" max="4104" width="0.7265625" style="19" customWidth="1"/>
    <col min="4105" max="4105" width="1.7265625" style="19" customWidth="1"/>
    <col min="4106" max="4106" width="1.54296875" style="19" customWidth="1"/>
    <col min="4107" max="4108" width="1.1796875" style="19" customWidth="1"/>
    <col min="4109" max="4109" width="14.54296875" style="19" customWidth="1"/>
    <col min="4110" max="4110" width="1.54296875" style="19" customWidth="1"/>
    <col min="4111" max="4111" width="9.1796875" style="19" customWidth="1"/>
    <col min="4112" max="4112" width="1.1796875" style="19" customWidth="1"/>
    <col min="4113" max="4113" width="13.54296875" style="19" bestFit="1" customWidth="1"/>
    <col min="4114" max="4117" width="0" style="19" hidden="1" customWidth="1"/>
    <col min="4118" max="4352" width="8.7265625" style="19"/>
    <col min="4353" max="4353" width="3" style="19" customWidth="1"/>
    <col min="4354" max="4354" width="2" style="19" customWidth="1"/>
    <col min="4355" max="4355" width="13.26953125" style="19" customWidth="1"/>
    <col min="4356" max="4357" width="8.7265625" style="19"/>
    <col min="4358" max="4359" width="13.81640625" style="19" customWidth="1"/>
    <col min="4360" max="4360" width="0.7265625" style="19" customWidth="1"/>
    <col min="4361" max="4361" width="1.7265625" style="19" customWidth="1"/>
    <col min="4362" max="4362" width="1.54296875" style="19" customWidth="1"/>
    <col min="4363" max="4364" width="1.1796875" style="19" customWidth="1"/>
    <col min="4365" max="4365" width="14.54296875" style="19" customWidth="1"/>
    <col min="4366" max="4366" width="1.54296875" style="19" customWidth="1"/>
    <col min="4367" max="4367" width="9.1796875" style="19" customWidth="1"/>
    <col min="4368" max="4368" width="1.1796875" style="19" customWidth="1"/>
    <col min="4369" max="4369" width="13.54296875" style="19" bestFit="1" customWidth="1"/>
    <col min="4370" max="4373" width="0" style="19" hidden="1" customWidth="1"/>
    <col min="4374" max="4608" width="8.7265625" style="19"/>
    <col min="4609" max="4609" width="3" style="19" customWidth="1"/>
    <col min="4610" max="4610" width="2" style="19" customWidth="1"/>
    <col min="4611" max="4611" width="13.26953125" style="19" customWidth="1"/>
    <col min="4612" max="4613" width="8.7265625" style="19"/>
    <col min="4614" max="4615" width="13.81640625" style="19" customWidth="1"/>
    <col min="4616" max="4616" width="0.7265625" style="19" customWidth="1"/>
    <col min="4617" max="4617" width="1.7265625" style="19" customWidth="1"/>
    <col min="4618" max="4618" width="1.54296875" style="19" customWidth="1"/>
    <col min="4619" max="4620" width="1.1796875" style="19" customWidth="1"/>
    <col min="4621" max="4621" width="14.54296875" style="19" customWidth="1"/>
    <col min="4622" max="4622" width="1.54296875" style="19" customWidth="1"/>
    <col min="4623" max="4623" width="9.1796875" style="19" customWidth="1"/>
    <col min="4624" max="4624" width="1.1796875" style="19" customWidth="1"/>
    <col min="4625" max="4625" width="13.54296875" style="19" bestFit="1" customWidth="1"/>
    <col min="4626" max="4629" width="0" style="19" hidden="1" customWidth="1"/>
    <col min="4630" max="4864" width="8.7265625" style="19"/>
    <col min="4865" max="4865" width="3" style="19" customWidth="1"/>
    <col min="4866" max="4866" width="2" style="19" customWidth="1"/>
    <col min="4867" max="4867" width="13.26953125" style="19" customWidth="1"/>
    <col min="4868" max="4869" width="8.7265625" style="19"/>
    <col min="4870" max="4871" width="13.81640625" style="19" customWidth="1"/>
    <col min="4872" max="4872" width="0.7265625" style="19" customWidth="1"/>
    <col min="4873" max="4873" width="1.7265625" style="19" customWidth="1"/>
    <col min="4874" max="4874" width="1.54296875" style="19" customWidth="1"/>
    <col min="4875" max="4876" width="1.1796875" style="19" customWidth="1"/>
    <col min="4877" max="4877" width="14.54296875" style="19" customWidth="1"/>
    <col min="4878" max="4878" width="1.54296875" style="19" customWidth="1"/>
    <col min="4879" max="4879" width="9.1796875" style="19" customWidth="1"/>
    <col min="4880" max="4880" width="1.1796875" style="19" customWidth="1"/>
    <col min="4881" max="4881" width="13.54296875" style="19" bestFit="1" customWidth="1"/>
    <col min="4882" max="4885" width="0" style="19" hidden="1" customWidth="1"/>
    <col min="4886" max="5120" width="8.7265625" style="19"/>
    <col min="5121" max="5121" width="3" style="19" customWidth="1"/>
    <col min="5122" max="5122" width="2" style="19" customWidth="1"/>
    <col min="5123" max="5123" width="13.26953125" style="19" customWidth="1"/>
    <col min="5124" max="5125" width="8.7265625" style="19"/>
    <col min="5126" max="5127" width="13.81640625" style="19" customWidth="1"/>
    <col min="5128" max="5128" width="0.7265625" style="19" customWidth="1"/>
    <col min="5129" max="5129" width="1.7265625" style="19" customWidth="1"/>
    <col min="5130" max="5130" width="1.54296875" style="19" customWidth="1"/>
    <col min="5131" max="5132" width="1.1796875" style="19" customWidth="1"/>
    <col min="5133" max="5133" width="14.54296875" style="19" customWidth="1"/>
    <col min="5134" max="5134" width="1.54296875" style="19" customWidth="1"/>
    <col min="5135" max="5135" width="9.1796875" style="19" customWidth="1"/>
    <col min="5136" max="5136" width="1.1796875" style="19" customWidth="1"/>
    <col min="5137" max="5137" width="13.54296875" style="19" bestFit="1" customWidth="1"/>
    <col min="5138" max="5141" width="0" style="19" hidden="1" customWidth="1"/>
    <col min="5142" max="5376" width="8.7265625" style="19"/>
    <col min="5377" max="5377" width="3" style="19" customWidth="1"/>
    <col min="5378" max="5378" width="2" style="19" customWidth="1"/>
    <col min="5379" max="5379" width="13.26953125" style="19" customWidth="1"/>
    <col min="5380" max="5381" width="8.7265625" style="19"/>
    <col min="5382" max="5383" width="13.81640625" style="19" customWidth="1"/>
    <col min="5384" max="5384" width="0.7265625" style="19" customWidth="1"/>
    <col min="5385" max="5385" width="1.7265625" style="19" customWidth="1"/>
    <col min="5386" max="5386" width="1.54296875" style="19" customWidth="1"/>
    <col min="5387" max="5388" width="1.1796875" style="19" customWidth="1"/>
    <col min="5389" max="5389" width="14.54296875" style="19" customWidth="1"/>
    <col min="5390" max="5390" width="1.54296875" style="19" customWidth="1"/>
    <col min="5391" max="5391" width="9.1796875" style="19" customWidth="1"/>
    <col min="5392" max="5392" width="1.1796875" style="19" customWidth="1"/>
    <col min="5393" max="5393" width="13.54296875" style="19" bestFit="1" customWidth="1"/>
    <col min="5394" max="5397" width="0" style="19" hidden="1" customWidth="1"/>
    <col min="5398" max="5632" width="8.7265625" style="19"/>
    <col min="5633" max="5633" width="3" style="19" customWidth="1"/>
    <col min="5634" max="5634" width="2" style="19" customWidth="1"/>
    <col min="5635" max="5635" width="13.26953125" style="19" customWidth="1"/>
    <col min="5636" max="5637" width="8.7265625" style="19"/>
    <col min="5638" max="5639" width="13.81640625" style="19" customWidth="1"/>
    <col min="5640" max="5640" width="0.7265625" style="19" customWidth="1"/>
    <col min="5641" max="5641" width="1.7265625" style="19" customWidth="1"/>
    <col min="5642" max="5642" width="1.54296875" style="19" customWidth="1"/>
    <col min="5643" max="5644" width="1.1796875" style="19" customWidth="1"/>
    <col min="5645" max="5645" width="14.54296875" style="19" customWidth="1"/>
    <col min="5646" max="5646" width="1.54296875" style="19" customWidth="1"/>
    <col min="5647" max="5647" width="9.1796875" style="19" customWidth="1"/>
    <col min="5648" max="5648" width="1.1796875" style="19" customWidth="1"/>
    <col min="5649" max="5649" width="13.54296875" style="19" bestFit="1" customWidth="1"/>
    <col min="5650" max="5653" width="0" style="19" hidden="1" customWidth="1"/>
    <col min="5654" max="5888" width="8.7265625" style="19"/>
    <col min="5889" max="5889" width="3" style="19" customWidth="1"/>
    <col min="5890" max="5890" width="2" style="19" customWidth="1"/>
    <col min="5891" max="5891" width="13.26953125" style="19" customWidth="1"/>
    <col min="5892" max="5893" width="8.7265625" style="19"/>
    <col min="5894" max="5895" width="13.81640625" style="19" customWidth="1"/>
    <col min="5896" max="5896" width="0.7265625" style="19" customWidth="1"/>
    <col min="5897" max="5897" width="1.7265625" style="19" customWidth="1"/>
    <col min="5898" max="5898" width="1.54296875" style="19" customWidth="1"/>
    <col min="5899" max="5900" width="1.1796875" style="19" customWidth="1"/>
    <col min="5901" max="5901" width="14.54296875" style="19" customWidth="1"/>
    <col min="5902" max="5902" width="1.54296875" style="19" customWidth="1"/>
    <col min="5903" max="5903" width="9.1796875" style="19" customWidth="1"/>
    <col min="5904" max="5904" width="1.1796875" style="19" customWidth="1"/>
    <col min="5905" max="5905" width="13.54296875" style="19" bestFit="1" customWidth="1"/>
    <col min="5906" max="5909" width="0" style="19" hidden="1" customWidth="1"/>
    <col min="5910" max="6144" width="8.7265625" style="19"/>
    <col min="6145" max="6145" width="3" style="19" customWidth="1"/>
    <col min="6146" max="6146" width="2" style="19" customWidth="1"/>
    <col min="6147" max="6147" width="13.26953125" style="19" customWidth="1"/>
    <col min="6148" max="6149" width="8.7265625" style="19"/>
    <col min="6150" max="6151" width="13.81640625" style="19" customWidth="1"/>
    <col min="6152" max="6152" width="0.7265625" style="19" customWidth="1"/>
    <col min="6153" max="6153" width="1.7265625" style="19" customWidth="1"/>
    <col min="6154" max="6154" width="1.54296875" style="19" customWidth="1"/>
    <col min="6155" max="6156" width="1.1796875" style="19" customWidth="1"/>
    <col min="6157" max="6157" width="14.54296875" style="19" customWidth="1"/>
    <col min="6158" max="6158" width="1.54296875" style="19" customWidth="1"/>
    <col min="6159" max="6159" width="9.1796875" style="19" customWidth="1"/>
    <col min="6160" max="6160" width="1.1796875" style="19" customWidth="1"/>
    <col min="6161" max="6161" width="13.54296875" style="19" bestFit="1" customWidth="1"/>
    <col min="6162" max="6165" width="0" style="19" hidden="1" customWidth="1"/>
    <col min="6166" max="6400" width="8.7265625" style="19"/>
    <col min="6401" max="6401" width="3" style="19" customWidth="1"/>
    <col min="6402" max="6402" width="2" style="19" customWidth="1"/>
    <col min="6403" max="6403" width="13.26953125" style="19" customWidth="1"/>
    <col min="6404" max="6405" width="8.7265625" style="19"/>
    <col min="6406" max="6407" width="13.81640625" style="19" customWidth="1"/>
    <col min="6408" max="6408" width="0.7265625" style="19" customWidth="1"/>
    <col min="6409" max="6409" width="1.7265625" style="19" customWidth="1"/>
    <col min="6410" max="6410" width="1.54296875" style="19" customWidth="1"/>
    <col min="6411" max="6412" width="1.1796875" style="19" customWidth="1"/>
    <col min="6413" max="6413" width="14.54296875" style="19" customWidth="1"/>
    <col min="6414" max="6414" width="1.54296875" style="19" customWidth="1"/>
    <col min="6415" max="6415" width="9.1796875" style="19" customWidth="1"/>
    <col min="6416" max="6416" width="1.1796875" style="19" customWidth="1"/>
    <col min="6417" max="6417" width="13.54296875" style="19" bestFit="1" customWidth="1"/>
    <col min="6418" max="6421" width="0" style="19" hidden="1" customWidth="1"/>
    <col min="6422" max="6656" width="8.7265625" style="19"/>
    <col min="6657" max="6657" width="3" style="19" customWidth="1"/>
    <col min="6658" max="6658" width="2" style="19" customWidth="1"/>
    <col min="6659" max="6659" width="13.26953125" style="19" customWidth="1"/>
    <col min="6660" max="6661" width="8.7265625" style="19"/>
    <col min="6662" max="6663" width="13.81640625" style="19" customWidth="1"/>
    <col min="6664" max="6664" width="0.7265625" style="19" customWidth="1"/>
    <col min="6665" max="6665" width="1.7265625" style="19" customWidth="1"/>
    <col min="6666" max="6666" width="1.54296875" style="19" customWidth="1"/>
    <col min="6667" max="6668" width="1.1796875" style="19" customWidth="1"/>
    <col min="6669" max="6669" width="14.54296875" style="19" customWidth="1"/>
    <col min="6670" max="6670" width="1.54296875" style="19" customWidth="1"/>
    <col min="6671" max="6671" width="9.1796875" style="19" customWidth="1"/>
    <col min="6672" max="6672" width="1.1796875" style="19" customWidth="1"/>
    <col min="6673" max="6673" width="13.54296875" style="19" bestFit="1" customWidth="1"/>
    <col min="6674" max="6677" width="0" style="19" hidden="1" customWidth="1"/>
    <col min="6678" max="6912" width="8.7265625" style="19"/>
    <col min="6913" max="6913" width="3" style="19" customWidth="1"/>
    <col min="6914" max="6914" width="2" style="19" customWidth="1"/>
    <col min="6915" max="6915" width="13.26953125" style="19" customWidth="1"/>
    <col min="6916" max="6917" width="8.7265625" style="19"/>
    <col min="6918" max="6919" width="13.81640625" style="19" customWidth="1"/>
    <col min="6920" max="6920" width="0.7265625" style="19" customWidth="1"/>
    <col min="6921" max="6921" width="1.7265625" style="19" customWidth="1"/>
    <col min="6922" max="6922" width="1.54296875" style="19" customWidth="1"/>
    <col min="6923" max="6924" width="1.1796875" style="19" customWidth="1"/>
    <col min="6925" max="6925" width="14.54296875" style="19" customWidth="1"/>
    <col min="6926" max="6926" width="1.54296875" style="19" customWidth="1"/>
    <col min="6927" max="6927" width="9.1796875" style="19" customWidth="1"/>
    <col min="6928" max="6928" width="1.1796875" style="19" customWidth="1"/>
    <col min="6929" max="6929" width="13.54296875" style="19" bestFit="1" customWidth="1"/>
    <col min="6930" max="6933" width="0" style="19" hidden="1" customWidth="1"/>
    <col min="6934" max="7168" width="8.7265625" style="19"/>
    <col min="7169" max="7169" width="3" style="19" customWidth="1"/>
    <col min="7170" max="7170" width="2" style="19" customWidth="1"/>
    <col min="7171" max="7171" width="13.26953125" style="19" customWidth="1"/>
    <col min="7172" max="7173" width="8.7265625" style="19"/>
    <col min="7174" max="7175" width="13.81640625" style="19" customWidth="1"/>
    <col min="7176" max="7176" width="0.7265625" style="19" customWidth="1"/>
    <col min="7177" max="7177" width="1.7265625" style="19" customWidth="1"/>
    <col min="7178" max="7178" width="1.54296875" style="19" customWidth="1"/>
    <col min="7179" max="7180" width="1.1796875" style="19" customWidth="1"/>
    <col min="7181" max="7181" width="14.54296875" style="19" customWidth="1"/>
    <col min="7182" max="7182" width="1.54296875" style="19" customWidth="1"/>
    <col min="7183" max="7183" width="9.1796875" style="19" customWidth="1"/>
    <col min="7184" max="7184" width="1.1796875" style="19" customWidth="1"/>
    <col min="7185" max="7185" width="13.54296875" style="19" bestFit="1" customWidth="1"/>
    <col min="7186" max="7189" width="0" style="19" hidden="1" customWidth="1"/>
    <col min="7190" max="7424" width="8.7265625" style="19"/>
    <col min="7425" max="7425" width="3" style="19" customWidth="1"/>
    <col min="7426" max="7426" width="2" style="19" customWidth="1"/>
    <col min="7427" max="7427" width="13.26953125" style="19" customWidth="1"/>
    <col min="7428" max="7429" width="8.7265625" style="19"/>
    <col min="7430" max="7431" width="13.81640625" style="19" customWidth="1"/>
    <col min="7432" max="7432" width="0.7265625" style="19" customWidth="1"/>
    <col min="7433" max="7433" width="1.7265625" style="19" customWidth="1"/>
    <col min="7434" max="7434" width="1.54296875" style="19" customWidth="1"/>
    <col min="7435" max="7436" width="1.1796875" style="19" customWidth="1"/>
    <col min="7437" max="7437" width="14.54296875" style="19" customWidth="1"/>
    <col min="7438" max="7438" width="1.54296875" style="19" customWidth="1"/>
    <col min="7439" max="7439" width="9.1796875" style="19" customWidth="1"/>
    <col min="7440" max="7440" width="1.1796875" style="19" customWidth="1"/>
    <col min="7441" max="7441" width="13.54296875" style="19" bestFit="1" customWidth="1"/>
    <col min="7442" max="7445" width="0" style="19" hidden="1" customWidth="1"/>
    <col min="7446" max="7680" width="8.7265625" style="19"/>
    <col min="7681" max="7681" width="3" style="19" customWidth="1"/>
    <col min="7682" max="7682" width="2" style="19" customWidth="1"/>
    <col min="7683" max="7683" width="13.26953125" style="19" customWidth="1"/>
    <col min="7684" max="7685" width="8.7265625" style="19"/>
    <col min="7686" max="7687" width="13.81640625" style="19" customWidth="1"/>
    <col min="7688" max="7688" width="0.7265625" style="19" customWidth="1"/>
    <col min="7689" max="7689" width="1.7265625" style="19" customWidth="1"/>
    <col min="7690" max="7690" width="1.54296875" style="19" customWidth="1"/>
    <col min="7691" max="7692" width="1.1796875" style="19" customWidth="1"/>
    <col min="7693" max="7693" width="14.54296875" style="19" customWidth="1"/>
    <col min="7694" max="7694" width="1.54296875" style="19" customWidth="1"/>
    <col min="7695" max="7695" width="9.1796875" style="19" customWidth="1"/>
    <col min="7696" max="7696" width="1.1796875" style="19" customWidth="1"/>
    <col min="7697" max="7697" width="13.54296875" style="19" bestFit="1" customWidth="1"/>
    <col min="7698" max="7701" width="0" style="19" hidden="1" customWidth="1"/>
    <col min="7702" max="7936" width="8.7265625" style="19"/>
    <col min="7937" max="7937" width="3" style="19" customWidth="1"/>
    <col min="7938" max="7938" width="2" style="19" customWidth="1"/>
    <col min="7939" max="7939" width="13.26953125" style="19" customWidth="1"/>
    <col min="7940" max="7941" width="8.7265625" style="19"/>
    <col min="7942" max="7943" width="13.81640625" style="19" customWidth="1"/>
    <col min="7944" max="7944" width="0.7265625" style="19" customWidth="1"/>
    <col min="7945" max="7945" width="1.7265625" style="19" customWidth="1"/>
    <col min="7946" max="7946" width="1.54296875" style="19" customWidth="1"/>
    <col min="7947" max="7948" width="1.1796875" style="19" customWidth="1"/>
    <col min="7949" max="7949" width="14.54296875" style="19" customWidth="1"/>
    <col min="7950" max="7950" width="1.54296875" style="19" customWidth="1"/>
    <col min="7951" max="7951" width="9.1796875" style="19" customWidth="1"/>
    <col min="7952" max="7952" width="1.1796875" style="19" customWidth="1"/>
    <col min="7953" max="7953" width="13.54296875" style="19" bestFit="1" customWidth="1"/>
    <col min="7954" max="7957" width="0" style="19" hidden="1" customWidth="1"/>
    <col min="7958" max="8192" width="8.7265625" style="19"/>
    <col min="8193" max="8193" width="3" style="19" customWidth="1"/>
    <col min="8194" max="8194" width="2" style="19" customWidth="1"/>
    <col min="8195" max="8195" width="13.26953125" style="19" customWidth="1"/>
    <col min="8196" max="8197" width="8.7265625" style="19"/>
    <col min="8198" max="8199" width="13.81640625" style="19" customWidth="1"/>
    <col min="8200" max="8200" width="0.7265625" style="19" customWidth="1"/>
    <col min="8201" max="8201" width="1.7265625" style="19" customWidth="1"/>
    <col min="8202" max="8202" width="1.54296875" style="19" customWidth="1"/>
    <col min="8203" max="8204" width="1.1796875" style="19" customWidth="1"/>
    <col min="8205" max="8205" width="14.54296875" style="19" customWidth="1"/>
    <col min="8206" max="8206" width="1.54296875" style="19" customWidth="1"/>
    <col min="8207" max="8207" width="9.1796875" style="19" customWidth="1"/>
    <col min="8208" max="8208" width="1.1796875" style="19" customWidth="1"/>
    <col min="8209" max="8209" width="13.54296875" style="19" bestFit="1" customWidth="1"/>
    <col min="8210" max="8213" width="0" style="19" hidden="1" customWidth="1"/>
    <col min="8214" max="8448" width="8.7265625" style="19"/>
    <col min="8449" max="8449" width="3" style="19" customWidth="1"/>
    <col min="8450" max="8450" width="2" style="19" customWidth="1"/>
    <col min="8451" max="8451" width="13.26953125" style="19" customWidth="1"/>
    <col min="8452" max="8453" width="8.7265625" style="19"/>
    <col min="8454" max="8455" width="13.81640625" style="19" customWidth="1"/>
    <col min="8456" max="8456" width="0.7265625" style="19" customWidth="1"/>
    <col min="8457" max="8457" width="1.7265625" style="19" customWidth="1"/>
    <col min="8458" max="8458" width="1.54296875" style="19" customWidth="1"/>
    <col min="8459" max="8460" width="1.1796875" style="19" customWidth="1"/>
    <col min="8461" max="8461" width="14.54296875" style="19" customWidth="1"/>
    <col min="8462" max="8462" width="1.54296875" style="19" customWidth="1"/>
    <col min="8463" max="8463" width="9.1796875" style="19" customWidth="1"/>
    <col min="8464" max="8464" width="1.1796875" style="19" customWidth="1"/>
    <col min="8465" max="8465" width="13.54296875" style="19" bestFit="1" customWidth="1"/>
    <col min="8466" max="8469" width="0" style="19" hidden="1" customWidth="1"/>
    <col min="8470" max="8704" width="8.7265625" style="19"/>
    <col min="8705" max="8705" width="3" style="19" customWidth="1"/>
    <col min="8706" max="8706" width="2" style="19" customWidth="1"/>
    <col min="8707" max="8707" width="13.26953125" style="19" customWidth="1"/>
    <col min="8708" max="8709" width="8.7265625" style="19"/>
    <col min="8710" max="8711" width="13.81640625" style="19" customWidth="1"/>
    <col min="8712" max="8712" width="0.7265625" style="19" customWidth="1"/>
    <col min="8713" max="8713" width="1.7265625" style="19" customWidth="1"/>
    <col min="8714" max="8714" width="1.54296875" style="19" customWidth="1"/>
    <col min="8715" max="8716" width="1.1796875" style="19" customWidth="1"/>
    <col min="8717" max="8717" width="14.54296875" style="19" customWidth="1"/>
    <col min="8718" max="8718" width="1.54296875" style="19" customWidth="1"/>
    <col min="8719" max="8719" width="9.1796875" style="19" customWidth="1"/>
    <col min="8720" max="8720" width="1.1796875" style="19" customWidth="1"/>
    <col min="8721" max="8721" width="13.54296875" style="19" bestFit="1" customWidth="1"/>
    <col min="8722" max="8725" width="0" style="19" hidden="1" customWidth="1"/>
    <col min="8726" max="8960" width="8.7265625" style="19"/>
    <col min="8961" max="8961" width="3" style="19" customWidth="1"/>
    <col min="8962" max="8962" width="2" style="19" customWidth="1"/>
    <col min="8963" max="8963" width="13.26953125" style="19" customWidth="1"/>
    <col min="8964" max="8965" width="8.7265625" style="19"/>
    <col min="8966" max="8967" width="13.81640625" style="19" customWidth="1"/>
    <col min="8968" max="8968" width="0.7265625" style="19" customWidth="1"/>
    <col min="8969" max="8969" width="1.7265625" style="19" customWidth="1"/>
    <col min="8970" max="8970" width="1.54296875" style="19" customWidth="1"/>
    <col min="8971" max="8972" width="1.1796875" style="19" customWidth="1"/>
    <col min="8973" max="8973" width="14.54296875" style="19" customWidth="1"/>
    <col min="8974" max="8974" width="1.54296875" style="19" customWidth="1"/>
    <col min="8975" max="8975" width="9.1796875" style="19" customWidth="1"/>
    <col min="8976" max="8976" width="1.1796875" style="19" customWidth="1"/>
    <col min="8977" max="8977" width="13.54296875" style="19" bestFit="1" customWidth="1"/>
    <col min="8978" max="8981" width="0" style="19" hidden="1" customWidth="1"/>
    <col min="8982" max="9216" width="8.7265625" style="19"/>
    <col min="9217" max="9217" width="3" style="19" customWidth="1"/>
    <col min="9218" max="9218" width="2" style="19" customWidth="1"/>
    <col min="9219" max="9219" width="13.26953125" style="19" customWidth="1"/>
    <col min="9220" max="9221" width="8.7265625" style="19"/>
    <col min="9222" max="9223" width="13.81640625" style="19" customWidth="1"/>
    <col min="9224" max="9224" width="0.7265625" style="19" customWidth="1"/>
    <col min="9225" max="9225" width="1.7265625" style="19" customWidth="1"/>
    <col min="9226" max="9226" width="1.54296875" style="19" customWidth="1"/>
    <col min="9227" max="9228" width="1.1796875" style="19" customWidth="1"/>
    <col min="9229" max="9229" width="14.54296875" style="19" customWidth="1"/>
    <col min="9230" max="9230" width="1.54296875" style="19" customWidth="1"/>
    <col min="9231" max="9231" width="9.1796875" style="19" customWidth="1"/>
    <col min="9232" max="9232" width="1.1796875" style="19" customWidth="1"/>
    <col min="9233" max="9233" width="13.54296875" style="19" bestFit="1" customWidth="1"/>
    <col min="9234" max="9237" width="0" style="19" hidden="1" customWidth="1"/>
    <col min="9238" max="9472" width="8.7265625" style="19"/>
    <col min="9473" max="9473" width="3" style="19" customWidth="1"/>
    <col min="9474" max="9474" width="2" style="19" customWidth="1"/>
    <col min="9475" max="9475" width="13.26953125" style="19" customWidth="1"/>
    <col min="9476" max="9477" width="8.7265625" style="19"/>
    <col min="9478" max="9479" width="13.81640625" style="19" customWidth="1"/>
    <col min="9480" max="9480" width="0.7265625" style="19" customWidth="1"/>
    <col min="9481" max="9481" width="1.7265625" style="19" customWidth="1"/>
    <col min="9482" max="9482" width="1.54296875" style="19" customWidth="1"/>
    <col min="9483" max="9484" width="1.1796875" style="19" customWidth="1"/>
    <col min="9485" max="9485" width="14.54296875" style="19" customWidth="1"/>
    <col min="9486" max="9486" width="1.54296875" style="19" customWidth="1"/>
    <col min="9487" max="9487" width="9.1796875" style="19" customWidth="1"/>
    <col min="9488" max="9488" width="1.1796875" style="19" customWidth="1"/>
    <col min="9489" max="9489" width="13.54296875" style="19" bestFit="1" customWidth="1"/>
    <col min="9490" max="9493" width="0" style="19" hidden="1" customWidth="1"/>
    <col min="9494" max="9728" width="8.7265625" style="19"/>
    <col min="9729" max="9729" width="3" style="19" customWidth="1"/>
    <col min="9730" max="9730" width="2" style="19" customWidth="1"/>
    <col min="9731" max="9731" width="13.26953125" style="19" customWidth="1"/>
    <col min="9732" max="9733" width="8.7265625" style="19"/>
    <col min="9734" max="9735" width="13.81640625" style="19" customWidth="1"/>
    <col min="9736" max="9736" width="0.7265625" style="19" customWidth="1"/>
    <col min="9737" max="9737" width="1.7265625" style="19" customWidth="1"/>
    <col min="9738" max="9738" width="1.54296875" style="19" customWidth="1"/>
    <col min="9739" max="9740" width="1.1796875" style="19" customWidth="1"/>
    <col min="9741" max="9741" width="14.54296875" style="19" customWidth="1"/>
    <col min="9742" max="9742" width="1.54296875" style="19" customWidth="1"/>
    <col min="9743" max="9743" width="9.1796875" style="19" customWidth="1"/>
    <col min="9744" max="9744" width="1.1796875" style="19" customWidth="1"/>
    <col min="9745" max="9745" width="13.54296875" style="19" bestFit="1" customWidth="1"/>
    <col min="9746" max="9749" width="0" style="19" hidden="1" customWidth="1"/>
    <col min="9750" max="9984" width="8.7265625" style="19"/>
    <col min="9985" max="9985" width="3" style="19" customWidth="1"/>
    <col min="9986" max="9986" width="2" style="19" customWidth="1"/>
    <col min="9987" max="9987" width="13.26953125" style="19" customWidth="1"/>
    <col min="9988" max="9989" width="8.7265625" style="19"/>
    <col min="9990" max="9991" width="13.81640625" style="19" customWidth="1"/>
    <col min="9992" max="9992" width="0.7265625" style="19" customWidth="1"/>
    <col min="9993" max="9993" width="1.7265625" style="19" customWidth="1"/>
    <col min="9994" max="9994" width="1.54296875" style="19" customWidth="1"/>
    <col min="9995" max="9996" width="1.1796875" style="19" customWidth="1"/>
    <col min="9997" max="9997" width="14.54296875" style="19" customWidth="1"/>
    <col min="9998" max="9998" width="1.54296875" style="19" customWidth="1"/>
    <col min="9999" max="9999" width="9.1796875" style="19" customWidth="1"/>
    <col min="10000" max="10000" width="1.1796875" style="19" customWidth="1"/>
    <col min="10001" max="10001" width="13.54296875" style="19" bestFit="1" customWidth="1"/>
    <col min="10002" max="10005" width="0" style="19" hidden="1" customWidth="1"/>
    <col min="10006" max="10240" width="8.7265625" style="19"/>
    <col min="10241" max="10241" width="3" style="19" customWidth="1"/>
    <col min="10242" max="10242" width="2" style="19" customWidth="1"/>
    <col min="10243" max="10243" width="13.26953125" style="19" customWidth="1"/>
    <col min="10244" max="10245" width="8.7265625" style="19"/>
    <col min="10246" max="10247" width="13.81640625" style="19" customWidth="1"/>
    <col min="10248" max="10248" width="0.7265625" style="19" customWidth="1"/>
    <col min="10249" max="10249" width="1.7265625" style="19" customWidth="1"/>
    <col min="10250" max="10250" width="1.54296875" style="19" customWidth="1"/>
    <col min="10251" max="10252" width="1.1796875" style="19" customWidth="1"/>
    <col min="10253" max="10253" width="14.54296875" style="19" customWidth="1"/>
    <col min="10254" max="10254" width="1.54296875" style="19" customWidth="1"/>
    <col min="10255" max="10255" width="9.1796875" style="19" customWidth="1"/>
    <col min="10256" max="10256" width="1.1796875" style="19" customWidth="1"/>
    <col min="10257" max="10257" width="13.54296875" style="19" bestFit="1" customWidth="1"/>
    <col min="10258" max="10261" width="0" style="19" hidden="1" customWidth="1"/>
    <col min="10262" max="10496" width="8.7265625" style="19"/>
    <col min="10497" max="10497" width="3" style="19" customWidth="1"/>
    <col min="10498" max="10498" width="2" style="19" customWidth="1"/>
    <col min="10499" max="10499" width="13.26953125" style="19" customWidth="1"/>
    <col min="10500" max="10501" width="8.7265625" style="19"/>
    <col min="10502" max="10503" width="13.81640625" style="19" customWidth="1"/>
    <col min="10504" max="10504" width="0.7265625" style="19" customWidth="1"/>
    <col min="10505" max="10505" width="1.7265625" style="19" customWidth="1"/>
    <col min="10506" max="10506" width="1.54296875" style="19" customWidth="1"/>
    <col min="10507" max="10508" width="1.1796875" style="19" customWidth="1"/>
    <col min="10509" max="10509" width="14.54296875" style="19" customWidth="1"/>
    <col min="10510" max="10510" width="1.54296875" style="19" customWidth="1"/>
    <col min="10511" max="10511" width="9.1796875" style="19" customWidth="1"/>
    <col min="10512" max="10512" width="1.1796875" style="19" customWidth="1"/>
    <col min="10513" max="10513" width="13.54296875" style="19" bestFit="1" customWidth="1"/>
    <col min="10514" max="10517" width="0" style="19" hidden="1" customWidth="1"/>
    <col min="10518" max="10752" width="8.7265625" style="19"/>
    <col min="10753" max="10753" width="3" style="19" customWidth="1"/>
    <col min="10754" max="10754" width="2" style="19" customWidth="1"/>
    <col min="10755" max="10755" width="13.26953125" style="19" customWidth="1"/>
    <col min="10756" max="10757" width="8.7265625" style="19"/>
    <col min="10758" max="10759" width="13.81640625" style="19" customWidth="1"/>
    <col min="10760" max="10760" width="0.7265625" style="19" customWidth="1"/>
    <col min="10761" max="10761" width="1.7265625" style="19" customWidth="1"/>
    <col min="10762" max="10762" width="1.54296875" style="19" customWidth="1"/>
    <col min="10763" max="10764" width="1.1796875" style="19" customWidth="1"/>
    <col min="10765" max="10765" width="14.54296875" style="19" customWidth="1"/>
    <col min="10766" max="10766" width="1.54296875" style="19" customWidth="1"/>
    <col min="10767" max="10767" width="9.1796875" style="19" customWidth="1"/>
    <col min="10768" max="10768" width="1.1796875" style="19" customWidth="1"/>
    <col min="10769" max="10769" width="13.54296875" style="19" bestFit="1" customWidth="1"/>
    <col min="10770" max="10773" width="0" style="19" hidden="1" customWidth="1"/>
    <col min="10774" max="11008" width="8.7265625" style="19"/>
    <col min="11009" max="11009" width="3" style="19" customWidth="1"/>
    <col min="11010" max="11010" width="2" style="19" customWidth="1"/>
    <col min="11011" max="11011" width="13.26953125" style="19" customWidth="1"/>
    <col min="11012" max="11013" width="8.7265625" style="19"/>
    <col min="11014" max="11015" width="13.81640625" style="19" customWidth="1"/>
    <col min="11016" max="11016" width="0.7265625" style="19" customWidth="1"/>
    <col min="11017" max="11017" width="1.7265625" style="19" customWidth="1"/>
    <col min="11018" max="11018" width="1.54296875" style="19" customWidth="1"/>
    <col min="11019" max="11020" width="1.1796875" style="19" customWidth="1"/>
    <col min="11021" max="11021" width="14.54296875" style="19" customWidth="1"/>
    <col min="11022" max="11022" width="1.54296875" style="19" customWidth="1"/>
    <col min="11023" max="11023" width="9.1796875" style="19" customWidth="1"/>
    <col min="11024" max="11024" width="1.1796875" style="19" customWidth="1"/>
    <col min="11025" max="11025" width="13.54296875" style="19" bestFit="1" customWidth="1"/>
    <col min="11026" max="11029" width="0" style="19" hidden="1" customWidth="1"/>
    <col min="11030" max="11264" width="8.7265625" style="19"/>
    <col min="11265" max="11265" width="3" style="19" customWidth="1"/>
    <col min="11266" max="11266" width="2" style="19" customWidth="1"/>
    <col min="11267" max="11267" width="13.26953125" style="19" customWidth="1"/>
    <col min="11268" max="11269" width="8.7265625" style="19"/>
    <col min="11270" max="11271" width="13.81640625" style="19" customWidth="1"/>
    <col min="11272" max="11272" width="0.7265625" style="19" customWidth="1"/>
    <col min="11273" max="11273" width="1.7265625" style="19" customWidth="1"/>
    <col min="11274" max="11274" width="1.54296875" style="19" customWidth="1"/>
    <col min="11275" max="11276" width="1.1796875" style="19" customWidth="1"/>
    <col min="11277" max="11277" width="14.54296875" style="19" customWidth="1"/>
    <col min="11278" max="11278" width="1.54296875" style="19" customWidth="1"/>
    <col min="11279" max="11279" width="9.1796875" style="19" customWidth="1"/>
    <col min="11280" max="11280" width="1.1796875" style="19" customWidth="1"/>
    <col min="11281" max="11281" width="13.54296875" style="19" bestFit="1" customWidth="1"/>
    <col min="11282" max="11285" width="0" style="19" hidden="1" customWidth="1"/>
    <col min="11286" max="11520" width="8.7265625" style="19"/>
    <col min="11521" max="11521" width="3" style="19" customWidth="1"/>
    <col min="11522" max="11522" width="2" style="19" customWidth="1"/>
    <col min="11523" max="11523" width="13.26953125" style="19" customWidth="1"/>
    <col min="11524" max="11525" width="8.7265625" style="19"/>
    <col min="11526" max="11527" width="13.81640625" style="19" customWidth="1"/>
    <col min="11528" max="11528" width="0.7265625" style="19" customWidth="1"/>
    <col min="11529" max="11529" width="1.7265625" style="19" customWidth="1"/>
    <col min="11530" max="11530" width="1.54296875" style="19" customWidth="1"/>
    <col min="11531" max="11532" width="1.1796875" style="19" customWidth="1"/>
    <col min="11533" max="11533" width="14.54296875" style="19" customWidth="1"/>
    <col min="11534" max="11534" width="1.54296875" style="19" customWidth="1"/>
    <col min="11535" max="11535" width="9.1796875" style="19" customWidth="1"/>
    <col min="11536" max="11536" width="1.1796875" style="19" customWidth="1"/>
    <col min="11537" max="11537" width="13.54296875" style="19" bestFit="1" customWidth="1"/>
    <col min="11538" max="11541" width="0" style="19" hidden="1" customWidth="1"/>
    <col min="11542" max="11776" width="8.7265625" style="19"/>
    <col min="11777" max="11777" width="3" style="19" customWidth="1"/>
    <col min="11778" max="11778" width="2" style="19" customWidth="1"/>
    <col min="11779" max="11779" width="13.26953125" style="19" customWidth="1"/>
    <col min="11780" max="11781" width="8.7265625" style="19"/>
    <col min="11782" max="11783" width="13.81640625" style="19" customWidth="1"/>
    <col min="11784" max="11784" width="0.7265625" style="19" customWidth="1"/>
    <col min="11785" max="11785" width="1.7265625" style="19" customWidth="1"/>
    <col min="11786" max="11786" width="1.54296875" style="19" customWidth="1"/>
    <col min="11787" max="11788" width="1.1796875" style="19" customWidth="1"/>
    <col min="11789" max="11789" width="14.54296875" style="19" customWidth="1"/>
    <col min="11790" max="11790" width="1.54296875" style="19" customWidth="1"/>
    <col min="11791" max="11791" width="9.1796875" style="19" customWidth="1"/>
    <col min="11792" max="11792" width="1.1796875" style="19" customWidth="1"/>
    <col min="11793" max="11793" width="13.54296875" style="19" bestFit="1" customWidth="1"/>
    <col min="11794" max="11797" width="0" style="19" hidden="1" customWidth="1"/>
    <col min="11798" max="12032" width="8.7265625" style="19"/>
    <col min="12033" max="12033" width="3" style="19" customWidth="1"/>
    <col min="12034" max="12034" width="2" style="19" customWidth="1"/>
    <col min="12035" max="12035" width="13.26953125" style="19" customWidth="1"/>
    <col min="12036" max="12037" width="8.7265625" style="19"/>
    <col min="12038" max="12039" width="13.81640625" style="19" customWidth="1"/>
    <col min="12040" max="12040" width="0.7265625" style="19" customWidth="1"/>
    <col min="12041" max="12041" width="1.7265625" style="19" customWidth="1"/>
    <col min="12042" max="12042" width="1.54296875" style="19" customWidth="1"/>
    <col min="12043" max="12044" width="1.1796875" style="19" customWidth="1"/>
    <col min="12045" max="12045" width="14.54296875" style="19" customWidth="1"/>
    <col min="12046" max="12046" width="1.54296875" style="19" customWidth="1"/>
    <col min="12047" max="12047" width="9.1796875" style="19" customWidth="1"/>
    <col min="12048" max="12048" width="1.1796875" style="19" customWidth="1"/>
    <col min="12049" max="12049" width="13.54296875" style="19" bestFit="1" customWidth="1"/>
    <col min="12050" max="12053" width="0" style="19" hidden="1" customWidth="1"/>
    <col min="12054" max="12288" width="8.7265625" style="19"/>
    <col min="12289" max="12289" width="3" style="19" customWidth="1"/>
    <col min="12290" max="12290" width="2" style="19" customWidth="1"/>
    <col min="12291" max="12291" width="13.26953125" style="19" customWidth="1"/>
    <col min="12292" max="12293" width="8.7265625" style="19"/>
    <col min="12294" max="12295" width="13.81640625" style="19" customWidth="1"/>
    <col min="12296" max="12296" width="0.7265625" style="19" customWidth="1"/>
    <col min="12297" max="12297" width="1.7265625" style="19" customWidth="1"/>
    <col min="12298" max="12298" width="1.54296875" style="19" customWidth="1"/>
    <col min="12299" max="12300" width="1.1796875" style="19" customWidth="1"/>
    <col min="12301" max="12301" width="14.54296875" style="19" customWidth="1"/>
    <col min="12302" max="12302" width="1.54296875" style="19" customWidth="1"/>
    <col min="12303" max="12303" width="9.1796875" style="19" customWidth="1"/>
    <col min="12304" max="12304" width="1.1796875" style="19" customWidth="1"/>
    <col min="12305" max="12305" width="13.54296875" style="19" bestFit="1" customWidth="1"/>
    <col min="12306" max="12309" width="0" style="19" hidden="1" customWidth="1"/>
    <col min="12310" max="12544" width="8.7265625" style="19"/>
    <col min="12545" max="12545" width="3" style="19" customWidth="1"/>
    <col min="12546" max="12546" width="2" style="19" customWidth="1"/>
    <col min="12547" max="12547" width="13.26953125" style="19" customWidth="1"/>
    <col min="12548" max="12549" width="8.7265625" style="19"/>
    <col min="12550" max="12551" width="13.81640625" style="19" customWidth="1"/>
    <col min="12552" max="12552" width="0.7265625" style="19" customWidth="1"/>
    <col min="12553" max="12553" width="1.7265625" style="19" customWidth="1"/>
    <col min="12554" max="12554" width="1.54296875" style="19" customWidth="1"/>
    <col min="12555" max="12556" width="1.1796875" style="19" customWidth="1"/>
    <col min="12557" max="12557" width="14.54296875" style="19" customWidth="1"/>
    <col min="12558" max="12558" width="1.54296875" style="19" customWidth="1"/>
    <col min="12559" max="12559" width="9.1796875" style="19" customWidth="1"/>
    <col min="12560" max="12560" width="1.1796875" style="19" customWidth="1"/>
    <col min="12561" max="12561" width="13.54296875" style="19" bestFit="1" customWidth="1"/>
    <col min="12562" max="12565" width="0" style="19" hidden="1" customWidth="1"/>
    <col min="12566" max="12800" width="8.7265625" style="19"/>
    <col min="12801" max="12801" width="3" style="19" customWidth="1"/>
    <col min="12802" max="12802" width="2" style="19" customWidth="1"/>
    <col min="12803" max="12803" width="13.26953125" style="19" customWidth="1"/>
    <col min="12804" max="12805" width="8.7265625" style="19"/>
    <col min="12806" max="12807" width="13.81640625" style="19" customWidth="1"/>
    <col min="12808" max="12808" width="0.7265625" style="19" customWidth="1"/>
    <col min="12809" max="12809" width="1.7265625" style="19" customWidth="1"/>
    <col min="12810" max="12810" width="1.54296875" style="19" customWidth="1"/>
    <col min="12811" max="12812" width="1.1796875" style="19" customWidth="1"/>
    <col min="12813" max="12813" width="14.54296875" style="19" customWidth="1"/>
    <col min="12814" max="12814" width="1.54296875" style="19" customWidth="1"/>
    <col min="12815" max="12815" width="9.1796875" style="19" customWidth="1"/>
    <col min="12816" max="12816" width="1.1796875" style="19" customWidth="1"/>
    <col min="12817" max="12817" width="13.54296875" style="19" bestFit="1" customWidth="1"/>
    <col min="12818" max="12821" width="0" style="19" hidden="1" customWidth="1"/>
    <col min="12822" max="13056" width="8.7265625" style="19"/>
    <col min="13057" max="13057" width="3" style="19" customWidth="1"/>
    <col min="13058" max="13058" width="2" style="19" customWidth="1"/>
    <col min="13059" max="13059" width="13.26953125" style="19" customWidth="1"/>
    <col min="13060" max="13061" width="8.7265625" style="19"/>
    <col min="13062" max="13063" width="13.81640625" style="19" customWidth="1"/>
    <col min="13064" max="13064" width="0.7265625" style="19" customWidth="1"/>
    <col min="13065" max="13065" width="1.7265625" style="19" customWidth="1"/>
    <col min="13066" max="13066" width="1.54296875" style="19" customWidth="1"/>
    <col min="13067" max="13068" width="1.1796875" style="19" customWidth="1"/>
    <col min="13069" max="13069" width="14.54296875" style="19" customWidth="1"/>
    <col min="13070" max="13070" width="1.54296875" style="19" customWidth="1"/>
    <col min="13071" max="13071" width="9.1796875" style="19" customWidth="1"/>
    <col min="13072" max="13072" width="1.1796875" style="19" customWidth="1"/>
    <col min="13073" max="13073" width="13.54296875" style="19" bestFit="1" customWidth="1"/>
    <col min="13074" max="13077" width="0" style="19" hidden="1" customWidth="1"/>
    <col min="13078" max="13312" width="8.7265625" style="19"/>
    <col min="13313" max="13313" width="3" style="19" customWidth="1"/>
    <col min="13314" max="13314" width="2" style="19" customWidth="1"/>
    <col min="13315" max="13315" width="13.26953125" style="19" customWidth="1"/>
    <col min="13316" max="13317" width="8.7265625" style="19"/>
    <col min="13318" max="13319" width="13.81640625" style="19" customWidth="1"/>
    <col min="13320" max="13320" width="0.7265625" style="19" customWidth="1"/>
    <col min="13321" max="13321" width="1.7265625" style="19" customWidth="1"/>
    <col min="13322" max="13322" width="1.54296875" style="19" customWidth="1"/>
    <col min="13323" max="13324" width="1.1796875" style="19" customWidth="1"/>
    <col min="13325" max="13325" width="14.54296875" style="19" customWidth="1"/>
    <col min="13326" max="13326" width="1.54296875" style="19" customWidth="1"/>
    <col min="13327" max="13327" width="9.1796875" style="19" customWidth="1"/>
    <col min="13328" max="13328" width="1.1796875" style="19" customWidth="1"/>
    <col min="13329" max="13329" width="13.54296875" style="19" bestFit="1" customWidth="1"/>
    <col min="13330" max="13333" width="0" style="19" hidden="1" customWidth="1"/>
    <col min="13334" max="13568" width="8.7265625" style="19"/>
    <col min="13569" max="13569" width="3" style="19" customWidth="1"/>
    <col min="13570" max="13570" width="2" style="19" customWidth="1"/>
    <col min="13571" max="13571" width="13.26953125" style="19" customWidth="1"/>
    <col min="13572" max="13573" width="8.7265625" style="19"/>
    <col min="13574" max="13575" width="13.81640625" style="19" customWidth="1"/>
    <col min="13576" max="13576" width="0.7265625" style="19" customWidth="1"/>
    <col min="13577" max="13577" width="1.7265625" style="19" customWidth="1"/>
    <col min="13578" max="13578" width="1.54296875" style="19" customWidth="1"/>
    <col min="13579" max="13580" width="1.1796875" style="19" customWidth="1"/>
    <col min="13581" max="13581" width="14.54296875" style="19" customWidth="1"/>
    <col min="13582" max="13582" width="1.54296875" style="19" customWidth="1"/>
    <col min="13583" max="13583" width="9.1796875" style="19" customWidth="1"/>
    <col min="13584" max="13584" width="1.1796875" style="19" customWidth="1"/>
    <col min="13585" max="13585" width="13.54296875" style="19" bestFit="1" customWidth="1"/>
    <col min="13586" max="13589" width="0" style="19" hidden="1" customWidth="1"/>
    <col min="13590" max="13824" width="8.7265625" style="19"/>
    <col min="13825" max="13825" width="3" style="19" customWidth="1"/>
    <col min="13826" max="13826" width="2" style="19" customWidth="1"/>
    <col min="13827" max="13827" width="13.26953125" style="19" customWidth="1"/>
    <col min="13828" max="13829" width="8.7265625" style="19"/>
    <col min="13830" max="13831" width="13.81640625" style="19" customWidth="1"/>
    <col min="13832" max="13832" width="0.7265625" style="19" customWidth="1"/>
    <col min="13833" max="13833" width="1.7265625" style="19" customWidth="1"/>
    <col min="13834" max="13834" width="1.54296875" style="19" customWidth="1"/>
    <col min="13835" max="13836" width="1.1796875" style="19" customWidth="1"/>
    <col min="13837" max="13837" width="14.54296875" style="19" customWidth="1"/>
    <col min="13838" max="13838" width="1.54296875" style="19" customWidth="1"/>
    <col min="13839" max="13839" width="9.1796875" style="19" customWidth="1"/>
    <col min="13840" max="13840" width="1.1796875" style="19" customWidth="1"/>
    <col min="13841" max="13841" width="13.54296875" style="19" bestFit="1" customWidth="1"/>
    <col min="13842" max="13845" width="0" style="19" hidden="1" customWidth="1"/>
    <col min="13846" max="14080" width="8.7265625" style="19"/>
    <col min="14081" max="14081" width="3" style="19" customWidth="1"/>
    <col min="14082" max="14082" width="2" style="19" customWidth="1"/>
    <col min="14083" max="14083" width="13.26953125" style="19" customWidth="1"/>
    <col min="14084" max="14085" width="8.7265625" style="19"/>
    <col min="14086" max="14087" width="13.81640625" style="19" customWidth="1"/>
    <col min="14088" max="14088" width="0.7265625" style="19" customWidth="1"/>
    <col min="14089" max="14089" width="1.7265625" style="19" customWidth="1"/>
    <col min="14090" max="14090" width="1.54296875" style="19" customWidth="1"/>
    <col min="14091" max="14092" width="1.1796875" style="19" customWidth="1"/>
    <col min="14093" max="14093" width="14.54296875" style="19" customWidth="1"/>
    <col min="14094" max="14094" width="1.54296875" style="19" customWidth="1"/>
    <col min="14095" max="14095" width="9.1796875" style="19" customWidth="1"/>
    <col min="14096" max="14096" width="1.1796875" style="19" customWidth="1"/>
    <col min="14097" max="14097" width="13.54296875" style="19" bestFit="1" customWidth="1"/>
    <col min="14098" max="14101" width="0" style="19" hidden="1" customWidth="1"/>
    <col min="14102" max="14336" width="8.7265625" style="19"/>
    <col min="14337" max="14337" width="3" style="19" customWidth="1"/>
    <col min="14338" max="14338" width="2" style="19" customWidth="1"/>
    <col min="14339" max="14339" width="13.26953125" style="19" customWidth="1"/>
    <col min="14340" max="14341" width="8.7265625" style="19"/>
    <col min="14342" max="14343" width="13.81640625" style="19" customWidth="1"/>
    <col min="14344" max="14344" width="0.7265625" style="19" customWidth="1"/>
    <col min="14345" max="14345" width="1.7265625" style="19" customWidth="1"/>
    <col min="14346" max="14346" width="1.54296875" style="19" customWidth="1"/>
    <col min="14347" max="14348" width="1.1796875" style="19" customWidth="1"/>
    <col min="14349" max="14349" width="14.54296875" style="19" customWidth="1"/>
    <col min="14350" max="14350" width="1.54296875" style="19" customWidth="1"/>
    <col min="14351" max="14351" width="9.1796875" style="19" customWidth="1"/>
    <col min="14352" max="14352" width="1.1796875" style="19" customWidth="1"/>
    <col min="14353" max="14353" width="13.54296875" style="19" bestFit="1" customWidth="1"/>
    <col min="14354" max="14357" width="0" style="19" hidden="1" customWidth="1"/>
    <col min="14358" max="14592" width="8.7265625" style="19"/>
    <col min="14593" max="14593" width="3" style="19" customWidth="1"/>
    <col min="14594" max="14594" width="2" style="19" customWidth="1"/>
    <col min="14595" max="14595" width="13.26953125" style="19" customWidth="1"/>
    <col min="14596" max="14597" width="8.7265625" style="19"/>
    <col min="14598" max="14599" width="13.81640625" style="19" customWidth="1"/>
    <col min="14600" max="14600" width="0.7265625" style="19" customWidth="1"/>
    <col min="14601" max="14601" width="1.7265625" style="19" customWidth="1"/>
    <col min="14602" max="14602" width="1.54296875" style="19" customWidth="1"/>
    <col min="14603" max="14604" width="1.1796875" style="19" customWidth="1"/>
    <col min="14605" max="14605" width="14.54296875" style="19" customWidth="1"/>
    <col min="14606" max="14606" width="1.54296875" style="19" customWidth="1"/>
    <col min="14607" max="14607" width="9.1796875" style="19" customWidth="1"/>
    <col min="14608" max="14608" width="1.1796875" style="19" customWidth="1"/>
    <col min="14609" max="14609" width="13.54296875" style="19" bestFit="1" customWidth="1"/>
    <col min="14610" max="14613" width="0" style="19" hidden="1" customWidth="1"/>
    <col min="14614" max="14848" width="8.7265625" style="19"/>
    <col min="14849" max="14849" width="3" style="19" customWidth="1"/>
    <col min="14850" max="14850" width="2" style="19" customWidth="1"/>
    <col min="14851" max="14851" width="13.26953125" style="19" customWidth="1"/>
    <col min="14852" max="14853" width="8.7265625" style="19"/>
    <col min="14854" max="14855" width="13.81640625" style="19" customWidth="1"/>
    <col min="14856" max="14856" width="0.7265625" style="19" customWidth="1"/>
    <col min="14857" max="14857" width="1.7265625" style="19" customWidth="1"/>
    <col min="14858" max="14858" width="1.54296875" style="19" customWidth="1"/>
    <col min="14859" max="14860" width="1.1796875" style="19" customWidth="1"/>
    <col min="14861" max="14861" width="14.54296875" style="19" customWidth="1"/>
    <col min="14862" max="14862" width="1.54296875" style="19" customWidth="1"/>
    <col min="14863" max="14863" width="9.1796875" style="19" customWidth="1"/>
    <col min="14864" max="14864" width="1.1796875" style="19" customWidth="1"/>
    <col min="14865" max="14865" width="13.54296875" style="19" bestFit="1" customWidth="1"/>
    <col min="14866" max="14869" width="0" style="19" hidden="1" customWidth="1"/>
    <col min="14870" max="15104" width="8.7265625" style="19"/>
    <col min="15105" max="15105" width="3" style="19" customWidth="1"/>
    <col min="15106" max="15106" width="2" style="19" customWidth="1"/>
    <col min="15107" max="15107" width="13.26953125" style="19" customWidth="1"/>
    <col min="15108" max="15109" width="8.7265625" style="19"/>
    <col min="15110" max="15111" width="13.81640625" style="19" customWidth="1"/>
    <col min="15112" max="15112" width="0.7265625" style="19" customWidth="1"/>
    <col min="15113" max="15113" width="1.7265625" style="19" customWidth="1"/>
    <col min="15114" max="15114" width="1.54296875" style="19" customWidth="1"/>
    <col min="15115" max="15116" width="1.1796875" style="19" customWidth="1"/>
    <col min="15117" max="15117" width="14.54296875" style="19" customWidth="1"/>
    <col min="15118" max="15118" width="1.54296875" style="19" customWidth="1"/>
    <col min="15119" max="15119" width="9.1796875" style="19" customWidth="1"/>
    <col min="15120" max="15120" width="1.1796875" style="19" customWidth="1"/>
    <col min="15121" max="15121" width="13.54296875" style="19" bestFit="1" customWidth="1"/>
    <col min="15122" max="15125" width="0" style="19" hidden="1" customWidth="1"/>
    <col min="15126" max="15360" width="8.7265625" style="19"/>
    <col min="15361" max="15361" width="3" style="19" customWidth="1"/>
    <col min="15362" max="15362" width="2" style="19" customWidth="1"/>
    <col min="15363" max="15363" width="13.26953125" style="19" customWidth="1"/>
    <col min="15364" max="15365" width="8.7265625" style="19"/>
    <col min="15366" max="15367" width="13.81640625" style="19" customWidth="1"/>
    <col min="15368" max="15368" width="0.7265625" style="19" customWidth="1"/>
    <col min="15369" max="15369" width="1.7265625" style="19" customWidth="1"/>
    <col min="15370" max="15370" width="1.54296875" style="19" customWidth="1"/>
    <col min="15371" max="15372" width="1.1796875" style="19" customWidth="1"/>
    <col min="15373" max="15373" width="14.54296875" style="19" customWidth="1"/>
    <col min="15374" max="15374" width="1.54296875" style="19" customWidth="1"/>
    <col min="15375" max="15375" width="9.1796875" style="19" customWidth="1"/>
    <col min="15376" max="15376" width="1.1796875" style="19" customWidth="1"/>
    <col min="15377" max="15377" width="13.54296875" style="19" bestFit="1" customWidth="1"/>
    <col min="15378" max="15381" width="0" style="19" hidden="1" customWidth="1"/>
    <col min="15382" max="15616" width="8.7265625" style="19"/>
    <col min="15617" max="15617" width="3" style="19" customWidth="1"/>
    <col min="15618" max="15618" width="2" style="19" customWidth="1"/>
    <col min="15619" max="15619" width="13.26953125" style="19" customWidth="1"/>
    <col min="15620" max="15621" width="8.7265625" style="19"/>
    <col min="15622" max="15623" width="13.81640625" style="19" customWidth="1"/>
    <col min="15624" max="15624" width="0.7265625" style="19" customWidth="1"/>
    <col min="15625" max="15625" width="1.7265625" style="19" customWidth="1"/>
    <col min="15626" max="15626" width="1.54296875" style="19" customWidth="1"/>
    <col min="15627" max="15628" width="1.1796875" style="19" customWidth="1"/>
    <col min="15629" max="15629" width="14.54296875" style="19" customWidth="1"/>
    <col min="15630" max="15630" width="1.54296875" style="19" customWidth="1"/>
    <col min="15631" max="15631" width="9.1796875" style="19" customWidth="1"/>
    <col min="15632" max="15632" width="1.1796875" style="19" customWidth="1"/>
    <col min="15633" max="15633" width="13.54296875" style="19" bestFit="1" customWidth="1"/>
    <col min="15634" max="15637" width="0" style="19" hidden="1" customWidth="1"/>
    <col min="15638" max="15872" width="8.7265625" style="19"/>
    <col min="15873" max="15873" width="3" style="19" customWidth="1"/>
    <col min="15874" max="15874" width="2" style="19" customWidth="1"/>
    <col min="15875" max="15875" width="13.26953125" style="19" customWidth="1"/>
    <col min="15876" max="15877" width="8.7265625" style="19"/>
    <col min="15878" max="15879" width="13.81640625" style="19" customWidth="1"/>
    <col min="15880" max="15880" width="0.7265625" style="19" customWidth="1"/>
    <col min="15881" max="15881" width="1.7265625" style="19" customWidth="1"/>
    <col min="15882" max="15882" width="1.54296875" style="19" customWidth="1"/>
    <col min="15883" max="15884" width="1.1796875" style="19" customWidth="1"/>
    <col min="15885" max="15885" width="14.54296875" style="19" customWidth="1"/>
    <col min="15886" max="15886" width="1.54296875" style="19" customWidth="1"/>
    <col min="15887" max="15887" width="9.1796875" style="19" customWidth="1"/>
    <col min="15888" max="15888" width="1.1796875" style="19" customWidth="1"/>
    <col min="15889" max="15889" width="13.54296875" style="19" bestFit="1" customWidth="1"/>
    <col min="15890" max="15893" width="0" style="19" hidden="1" customWidth="1"/>
    <col min="15894" max="16128" width="8.7265625" style="19"/>
    <col min="16129" max="16129" width="3" style="19" customWidth="1"/>
    <col min="16130" max="16130" width="2" style="19" customWidth="1"/>
    <col min="16131" max="16131" width="13.26953125" style="19" customWidth="1"/>
    <col min="16132" max="16133" width="8.7265625" style="19"/>
    <col min="16134" max="16135" width="13.81640625" style="19" customWidth="1"/>
    <col min="16136" max="16136" width="0.7265625" style="19" customWidth="1"/>
    <col min="16137" max="16137" width="1.7265625" style="19" customWidth="1"/>
    <col min="16138" max="16138" width="1.54296875" style="19" customWidth="1"/>
    <col min="16139" max="16140" width="1.1796875" style="19" customWidth="1"/>
    <col min="16141" max="16141" width="14.54296875" style="19" customWidth="1"/>
    <col min="16142" max="16142" width="1.54296875" style="19" customWidth="1"/>
    <col min="16143" max="16143" width="9.1796875" style="19" customWidth="1"/>
    <col min="16144" max="16144" width="1.1796875" style="19" customWidth="1"/>
    <col min="16145" max="16145" width="13.54296875" style="19" bestFit="1" customWidth="1"/>
    <col min="16146" max="16149" width="0" style="19" hidden="1" customWidth="1"/>
    <col min="16150" max="16384" width="8.7265625" style="19"/>
  </cols>
  <sheetData>
    <row r="1" spans="1:27" s="16" customFormat="1" ht="15.5" x14ac:dyDescent="0.35">
      <c r="A1" s="109" t="s">
        <v>57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10"/>
      <c r="R1" s="14"/>
      <c r="S1" s="14"/>
      <c r="T1" s="14"/>
      <c r="U1" s="14"/>
      <c r="V1" s="14"/>
      <c r="W1" s="14"/>
      <c r="X1" s="14"/>
      <c r="Y1" s="14"/>
      <c r="Z1" s="14"/>
      <c r="AA1" s="15"/>
    </row>
    <row r="2" spans="1:27" s="16" customFormat="1" ht="15.5" x14ac:dyDescent="0.35">
      <c r="A2" s="111" t="s">
        <v>58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3"/>
      <c r="AA2" s="17"/>
    </row>
    <row r="3" spans="1:27" s="16" customFormat="1" ht="15.5" x14ac:dyDescent="0.35">
      <c r="A3" s="111" t="s">
        <v>59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  <c r="AA3" s="17"/>
    </row>
    <row r="4" spans="1:27" s="16" customFormat="1" ht="15.5" x14ac:dyDescent="0.35">
      <c r="A4" s="111" t="s">
        <v>39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05"/>
      <c r="S4" s="105"/>
      <c r="AA4" s="17"/>
    </row>
    <row r="5" spans="1:27" ht="7.5" customHeight="1" x14ac:dyDescent="0.35">
      <c r="A5" s="18"/>
      <c r="M5" s="20"/>
      <c r="O5" s="21"/>
      <c r="Q5" s="22"/>
      <c r="AA5" s="23"/>
    </row>
    <row r="6" spans="1:27" x14ac:dyDescent="0.35">
      <c r="A6" s="106" t="s">
        <v>60</v>
      </c>
      <c r="B6" s="107"/>
      <c r="C6" s="107"/>
      <c r="D6" s="107"/>
      <c r="E6" s="107"/>
      <c r="F6" s="107"/>
      <c r="G6" s="107"/>
      <c r="H6" s="107"/>
      <c r="I6" s="107"/>
      <c r="J6" s="107"/>
      <c r="M6" s="20"/>
      <c r="O6" s="21"/>
      <c r="Q6" s="22"/>
      <c r="AA6" s="23"/>
    </row>
    <row r="7" spans="1:27" ht="13" x14ac:dyDescent="0.3">
      <c r="A7" s="24"/>
      <c r="B7" s="25"/>
      <c r="C7" s="25"/>
      <c r="D7" s="25"/>
      <c r="E7" s="25"/>
      <c r="F7" s="25"/>
      <c r="G7" s="25"/>
      <c r="H7" s="25"/>
      <c r="I7" s="25"/>
      <c r="J7" s="25"/>
      <c r="M7" s="26" t="s">
        <v>61</v>
      </c>
      <c r="N7" s="27"/>
      <c r="O7" s="28" t="s">
        <v>62</v>
      </c>
      <c r="P7" s="27"/>
      <c r="Q7" s="26" t="s">
        <v>63</v>
      </c>
      <c r="R7" s="29" t="s">
        <v>64</v>
      </c>
      <c r="S7" s="30"/>
      <c r="U7" s="31"/>
      <c r="AA7" s="23"/>
    </row>
    <row r="8" spans="1:27" x14ac:dyDescent="0.35">
      <c r="A8" s="24"/>
      <c r="B8" s="25"/>
      <c r="C8" s="25"/>
      <c r="D8" s="25"/>
      <c r="E8" s="25"/>
      <c r="F8" s="25"/>
      <c r="G8" s="25"/>
      <c r="H8" s="25"/>
      <c r="I8" s="25"/>
      <c r="J8" s="25"/>
      <c r="M8" s="20"/>
      <c r="O8" s="21"/>
      <c r="Q8" s="22"/>
      <c r="AA8" s="23"/>
    </row>
    <row r="9" spans="1:27" ht="11.25" customHeight="1" x14ac:dyDescent="0.35">
      <c r="A9" s="18"/>
      <c r="B9" s="27"/>
      <c r="M9" s="20"/>
      <c r="O9" s="21"/>
      <c r="Q9" s="22"/>
      <c r="AA9" s="23"/>
    </row>
    <row r="10" spans="1:27" x14ac:dyDescent="0.35">
      <c r="A10" s="18"/>
      <c r="B10" s="32" t="s">
        <v>65</v>
      </c>
      <c r="H10" s="20"/>
      <c r="M10" s="20"/>
      <c r="O10" s="21"/>
      <c r="Q10" s="22">
        <v>-2857643</v>
      </c>
      <c r="R10" s="33" t="s">
        <v>66</v>
      </c>
      <c r="AA10" s="23"/>
    </row>
    <row r="11" spans="1:27" x14ac:dyDescent="0.35">
      <c r="A11" s="18"/>
      <c r="B11" s="32" t="s">
        <v>40</v>
      </c>
      <c r="C11" s="32"/>
      <c r="D11" s="32"/>
      <c r="E11" s="32"/>
      <c r="H11" s="20"/>
      <c r="M11" s="20"/>
      <c r="O11" s="21"/>
      <c r="Q11" s="34">
        <v>17889.524448341221</v>
      </c>
      <c r="R11" s="33"/>
      <c r="AA11" s="23"/>
    </row>
    <row r="12" spans="1:27" x14ac:dyDescent="0.35">
      <c r="A12" s="18"/>
      <c r="B12" s="32"/>
      <c r="H12" s="20"/>
      <c r="M12" s="20"/>
      <c r="O12" s="21"/>
      <c r="Q12" s="22"/>
      <c r="R12" s="33"/>
      <c r="AA12" s="23"/>
    </row>
    <row r="13" spans="1:27" x14ac:dyDescent="0.35">
      <c r="A13" s="18"/>
      <c r="B13" s="19" t="s">
        <v>67</v>
      </c>
      <c r="M13" s="20"/>
      <c r="O13" s="21"/>
      <c r="Q13" s="22"/>
      <c r="AA13" s="23"/>
    </row>
    <row r="14" spans="1:27" x14ac:dyDescent="0.35">
      <c r="A14" s="18"/>
      <c r="C14" s="32" t="s">
        <v>68</v>
      </c>
      <c r="M14" s="20">
        <f>'[1]Note -4-6 PPE'!$K$16</f>
        <v>1620778.0499999998</v>
      </c>
      <c r="O14" s="21"/>
      <c r="Q14" s="22"/>
      <c r="R14" s="33" t="s">
        <v>69</v>
      </c>
      <c r="AA14" s="23"/>
    </row>
    <row r="15" spans="1:27" x14ac:dyDescent="0.35">
      <c r="A15" s="18"/>
      <c r="C15" s="19" t="s">
        <v>70</v>
      </c>
      <c r="M15" s="20">
        <f>'[1]Note -4-6 PPE'!$K$45</f>
        <v>36675.85</v>
      </c>
      <c r="O15" s="21"/>
      <c r="Q15" s="22"/>
      <c r="R15" s="33" t="s">
        <v>71</v>
      </c>
      <c r="AA15" s="23"/>
    </row>
    <row r="16" spans="1:27" x14ac:dyDescent="0.35">
      <c r="A16" s="18"/>
      <c r="C16" s="19" t="s">
        <v>41</v>
      </c>
      <c r="M16" s="20">
        <f>'[1]Note -4-6 PPE'!$K$44</f>
        <v>3142.18</v>
      </c>
      <c r="O16" s="21"/>
      <c r="Q16" s="22"/>
      <c r="R16" s="33" t="s">
        <v>72</v>
      </c>
      <c r="AA16" s="23"/>
    </row>
    <row r="17" spans="1:27" x14ac:dyDescent="0.35">
      <c r="A17" s="18"/>
      <c r="C17" s="19" t="s">
        <v>73</v>
      </c>
      <c r="M17" s="20">
        <f>'[1]Note 24-35'!$E$85</f>
        <v>7441.6</v>
      </c>
      <c r="O17" s="21"/>
      <c r="Q17" s="22"/>
      <c r="R17" s="32" t="s">
        <v>74</v>
      </c>
      <c r="AA17" s="23"/>
    </row>
    <row r="18" spans="1:27" x14ac:dyDescent="0.35">
      <c r="A18" s="18"/>
      <c r="M18" s="35"/>
      <c r="O18" s="21"/>
      <c r="Q18" s="36">
        <f>SUM(M14:M17)</f>
        <v>1668037.68</v>
      </c>
      <c r="AA18" s="23"/>
    </row>
    <row r="19" spans="1:27" x14ac:dyDescent="0.35">
      <c r="A19" s="18"/>
      <c r="B19" s="27"/>
      <c r="M19" s="20"/>
      <c r="O19" s="21"/>
      <c r="Q19" s="37">
        <f>(Q10-Q11)+Q18</f>
        <v>-1207494.8444483413</v>
      </c>
      <c r="AA19" s="23"/>
    </row>
    <row r="20" spans="1:27" x14ac:dyDescent="0.35">
      <c r="A20" s="18"/>
      <c r="B20" s="27" t="s">
        <v>75</v>
      </c>
      <c r="M20" s="20"/>
      <c r="O20" s="21"/>
      <c r="Q20" s="38">
        <f>'[1]SCI-Combined'!$O$32</f>
        <v>5211.6000000000004</v>
      </c>
      <c r="R20" s="33" t="s">
        <v>76</v>
      </c>
      <c r="AA20" s="23"/>
    </row>
    <row r="21" spans="1:27" x14ac:dyDescent="0.35">
      <c r="A21" s="18"/>
      <c r="B21" s="27"/>
      <c r="M21" s="20"/>
      <c r="O21" s="21"/>
      <c r="Q21" s="39">
        <f>Q19-Q20</f>
        <v>-1212706.4444483414</v>
      </c>
      <c r="AA21" s="23"/>
    </row>
    <row r="22" spans="1:27" x14ac:dyDescent="0.35">
      <c r="A22" s="18"/>
      <c r="B22" s="27" t="s">
        <v>77</v>
      </c>
      <c r="M22" s="20"/>
      <c r="O22" s="21"/>
      <c r="Q22" s="22"/>
      <c r="AA22" s="23"/>
    </row>
    <row r="23" spans="1:27" x14ac:dyDescent="0.35">
      <c r="A23" s="18"/>
      <c r="B23" s="27"/>
      <c r="C23" s="19" t="s">
        <v>78</v>
      </c>
      <c r="M23" s="20">
        <f>'[1]SCI-Combined'!$O$19</f>
        <v>1988826.37</v>
      </c>
      <c r="O23" s="21"/>
      <c r="Q23" s="22"/>
      <c r="R23" s="33" t="s">
        <v>79</v>
      </c>
      <c r="AA23" s="23"/>
    </row>
    <row r="24" spans="1:27" x14ac:dyDescent="0.35">
      <c r="A24" s="18"/>
      <c r="B24" s="27"/>
      <c r="C24" s="19" t="s">
        <v>80</v>
      </c>
      <c r="M24" s="40">
        <v>0</v>
      </c>
      <c r="O24" s="21"/>
      <c r="Q24" s="22">
        <f>SUM(M23:M24)</f>
        <v>1988826.37</v>
      </c>
      <c r="R24" s="33" t="s">
        <v>81</v>
      </c>
      <c r="S24" s="41"/>
      <c r="U24" s="32" t="s">
        <v>82</v>
      </c>
      <c r="AA24" s="23"/>
    </row>
    <row r="25" spans="1:27" x14ac:dyDescent="0.35">
      <c r="A25" s="18"/>
      <c r="B25" s="27"/>
      <c r="M25" s="35"/>
      <c r="O25" s="21"/>
      <c r="Q25" s="42">
        <f>Q21-Q24</f>
        <v>-3201532.8144483417</v>
      </c>
      <c r="AA25" s="23"/>
    </row>
    <row r="26" spans="1:27" x14ac:dyDescent="0.35">
      <c r="A26" s="18"/>
      <c r="B26" s="32" t="s">
        <v>83</v>
      </c>
      <c r="M26" s="20"/>
      <c r="O26" s="21"/>
      <c r="Q26" s="38">
        <f>'[2]Tax dep_USD '!M21</f>
        <v>1847361.2149460779</v>
      </c>
      <c r="R26" s="32" t="s">
        <v>84</v>
      </c>
      <c r="AA26" s="23"/>
    </row>
    <row r="27" spans="1:27" x14ac:dyDescent="0.35">
      <c r="A27" s="18"/>
      <c r="B27" s="27"/>
      <c r="M27" s="20"/>
      <c r="O27" s="21"/>
      <c r="Q27" s="42">
        <f>Q25+Q26</f>
        <v>-1354171.5995022638</v>
      </c>
      <c r="AA27" s="23"/>
    </row>
    <row r="28" spans="1:27" x14ac:dyDescent="0.35">
      <c r="A28" s="18"/>
      <c r="B28" s="32" t="s">
        <v>85</v>
      </c>
      <c r="M28" s="20"/>
      <c r="O28" s="21"/>
      <c r="Q28" s="38">
        <f>'[2]Asset dispossal-C (2)'!O14</f>
        <v>-6579.67153337947</v>
      </c>
      <c r="R28" s="32" t="s">
        <v>86</v>
      </c>
      <c r="AA28" s="23"/>
    </row>
    <row r="29" spans="1:27" x14ac:dyDescent="0.35">
      <c r="A29" s="18"/>
      <c r="M29" s="20"/>
      <c r="O29" s="21"/>
      <c r="Q29" s="42">
        <f>Q27+Q28</f>
        <v>-1360751.2710356433</v>
      </c>
      <c r="AA29" s="23"/>
    </row>
    <row r="30" spans="1:27" x14ac:dyDescent="0.35">
      <c r="A30" s="18"/>
      <c r="B30" s="19" t="s">
        <v>87</v>
      </c>
      <c r="M30" s="20"/>
      <c r="O30" s="21"/>
      <c r="Q30" s="22">
        <f>'[1]Note 24-35'!$E$85+'[1]Note-13-18'!$F$101</f>
        <v>39344.090000000004</v>
      </c>
      <c r="R30" s="32" t="s">
        <v>88</v>
      </c>
      <c r="AA30" s="23"/>
    </row>
    <row r="31" spans="1:27" x14ac:dyDescent="0.35">
      <c r="A31" s="18"/>
      <c r="M31" s="20"/>
      <c r="O31" s="21"/>
      <c r="Q31" s="39">
        <f>Q29+Q30</f>
        <v>-1321407.1810356432</v>
      </c>
      <c r="AA31" s="23"/>
    </row>
    <row r="32" spans="1:27" x14ac:dyDescent="0.35">
      <c r="A32" s="18"/>
      <c r="B32" s="19" t="s">
        <v>67</v>
      </c>
      <c r="M32" s="20"/>
      <c r="O32" s="21"/>
      <c r="Q32" s="22"/>
      <c r="AA32" s="23"/>
    </row>
    <row r="33" spans="1:27" x14ac:dyDescent="0.35">
      <c r="A33" s="18"/>
      <c r="B33" s="27"/>
      <c r="C33" s="32" t="s">
        <v>89</v>
      </c>
      <c r="M33" s="20"/>
      <c r="O33" s="21"/>
      <c r="Q33" s="38">
        <v>0</v>
      </c>
      <c r="R33" s="32" t="s">
        <v>90</v>
      </c>
      <c r="S33" s="41"/>
      <c r="U33" s="32" t="s">
        <v>91</v>
      </c>
      <c r="AA33" s="23"/>
    </row>
    <row r="34" spans="1:27" x14ac:dyDescent="0.35">
      <c r="A34" s="18"/>
      <c r="B34" s="32" t="s">
        <v>92</v>
      </c>
      <c r="C34" s="32"/>
      <c r="M34" s="20"/>
      <c r="O34" s="21"/>
      <c r="Q34" s="38">
        <f>'[1]Note-19-23'!$E$75-'[1]Note-19-23'!$I$75</f>
        <v>490049.26000000013</v>
      </c>
      <c r="R34" s="32"/>
      <c r="S34" s="41"/>
      <c r="U34" s="32"/>
      <c r="AA34" s="23"/>
    </row>
    <row r="35" spans="1:27" x14ac:dyDescent="0.35">
      <c r="A35" s="18"/>
      <c r="B35" s="27"/>
      <c r="C35" s="32"/>
      <c r="M35" s="20"/>
      <c r="O35" s="21"/>
      <c r="Q35" s="38"/>
      <c r="R35" s="32"/>
      <c r="S35" s="41"/>
      <c r="U35" s="32"/>
      <c r="AA35" s="23"/>
    </row>
    <row r="36" spans="1:27" x14ac:dyDescent="0.35">
      <c r="A36" s="18"/>
      <c r="B36" s="27" t="s">
        <v>93</v>
      </c>
      <c r="C36" s="32"/>
      <c r="M36" s="20"/>
      <c r="O36" s="21"/>
      <c r="Q36" s="39">
        <f>Q31+Q34</f>
        <v>-831357.92103564308</v>
      </c>
      <c r="AA36" s="23"/>
    </row>
    <row r="37" spans="1:27" x14ac:dyDescent="0.35">
      <c r="A37" s="18"/>
      <c r="B37" s="32" t="s">
        <v>94</v>
      </c>
      <c r="M37" s="20"/>
      <c r="O37" s="21"/>
      <c r="Q37" s="22">
        <v>0</v>
      </c>
      <c r="R37" s="32" t="s">
        <v>95</v>
      </c>
      <c r="AA37" s="23"/>
    </row>
    <row r="38" spans="1:27" x14ac:dyDescent="0.35">
      <c r="A38" s="18"/>
      <c r="B38" s="32"/>
      <c r="M38" s="20"/>
      <c r="O38" s="21"/>
      <c r="Q38" s="39">
        <f>Q36+Q37</f>
        <v>-831357.92103564308</v>
      </c>
      <c r="AA38" s="23"/>
    </row>
    <row r="39" spans="1:27" x14ac:dyDescent="0.35">
      <c r="A39" s="18"/>
      <c r="B39" s="32" t="s">
        <v>96</v>
      </c>
      <c r="M39" s="20"/>
      <c r="O39" s="21"/>
      <c r="Q39" s="38">
        <f>M23</f>
        <v>1988826.37</v>
      </c>
      <c r="R39" s="32" t="s">
        <v>97</v>
      </c>
      <c r="S39" s="41"/>
      <c r="U39" s="32" t="s">
        <v>91</v>
      </c>
      <c r="AA39" s="23"/>
    </row>
    <row r="40" spans="1:27" ht="15" thickBot="1" x14ac:dyDescent="0.4">
      <c r="A40" s="18"/>
      <c r="B40" s="27"/>
      <c r="C40" s="27" t="s">
        <v>98</v>
      </c>
      <c r="M40" s="20"/>
      <c r="O40" s="21"/>
      <c r="Q40" s="43">
        <f>Q38+Q39</f>
        <v>1157468.4489643569</v>
      </c>
      <c r="S40" s="44"/>
      <c r="AA40" s="23"/>
    </row>
    <row r="41" spans="1:27" ht="15" thickTop="1" x14ac:dyDescent="0.35">
      <c r="A41" s="18"/>
      <c r="B41" s="27"/>
      <c r="M41" s="20"/>
      <c r="O41" s="21"/>
      <c r="Q41" s="45"/>
      <c r="S41" s="43"/>
      <c r="AA41" s="23"/>
    </row>
    <row r="42" spans="1:27" x14ac:dyDescent="0.35">
      <c r="A42" s="18"/>
      <c r="B42" s="32" t="s">
        <v>45</v>
      </c>
      <c r="M42" s="20"/>
      <c r="O42" s="21"/>
      <c r="Q42" s="34">
        <v>17889.524448341221</v>
      </c>
      <c r="S42" s="43"/>
      <c r="AA42" s="23"/>
    </row>
    <row r="43" spans="1:27" x14ac:dyDescent="0.35">
      <c r="A43" s="18"/>
      <c r="B43" s="27"/>
      <c r="M43" s="20"/>
      <c r="O43" s="21"/>
      <c r="Q43" s="45"/>
      <c r="S43" s="43"/>
      <c r="AA43" s="23"/>
    </row>
    <row r="44" spans="1:27" ht="15" thickBot="1" x14ac:dyDescent="0.4">
      <c r="A44" s="18"/>
      <c r="B44" s="27"/>
      <c r="M44" s="20"/>
      <c r="O44" s="21"/>
      <c r="Q44" s="46">
        <f>Q40+Q42</f>
        <v>1175357.9734126981</v>
      </c>
      <c r="S44" s="43"/>
      <c r="AA44" s="23"/>
    </row>
    <row r="45" spans="1:27" ht="15" thickTop="1" x14ac:dyDescent="0.35">
      <c r="A45" s="18"/>
      <c r="B45" s="32" t="s">
        <v>46</v>
      </c>
      <c r="C45" s="32"/>
      <c r="D45" s="47"/>
      <c r="E45" s="32"/>
      <c r="F45" s="48"/>
      <c r="G45" s="32"/>
      <c r="H45" s="40"/>
      <c r="I45" s="40"/>
      <c r="J45" s="49"/>
      <c r="M45" s="20"/>
      <c r="O45" s="21"/>
      <c r="Q45" s="45"/>
      <c r="S45" s="43"/>
      <c r="AA45" s="23"/>
    </row>
    <row r="46" spans="1:27" x14ac:dyDescent="0.35">
      <c r="A46" s="18"/>
      <c r="B46" s="32" t="s">
        <v>47</v>
      </c>
      <c r="C46" s="32"/>
      <c r="D46" s="47"/>
      <c r="E46" s="32"/>
      <c r="F46" s="48"/>
      <c r="G46" s="32"/>
      <c r="H46" s="40"/>
      <c r="I46" s="40"/>
      <c r="J46" s="40">
        <f>67988.21+20555.8747789586</f>
        <v>88544.084778958611</v>
      </c>
      <c r="M46" s="20"/>
      <c r="Q46" s="51">
        <f>Q42</f>
        <v>17889.524448341221</v>
      </c>
      <c r="S46" s="43"/>
      <c r="AA46" s="23"/>
    </row>
    <row r="47" spans="1:27" x14ac:dyDescent="0.35">
      <c r="A47" s="18"/>
      <c r="B47" s="52" t="s">
        <v>48</v>
      </c>
      <c r="C47" s="32"/>
      <c r="D47" s="47"/>
      <c r="E47" s="32"/>
      <c r="F47" s="48"/>
      <c r="G47" s="32"/>
      <c r="H47" s="53">
        <v>0.1</v>
      </c>
      <c r="I47" s="40"/>
      <c r="J47" s="54">
        <f>J46*H47</f>
        <v>8854.4084778958622</v>
      </c>
      <c r="M47" s="20"/>
      <c r="O47" s="53">
        <v>0.1</v>
      </c>
      <c r="Q47" s="45">
        <f>Q46*O47</f>
        <v>1788.9524448341222</v>
      </c>
      <c r="S47" s="43"/>
      <c r="AA47" s="23"/>
    </row>
    <row r="48" spans="1:27" x14ac:dyDescent="0.35">
      <c r="A48" s="18"/>
      <c r="B48" s="27"/>
      <c r="M48" s="20"/>
      <c r="O48" s="21"/>
      <c r="Q48" s="45"/>
      <c r="S48" s="43"/>
      <c r="AA48" s="23"/>
    </row>
    <row r="49" spans="1:27" x14ac:dyDescent="0.35">
      <c r="A49" s="18" t="s">
        <v>44</v>
      </c>
      <c r="B49" s="55" t="s">
        <v>99</v>
      </c>
      <c r="C49" s="55"/>
      <c r="D49" s="55"/>
      <c r="E49" s="55"/>
      <c r="F49" s="55"/>
      <c r="G49" s="55"/>
      <c r="H49" s="55"/>
      <c r="I49" s="55"/>
      <c r="J49" s="55"/>
      <c r="K49" s="56"/>
      <c r="M49" s="20"/>
      <c r="O49" s="21"/>
      <c r="Q49" s="22"/>
      <c r="AA49" s="23"/>
    </row>
    <row r="50" spans="1:27" x14ac:dyDescent="0.35">
      <c r="A50" s="18"/>
      <c r="B50" s="32" t="s">
        <v>100</v>
      </c>
      <c r="M50" s="20">
        <f>Q36</f>
        <v>-831357.92103564308</v>
      </c>
      <c r="O50" s="21">
        <v>0.1</v>
      </c>
      <c r="Q50" s="22">
        <v>0</v>
      </c>
      <c r="S50" s="41"/>
      <c r="U50" s="32"/>
      <c r="AA50" s="23"/>
    </row>
    <row r="51" spans="1:27" x14ac:dyDescent="0.35">
      <c r="A51" s="18"/>
      <c r="B51" s="32" t="s">
        <v>101</v>
      </c>
      <c r="M51" s="20">
        <f>Q37</f>
        <v>0</v>
      </c>
      <c r="O51" s="21">
        <v>0.3</v>
      </c>
      <c r="Q51" s="22">
        <f>O51*M51</f>
        <v>0</v>
      </c>
      <c r="W51" s="32"/>
      <c r="AA51" s="23"/>
    </row>
    <row r="52" spans="1:27" x14ac:dyDescent="0.35">
      <c r="A52" s="18"/>
      <c r="B52" s="32" t="s">
        <v>102</v>
      </c>
      <c r="M52" s="20">
        <f>Q33</f>
        <v>0</v>
      </c>
      <c r="O52" s="21">
        <v>0.3</v>
      </c>
      <c r="Q52" s="22">
        <f>O52*M52</f>
        <v>0</v>
      </c>
      <c r="S52" s="41"/>
      <c r="U52" s="32"/>
      <c r="W52" s="32"/>
      <c r="AA52" s="23"/>
    </row>
    <row r="53" spans="1:27" x14ac:dyDescent="0.35">
      <c r="A53" s="18"/>
      <c r="B53" s="19" t="s">
        <v>103</v>
      </c>
      <c r="M53" s="40">
        <f>Q39</f>
        <v>1988826.37</v>
      </c>
      <c r="O53" s="21">
        <f>Q53/M53</f>
        <v>9.3362066594078794E-2</v>
      </c>
      <c r="Q53" s="38">
        <f>'[1]Note 24-35'!$E$110</f>
        <v>185680.94</v>
      </c>
      <c r="R53" s="32" t="s">
        <v>90</v>
      </c>
      <c r="U53" s="32"/>
      <c r="AA53" s="23"/>
    </row>
    <row r="54" spans="1:27" x14ac:dyDescent="0.35">
      <c r="A54" s="18"/>
      <c r="B54" s="57" t="s">
        <v>104</v>
      </c>
      <c r="M54" s="40">
        <f>Q46</f>
        <v>17889.524448341221</v>
      </c>
      <c r="O54" s="21">
        <v>0.1</v>
      </c>
      <c r="Q54" s="38">
        <f>M54*O54</f>
        <v>1788.9524448341222</v>
      </c>
      <c r="R54" s="32" t="s">
        <v>105</v>
      </c>
      <c r="U54" s="32"/>
      <c r="AA54" s="23"/>
    </row>
    <row r="55" spans="1:27" ht="15" thickBot="1" x14ac:dyDescent="0.4">
      <c r="A55" s="18"/>
      <c r="M55" s="20"/>
      <c r="O55" s="21"/>
      <c r="Q55" s="58">
        <f>SUM(Q50:Q54)</f>
        <v>187469.89244483411</v>
      </c>
      <c r="AA55" s="23"/>
    </row>
    <row r="56" spans="1:27" ht="15" thickTop="1" x14ac:dyDescent="0.35">
      <c r="A56" s="18"/>
      <c r="M56" s="20"/>
      <c r="O56" s="21"/>
      <c r="Q56" s="22"/>
      <c r="AA56" s="23"/>
    </row>
    <row r="57" spans="1:27" x14ac:dyDescent="0.35">
      <c r="A57" s="18" t="s">
        <v>42</v>
      </c>
      <c r="B57" s="27" t="s">
        <v>106</v>
      </c>
      <c r="M57" s="20"/>
      <c r="O57" s="21"/>
      <c r="Q57" s="22"/>
      <c r="AA57" s="23"/>
    </row>
    <row r="58" spans="1:27" x14ac:dyDescent="0.35">
      <c r="A58" s="18"/>
      <c r="B58" s="27"/>
      <c r="M58" s="20"/>
      <c r="O58" s="21"/>
      <c r="Q58" s="22"/>
      <c r="AA58" s="23"/>
    </row>
    <row r="59" spans="1:27" x14ac:dyDescent="0.35">
      <c r="A59" s="18"/>
      <c r="C59" s="32" t="s">
        <v>107</v>
      </c>
      <c r="M59" s="20"/>
      <c r="O59" s="21"/>
      <c r="Q59" s="22">
        <f>'[1]Note 24-35'!$E$109</f>
        <v>314051.02</v>
      </c>
      <c r="R59" s="32" t="s">
        <v>90</v>
      </c>
      <c r="AA59" s="23"/>
    </row>
    <row r="60" spans="1:27" x14ac:dyDescent="0.35">
      <c r="A60" s="18"/>
      <c r="C60" s="32" t="s">
        <v>108</v>
      </c>
      <c r="D60" s="32"/>
      <c r="E60" s="32"/>
      <c r="F60" s="32"/>
      <c r="M60" s="20"/>
      <c r="O60" s="21"/>
      <c r="Q60" s="38"/>
      <c r="R60" s="32" t="s">
        <v>90</v>
      </c>
      <c r="S60" s="41"/>
      <c r="U60" s="32" t="s">
        <v>109</v>
      </c>
      <c r="X60" s="41"/>
      <c r="AA60" s="23"/>
    </row>
    <row r="61" spans="1:27" x14ac:dyDescent="0.35">
      <c r="A61" s="18"/>
      <c r="C61" s="19" t="s">
        <v>110</v>
      </c>
      <c r="M61" s="20"/>
      <c r="O61" s="21"/>
      <c r="Q61" s="22">
        <f>'[1]Note 24-35'!$E$110</f>
        <v>185680.94</v>
      </c>
      <c r="R61" s="32" t="s">
        <v>90</v>
      </c>
      <c r="AA61" s="23"/>
    </row>
    <row r="62" spans="1:27" s="32" customFormat="1" ht="13.5" thickBot="1" x14ac:dyDescent="0.35">
      <c r="A62" s="59"/>
      <c r="M62" s="60"/>
      <c r="O62" s="61"/>
      <c r="Q62" s="62">
        <f>SUM(Q59:Q61)</f>
        <v>499731.96</v>
      </c>
      <c r="S62" s="41"/>
      <c r="U62" s="32" t="s">
        <v>109</v>
      </c>
      <c r="AA62" s="63"/>
    </row>
    <row r="63" spans="1:27" s="32" customFormat="1" ht="13.5" thickTop="1" x14ac:dyDescent="0.3">
      <c r="A63" s="59" t="s">
        <v>43</v>
      </c>
      <c r="B63" s="27" t="s">
        <v>111</v>
      </c>
      <c r="M63" s="60"/>
      <c r="O63" s="61"/>
      <c r="Q63" s="64"/>
      <c r="AA63" s="63"/>
    </row>
    <row r="64" spans="1:27" s="32" customFormat="1" ht="13" x14ac:dyDescent="0.3">
      <c r="A64" s="59"/>
      <c r="B64" s="27" t="s">
        <v>50</v>
      </c>
      <c r="M64" s="60"/>
      <c r="O64" s="61"/>
      <c r="Q64" s="64"/>
      <c r="AA64" s="63"/>
    </row>
    <row r="65" spans="1:27" s="32" customFormat="1" ht="12.5" x14ac:dyDescent="0.25">
      <c r="A65" s="59"/>
      <c r="C65" s="32" t="s">
        <v>49</v>
      </c>
      <c r="M65" s="60">
        <f>'[1]SCI-Combined'!$O$11</f>
        <v>63323770.479999989</v>
      </c>
      <c r="O65" s="65">
        <f>0.0006* (10/30)</f>
        <v>1.9999999999999998E-4</v>
      </c>
      <c r="Q65" s="64">
        <f>M65*O65</f>
        <v>12664.754095999997</v>
      </c>
      <c r="S65" s="66"/>
      <c r="U65" s="32" t="s">
        <v>91</v>
      </c>
      <c r="AA65" s="63"/>
    </row>
    <row r="66" spans="1:27" s="32" customFormat="1" ht="12.5" x14ac:dyDescent="0.25">
      <c r="A66" s="59"/>
      <c r="C66" s="32" t="s">
        <v>112</v>
      </c>
      <c r="M66" s="60">
        <f>[1]SCF!$G$36</f>
        <v>5251.1300000000192</v>
      </c>
      <c r="O66" s="61">
        <f>(0.6*10/30)%</f>
        <v>2E-3</v>
      </c>
      <c r="Q66" s="64">
        <f>M66*O66</f>
        <v>10.502260000000039</v>
      </c>
      <c r="R66" s="32" t="s">
        <v>113</v>
      </c>
      <c r="S66" s="66"/>
      <c r="AA66" s="63"/>
    </row>
    <row r="67" spans="1:27" s="32" customFormat="1" ht="12.5" x14ac:dyDescent="0.25">
      <c r="A67" s="59"/>
      <c r="C67" s="32" t="s">
        <v>114</v>
      </c>
      <c r="M67" s="40">
        <f>Q33</f>
        <v>0</v>
      </c>
      <c r="O67" s="67">
        <v>6.0000000000000001E-3</v>
      </c>
      <c r="Q67" s="38">
        <f>M67*O67</f>
        <v>0</v>
      </c>
      <c r="S67" s="66"/>
      <c r="U67" s="32" t="s">
        <v>91</v>
      </c>
      <c r="AA67" s="63"/>
    </row>
    <row r="68" spans="1:27" s="32" customFormat="1" ht="12.5" x14ac:dyDescent="0.25">
      <c r="A68" s="59"/>
      <c r="C68" s="32" t="s">
        <v>103</v>
      </c>
      <c r="M68" s="60">
        <f>Q39</f>
        <v>1988826.37</v>
      </c>
      <c r="O68" s="61">
        <f>O53</f>
        <v>9.3362066594078794E-2</v>
      </c>
      <c r="Q68" s="64">
        <f>Q61</f>
        <v>185680.94</v>
      </c>
      <c r="R68" s="32" t="s">
        <v>90</v>
      </c>
      <c r="S68" s="66"/>
      <c r="U68" s="32" t="s">
        <v>91</v>
      </c>
      <c r="AA68" s="63"/>
    </row>
    <row r="69" spans="1:27" s="32" customFormat="1" ht="13.5" thickBot="1" x14ac:dyDescent="0.35">
      <c r="A69" s="59"/>
      <c r="M69" s="60"/>
      <c r="O69" s="61"/>
      <c r="Q69" s="58">
        <f>SUM(Q65:Q68)</f>
        <v>198356.196356</v>
      </c>
      <c r="AA69" s="63"/>
    </row>
    <row r="70" spans="1:27" s="32" customFormat="1" ht="3.75" customHeight="1" thickTop="1" x14ac:dyDescent="0.25">
      <c r="A70" s="59"/>
      <c r="M70" s="60"/>
      <c r="O70" s="61"/>
      <c r="Q70" s="64"/>
      <c r="AA70" s="63"/>
    </row>
    <row r="71" spans="1:27" s="32" customFormat="1" ht="12.5" x14ac:dyDescent="0.25">
      <c r="A71" s="59"/>
      <c r="B71" s="108" t="s">
        <v>51</v>
      </c>
      <c r="C71" s="108"/>
      <c r="D71" s="108"/>
      <c r="E71" s="108"/>
      <c r="F71" s="108"/>
      <c r="G71" s="108"/>
      <c r="H71" s="108"/>
      <c r="I71" s="108"/>
      <c r="J71" s="108"/>
      <c r="M71" s="60"/>
      <c r="O71" s="61"/>
      <c r="Q71" s="64"/>
      <c r="AA71" s="63"/>
    </row>
    <row r="72" spans="1:27" x14ac:dyDescent="0.35">
      <c r="A72" s="18"/>
      <c r="B72" s="32" t="s">
        <v>115</v>
      </c>
      <c r="M72" s="20"/>
      <c r="O72" s="21"/>
      <c r="Q72" s="22">
        <f>Q62</f>
        <v>499731.96</v>
      </c>
      <c r="S72" s="41"/>
      <c r="AA72" s="23"/>
    </row>
    <row r="73" spans="1:27" x14ac:dyDescent="0.35">
      <c r="A73" s="18"/>
      <c r="B73" s="32"/>
      <c r="C73" s="32" t="s">
        <v>116</v>
      </c>
      <c r="M73" s="20"/>
      <c r="O73" s="21"/>
      <c r="Q73" s="22">
        <f>Q51</f>
        <v>0</v>
      </c>
      <c r="S73" s="41"/>
      <c r="AA73" s="23"/>
    </row>
    <row r="74" spans="1:27" x14ac:dyDescent="0.35">
      <c r="A74" s="18"/>
      <c r="B74" s="57" t="s">
        <v>104</v>
      </c>
      <c r="C74" s="32"/>
      <c r="M74" s="20"/>
      <c r="O74" s="21"/>
      <c r="Q74" s="22">
        <f>Q54</f>
        <v>1788.9524448341222</v>
      </c>
      <c r="S74" s="41"/>
      <c r="AA74" s="23"/>
    </row>
    <row r="75" spans="1:27" ht="15" thickBot="1" x14ac:dyDescent="0.4">
      <c r="A75" s="18"/>
      <c r="B75" s="32"/>
      <c r="C75" s="32"/>
      <c r="M75" s="20"/>
      <c r="O75" s="21"/>
      <c r="Q75" s="58">
        <f>SUM(Q72:Q74)</f>
        <v>501520.91244483413</v>
      </c>
      <c r="S75" s="41"/>
      <c r="AA75" s="23"/>
    </row>
    <row r="76" spans="1:27" ht="15" thickTop="1" x14ac:dyDescent="0.35">
      <c r="A76" s="18"/>
      <c r="B76" s="32"/>
      <c r="M76" s="20"/>
      <c r="O76" s="21"/>
      <c r="Q76" s="22"/>
      <c r="AA76" s="23"/>
    </row>
    <row r="77" spans="1:27" ht="12.75" customHeight="1" x14ac:dyDescent="0.35">
      <c r="A77" s="18"/>
      <c r="B77" s="32" t="s">
        <v>52</v>
      </c>
      <c r="C77" s="32"/>
      <c r="D77" s="32"/>
      <c r="E77" s="32"/>
      <c r="F77" s="32"/>
      <c r="G77" s="32"/>
      <c r="H77" s="32"/>
      <c r="M77" s="20"/>
      <c r="O77" s="21"/>
      <c r="Q77" s="68">
        <f>Q59</f>
        <v>314051.02</v>
      </c>
      <c r="AA77" s="23"/>
    </row>
    <row r="78" spans="1:27" ht="12.75" customHeight="1" x14ac:dyDescent="0.35">
      <c r="A78" s="18"/>
      <c r="B78" s="32" t="s">
        <v>117</v>
      </c>
      <c r="C78" s="32"/>
      <c r="D78" s="32"/>
      <c r="E78" s="32"/>
      <c r="F78" s="32"/>
      <c r="G78" s="32"/>
      <c r="H78" s="32"/>
      <c r="M78" s="69"/>
      <c r="O78" s="70"/>
      <c r="Q78" s="71">
        <v>0</v>
      </c>
      <c r="AA78" s="23"/>
    </row>
    <row r="79" spans="1:27" ht="12.75" customHeight="1" x14ac:dyDescent="0.35">
      <c r="A79" s="18"/>
      <c r="B79" s="32" t="s">
        <v>118</v>
      </c>
      <c r="C79" s="32"/>
      <c r="D79" s="32"/>
      <c r="E79" s="32"/>
      <c r="F79" s="32"/>
      <c r="G79" s="32"/>
      <c r="H79" s="32"/>
      <c r="M79" s="69"/>
      <c r="O79" s="70"/>
      <c r="Q79" s="71">
        <f>Q60</f>
        <v>0</v>
      </c>
      <c r="AA79" s="23"/>
    </row>
    <row r="80" spans="1:27" x14ac:dyDescent="0.35">
      <c r="A80" s="18"/>
      <c r="B80" s="32" t="s">
        <v>119</v>
      </c>
      <c r="C80" s="32"/>
      <c r="D80" s="32"/>
      <c r="E80" s="32"/>
      <c r="F80" s="32"/>
      <c r="G80" s="32"/>
      <c r="H80" s="32"/>
      <c r="M80" s="69"/>
      <c r="O80" s="70"/>
      <c r="Q80" s="72">
        <f>Q61</f>
        <v>185680.94</v>
      </c>
      <c r="AA80" s="23"/>
    </row>
    <row r="81" spans="1:27" x14ac:dyDescent="0.35">
      <c r="A81" s="18"/>
      <c r="B81" s="73"/>
      <c r="C81" s="73"/>
      <c r="D81" s="73"/>
      <c r="E81" s="73"/>
      <c r="F81" s="73"/>
      <c r="G81" s="73"/>
      <c r="H81" s="73"/>
      <c r="M81" s="20"/>
      <c r="O81" s="21"/>
      <c r="Q81" s="74">
        <f>SUM(Q77:Q80)</f>
        <v>499731.96</v>
      </c>
      <c r="S81" s="66"/>
      <c r="U81" s="32" t="s">
        <v>120</v>
      </c>
      <c r="AA81" s="23"/>
    </row>
    <row r="82" spans="1:27" s="27" customFormat="1" ht="13" x14ac:dyDescent="0.3">
      <c r="A82" s="75"/>
      <c r="B82" s="27" t="s">
        <v>53</v>
      </c>
      <c r="M82" s="76"/>
      <c r="O82" s="77"/>
      <c r="Q82" s="78">
        <f>Q75-Q81</f>
        <v>1788.9524448341108</v>
      </c>
      <c r="AA82" s="79"/>
    </row>
    <row r="83" spans="1:27" ht="15" thickBot="1" x14ac:dyDescent="0.4">
      <c r="A83" s="18"/>
      <c r="B83" s="27" t="s">
        <v>121</v>
      </c>
      <c r="M83" s="20"/>
      <c r="O83" s="21"/>
      <c r="Q83" s="58">
        <f>SUM(Q81:Q82)</f>
        <v>501520.91244483413</v>
      </c>
      <c r="AA83" s="23"/>
    </row>
    <row r="84" spans="1:27" ht="15" thickTop="1" x14ac:dyDescent="0.35">
      <c r="A84" s="18"/>
      <c r="B84" s="32" t="s">
        <v>122</v>
      </c>
      <c r="M84" s="20"/>
      <c r="O84" s="21"/>
      <c r="Q84" s="22">
        <f>Q75-Q83</f>
        <v>0</v>
      </c>
      <c r="AA84" s="23"/>
    </row>
    <row r="85" spans="1:27" x14ac:dyDescent="0.35">
      <c r="A85" s="80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2"/>
      <c r="N85" s="81"/>
      <c r="O85" s="83"/>
      <c r="P85" s="81"/>
      <c r="Q85" s="84"/>
      <c r="AA85" s="23"/>
    </row>
    <row r="86" spans="1:27" x14ac:dyDescent="0.35">
      <c r="A86" s="18"/>
      <c r="B86" s="27" t="s">
        <v>54</v>
      </c>
      <c r="C86" s="32"/>
      <c r="D86" s="32"/>
      <c r="E86" s="32"/>
      <c r="F86" s="32"/>
      <c r="G86" s="32"/>
      <c r="H86" s="32"/>
      <c r="I86" s="32"/>
      <c r="J86" s="32"/>
      <c r="M86" s="20"/>
      <c r="O86" s="21"/>
      <c r="Q86" s="34"/>
      <c r="AA86" s="23"/>
    </row>
    <row r="87" spans="1:27" x14ac:dyDescent="0.35">
      <c r="A87" s="18"/>
      <c r="B87" s="27" t="s">
        <v>55</v>
      </c>
      <c r="C87" s="27"/>
      <c r="D87" s="27"/>
      <c r="E87" s="27"/>
      <c r="F87" s="85"/>
      <c r="G87" s="85"/>
      <c r="H87" s="85"/>
      <c r="I87" s="27"/>
      <c r="J87" s="86">
        <f>J78</f>
        <v>0</v>
      </c>
      <c r="M87" s="20"/>
      <c r="O87" s="21"/>
      <c r="Q87" s="20">
        <f>Q75</f>
        <v>501520.91244483413</v>
      </c>
      <c r="AA87" s="23"/>
    </row>
    <row r="88" spans="1:27" x14ac:dyDescent="0.35">
      <c r="A88" s="18"/>
      <c r="B88" s="32" t="s">
        <v>123</v>
      </c>
      <c r="C88" s="32"/>
      <c r="D88" s="32"/>
      <c r="E88" s="32"/>
      <c r="F88" s="87"/>
      <c r="G88" s="87"/>
      <c r="H88" s="87"/>
      <c r="I88" s="32"/>
      <c r="J88" s="88">
        <f>J76</f>
        <v>0</v>
      </c>
      <c r="M88" s="20"/>
      <c r="O88" s="21"/>
      <c r="Q88" s="82">
        <f>6984.46</f>
        <v>6984.46</v>
      </c>
      <c r="AA88" s="23"/>
    </row>
    <row r="89" spans="1:27" x14ac:dyDescent="0.35">
      <c r="A89" s="18"/>
      <c r="B89" s="27" t="s">
        <v>56</v>
      </c>
      <c r="C89" s="27"/>
      <c r="D89" s="27"/>
      <c r="E89" s="27"/>
      <c r="F89" s="85"/>
      <c r="G89" s="85"/>
      <c r="H89" s="85"/>
      <c r="I89" s="85"/>
      <c r="J89" s="86"/>
      <c r="M89" s="20"/>
      <c r="O89" s="21"/>
      <c r="Q89" s="89">
        <f>Q87+Q88</f>
        <v>508505.37244483415</v>
      </c>
      <c r="AA89" s="23"/>
    </row>
  </sheetData>
  <mergeCells count="7">
    <mergeCell ref="R4:S4"/>
    <mergeCell ref="A6:J6"/>
    <mergeCell ref="B71:J71"/>
    <mergeCell ref="A1:Q1"/>
    <mergeCell ref="A2:Q2"/>
    <mergeCell ref="A3:Q3"/>
    <mergeCell ref="A4:Q4"/>
  </mergeCells>
  <printOptions horizontalCentered="1"/>
  <pageMargins left="0.75" right="0.5" top="0.75" bottom="0.5" header="0.5" footer="0.5"/>
  <pageSetup paperSize="9" scale="5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96F03D-5D39-44B0-83F7-3247229DA492}"/>
</file>

<file path=customXml/itemProps2.xml><?xml version="1.0" encoding="utf-8"?>
<ds:datastoreItem xmlns:ds="http://schemas.openxmlformats.org/officeDocument/2006/customXml" ds:itemID="{2AF0193F-D2D4-4308-B583-C8DFACCCB8EA}"/>
</file>

<file path=customXml/itemProps3.xml><?xml version="1.0" encoding="utf-8"?>
<ds:datastoreItem xmlns:ds="http://schemas.openxmlformats.org/officeDocument/2006/customXml" ds:itemID="{8FC3E59F-3D39-4F54-A8BD-55908EB09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Tax reconciliation</vt:lpstr>
      <vt:lpstr>Bank borrowing</vt:lpstr>
      <vt:lpstr>CIPL-1</vt:lpstr>
      <vt:lpstr>'CIPL-1'!Print_Area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2021-09-13T06:33:36Z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2021-09-08T06:38:38Z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97c2f436-4fe5-4433-b441-70bb49418647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