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apcdeloitte-my.sharepoint.com/personal/imrashid_deloitte_com/Documents/Audit Engagements/EPIC/Deliverables/Deliverables/"/>
    </mc:Choice>
  </mc:AlternateContent>
  <xr:revisionPtr revIDLastSave="311" documentId="8_{0D55F81F-F750-4F21-9007-6A0CC85FE28D}" xr6:coauthVersionLast="47" xr6:coauthVersionMax="47" xr10:uidLastSave="{1C6747FD-B1B9-4A3E-9FA9-A5D4CC58880A}"/>
  <bookViews>
    <workbookView xWindow="-110" yWindow="-110" windowWidth="19420" windowHeight="11020" activeTab="1" xr2:uid="{00000000-000D-0000-FFFF-FFFF00000000}"/>
  </bookViews>
  <sheets>
    <sheet name="P&amp;L Breakdown" sheetId="1" r:id="rId1"/>
    <sheet name="BS Breakdow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2" i="2" l="1"/>
  <c r="F194" i="2"/>
  <c r="L18" i="2"/>
  <c r="L15" i="2"/>
  <c r="H18" i="2"/>
  <c r="F56" i="2"/>
  <c r="F46" i="2"/>
  <c r="F47" i="2"/>
  <c r="F28" i="2"/>
  <c r="F202" i="2"/>
  <c r="F133" i="2"/>
  <c r="F131" i="2"/>
  <c r="F128" i="2"/>
  <c r="F149" i="2" l="1"/>
  <c r="F114" i="2"/>
  <c r="F87" i="2"/>
  <c r="G30" i="1"/>
  <c r="G50" i="1"/>
  <c r="G41" i="1"/>
  <c r="F161" i="2"/>
  <c r="F132" i="2"/>
  <c r="F134" i="2" s="1"/>
  <c r="F121" i="2"/>
  <c r="G55" i="1"/>
  <c r="G19" i="1"/>
</calcChain>
</file>

<file path=xl/sharedStrings.xml><?xml version="1.0" encoding="utf-8"?>
<sst xmlns="http://schemas.openxmlformats.org/spreadsheetml/2006/main" count="241" uniqueCount="176">
  <si>
    <t xml:space="preserve">Government incentives and benefits </t>
  </si>
  <si>
    <t xml:space="preserve">Sales of masks </t>
  </si>
  <si>
    <t xml:space="preserve">Sales of scrap materials </t>
  </si>
  <si>
    <t xml:space="preserve">Government grant </t>
  </si>
  <si>
    <t>USD</t>
  </si>
  <si>
    <t>Net exchange (loss) gain</t>
  </si>
  <si>
    <t xml:space="preserve">(Loss) gain on disposal of property, plant and equipment </t>
  </si>
  <si>
    <t xml:space="preserve">Impairment loss under expected credit loss </t>
  </si>
  <si>
    <t>Others</t>
  </si>
  <si>
    <t>OTHER GAINS AND LOSSES</t>
  </si>
  <si>
    <t>OTHER INCOME</t>
  </si>
  <si>
    <t>FINANCE COSTS</t>
  </si>
  <si>
    <t>Current tax:</t>
  </si>
  <si>
    <t>Under(over)provision in prior years:</t>
  </si>
  <si>
    <t>INCOME TAX EXPENSE</t>
  </si>
  <si>
    <t xml:space="preserve">Hong Kong Profits Tax </t>
  </si>
  <si>
    <t xml:space="preserve">Bangladesh corporate tax </t>
  </si>
  <si>
    <t xml:space="preserve">Other jurisdictions </t>
  </si>
  <si>
    <t>Bangladesh corporate tax</t>
  </si>
  <si>
    <t>Profit before taxation</t>
  </si>
  <si>
    <t>Staff costs:</t>
  </si>
  <si>
    <t xml:space="preserve">Depreciation of right-of-use assets </t>
  </si>
  <si>
    <t xml:space="preserve">Depreciation for property, plant and equipment </t>
  </si>
  <si>
    <t xml:space="preserve">Cost of inventories recognised as expenses </t>
  </si>
  <si>
    <t xml:space="preserve">Auditor's remuneration </t>
  </si>
  <si>
    <t xml:space="preserve">Amortisation of intangible assets </t>
  </si>
  <si>
    <t xml:space="preserve">Income tax expense for the year </t>
  </si>
  <si>
    <t>DEFERRED TAXATION</t>
  </si>
  <si>
    <t>Total</t>
  </si>
  <si>
    <t>At 30th June, 2021</t>
  </si>
  <si>
    <t>Credited to PL</t>
  </si>
  <si>
    <t>Credited to OCI</t>
  </si>
  <si>
    <t>At 30th June, 2022</t>
  </si>
  <si>
    <t>TRADE RECEIVABLES</t>
  </si>
  <si>
    <t xml:space="preserve">Tax at Hong Kong Profits Tax rate of 16.5% </t>
  </si>
  <si>
    <t xml:space="preserve">Tax effect of income not taxable for tax purpose </t>
  </si>
  <si>
    <t xml:space="preserve">Tax effect of expenses not deductible for tax purpose </t>
  </si>
  <si>
    <t xml:space="preserve">Tax effect on exemption granted to an overseas subsidiary </t>
  </si>
  <si>
    <t xml:space="preserve">Tax effect of tax loss not recognised </t>
  </si>
  <si>
    <t xml:space="preserve">Under(over)provision in prior years </t>
  </si>
  <si>
    <t xml:space="preserve">Effect on concessionary tax </t>
  </si>
  <si>
    <t xml:space="preserve">Tax effect on different tax rates of subsidiaries operating in other jurisdictions </t>
  </si>
  <si>
    <t>Not yet due</t>
  </si>
  <si>
    <t>1 - 30 days</t>
  </si>
  <si>
    <t>31 - 90 days</t>
  </si>
  <si>
    <t>Over 90 days</t>
  </si>
  <si>
    <t>Deposit paid for acquisition of a subsidiary</t>
  </si>
  <si>
    <t>Prepayment for acquisition of intangible assets</t>
  </si>
  <si>
    <t>Prepayment for acquisition of fixed assets</t>
  </si>
  <si>
    <t>Rental Deposits (Non-current)</t>
  </si>
  <si>
    <t>OTHER RECEIVABLES (CURRENT)</t>
  </si>
  <si>
    <t>Other advances (including travel, payroll and office expenses)</t>
  </si>
  <si>
    <t>Sundry deposits</t>
  </si>
  <si>
    <t>Utility deposits</t>
  </si>
  <si>
    <t>Rental deposits</t>
  </si>
  <si>
    <t>Prepayment for purchase of raw materials</t>
  </si>
  <si>
    <t>Prepaid freight charges</t>
  </si>
  <si>
    <t>Prepaid expenses</t>
  </si>
  <si>
    <t>Other receivables</t>
  </si>
  <si>
    <t>Other prepayment</t>
  </si>
  <si>
    <t>Tax recoverable - VAT</t>
  </si>
  <si>
    <t>Aging</t>
  </si>
  <si>
    <t>31 - 60 days</t>
  </si>
  <si>
    <t xml:space="preserve">Over 60 days </t>
  </si>
  <si>
    <t>%</t>
  </si>
  <si>
    <t>TRADE PAYABLES</t>
  </si>
  <si>
    <t>Account payable against Raw Materials</t>
  </si>
  <si>
    <t>Trade payables</t>
  </si>
  <si>
    <t>Accounts payable - non trade</t>
  </si>
  <si>
    <t>Account payable against purchase of fixed assets</t>
  </si>
  <si>
    <t>OTHER PAYABLES</t>
  </si>
  <si>
    <t>Security deposit</t>
  </si>
  <si>
    <t>Salaries &amp; Wages Payable - Local</t>
  </si>
  <si>
    <t>Salary Payable - Expatriates</t>
  </si>
  <si>
    <t>Provident Fund (Employee &amp; Company Contribution)</t>
  </si>
  <si>
    <t>Audit Legal &amp; Professional Fees Payable</t>
  </si>
  <si>
    <t>Warehouse HANDLING COST</t>
  </si>
  <si>
    <t>Commission payables</t>
  </si>
  <si>
    <t>Accrued Expenses</t>
  </si>
  <si>
    <t>Provision for annual leave and long service payment</t>
  </si>
  <si>
    <t>Interest payables</t>
  </si>
  <si>
    <t>VAT &amp; TDS &amp; AIT &amp; Employee income tax payables</t>
  </si>
  <si>
    <t xml:space="preserve">Job work, machine hire charges and others </t>
  </si>
  <si>
    <t>Clearing and forwarding and freight charges</t>
  </si>
  <si>
    <t>Provision for Severance pay</t>
  </si>
  <si>
    <t>Dividend payable</t>
  </si>
  <si>
    <t>Bill payable</t>
  </si>
  <si>
    <t>Claim of defective garment</t>
  </si>
  <si>
    <t>Within 120 days</t>
  </si>
  <si>
    <t>Within 121 to 365 days</t>
  </si>
  <si>
    <t>BANKBORROWINGS</t>
  </si>
  <si>
    <t>Secured bank loan</t>
  </si>
  <si>
    <t>Bank overdrafts</t>
  </si>
  <si>
    <t>Unsecured bank loan and overdraft</t>
  </si>
  <si>
    <t>Less: amount due within one year</t>
  </si>
  <si>
    <t>Amount due after one year</t>
  </si>
  <si>
    <t>Nature</t>
  </si>
  <si>
    <t>Breakdown of Bank borrowing</t>
  </si>
  <si>
    <t>EDF and local loan</t>
  </si>
  <si>
    <t>Secured mortgage loan</t>
  </si>
  <si>
    <t>Manufacturer advance facility</t>
  </si>
  <si>
    <t>Cash Loan</t>
  </si>
  <si>
    <t>Long term loan from Banks(HSBC,SCB,EBL)</t>
  </si>
  <si>
    <t>Short term loan from Bangledash Bank</t>
  </si>
  <si>
    <t>Advance agst Negotiation (Related party)</t>
  </si>
  <si>
    <t>Discounted bills with recourse:</t>
  </si>
  <si>
    <t>Other bank loans:</t>
  </si>
  <si>
    <t>Advance agst Negotiation (3rd party)</t>
  </si>
  <si>
    <t>Trade receivable factored to bank with recourse:</t>
  </si>
  <si>
    <t>Factor receivable</t>
  </si>
  <si>
    <t>Trade loans:</t>
  </si>
  <si>
    <t>Export Loan</t>
  </si>
  <si>
    <t>Import Loan</t>
  </si>
  <si>
    <t>Bank Overdraft</t>
  </si>
  <si>
    <t>A</t>
  </si>
  <si>
    <t>B</t>
  </si>
  <si>
    <t>C</t>
  </si>
  <si>
    <t>D</t>
  </si>
  <si>
    <t>E</t>
  </si>
  <si>
    <t>equal to SUM of A, B, C,D, E</t>
  </si>
  <si>
    <t>Bank borrowings with demand clasue</t>
  </si>
  <si>
    <t>On demand or within one year</t>
  </si>
  <si>
    <t>More than one year but not more than two years</t>
  </si>
  <si>
    <t>More than two year but not more than five years</t>
  </si>
  <si>
    <t>Over 5 years</t>
  </si>
  <si>
    <t>Clasue</t>
  </si>
  <si>
    <t>Bank borrowings with no demand clasue</t>
  </si>
  <si>
    <t>F</t>
  </si>
  <si>
    <t>G</t>
  </si>
  <si>
    <t>SUM of F and G</t>
  </si>
  <si>
    <t>equal to</t>
  </si>
  <si>
    <t>SUM of A, B, C, D, E</t>
  </si>
  <si>
    <t>Borrowing currency</t>
  </si>
  <si>
    <t>HKD</t>
  </si>
  <si>
    <t>BDT</t>
  </si>
  <si>
    <t>Movement</t>
  </si>
  <si>
    <t>Borrowing of trade loans and other bank borrowings</t>
  </si>
  <si>
    <t>Repayment of trade loans and other bank borrowings</t>
  </si>
  <si>
    <t>Borrowings Opening</t>
  </si>
  <si>
    <t>ALPHA RANK GROUP</t>
  </si>
  <si>
    <t>Y/E: 30 JUNE 2022</t>
  </si>
  <si>
    <t>REPORTING PACKAGE</t>
  </si>
  <si>
    <t>Instruction for component teams</t>
  </si>
  <si>
    <t>For consolidation purpose, please provide the following breakdown and submit group auditor for further preparation. You are suggested to prepare the breakdown based on the your audited figures, please ensure the amounts could be reconciled to your audited report before submission.</t>
  </si>
  <si>
    <t>FY2022</t>
  </si>
  <si>
    <t>[A]</t>
  </si>
  <si>
    <t>[B]</t>
  </si>
  <si>
    <t>[C]</t>
  </si>
  <si>
    <t>[D]</t>
  </si>
  <si>
    <t>[E]</t>
  </si>
  <si>
    <t>PROFIT FOR THE YEAR</t>
  </si>
  <si>
    <t>Others, please specify</t>
  </si>
  <si>
    <t xml:space="preserve">Interest income from bank deposits </t>
  </si>
  <si>
    <t>Deferred taxation charged/credited to income statement</t>
  </si>
  <si>
    <t xml:space="preserve"> - Salaries, bonus and allowance</t>
  </si>
  <si>
    <t xml:space="preserve"> - Retirement benefit contribution expenses</t>
  </si>
  <si>
    <t>Others, 
please specify</t>
  </si>
  <si>
    <t>Properties valuation</t>
  </si>
  <si>
    <t>Accelerated tax depreciation</t>
  </si>
  <si>
    <t>Aging analysis - Past due day</t>
  </si>
  <si>
    <t>Pledged bank deposits carry interest at market rate</t>
  </si>
  <si>
    <t>Bank deposits with maturity of 1 year up</t>
  </si>
  <si>
    <t>Lowest</t>
  </si>
  <si>
    <t>Highest</t>
  </si>
  <si>
    <t>Interest rate , LIBOR plus a specific
margin</t>
  </si>
  <si>
    <t>(PF Fordeiture amount)</t>
  </si>
  <si>
    <t>Interest on Govt. Stimulus loan</t>
  </si>
  <si>
    <t>Interest on term loan</t>
  </si>
  <si>
    <t>Interest on lease liability</t>
  </si>
  <si>
    <t>Bank charges</t>
  </si>
  <si>
    <t>Short term loan from bank</t>
  </si>
  <si>
    <t>BILL RECEIVABLES (Not applicable)</t>
  </si>
  <si>
    <t>PLEDGED BANK DEPOSITS (Not applicable)</t>
  </si>
  <si>
    <t>Others, pleas specify</t>
  </si>
  <si>
    <t>OTHER RECEIVABLES (NON-CURRENT) - N/A</t>
  </si>
  <si>
    <t>BILL PAYABLES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</si>
</sst>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 #,##0.00_ ;_ * \-#,##0.00_ ;_ * &quot;-&quot;??_ ;_ @_ "/>
    <numFmt numFmtId="165" formatCode="_(* #,##0_);_(* \(#,##0\);_(* &quot;-&quot;??_);_(@_)"/>
  </numFmts>
  <fonts count="12" x14ac:knownFonts="1">
    <font>
      <sz val="12"/>
      <color theme="1"/>
      <name val="Calibri"/>
      <family val="2"/>
      <scheme val="minor"/>
    </font>
    <font>
      <sz val="12"/>
      <name val="新細明體"/>
      <family val="1"/>
      <charset val="136"/>
    </font>
    <font>
      <sz val="10"/>
      <name val="Arial"/>
      <family val="2"/>
    </font>
    <font>
      <sz val="10"/>
      <name val="Times New Roman"/>
      <family val="1"/>
    </font>
    <font>
      <sz val="10"/>
      <name val="Tahoma"/>
      <family val="2"/>
    </font>
    <font>
      <sz val="12"/>
      <color theme="1"/>
      <name val="Calibri"/>
      <family val="2"/>
      <scheme val="minor"/>
    </font>
    <font>
      <b/>
      <sz val="12"/>
      <color theme="1"/>
      <name val="Verdana"/>
      <family val="2"/>
    </font>
    <font>
      <sz val="12"/>
      <color theme="1"/>
      <name val="Verdana"/>
      <family val="2"/>
    </font>
    <font>
      <u/>
      <sz val="12"/>
      <color theme="1"/>
      <name val="Verdana"/>
      <family val="2"/>
    </font>
    <font>
      <b/>
      <u/>
      <sz val="12"/>
      <color theme="1"/>
      <name val="Verdana"/>
      <family val="2"/>
    </font>
    <font>
      <sz val="12"/>
      <name val="Verdana"/>
      <family val="2"/>
    </font>
    <font>
      <b/>
      <sz val="12"/>
      <name val="Verdana"/>
      <family val="2"/>
    </font>
  </fonts>
  <fills count="2">
    <fill>
      <patternFill patternType="none"/>
    </fill>
    <fill>
      <patternFill patternType="gray125"/>
    </fill>
  </fills>
  <borders count="5">
    <border>
      <left/>
      <right/>
      <top/>
      <bottom/>
      <diagonal/>
    </border>
    <border>
      <left/>
      <right/>
      <top style="thin">
        <color indexed="64"/>
      </top>
      <bottom style="double">
        <color indexed="64"/>
      </bottom>
      <diagonal/>
    </border>
    <border>
      <left/>
      <right/>
      <top/>
      <bottom style="thin">
        <color indexed="64"/>
      </bottom>
      <diagonal/>
    </border>
    <border>
      <left/>
      <right/>
      <top/>
      <bottom style="double">
        <color indexed="64"/>
      </bottom>
      <diagonal/>
    </border>
    <border>
      <left/>
      <right/>
      <top style="thin">
        <color indexed="64"/>
      </top>
      <bottom/>
      <diagonal/>
    </border>
  </borders>
  <cellStyleXfs count="10">
    <xf numFmtId="0" fontId="0" fillId="0" borderId="0"/>
    <xf numFmtId="0" fontId="1" fillId="0" borderId="0"/>
    <xf numFmtId="164" fontId="3" fillId="0" borderId="0" applyFont="0" applyFill="0" applyBorder="0" applyAlignment="0" applyProtection="0"/>
    <xf numFmtId="0" fontId="2" fillId="0" borderId="0"/>
    <xf numFmtId="0" fontId="4" fillId="0" borderId="0"/>
    <xf numFmtId="43" fontId="5"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cellStyleXfs>
  <cellXfs count="43">
    <xf numFmtId="0" fontId="0" fillId="0" borderId="0" xfId="0"/>
    <xf numFmtId="0" fontId="7" fillId="0" borderId="0" xfId="0" applyFont="1" applyFill="1" applyBorder="1" applyAlignment="1">
      <alignment horizontal="left"/>
    </xf>
    <xf numFmtId="0" fontId="10" fillId="0" borderId="0" xfId="1" applyFont="1" applyFill="1"/>
    <xf numFmtId="0" fontId="10" fillId="0" borderId="0" xfId="0" applyFont="1" applyFill="1" applyBorder="1" applyAlignment="1">
      <alignment horizontal="left"/>
    </xf>
    <xf numFmtId="0" fontId="10" fillId="0" borderId="0" xfId="0" applyFont="1" applyFill="1" applyAlignment="1">
      <alignment vertical="top"/>
    </xf>
    <xf numFmtId="0" fontId="10" fillId="0" borderId="0" xfId="1" applyFont="1" applyFill="1" applyBorder="1"/>
    <xf numFmtId="0" fontId="11" fillId="0" borderId="0" xfId="2" applyNumberFormat="1" applyFont="1" applyFill="1" applyBorder="1"/>
    <xf numFmtId="0" fontId="7" fillId="0" borderId="0" xfId="0" applyFont="1" applyFill="1" applyBorder="1" applyAlignment="1">
      <alignment horizontal="center"/>
    </xf>
    <xf numFmtId="0" fontId="6" fillId="0" borderId="4" xfId="0" applyFont="1" applyFill="1" applyBorder="1" applyAlignment="1">
      <alignment horizontal="center"/>
    </xf>
    <xf numFmtId="0" fontId="6" fillId="0" borderId="0" xfId="0" applyFont="1" applyFill="1" applyBorder="1" applyAlignment="1">
      <alignment horizontal="center"/>
    </xf>
    <xf numFmtId="0" fontId="7" fillId="0" borderId="0" xfId="0" applyFont="1" applyFill="1"/>
    <xf numFmtId="0" fontId="6" fillId="0" borderId="0" xfId="0" applyFont="1" applyFill="1"/>
    <xf numFmtId="0" fontId="7" fillId="0" borderId="0" xfId="0" applyFont="1" applyFill="1" applyAlignment="1">
      <alignment horizontal="center"/>
    </xf>
    <xf numFmtId="0" fontId="8" fillId="0" borderId="0" xfId="0" applyFont="1" applyFill="1"/>
    <xf numFmtId="0" fontId="7" fillId="0" borderId="0" xfId="0" applyFont="1" applyFill="1" applyAlignment="1">
      <alignment horizontal="justify"/>
    </xf>
    <xf numFmtId="0" fontId="6" fillId="0" borderId="0" xfId="0" applyFont="1" applyFill="1" applyAlignment="1">
      <alignment horizontal="center" wrapText="1"/>
    </xf>
    <xf numFmtId="0" fontId="6" fillId="0" borderId="0" xfId="0" applyFont="1" applyFill="1" applyAlignment="1">
      <alignment wrapText="1"/>
    </xf>
    <xf numFmtId="0" fontId="6" fillId="0" borderId="2" xfId="0" applyFont="1" applyFill="1" applyBorder="1" applyAlignment="1">
      <alignment horizontal="center" wrapText="1"/>
    </xf>
    <xf numFmtId="0" fontId="6" fillId="0" borderId="2" xfId="0" applyFont="1" applyFill="1" applyBorder="1" applyAlignment="1">
      <alignment horizontal="center"/>
    </xf>
    <xf numFmtId="0" fontId="6" fillId="0" borderId="0" xfId="0" applyFont="1" applyFill="1" applyAlignment="1">
      <alignment horizontal="center"/>
    </xf>
    <xf numFmtId="0" fontId="7" fillId="0" borderId="1" xfId="0" applyFont="1" applyFill="1" applyBorder="1" applyAlignment="1">
      <alignment horizontal="center"/>
    </xf>
    <xf numFmtId="43" fontId="7" fillId="0" borderId="0" xfId="5" applyFont="1" applyFill="1" applyAlignment="1">
      <alignment horizontal="center"/>
    </xf>
    <xf numFmtId="43" fontId="7" fillId="0" borderId="1" xfId="5" applyFont="1" applyFill="1" applyBorder="1" applyAlignment="1">
      <alignment horizontal="center"/>
    </xf>
    <xf numFmtId="43" fontId="6" fillId="0" borderId="1" xfId="5" applyFont="1" applyFill="1" applyBorder="1" applyAlignment="1">
      <alignment horizontal="center"/>
    </xf>
    <xf numFmtId="0" fontId="11" fillId="0" borderId="2" xfId="2" applyNumberFormat="1" applyFont="1" applyFill="1" applyBorder="1"/>
    <xf numFmtId="0" fontId="7" fillId="0" borderId="0" xfId="0" applyFont="1" applyFill="1" applyAlignment="1">
      <alignment horizontal="left"/>
    </xf>
    <xf numFmtId="0" fontId="7" fillId="0" borderId="3" xfId="0" applyFont="1" applyFill="1" applyBorder="1" applyAlignment="1">
      <alignment horizontal="center"/>
    </xf>
    <xf numFmtId="0" fontId="7" fillId="0" borderId="0" xfId="0" applyFont="1" applyFill="1" applyAlignment="1"/>
    <xf numFmtId="165" fontId="7" fillId="0" borderId="0" xfId="5" applyNumberFormat="1" applyFont="1" applyFill="1" applyAlignment="1">
      <alignment horizontal="center"/>
    </xf>
    <xf numFmtId="165" fontId="6" fillId="0" borderId="1" xfId="5" applyNumberFormat="1" applyFont="1" applyFill="1" applyBorder="1" applyAlignment="1">
      <alignment horizontal="center"/>
    </xf>
    <xf numFmtId="165" fontId="7" fillId="0" borderId="0" xfId="0" applyNumberFormat="1" applyFont="1" applyFill="1" applyAlignment="1">
      <alignment horizontal="center"/>
    </xf>
    <xf numFmtId="165" fontId="7" fillId="0" borderId="4" xfId="5" applyNumberFormat="1" applyFont="1" applyFill="1" applyBorder="1"/>
    <xf numFmtId="0" fontId="9" fillId="0" borderId="0" xfId="0" applyFont="1" applyFill="1"/>
    <xf numFmtId="3" fontId="7" fillId="0" borderId="0" xfId="0" applyNumberFormat="1" applyFont="1" applyFill="1"/>
    <xf numFmtId="0" fontId="7" fillId="0" borderId="0" xfId="0" quotePrefix="1" applyFont="1" applyFill="1"/>
    <xf numFmtId="0" fontId="7" fillId="0" borderId="0" xfId="0" applyFont="1" applyFill="1" applyAlignment="1">
      <alignment horizontal="justify"/>
    </xf>
    <xf numFmtId="10" fontId="7" fillId="0" borderId="3" xfId="0" applyNumberFormat="1" applyFont="1" applyFill="1" applyBorder="1" applyAlignment="1">
      <alignment horizontal="center"/>
    </xf>
    <xf numFmtId="9" fontId="7" fillId="0" borderId="3" xfId="0" applyNumberFormat="1" applyFont="1" applyFill="1" applyBorder="1" applyAlignment="1">
      <alignment horizontal="center"/>
    </xf>
    <xf numFmtId="165" fontId="7" fillId="0" borderId="0" xfId="5" applyNumberFormat="1" applyFont="1" applyFill="1" applyAlignment="1">
      <alignment horizontal="center" vertical="center"/>
    </xf>
    <xf numFmtId="165" fontId="7" fillId="0" borderId="3" xfId="5" applyNumberFormat="1" applyFont="1" applyFill="1" applyBorder="1" applyAlignment="1">
      <alignment horizontal="center"/>
    </xf>
    <xf numFmtId="165" fontId="6" fillId="0" borderId="1" xfId="0" applyNumberFormat="1" applyFont="1" applyFill="1" applyBorder="1" applyAlignment="1">
      <alignment horizontal="center"/>
    </xf>
    <xf numFmtId="43" fontId="6" fillId="0" borderId="1" xfId="0" applyNumberFormat="1" applyFont="1" applyFill="1" applyBorder="1" applyAlignment="1">
      <alignment horizontal="center"/>
    </xf>
    <xf numFmtId="0" fontId="6" fillId="0" borderId="1" xfId="0" applyFont="1" applyFill="1" applyBorder="1" applyAlignment="1">
      <alignment horizontal="center"/>
    </xf>
  </cellXfs>
  <cellStyles count="10">
    <cellStyle name="Comma" xfId="5" builtinId="3"/>
    <cellStyle name="Comma 10 11 2" xfId="9" xr:uid="{E1336506-1C2D-42E2-B3F3-8DB9A427D554}"/>
    <cellStyle name="Comma 11 3 2" xfId="8" xr:uid="{DFE7F6E4-0A6F-41F3-8A99-730751A84180}"/>
    <cellStyle name="Comma 2" xfId="2" xr:uid="{00000000-0005-0000-0000-000001000000}"/>
    <cellStyle name="Normal" xfId="0" builtinId="0"/>
    <cellStyle name="Normal 10 3 4" xfId="7" xr:uid="{64395ADF-0D6C-4D78-9622-ECB8F3CCC82A}"/>
    <cellStyle name="Normal 10 6" xfId="6" xr:uid="{1874445A-129D-4DB3-9C17-9E5168517683}"/>
    <cellStyle name="Normal 2 2" xfId="3" xr:uid="{00000000-0005-0000-0000-000003000000}"/>
    <cellStyle name="Normal 2 2 2" xfId="4" xr:uid="{00000000-0005-0000-0000-000004000000}"/>
    <cellStyle name="Normal_Creditors and Debtors aging"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
  <sheetViews>
    <sheetView showGridLines="0" zoomScale="70" zoomScaleNormal="70" workbookViewId="0">
      <selection activeCell="L14" sqref="L14"/>
    </sheetView>
  </sheetViews>
  <sheetFormatPr defaultColWidth="8.83203125" defaultRowHeight="15" x14ac:dyDescent="0.3"/>
  <cols>
    <col min="1" max="1" width="5" style="10" customWidth="1"/>
    <col min="2" max="5" width="8.83203125" style="10"/>
    <col min="6" max="6" width="34.58203125" style="10" customWidth="1"/>
    <col min="7" max="7" width="18.4140625" style="12" bestFit="1" customWidth="1"/>
    <col min="8" max="8" width="8.83203125" style="10"/>
    <col min="9" max="9" width="15.6640625" style="12" customWidth="1"/>
    <col min="10" max="16384" width="8.83203125" style="10"/>
  </cols>
  <sheetData>
    <row r="1" spans="1:12" x14ac:dyDescent="0.3">
      <c r="B1" s="11" t="s">
        <v>139</v>
      </c>
    </row>
    <row r="2" spans="1:12" x14ac:dyDescent="0.3">
      <c r="B2" s="11" t="s">
        <v>140</v>
      </c>
    </row>
    <row r="3" spans="1:12" x14ac:dyDescent="0.3">
      <c r="B3" s="11" t="s">
        <v>141</v>
      </c>
    </row>
    <row r="5" spans="1:12" x14ac:dyDescent="0.3">
      <c r="B5" s="13" t="s">
        <v>142</v>
      </c>
    </row>
    <row r="6" spans="1:12" x14ac:dyDescent="0.3">
      <c r="B6" s="35" t="s">
        <v>143</v>
      </c>
      <c r="C6" s="35"/>
      <c r="D6" s="35"/>
      <c r="E6" s="35"/>
      <c r="F6" s="35"/>
      <c r="G6" s="35"/>
      <c r="H6" s="35"/>
      <c r="I6" s="35"/>
      <c r="J6" s="35"/>
      <c r="K6" s="35"/>
      <c r="L6" s="35"/>
    </row>
    <row r="7" spans="1:12" x14ac:dyDescent="0.3">
      <c r="B7" s="35"/>
      <c r="C7" s="35"/>
      <c r="D7" s="35"/>
      <c r="E7" s="35"/>
      <c r="F7" s="35"/>
      <c r="G7" s="35"/>
      <c r="H7" s="35"/>
      <c r="I7" s="35"/>
      <c r="J7" s="35"/>
      <c r="K7" s="35"/>
      <c r="L7" s="35"/>
    </row>
    <row r="8" spans="1:12" x14ac:dyDescent="0.3">
      <c r="B8" s="35"/>
      <c r="C8" s="35"/>
      <c r="D8" s="35"/>
      <c r="E8" s="35"/>
      <c r="F8" s="35"/>
      <c r="G8" s="35"/>
      <c r="H8" s="35"/>
      <c r="I8" s="35"/>
      <c r="J8" s="35"/>
      <c r="K8" s="35"/>
      <c r="L8" s="35"/>
    </row>
    <row r="10" spans="1:12" x14ac:dyDescent="0.3">
      <c r="G10" s="19" t="s">
        <v>144</v>
      </c>
    </row>
    <row r="11" spans="1:12" x14ac:dyDescent="0.3">
      <c r="A11" s="11" t="s">
        <v>145</v>
      </c>
      <c r="B11" s="32" t="s">
        <v>10</v>
      </c>
      <c r="G11" s="19" t="s">
        <v>4</v>
      </c>
    </row>
    <row r="13" spans="1:12" x14ac:dyDescent="0.3">
      <c r="B13" s="10" t="s">
        <v>0</v>
      </c>
      <c r="G13" s="21">
        <v>2311259</v>
      </c>
    </row>
    <row r="14" spans="1:12" x14ac:dyDescent="0.3">
      <c r="B14" s="10" t="s">
        <v>1</v>
      </c>
      <c r="G14" s="21"/>
    </row>
    <row r="15" spans="1:12" x14ac:dyDescent="0.3">
      <c r="B15" s="10" t="s">
        <v>2</v>
      </c>
      <c r="G15" s="21"/>
    </row>
    <row r="16" spans="1:12" x14ac:dyDescent="0.3">
      <c r="B16" s="10" t="s">
        <v>3</v>
      </c>
      <c r="G16" s="21"/>
    </row>
    <row r="17" spans="1:7" x14ac:dyDescent="0.3">
      <c r="B17" s="10" t="s">
        <v>152</v>
      </c>
      <c r="G17" s="21"/>
    </row>
    <row r="18" spans="1:7" x14ac:dyDescent="0.3">
      <c r="B18" s="10" t="s">
        <v>151</v>
      </c>
      <c r="E18" s="10" t="s">
        <v>165</v>
      </c>
      <c r="G18" s="21">
        <v>9850.68</v>
      </c>
    </row>
    <row r="19" spans="1:7" ht="15.5" thickBot="1" x14ac:dyDescent="0.35">
      <c r="G19" s="22">
        <f>SUM(G13:G18)</f>
        <v>2321109.6800000002</v>
      </c>
    </row>
    <row r="20" spans="1:7" ht="15.5" thickTop="1" x14ac:dyDescent="0.3"/>
    <row r="23" spans="1:7" x14ac:dyDescent="0.3">
      <c r="G23" s="19" t="s">
        <v>144</v>
      </c>
    </row>
    <row r="24" spans="1:7" x14ac:dyDescent="0.3">
      <c r="A24" s="11" t="s">
        <v>146</v>
      </c>
      <c r="B24" s="11" t="s">
        <v>9</v>
      </c>
      <c r="G24" s="19" t="s">
        <v>4</v>
      </c>
    </row>
    <row r="26" spans="1:7" x14ac:dyDescent="0.3">
      <c r="B26" s="10" t="s">
        <v>5</v>
      </c>
      <c r="G26" s="21">
        <v>-793</v>
      </c>
    </row>
    <row r="27" spans="1:7" x14ac:dyDescent="0.3">
      <c r="B27" s="10" t="s">
        <v>6</v>
      </c>
      <c r="G27" s="21">
        <v>3506</v>
      </c>
    </row>
    <row r="28" spans="1:7" x14ac:dyDescent="0.3">
      <c r="B28" s="10" t="s">
        <v>7</v>
      </c>
      <c r="G28" s="21"/>
    </row>
    <row r="29" spans="1:7" x14ac:dyDescent="0.3">
      <c r="B29" s="10" t="s">
        <v>151</v>
      </c>
      <c r="G29" s="21"/>
    </row>
    <row r="30" spans="1:7" ht="15.5" thickBot="1" x14ac:dyDescent="0.35">
      <c r="G30" s="22">
        <f>SUM(G26:G29)</f>
        <v>2713</v>
      </c>
    </row>
    <row r="31" spans="1:7" ht="15.5" thickTop="1" x14ac:dyDescent="0.3"/>
    <row r="34" spans="1:7" x14ac:dyDescent="0.3">
      <c r="G34" s="19" t="s">
        <v>144</v>
      </c>
    </row>
    <row r="35" spans="1:7" x14ac:dyDescent="0.3">
      <c r="A35" s="11" t="s">
        <v>147</v>
      </c>
      <c r="B35" s="11" t="s">
        <v>11</v>
      </c>
      <c r="G35" s="19" t="s">
        <v>4</v>
      </c>
    </row>
    <row r="37" spans="1:7" x14ac:dyDescent="0.3">
      <c r="B37" s="10" t="s">
        <v>166</v>
      </c>
      <c r="G37" s="21">
        <v>38828.68</v>
      </c>
    </row>
    <row r="38" spans="1:7" x14ac:dyDescent="0.3">
      <c r="B38" s="10" t="s">
        <v>167</v>
      </c>
      <c r="G38" s="21">
        <v>62280.77</v>
      </c>
    </row>
    <row r="39" spans="1:7" x14ac:dyDescent="0.3">
      <c r="B39" s="10" t="s">
        <v>168</v>
      </c>
      <c r="G39" s="21">
        <v>6240.96</v>
      </c>
    </row>
    <row r="40" spans="1:7" x14ac:dyDescent="0.3">
      <c r="B40" s="10" t="s">
        <v>169</v>
      </c>
      <c r="G40" s="21">
        <v>15871.34</v>
      </c>
    </row>
    <row r="41" spans="1:7" ht="15.5" thickBot="1" x14ac:dyDescent="0.35">
      <c r="G41" s="22">
        <f>SUM(G37:G40)</f>
        <v>123221.75</v>
      </c>
    </row>
    <row r="42" spans="1:7" ht="15.5" thickTop="1" x14ac:dyDescent="0.3"/>
    <row r="43" spans="1:7" x14ac:dyDescent="0.3">
      <c r="G43" s="19" t="s">
        <v>144</v>
      </c>
    </row>
    <row r="44" spans="1:7" x14ac:dyDescent="0.3">
      <c r="A44" s="11" t="s">
        <v>148</v>
      </c>
      <c r="B44" s="11" t="s">
        <v>14</v>
      </c>
      <c r="G44" s="19" t="s">
        <v>4</v>
      </c>
    </row>
    <row r="46" spans="1:7" x14ac:dyDescent="0.3">
      <c r="B46" s="10" t="s">
        <v>12</v>
      </c>
    </row>
    <row r="47" spans="1:7" x14ac:dyDescent="0.3">
      <c r="B47" s="10" t="s">
        <v>15</v>
      </c>
      <c r="G47" s="21"/>
    </row>
    <row r="48" spans="1:7" x14ac:dyDescent="0.3">
      <c r="B48" s="10" t="s">
        <v>16</v>
      </c>
      <c r="G48" s="21">
        <v>-568666</v>
      </c>
    </row>
    <row r="49" spans="2:7" x14ac:dyDescent="0.3">
      <c r="B49" s="10" t="s">
        <v>17</v>
      </c>
    </row>
    <row r="50" spans="2:7" ht="15.5" thickBot="1" x14ac:dyDescent="0.35">
      <c r="G50" s="22">
        <f>SUM(G47:G49)</f>
        <v>-568666</v>
      </c>
    </row>
    <row r="51" spans="2:7" ht="15.5" thickTop="1" x14ac:dyDescent="0.3">
      <c r="B51" s="10" t="s">
        <v>13</v>
      </c>
    </row>
    <row r="52" spans="2:7" x14ac:dyDescent="0.3">
      <c r="B52" s="10" t="s">
        <v>15</v>
      </c>
    </row>
    <row r="53" spans="2:7" x14ac:dyDescent="0.3">
      <c r="B53" s="10" t="s">
        <v>18</v>
      </c>
    </row>
    <row r="54" spans="2:7" x14ac:dyDescent="0.3">
      <c r="B54" s="10" t="s">
        <v>17</v>
      </c>
    </row>
    <row r="55" spans="2:7" ht="15.5" thickBot="1" x14ac:dyDescent="0.35">
      <c r="G55" s="22">
        <f>SUM(G52:G54)</f>
        <v>0</v>
      </c>
    </row>
    <row r="56" spans="2:7" ht="15.5" thickTop="1" x14ac:dyDescent="0.3">
      <c r="B56" s="33"/>
    </row>
    <row r="57" spans="2:7" ht="15.5" thickBot="1" x14ac:dyDescent="0.35">
      <c r="B57" s="10" t="s">
        <v>153</v>
      </c>
      <c r="G57" s="26"/>
    </row>
    <row r="58" spans="2:7" ht="15.5" thickTop="1" x14ac:dyDescent="0.3"/>
    <row r="61" spans="2:7" x14ac:dyDescent="0.3">
      <c r="G61" s="19" t="s">
        <v>144</v>
      </c>
    </row>
    <row r="62" spans="2:7" x14ac:dyDescent="0.3">
      <c r="G62" s="19" t="s">
        <v>4</v>
      </c>
    </row>
    <row r="63" spans="2:7" x14ac:dyDescent="0.3">
      <c r="B63" s="10" t="s">
        <v>19</v>
      </c>
      <c r="G63" s="28">
        <v>824056</v>
      </c>
    </row>
    <row r="64" spans="2:7" x14ac:dyDescent="0.3">
      <c r="B64" s="10" t="s">
        <v>34</v>
      </c>
    </row>
    <row r="65" spans="1:7" x14ac:dyDescent="0.3">
      <c r="B65" s="10" t="s">
        <v>35</v>
      </c>
    </row>
    <row r="66" spans="1:7" x14ac:dyDescent="0.3">
      <c r="B66" s="10" t="s">
        <v>36</v>
      </c>
    </row>
    <row r="67" spans="1:7" x14ac:dyDescent="0.3">
      <c r="B67" s="10" t="s">
        <v>41</v>
      </c>
    </row>
    <row r="68" spans="1:7" x14ac:dyDescent="0.3">
      <c r="B68" s="10" t="s">
        <v>37</v>
      </c>
    </row>
    <row r="69" spans="1:7" x14ac:dyDescent="0.3">
      <c r="B69" s="10" t="s">
        <v>38</v>
      </c>
    </row>
    <row r="70" spans="1:7" x14ac:dyDescent="0.3">
      <c r="B70" s="10" t="s">
        <v>39</v>
      </c>
    </row>
    <row r="71" spans="1:7" x14ac:dyDescent="0.3">
      <c r="B71" s="10" t="s">
        <v>40</v>
      </c>
    </row>
    <row r="72" spans="1:7" x14ac:dyDescent="0.3">
      <c r="B72" s="10" t="s">
        <v>8</v>
      </c>
    </row>
    <row r="73" spans="1:7" x14ac:dyDescent="0.3">
      <c r="B73" s="10" t="s">
        <v>26</v>
      </c>
      <c r="G73" s="21">
        <v>-568666</v>
      </c>
    </row>
    <row r="76" spans="1:7" x14ac:dyDescent="0.3">
      <c r="G76" s="19" t="s">
        <v>144</v>
      </c>
    </row>
    <row r="77" spans="1:7" x14ac:dyDescent="0.3">
      <c r="A77" s="11" t="s">
        <v>149</v>
      </c>
      <c r="B77" s="11" t="s">
        <v>150</v>
      </c>
      <c r="G77" s="19" t="s">
        <v>4</v>
      </c>
    </row>
    <row r="79" spans="1:7" x14ac:dyDescent="0.3">
      <c r="B79" s="10" t="s">
        <v>25</v>
      </c>
      <c r="G79" s="28">
        <v>2235.85</v>
      </c>
    </row>
    <row r="80" spans="1:7" x14ac:dyDescent="0.3">
      <c r="B80" s="10" t="s">
        <v>24</v>
      </c>
      <c r="G80" s="28">
        <v>8919.7999999999993</v>
      </c>
    </row>
    <row r="81" spans="2:7" x14ac:dyDescent="0.3">
      <c r="B81" s="10" t="s">
        <v>23</v>
      </c>
      <c r="G81" s="28">
        <v>65355961.930000007</v>
      </c>
    </row>
    <row r="82" spans="2:7" x14ac:dyDescent="0.3">
      <c r="B82" s="10" t="s">
        <v>22</v>
      </c>
      <c r="G82" s="28">
        <v>1361287.4000000001</v>
      </c>
    </row>
    <row r="83" spans="2:7" x14ac:dyDescent="0.3">
      <c r="B83" s="10" t="s">
        <v>21</v>
      </c>
      <c r="G83" s="28">
        <v>36950.519999999997</v>
      </c>
    </row>
    <row r="84" spans="2:7" x14ac:dyDescent="0.3">
      <c r="B84" s="10" t="s">
        <v>20</v>
      </c>
      <c r="G84" s="28"/>
    </row>
    <row r="85" spans="2:7" x14ac:dyDescent="0.3">
      <c r="B85" s="34" t="s">
        <v>154</v>
      </c>
      <c r="G85" s="28">
        <v>5313466</v>
      </c>
    </row>
    <row r="86" spans="2:7" ht="15.5" thickBot="1" x14ac:dyDescent="0.35">
      <c r="B86" s="34" t="s">
        <v>155</v>
      </c>
      <c r="G86" s="39">
        <v>503477</v>
      </c>
    </row>
    <row r="87" spans="2:7" ht="15.5" thickTop="1" x14ac:dyDescent="0.3"/>
  </sheetData>
  <mergeCells count="1">
    <mergeCell ref="B6:L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06"/>
  <sheetViews>
    <sheetView showGridLines="0" tabSelected="1" zoomScale="70" zoomScaleNormal="70" workbookViewId="0">
      <selection activeCell="E213" sqref="E213"/>
    </sheetView>
  </sheetViews>
  <sheetFormatPr defaultColWidth="8.83203125" defaultRowHeight="15" x14ac:dyDescent="0.3"/>
  <cols>
    <col min="1" max="1" width="4.4140625" style="10" bestFit="1" customWidth="1"/>
    <col min="2" max="3" width="8.83203125" style="10"/>
    <col min="4" max="4" width="11.5" style="10" bestFit="1" customWidth="1"/>
    <col min="5" max="5" width="37.08203125" style="10" customWidth="1"/>
    <col min="6" max="6" width="21" style="12" bestFit="1" customWidth="1"/>
    <col min="7" max="7" width="1.6640625" style="10" customWidth="1"/>
    <col min="8" max="8" width="30.58203125" style="12" bestFit="1" customWidth="1"/>
    <col min="9" max="9" width="1.6640625" style="10" customWidth="1"/>
    <col min="10" max="10" width="15.6640625" style="12" customWidth="1"/>
    <col min="11" max="11" width="1.6640625" style="10" customWidth="1"/>
    <col min="12" max="12" width="16.1640625" style="12" bestFit="1" customWidth="1"/>
    <col min="13" max="16384" width="8.83203125" style="10"/>
  </cols>
  <sheetData>
    <row r="1" spans="1:12" x14ac:dyDescent="0.3">
      <c r="B1" s="11" t="s">
        <v>139</v>
      </c>
      <c r="G1" s="12"/>
      <c r="I1" s="12"/>
    </row>
    <row r="2" spans="1:12" x14ac:dyDescent="0.3">
      <c r="B2" s="11" t="s">
        <v>140</v>
      </c>
      <c r="G2" s="12"/>
      <c r="I2" s="12"/>
    </row>
    <row r="3" spans="1:12" x14ac:dyDescent="0.3">
      <c r="B3" s="11" t="s">
        <v>141</v>
      </c>
      <c r="G3" s="12"/>
      <c r="I3" s="12"/>
    </row>
    <row r="4" spans="1:12" x14ac:dyDescent="0.3">
      <c r="G4" s="12"/>
      <c r="I4" s="12"/>
    </row>
    <row r="5" spans="1:12" x14ac:dyDescent="0.3">
      <c r="B5" s="13" t="s">
        <v>142</v>
      </c>
      <c r="G5" s="12"/>
      <c r="I5" s="12"/>
    </row>
    <row r="6" spans="1:12" x14ac:dyDescent="0.3">
      <c r="B6" s="35" t="s">
        <v>143</v>
      </c>
      <c r="C6" s="35"/>
      <c r="D6" s="35"/>
      <c r="E6" s="35"/>
      <c r="F6" s="35"/>
      <c r="G6" s="35"/>
      <c r="H6" s="35"/>
      <c r="I6" s="35"/>
      <c r="J6" s="35"/>
      <c r="K6" s="35"/>
      <c r="L6" s="35"/>
    </row>
    <row r="7" spans="1:12" x14ac:dyDescent="0.3">
      <c r="B7" s="35"/>
      <c r="C7" s="35"/>
      <c r="D7" s="35"/>
      <c r="E7" s="35"/>
      <c r="F7" s="35"/>
      <c r="G7" s="35"/>
      <c r="H7" s="35"/>
      <c r="I7" s="35"/>
      <c r="J7" s="35"/>
      <c r="K7" s="35"/>
      <c r="L7" s="35"/>
    </row>
    <row r="8" spans="1:12" x14ac:dyDescent="0.3">
      <c r="B8" s="35"/>
      <c r="C8" s="35"/>
      <c r="D8" s="35"/>
      <c r="E8" s="35"/>
      <c r="F8" s="35"/>
      <c r="G8" s="35"/>
      <c r="H8" s="35"/>
      <c r="I8" s="35"/>
      <c r="J8" s="35"/>
      <c r="K8" s="35"/>
      <c r="L8" s="35"/>
    </row>
    <row r="9" spans="1:12" x14ac:dyDescent="0.3">
      <c r="B9" s="14"/>
      <c r="C9" s="14"/>
      <c r="D9" s="14"/>
      <c r="E9" s="14"/>
      <c r="G9" s="14"/>
      <c r="I9" s="14"/>
      <c r="K9" s="14"/>
    </row>
    <row r="10" spans="1:12" x14ac:dyDescent="0.3">
      <c r="B10" s="14"/>
      <c r="C10" s="14"/>
      <c r="D10" s="14"/>
      <c r="E10" s="14"/>
      <c r="G10" s="14"/>
      <c r="I10" s="14"/>
      <c r="K10" s="14"/>
    </row>
    <row r="11" spans="1:12" x14ac:dyDescent="0.3">
      <c r="A11" s="11" t="s">
        <v>145</v>
      </c>
      <c r="B11" s="11" t="s">
        <v>27</v>
      </c>
    </row>
    <row r="12" spans="1:12" ht="45" x14ac:dyDescent="0.3">
      <c r="F12" s="15" t="s">
        <v>158</v>
      </c>
      <c r="G12" s="16"/>
      <c r="H12" s="17" t="s">
        <v>157</v>
      </c>
      <c r="I12" s="16"/>
      <c r="J12" s="17" t="s">
        <v>156</v>
      </c>
      <c r="K12" s="11"/>
      <c r="L12" s="18" t="s">
        <v>28</v>
      </c>
    </row>
    <row r="13" spans="1:12" x14ac:dyDescent="0.3">
      <c r="F13" s="8" t="s">
        <v>4</v>
      </c>
      <c r="G13" s="11"/>
      <c r="H13" s="19" t="s">
        <v>4</v>
      </c>
      <c r="I13" s="11"/>
      <c r="J13" s="19" t="s">
        <v>4</v>
      </c>
      <c r="K13" s="11"/>
      <c r="L13" s="19" t="s">
        <v>4</v>
      </c>
    </row>
    <row r="15" spans="1:12" x14ac:dyDescent="0.3">
      <c r="B15" s="10" t="s">
        <v>29</v>
      </c>
      <c r="F15" s="21">
        <v>0</v>
      </c>
      <c r="G15" s="21">
        <v>0</v>
      </c>
      <c r="H15" s="21">
        <v>283208.56</v>
      </c>
      <c r="I15" s="21">
        <v>0</v>
      </c>
      <c r="J15" s="21">
        <v>0</v>
      </c>
      <c r="K15" s="21">
        <v>0</v>
      </c>
      <c r="L15" s="21">
        <f>SUM(F15:K15)</f>
        <v>283208.56</v>
      </c>
    </row>
    <row r="16" spans="1:12" x14ac:dyDescent="0.3">
      <c r="B16" s="10" t="s">
        <v>30</v>
      </c>
      <c r="F16" s="21">
        <v>0</v>
      </c>
      <c r="G16" s="21">
        <v>0</v>
      </c>
      <c r="H16" s="21">
        <v>0</v>
      </c>
      <c r="I16" s="21">
        <v>0</v>
      </c>
      <c r="J16" s="21">
        <v>0</v>
      </c>
      <c r="K16" s="21">
        <v>0</v>
      </c>
      <c r="L16" s="21">
        <v>0</v>
      </c>
    </row>
    <row r="17" spans="1:12" x14ac:dyDescent="0.3">
      <c r="B17" s="10" t="s">
        <v>31</v>
      </c>
      <c r="F17" s="21">
        <v>0</v>
      </c>
      <c r="G17" s="21">
        <v>0</v>
      </c>
      <c r="H17" s="21">
        <v>0</v>
      </c>
      <c r="I17" s="21">
        <v>0</v>
      </c>
      <c r="J17" s="21">
        <v>0</v>
      </c>
      <c r="K17" s="21">
        <v>0</v>
      </c>
      <c r="L17" s="21">
        <v>0</v>
      </c>
    </row>
    <row r="18" spans="1:12" ht="15.5" thickBot="1" x14ac:dyDescent="0.35">
      <c r="B18" s="10" t="s">
        <v>32</v>
      </c>
      <c r="F18" s="42"/>
      <c r="G18" s="11"/>
      <c r="H18" s="41">
        <f>SUM(H15:H17)</f>
        <v>283208.56</v>
      </c>
      <c r="I18" s="11"/>
      <c r="J18" s="42"/>
      <c r="K18" s="11"/>
      <c r="L18" s="41">
        <f>SUM(L15:L17)</f>
        <v>283208.56</v>
      </c>
    </row>
    <row r="19" spans="1:12" ht="15.5" thickTop="1" x14ac:dyDescent="0.3"/>
    <row r="21" spans="1:12" x14ac:dyDescent="0.3">
      <c r="A21" s="11" t="s">
        <v>145</v>
      </c>
      <c r="B21" s="11" t="s">
        <v>33</v>
      </c>
    </row>
    <row r="22" spans="1:12" x14ac:dyDescent="0.3">
      <c r="B22" s="10" t="s">
        <v>159</v>
      </c>
    </row>
    <row r="23" spans="1:12" x14ac:dyDescent="0.3">
      <c r="F23" s="9" t="s">
        <v>4</v>
      </c>
    </row>
    <row r="24" spans="1:12" x14ac:dyDescent="0.3">
      <c r="B24" s="10" t="s">
        <v>42</v>
      </c>
    </row>
    <row r="25" spans="1:12" x14ac:dyDescent="0.3">
      <c r="B25" s="10" t="s">
        <v>43</v>
      </c>
      <c r="F25" s="21">
        <v>3722746.7099999976</v>
      </c>
    </row>
    <row r="26" spans="1:12" x14ac:dyDescent="0.3">
      <c r="B26" s="10" t="s">
        <v>44</v>
      </c>
      <c r="F26" s="21">
        <v>26308.93</v>
      </c>
    </row>
    <row r="27" spans="1:12" x14ac:dyDescent="0.3">
      <c r="B27" s="10" t="s">
        <v>45</v>
      </c>
      <c r="F27" s="21">
        <v>61.2</v>
      </c>
    </row>
    <row r="28" spans="1:12" ht="15.5" thickBot="1" x14ac:dyDescent="0.35">
      <c r="B28" s="10" t="s">
        <v>28</v>
      </c>
      <c r="F28" s="23">
        <f>SUM(F25:F27)</f>
        <v>3749116.839999998</v>
      </c>
    </row>
    <row r="29" spans="1:12" ht="15.5" thickTop="1" x14ac:dyDescent="0.3"/>
    <row r="31" spans="1:12" x14ac:dyDescent="0.3">
      <c r="A31" s="11" t="s">
        <v>145</v>
      </c>
      <c r="B31" s="11" t="s">
        <v>174</v>
      </c>
    </row>
    <row r="33" spans="1:6" x14ac:dyDescent="0.3">
      <c r="F33" s="9" t="s">
        <v>4</v>
      </c>
    </row>
    <row r="34" spans="1:6" x14ac:dyDescent="0.3">
      <c r="B34" s="10" t="s">
        <v>46</v>
      </c>
    </row>
    <row r="35" spans="1:6" x14ac:dyDescent="0.3">
      <c r="B35" s="10" t="s">
        <v>47</v>
      </c>
    </row>
    <row r="36" spans="1:6" x14ac:dyDescent="0.3">
      <c r="B36" s="10" t="s">
        <v>48</v>
      </c>
    </row>
    <row r="37" spans="1:6" x14ac:dyDescent="0.3">
      <c r="B37" s="10" t="s">
        <v>49</v>
      </c>
    </row>
    <row r="38" spans="1:6" x14ac:dyDescent="0.3">
      <c r="B38" s="10" t="s">
        <v>151</v>
      </c>
    </row>
    <row r="39" spans="1:6" ht="15.5" thickBot="1" x14ac:dyDescent="0.35">
      <c r="F39" s="20"/>
    </row>
    <row r="40" spans="1:6" ht="15.5" thickTop="1" x14ac:dyDescent="0.3"/>
    <row r="42" spans="1:6" x14ac:dyDescent="0.3">
      <c r="A42" s="11" t="s">
        <v>145</v>
      </c>
      <c r="B42" s="11" t="s">
        <v>50</v>
      </c>
    </row>
    <row r="44" spans="1:6" x14ac:dyDescent="0.3">
      <c r="F44" s="9" t="s">
        <v>4</v>
      </c>
    </row>
    <row r="45" spans="1:6" x14ac:dyDescent="0.3">
      <c r="B45" s="10" t="s">
        <v>51</v>
      </c>
      <c r="F45" s="28">
        <v>299631.61</v>
      </c>
    </row>
    <row r="46" spans="1:6" x14ac:dyDescent="0.3">
      <c r="B46" s="10" t="s">
        <v>52</v>
      </c>
      <c r="F46" s="28">
        <f>2382.37+1191.19</f>
        <v>3573.56</v>
      </c>
    </row>
    <row r="47" spans="1:6" x14ac:dyDescent="0.3">
      <c r="B47" s="10" t="s">
        <v>53</v>
      </c>
      <c r="F47" s="28">
        <f>216001.99+451.22+46159.67+5955.93</f>
        <v>268568.81</v>
      </c>
    </row>
    <row r="48" spans="1:6" x14ac:dyDescent="0.3">
      <c r="B48" s="10" t="s">
        <v>54</v>
      </c>
      <c r="F48" s="28">
        <v>774.23</v>
      </c>
    </row>
    <row r="49" spans="1:6" x14ac:dyDescent="0.3">
      <c r="B49" s="10" t="s">
        <v>55</v>
      </c>
      <c r="F49" s="28">
        <v>27276.21</v>
      </c>
    </row>
    <row r="50" spans="1:6" x14ac:dyDescent="0.3">
      <c r="B50" s="10" t="s">
        <v>56</v>
      </c>
      <c r="F50" s="28"/>
    </row>
    <row r="51" spans="1:6" x14ac:dyDescent="0.3">
      <c r="B51" s="10" t="s">
        <v>57</v>
      </c>
      <c r="F51" s="28"/>
    </row>
    <row r="52" spans="1:6" x14ac:dyDescent="0.3">
      <c r="B52" s="10" t="s">
        <v>58</v>
      </c>
      <c r="F52" s="28">
        <v>1964945.42</v>
      </c>
    </row>
    <row r="53" spans="1:6" x14ac:dyDescent="0.3">
      <c r="B53" s="10" t="s">
        <v>59</v>
      </c>
      <c r="F53" s="28">
        <v>13335.39</v>
      </c>
    </row>
    <row r="54" spans="1:6" x14ac:dyDescent="0.3">
      <c r="B54" s="10" t="s">
        <v>60</v>
      </c>
      <c r="F54" s="28"/>
    </row>
    <row r="55" spans="1:6" x14ac:dyDescent="0.3">
      <c r="B55" s="10" t="s">
        <v>151</v>
      </c>
      <c r="F55" s="28"/>
    </row>
    <row r="56" spans="1:6" ht="15.5" thickBot="1" x14ac:dyDescent="0.35">
      <c r="F56" s="29">
        <f>SUM(F45:F55)</f>
        <v>2578105.23</v>
      </c>
    </row>
    <row r="57" spans="1:6" ht="15.5" thickTop="1" x14ac:dyDescent="0.3"/>
    <row r="59" spans="1:6" x14ac:dyDescent="0.3">
      <c r="A59" s="11" t="s">
        <v>145</v>
      </c>
      <c r="B59" s="11" t="s">
        <v>171</v>
      </c>
    </row>
    <row r="60" spans="1:6" x14ac:dyDescent="0.3">
      <c r="B60" s="10" t="s">
        <v>61</v>
      </c>
    </row>
    <row r="61" spans="1:6" x14ac:dyDescent="0.3">
      <c r="F61" s="9" t="s">
        <v>4</v>
      </c>
    </row>
    <row r="62" spans="1:6" x14ac:dyDescent="0.3">
      <c r="B62" s="2" t="s">
        <v>42</v>
      </c>
    </row>
    <row r="63" spans="1:6" x14ac:dyDescent="0.3">
      <c r="B63" s="2" t="s">
        <v>43</v>
      </c>
    </row>
    <row r="64" spans="1:6" x14ac:dyDescent="0.3">
      <c r="B64" s="2" t="s">
        <v>62</v>
      </c>
    </row>
    <row r="65" spans="1:8" x14ac:dyDescent="0.3">
      <c r="B65" s="2" t="s">
        <v>63</v>
      </c>
    </row>
    <row r="66" spans="1:8" ht="15.5" thickBot="1" x14ac:dyDescent="0.35">
      <c r="B66" s="2" t="s">
        <v>28</v>
      </c>
      <c r="F66" s="20"/>
    </row>
    <row r="67" spans="1:8" ht="15.5" thickTop="1" x14ac:dyDescent="0.3"/>
    <row r="69" spans="1:8" x14ac:dyDescent="0.3">
      <c r="A69" s="11" t="s">
        <v>145</v>
      </c>
      <c r="B69" s="11" t="s">
        <v>172</v>
      </c>
    </row>
    <row r="72" spans="1:8" x14ac:dyDescent="0.3">
      <c r="F72" s="19" t="s">
        <v>162</v>
      </c>
      <c r="H72" s="19" t="s">
        <v>163</v>
      </c>
    </row>
    <row r="73" spans="1:8" x14ac:dyDescent="0.3">
      <c r="F73" s="12" t="s">
        <v>64</v>
      </c>
      <c r="H73" s="12" t="s">
        <v>64</v>
      </c>
    </row>
    <row r="74" spans="1:8" x14ac:dyDescent="0.3">
      <c r="B74" s="10" t="s">
        <v>160</v>
      </c>
    </row>
    <row r="76" spans="1:8" x14ac:dyDescent="0.3">
      <c r="F76" s="9" t="s">
        <v>4</v>
      </c>
    </row>
    <row r="77" spans="1:8" x14ac:dyDescent="0.3">
      <c r="B77" s="10" t="s">
        <v>161</v>
      </c>
    </row>
    <row r="81" spans="1:6" x14ac:dyDescent="0.3">
      <c r="A81" s="11" t="s">
        <v>145</v>
      </c>
      <c r="B81" s="11" t="s">
        <v>65</v>
      </c>
    </row>
    <row r="82" spans="1:6" x14ac:dyDescent="0.3">
      <c r="F82" s="9" t="s">
        <v>4</v>
      </c>
    </row>
    <row r="83" spans="1:6" x14ac:dyDescent="0.3">
      <c r="B83" s="10" t="s">
        <v>66</v>
      </c>
      <c r="F83" s="28">
        <v>22270728.740000017</v>
      </c>
    </row>
    <row r="84" spans="1:6" x14ac:dyDescent="0.3">
      <c r="B84" s="10" t="s">
        <v>67</v>
      </c>
      <c r="F84" s="28">
        <v>2137412.5399999996</v>
      </c>
    </row>
    <row r="85" spans="1:6" x14ac:dyDescent="0.3">
      <c r="B85" s="10" t="s">
        <v>68</v>
      </c>
      <c r="F85" s="28">
        <v>851375.55</v>
      </c>
    </row>
    <row r="86" spans="1:6" x14ac:dyDescent="0.3">
      <c r="B86" s="10" t="s">
        <v>69</v>
      </c>
      <c r="F86" s="28">
        <v>234006.93</v>
      </c>
    </row>
    <row r="87" spans="1:6" ht="15.5" thickBot="1" x14ac:dyDescent="0.35">
      <c r="F87" s="29">
        <f>SUM(F83:F86)</f>
        <v>25493523.760000017</v>
      </c>
    </row>
    <row r="88" spans="1:6" ht="15.5" thickTop="1" x14ac:dyDescent="0.3"/>
    <row r="91" spans="1:6" x14ac:dyDescent="0.3">
      <c r="A91" s="11" t="s">
        <v>145</v>
      </c>
      <c r="B91" s="11" t="s">
        <v>70</v>
      </c>
    </row>
    <row r="93" spans="1:6" x14ac:dyDescent="0.3">
      <c r="F93" s="9" t="s">
        <v>4</v>
      </c>
    </row>
    <row r="94" spans="1:6" x14ac:dyDescent="0.3">
      <c r="B94" s="1" t="s">
        <v>69</v>
      </c>
      <c r="F94" s="28"/>
    </row>
    <row r="95" spans="1:6" x14ac:dyDescent="0.3">
      <c r="B95" s="2" t="s">
        <v>71</v>
      </c>
      <c r="F95" s="21">
        <v>41622</v>
      </c>
    </row>
    <row r="96" spans="1:6" x14ac:dyDescent="0.3">
      <c r="B96" s="3" t="s">
        <v>72</v>
      </c>
      <c r="F96" s="21">
        <v>1230958.5</v>
      </c>
    </row>
    <row r="97" spans="2:6" x14ac:dyDescent="0.3">
      <c r="B97" s="3" t="s">
        <v>73</v>
      </c>
      <c r="F97" s="21"/>
    </row>
    <row r="98" spans="2:6" x14ac:dyDescent="0.3">
      <c r="B98" s="3" t="s">
        <v>74</v>
      </c>
      <c r="F98" s="21"/>
    </row>
    <row r="99" spans="2:6" x14ac:dyDescent="0.3">
      <c r="B99" s="3" t="s">
        <v>75</v>
      </c>
      <c r="F99" s="21">
        <v>30407</v>
      </c>
    </row>
    <row r="100" spans="2:6" x14ac:dyDescent="0.3">
      <c r="B100" s="4" t="s">
        <v>76</v>
      </c>
      <c r="F100" s="21"/>
    </row>
    <row r="101" spans="2:6" x14ac:dyDescent="0.3">
      <c r="B101" s="3" t="s">
        <v>77</v>
      </c>
      <c r="F101" s="21"/>
    </row>
    <row r="102" spans="2:6" x14ac:dyDescent="0.3">
      <c r="B102" s="3" t="s">
        <v>78</v>
      </c>
      <c r="F102" s="21">
        <v>343362</v>
      </c>
    </row>
    <row r="103" spans="2:6" x14ac:dyDescent="0.3">
      <c r="B103" s="3" t="s">
        <v>79</v>
      </c>
      <c r="F103" s="21">
        <v>2136511</v>
      </c>
    </row>
    <row r="104" spans="2:6" x14ac:dyDescent="0.3">
      <c r="B104" s="3" t="s">
        <v>80</v>
      </c>
      <c r="F104" s="21">
        <v>16349</v>
      </c>
    </row>
    <row r="105" spans="2:6" x14ac:dyDescent="0.3">
      <c r="B105" s="3" t="s">
        <v>81</v>
      </c>
      <c r="F105" s="21">
        <v>121590</v>
      </c>
    </row>
    <row r="106" spans="2:6" x14ac:dyDescent="0.3">
      <c r="B106" s="3" t="s">
        <v>82</v>
      </c>
      <c r="F106" s="21">
        <v>0</v>
      </c>
    </row>
    <row r="107" spans="2:6" x14ac:dyDescent="0.3">
      <c r="B107" s="3" t="s">
        <v>83</v>
      </c>
      <c r="F107" s="21">
        <v>0</v>
      </c>
    </row>
    <row r="108" spans="2:6" x14ac:dyDescent="0.3">
      <c r="B108" s="3" t="s">
        <v>84</v>
      </c>
      <c r="F108" s="21">
        <v>0</v>
      </c>
    </row>
    <row r="109" spans="2:6" x14ac:dyDescent="0.3">
      <c r="B109" s="3" t="s">
        <v>85</v>
      </c>
      <c r="F109" s="21">
        <v>0</v>
      </c>
    </row>
    <row r="110" spans="2:6" x14ac:dyDescent="0.3">
      <c r="B110" s="1" t="s">
        <v>86</v>
      </c>
      <c r="F110" s="21">
        <v>0</v>
      </c>
    </row>
    <row r="111" spans="2:6" x14ac:dyDescent="0.3">
      <c r="B111" s="4" t="s">
        <v>87</v>
      </c>
      <c r="F111" s="21">
        <v>0</v>
      </c>
    </row>
    <row r="112" spans="2:6" x14ac:dyDescent="0.3">
      <c r="B112" s="3" t="s">
        <v>173</v>
      </c>
      <c r="F112" s="21">
        <v>0</v>
      </c>
    </row>
    <row r="113" spans="1:6" x14ac:dyDescent="0.3">
      <c r="F113" s="21">
        <v>0</v>
      </c>
    </row>
    <row r="114" spans="1:6" ht="15.5" thickBot="1" x14ac:dyDescent="0.35">
      <c r="F114" s="29">
        <f>SUM(F94:F112)</f>
        <v>3920799.5</v>
      </c>
    </row>
    <row r="115" spans="1:6" ht="15.5" thickTop="1" x14ac:dyDescent="0.3">
      <c r="F115" s="30"/>
    </row>
    <row r="116" spans="1:6" x14ac:dyDescent="0.3">
      <c r="A116" s="11" t="s">
        <v>145</v>
      </c>
      <c r="B116" s="11" t="s">
        <v>175</v>
      </c>
    </row>
    <row r="117" spans="1:6" x14ac:dyDescent="0.3">
      <c r="B117" s="10" t="s">
        <v>61</v>
      </c>
    </row>
    <row r="118" spans="1:6" x14ac:dyDescent="0.3">
      <c r="F118" s="9" t="s">
        <v>4</v>
      </c>
    </row>
    <row r="119" spans="1:6" x14ac:dyDescent="0.3">
      <c r="B119" s="5" t="s">
        <v>88</v>
      </c>
    </row>
    <row r="120" spans="1:6" x14ac:dyDescent="0.3">
      <c r="B120" s="5" t="s">
        <v>89</v>
      </c>
    </row>
    <row r="121" spans="1:6" ht="15.5" thickBot="1" x14ac:dyDescent="0.35">
      <c r="F121" s="23">
        <f>SUM(F119:F120)</f>
        <v>0</v>
      </c>
    </row>
    <row r="122" spans="1:6" ht="15.5" thickTop="1" x14ac:dyDescent="0.3"/>
    <row r="124" spans="1:6" x14ac:dyDescent="0.3">
      <c r="A124" s="11" t="s">
        <v>145</v>
      </c>
      <c r="B124" s="11" t="s">
        <v>90</v>
      </c>
    </row>
    <row r="125" spans="1:6" x14ac:dyDescent="0.3">
      <c r="B125" s="11"/>
    </row>
    <row r="126" spans="1:6" x14ac:dyDescent="0.3">
      <c r="B126" s="24" t="s">
        <v>96</v>
      </c>
    </row>
    <row r="127" spans="1:6" x14ac:dyDescent="0.3">
      <c r="F127" s="9" t="s">
        <v>4</v>
      </c>
    </row>
    <row r="128" spans="1:6" x14ac:dyDescent="0.3">
      <c r="B128" s="10" t="s">
        <v>91</v>
      </c>
      <c r="F128" s="30">
        <f>F141+F145+F160</f>
        <v>2978863.29</v>
      </c>
    </row>
    <row r="129" spans="2:8" x14ac:dyDescent="0.3">
      <c r="B129" s="10" t="s">
        <v>92</v>
      </c>
    </row>
    <row r="130" spans="2:8" x14ac:dyDescent="0.3">
      <c r="B130" s="10" t="s">
        <v>93</v>
      </c>
    </row>
    <row r="131" spans="2:8" x14ac:dyDescent="0.3">
      <c r="B131" s="10" t="s">
        <v>8</v>
      </c>
      <c r="F131" s="30">
        <f>F147</f>
        <v>852160.79</v>
      </c>
    </row>
    <row r="132" spans="2:8" x14ac:dyDescent="0.3">
      <c r="F132" s="31">
        <f>SUM(F128:F131)</f>
        <v>3831024.08</v>
      </c>
      <c r="G132" s="7"/>
      <c r="H132" s="25" t="s">
        <v>119</v>
      </c>
    </row>
    <row r="133" spans="2:8" x14ac:dyDescent="0.3">
      <c r="B133" s="10" t="s">
        <v>94</v>
      </c>
      <c r="F133" s="28">
        <f>F141+F145+F147+F160</f>
        <v>3831024.08</v>
      </c>
    </row>
    <row r="134" spans="2:8" ht="15.5" thickBot="1" x14ac:dyDescent="0.35">
      <c r="B134" s="10" t="s">
        <v>95</v>
      </c>
      <c r="F134" s="41">
        <f>F132-F133</f>
        <v>0</v>
      </c>
    </row>
    <row r="135" spans="2:8" ht="15.5" thickTop="1" x14ac:dyDescent="0.3"/>
    <row r="138" spans="2:8" x14ac:dyDescent="0.3">
      <c r="B138" s="24" t="s">
        <v>97</v>
      </c>
      <c r="F138" s="7" t="s">
        <v>4</v>
      </c>
    </row>
    <row r="140" spans="2:8" x14ac:dyDescent="0.3">
      <c r="B140" s="6" t="s">
        <v>106</v>
      </c>
    </row>
    <row r="141" spans="2:8" x14ac:dyDescent="0.3">
      <c r="B141" s="10" t="s">
        <v>98</v>
      </c>
      <c r="F141" s="28">
        <v>37382.800000000003</v>
      </c>
    </row>
    <row r="142" spans="2:8" x14ac:dyDescent="0.3">
      <c r="B142" s="10" t="s">
        <v>99</v>
      </c>
      <c r="F142" s="28"/>
    </row>
    <row r="143" spans="2:8" x14ac:dyDescent="0.3">
      <c r="B143" s="10" t="s">
        <v>100</v>
      </c>
      <c r="F143" s="28"/>
    </row>
    <row r="144" spans="2:8" x14ac:dyDescent="0.3">
      <c r="B144" s="10" t="s">
        <v>101</v>
      </c>
      <c r="F144" s="28"/>
    </row>
    <row r="145" spans="2:8" x14ac:dyDescent="0.3">
      <c r="B145" s="10" t="s">
        <v>170</v>
      </c>
      <c r="F145" s="28">
        <v>1396399</v>
      </c>
    </row>
    <row r="146" spans="2:8" x14ac:dyDescent="0.3">
      <c r="B146" s="10" t="s">
        <v>102</v>
      </c>
      <c r="F146" s="28"/>
    </row>
    <row r="147" spans="2:8" x14ac:dyDescent="0.3">
      <c r="B147" s="10" t="s">
        <v>103</v>
      </c>
      <c r="F147" s="28">
        <v>852160.79</v>
      </c>
    </row>
    <row r="148" spans="2:8" x14ac:dyDescent="0.3">
      <c r="B148" s="10" t="s">
        <v>104</v>
      </c>
      <c r="F148" s="28"/>
    </row>
    <row r="149" spans="2:8" ht="15.5" thickBot="1" x14ac:dyDescent="0.35">
      <c r="F149" s="29">
        <f>SUM(F141:F148)</f>
        <v>2285942.59</v>
      </c>
      <c r="H149" s="12" t="s">
        <v>114</v>
      </c>
    </row>
    <row r="150" spans="2:8" ht="15.5" thickTop="1" x14ac:dyDescent="0.3"/>
    <row r="152" spans="2:8" x14ac:dyDescent="0.3">
      <c r="B152" s="6" t="s">
        <v>105</v>
      </c>
    </row>
    <row r="153" spans="2:8" ht="15.5" thickBot="1" x14ac:dyDescent="0.35">
      <c r="B153" s="10" t="s">
        <v>107</v>
      </c>
      <c r="F153" s="26"/>
      <c r="H153" s="12" t="s">
        <v>115</v>
      </c>
    </row>
    <row r="154" spans="2:8" ht="15.5" thickTop="1" x14ac:dyDescent="0.3"/>
    <row r="155" spans="2:8" x14ac:dyDescent="0.3">
      <c r="B155" s="6" t="s">
        <v>108</v>
      </c>
    </row>
    <row r="156" spans="2:8" ht="15.5" thickBot="1" x14ac:dyDescent="0.35">
      <c r="B156" s="10" t="s">
        <v>109</v>
      </c>
      <c r="F156" s="26"/>
      <c r="H156" s="12" t="s">
        <v>116</v>
      </c>
    </row>
    <row r="157" spans="2:8" ht="15.5" thickTop="1" x14ac:dyDescent="0.3"/>
    <row r="158" spans="2:8" x14ac:dyDescent="0.3">
      <c r="B158" s="6" t="s">
        <v>110</v>
      </c>
    </row>
    <row r="159" spans="2:8" x14ac:dyDescent="0.3">
      <c r="B159" s="10" t="s">
        <v>111</v>
      </c>
    </row>
    <row r="160" spans="2:8" x14ac:dyDescent="0.3">
      <c r="B160" s="10" t="s">
        <v>112</v>
      </c>
      <c r="F160" s="28">
        <v>1545081.49</v>
      </c>
    </row>
    <row r="161" spans="2:8" ht="15.5" thickBot="1" x14ac:dyDescent="0.35">
      <c r="F161" s="29">
        <f>SUM(F159:F160)</f>
        <v>1545081.49</v>
      </c>
      <c r="H161" s="12" t="s">
        <v>117</v>
      </c>
    </row>
    <row r="162" spans="2:8" ht="15.5" thickTop="1" x14ac:dyDescent="0.3"/>
    <row r="163" spans="2:8" ht="15.5" thickBot="1" x14ac:dyDescent="0.35">
      <c r="B163" s="6" t="s">
        <v>113</v>
      </c>
      <c r="F163" s="26"/>
      <c r="H163" s="12" t="s">
        <v>118</v>
      </c>
    </row>
    <row r="164" spans="2:8" ht="15.5" thickTop="1" x14ac:dyDescent="0.3"/>
    <row r="166" spans="2:8" x14ac:dyDescent="0.3">
      <c r="B166" s="24" t="s">
        <v>125</v>
      </c>
      <c r="F166" s="7" t="s">
        <v>4</v>
      </c>
    </row>
    <row r="168" spans="2:8" x14ac:dyDescent="0.3">
      <c r="B168" s="11" t="s">
        <v>120</v>
      </c>
    </row>
    <row r="170" spans="2:8" x14ac:dyDescent="0.3">
      <c r="B170" s="10" t="s">
        <v>121</v>
      </c>
    </row>
    <row r="171" spans="2:8" x14ac:dyDescent="0.3">
      <c r="B171" s="10" t="s">
        <v>122</v>
      </c>
    </row>
    <row r="172" spans="2:8" x14ac:dyDescent="0.3">
      <c r="B172" s="10" t="s">
        <v>123</v>
      </c>
    </row>
    <row r="173" spans="2:8" x14ac:dyDescent="0.3">
      <c r="B173" s="10" t="s">
        <v>124</v>
      </c>
    </row>
    <row r="174" spans="2:8" ht="15.5" thickBot="1" x14ac:dyDescent="0.35">
      <c r="F174" s="20"/>
      <c r="H174" s="12" t="s">
        <v>127</v>
      </c>
    </row>
    <row r="175" spans="2:8" ht="15.5" thickTop="1" x14ac:dyDescent="0.3"/>
    <row r="176" spans="2:8" x14ac:dyDescent="0.3">
      <c r="B176" s="11" t="s">
        <v>126</v>
      </c>
    </row>
    <row r="177" spans="2:10" x14ac:dyDescent="0.3">
      <c r="J177" s="12" t="s">
        <v>129</v>
      </c>
    </row>
    <row r="178" spans="2:10" x14ac:dyDescent="0.3">
      <c r="B178" s="10" t="s">
        <v>121</v>
      </c>
      <c r="F178" s="21">
        <v>3831024.08</v>
      </c>
      <c r="J178" s="12" t="s">
        <v>130</v>
      </c>
    </row>
    <row r="179" spans="2:10" x14ac:dyDescent="0.3">
      <c r="B179" s="10" t="s">
        <v>122</v>
      </c>
      <c r="F179" s="21">
        <v>0</v>
      </c>
      <c r="J179" s="12" t="s">
        <v>131</v>
      </c>
    </row>
    <row r="180" spans="2:10" x14ac:dyDescent="0.3">
      <c r="B180" s="10" t="s">
        <v>123</v>
      </c>
      <c r="F180" s="21">
        <v>0</v>
      </c>
    </row>
    <row r="181" spans="2:10" x14ac:dyDescent="0.3">
      <c r="B181" s="10" t="s">
        <v>124</v>
      </c>
    </row>
    <row r="182" spans="2:10" ht="15.5" thickBot="1" x14ac:dyDescent="0.35">
      <c r="F182" s="41">
        <f>SUM(F178:F181)</f>
        <v>3831024.08</v>
      </c>
      <c r="H182" s="12" t="s">
        <v>128</v>
      </c>
    </row>
    <row r="183" spans="2:10" ht="15.5" thickTop="1" x14ac:dyDescent="0.3"/>
    <row r="184" spans="2:10" x14ac:dyDescent="0.3">
      <c r="F184" s="12" t="s">
        <v>162</v>
      </c>
      <c r="H184" s="12" t="s">
        <v>163</v>
      </c>
    </row>
    <row r="185" spans="2:10" x14ac:dyDescent="0.3">
      <c r="F185" s="12" t="s">
        <v>64</v>
      </c>
      <c r="H185" s="12" t="s">
        <v>64</v>
      </c>
    </row>
    <row r="186" spans="2:10" ht="15.5" thickBot="1" x14ac:dyDescent="0.35">
      <c r="B186" s="27" t="s">
        <v>164</v>
      </c>
      <c r="F186" s="36">
        <v>1.7500000000000002E-2</v>
      </c>
      <c r="H186" s="37">
        <v>0.09</v>
      </c>
    </row>
    <row r="187" spans="2:10" ht="15.5" thickTop="1" x14ac:dyDescent="0.3"/>
    <row r="190" spans="2:10" x14ac:dyDescent="0.3">
      <c r="B190" s="11" t="s">
        <v>132</v>
      </c>
      <c r="F190" s="7" t="s">
        <v>4</v>
      </c>
    </row>
    <row r="191" spans="2:10" x14ac:dyDescent="0.3">
      <c r="B191" s="10" t="s">
        <v>133</v>
      </c>
    </row>
    <row r="192" spans="2:10" x14ac:dyDescent="0.3">
      <c r="B192" s="10" t="s">
        <v>4</v>
      </c>
    </row>
    <row r="193" spans="2:10" x14ac:dyDescent="0.3">
      <c r="B193" s="10" t="s">
        <v>134</v>
      </c>
      <c r="F193" s="28">
        <v>3831024.08</v>
      </c>
    </row>
    <row r="194" spans="2:10" ht="15.5" thickBot="1" x14ac:dyDescent="0.35">
      <c r="F194" s="40">
        <f>SUM(F193)</f>
        <v>3831024.08</v>
      </c>
    </row>
    <row r="195" spans="2:10" ht="15.5" thickTop="1" x14ac:dyDescent="0.3"/>
    <row r="197" spans="2:10" x14ac:dyDescent="0.3">
      <c r="B197" s="11" t="s">
        <v>135</v>
      </c>
      <c r="F197" s="7" t="s">
        <v>4</v>
      </c>
    </row>
    <row r="199" spans="2:10" x14ac:dyDescent="0.3">
      <c r="B199" s="10" t="s">
        <v>138</v>
      </c>
      <c r="F199" s="38">
        <v>3789876.84</v>
      </c>
    </row>
    <row r="200" spans="2:10" x14ac:dyDescent="0.3">
      <c r="B200" s="10" t="s">
        <v>136</v>
      </c>
      <c r="F200" s="28">
        <v>31389004</v>
      </c>
    </row>
    <row r="201" spans="2:10" x14ac:dyDescent="0.3">
      <c r="B201" s="10" t="s">
        <v>137</v>
      </c>
      <c r="F201" s="28">
        <v>31347856.940000001</v>
      </c>
    </row>
    <row r="202" spans="2:10" ht="15.5" thickBot="1" x14ac:dyDescent="0.35">
      <c r="F202" s="29">
        <f>F199+F200-F201</f>
        <v>3831023.9000000022</v>
      </c>
      <c r="H202" s="10"/>
      <c r="J202" s="25" t="s">
        <v>119</v>
      </c>
    </row>
    <row r="203" spans="2:10" ht="15.5" thickTop="1" x14ac:dyDescent="0.3">
      <c r="F203" s="21"/>
    </row>
    <row r="206" spans="2:10" x14ac:dyDescent="0.3">
      <c r="D206" s="12"/>
    </row>
  </sheetData>
  <mergeCells count="1">
    <mergeCell ref="B6:L8"/>
  </mergeCells>
  <pageMargins left="0.7" right="0.7" top="0.75" bottom="0.75" header="0.3" footer="0.3"/>
  <pageSetup paperSize="9" orientation="portrait" horizontalDpi="300" verticalDpi="3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P&amp;L Breakdown</vt:lpstr>
      <vt:lpstr>BS Breakdown</vt:lpstr>
    </vt:vector>
  </TitlesOfParts>
  <Company>Deloitte Touche Tohmatsu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Ka Chun Lam</dc:creator>
  <cp:lastModifiedBy>Rashid, Imtiaz</cp:lastModifiedBy>
  <dcterms:created xsi:type="dcterms:W3CDTF">2022-06-28T08:38:59Z</dcterms:created>
  <dcterms:modified xsi:type="dcterms:W3CDTF">2022-09-27T10:42:44Z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2022-09-26T10:24:24Z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dd979ee7-701c-4275-9c82-6b37701adf0a</vt:lpwstr>
  </property>
  <property fmtid="{D5CDD505-2E9C-101B-9397-08002B2CF9AE}" pid="8" name="MSIP_Label_ea60d57e-af5b-4752-ac57-3e4f28ca11dc_ContentBits">
    <vt:lpwstr>0</vt:lpwstr>
  </property>
</Properties>
</file>