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E:\1. Audit\EPIC 2021\8. CIPL-Final Filing with Supportings\01 Planning Series\04 MABCOTD\"/>
    </mc:Choice>
  </mc:AlternateContent>
  <xr:revisionPtr revIDLastSave="0" documentId="13_ncr:1_{289FA838-AF60-4E6C-ABFE-A7E77AE19480}" xr6:coauthVersionLast="47" xr6:coauthVersionMax="47" xr10:uidLastSave="{00000000-0000-0000-0000-000000000000}"/>
  <bookViews>
    <workbookView xWindow="-110" yWindow="-110" windowWidth="19420" windowHeight="10420" activeTab="1" xr2:uid="{00000000-000D-0000-FFFF-FFFF00000000}"/>
  </bookViews>
  <sheets>
    <sheet name="MABCOTD-CIPL-BS" sheetId="1" r:id="rId1"/>
    <sheet name="MABCOTD-CIPL-PL" sheetId="8" r:id="rId2"/>
    <sheet name="Sheet2" sheetId="7" state="hidden" r:id="rId3"/>
    <sheet name="Sheet1" sheetId="6" state="hidden" r:id="rId4"/>
  </sheets>
  <definedNames>
    <definedName name="_xlnm._FilterDatabase" localSheetId="0" hidden="1">'MABCOTD-CIPL-BS'!$A$4:$U$53</definedName>
    <definedName name="_xlnm._FilterDatabase" localSheetId="1" hidden="1">'MABCOTD-CIPL-PL'!$A$11:$U$36</definedName>
    <definedName name="_xlnm._FilterDatabase" localSheetId="2" hidden="1">Sheet2!$C$1:$C$30</definedName>
    <definedName name="AS2DocOpenMode" hidden="1">"AS2DocumentEdit"</definedName>
    <definedName name="Note_1">#REF!</definedName>
    <definedName name="Note_10">#REF!</definedName>
    <definedName name="Note_2">#REF!</definedName>
    <definedName name="Note_3">#REF!</definedName>
    <definedName name="Note_4">#REF!</definedName>
    <definedName name="Note_5">#REF!</definedName>
    <definedName name="Note_6">#REF!</definedName>
    <definedName name="Note_7">#REF!</definedName>
    <definedName name="Note_8">#REF!</definedName>
    <definedName name="Note_9">#REF!</definedName>
    <definedName name="_xlnm.Print_Area" localSheetId="0">'MABCOTD-CIPL-BS'!$A$1:$Q$69</definedName>
  </definedNames>
  <calcPr calcId="191029"/>
</workbook>
</file>

<file path=xl/calcChain.xml><?xml version="1.0" encoding="utf-8"?>
<calcChain xmlns="http://schemas.openxmlformats.org/spreadsheetml/2006/main">
  <c r="T26" i="8" l="1"/>
  <c r="U26" i="8"/>
  <c r="S26" i="8"/>
  <c r="S30" i="8" s="1"/>
  <c r="S32" i="8" s="1"/>
  <c r="T30" i="8"/>
  <c r="T32" i="8" s="1"/>
  <c r="U30" i="8"/>
  <c r="U32" i="8" s="1"/>
  <c r="B26" i="8"/>
  <c r="U22" i="8" l="1"/>
  <c r="T22" i="8"/>
  <c r="S22" i="8"/>
  <c r="C22" i="8"/>
  <c r="S23" i="8"/>
  <c r="C23" i="8" l="1"/>
  <c r="U23" i="8"/>
  <c r="T23" i="8"/>
  <c r="B20" i="8"/>
  <c r="B30" i="8" s="1"/>
  <c r="U19" i="8"/>
  <c r="T19" i="8"/>
  <c r="S19" i="8"/>
  <c r="C19" i="8"/>
  <c r="U18" i="8"/>
  <c r="T18" i="8"/>
  <c r="S18" i="8"/>
  <c r="C18" i="8"/>
  <c r="U17" i="8"/>
  <c r="T17" i="8"/>
  <c r="S17" i="8"/>
  <c r="C17" i="8"/>
  <c r="U16" i="8"/>
  <c r="T16" i="8"/>
  <c r="S16" i="8"/>
  <c r="C16" i="8"/>
  <c r="C25" i="8" l="1"/>
  <c r="U25" i="8"/>
  <c r="T25" i="8"/>
  <c r="S25" i="8"/>
  <c r="U43" i="1"/>
  <c r="T43" i="1"/>
  <c r="S43" i="1"/>
  <c r="C43" i="1"/>
  <c r="U42" i="1"/>
  <c r="T42" i="1"/>
  <c r="S42" i="1"/>
  <c r="C42" i="1"/>
  <c r="U41" i="1"/>
  <c r="T41" i="1"/>
  <c r="S41" i="1"/>
  <c r="C41" i="1"/>
  <c r="B49" i="1"/>
  <c r="U31" i="8" l="1"/>
  <c r="U28" i="8"/>
  <c r="U29" i="8"/>
  <c r="U27" i="8"/>
  <c r="U24" i="8"/>
  <c r="U21" i="8"/>
  <c r="U15" i="8"/>
  <c r="U20" i="8" s="1"/>
  <c r="T31" i="8"/>
  <c r="T28" i="8"/>
  <c r="T29" i="8"/>
  <c r="T27" i="8"/>
  <c r="T24" i="8"/>
  <c r="T21" i="8"/>
  <c r="T15" i="8"/>
  <c r="T20" i="8" s="1"/>
  <c r="S31" i="8"/>
  <c r="S28" i="8"/>
  <c r="S29" i="8"/>
  <c r="S27" i="8"/>
  <c r="S24" i="8"/>
  <c r="S21" i="8"/>
  <c r="S15" i="8"/>
  <c r="S20" i="8" s="1"/>
  <c r="U45" i="1"/>
  <c r="U46" i="1"/>
  <c r="U47" i="1"/>
  <c r="U48" i="1"/>
  <c r="U44" i="1"/>
  <c r="U36" i="1"/>
  <c r="U37" i="1"/>
  <c r="U38" i="1"/>
  <c r="U35" i="1"/>
  <c r="U29" i="1"/>
  <c r="U30" i="1"/>
  <c r="U31" i="1"/>
  <c r="U28" i="1"/>
  <c r="U18" i="1"/>
  <c r="U19" i="1"/>
  <c r="U20" i="1"/>
  <c r="U21" i="1"/>
  <c r="U22" i="1"/>
  <c r="U17" i="1"/>
  <c r="U12" i="1"/>
  <c r="U13" i="1"/>
  <c r="U14" i="1"/>
  <c r="U11" i="1"/>
  <c r="T17" i="1"/>
  <c r="T12" i="1"/>
  <c r="T13" i="1"/>
  <c r="T14" i="1"/>
  <c r="T11" i="1"/>
  <c r="T45" i="1"/>
  <c r="T46" i="1"/>
  <c r="T47" i="1"/>
  <c r="T48" i="1"/>
  <c r="T44" i="1"/>
  <c r="T36" i="1"/>
  <c r="T37" i="1"/>
  <c r="T38" i="1"/>
  <c r="T35" i="1"/>
  <c r="T29" i="1"/>
  <c r="T30" i="1"/>
  <c r="T31" i="1"/>
  <c r="T28" i="1"/>
  <c r="T19" i="1"/>
  <c r="T20" i="1"/>
  <c r="T21" i="1"/>
  <c r="T22" i="1"/>
  <c r="T18" i="1"/>
  <c r="S45" i="1"/>
  <c r="S46" i="1"/>
  <c r="S47" i="1"/>
  <c r="S48" i="1"/>
  <c r="S44" i="1"/>
  <c r="S49" i="1" s="1"/>
  <c r="S36" i="1"/>
  <c r="S37" i="1"/>
  <c r="S38" i="1"/>
  <c r="S35" i="1"/>
  <c r="S29" i="1"/>
  <c r="S30" i="1"/>
  <c r="S31" i="1"/>
  <c r="S28" i="1"/>
  <c r="S19" i="1"/>
  <c r="S20" i="1"/>
  <c r="S21" i="1"/>
  <c r="S22" i="1"/>
  <c r="S18" i="1"/>
  <c r="S12" i="1"/>
  <c r="S13" i="1"/>
  <c r="S14" i="1"/>
  <c r="S11" i="1"/>
  <c r="U49" i="1" l="1"/>
  <c r="T49" i="1"/>
  <c r="U39" i="1"/>
  <c r="T39" i="1"/>
  <c r="S39" i="1"/>
  <c r="U32" i="1"/>
  <c r="T32" i="1"/>
  <c r="S32" i="1"/>
  <c r="U23" i="1"/>
  <c r="T23" i="1"/>
  <c r="S23" i="1"/>
  <c r="U15" i="1"/>
  <c r="T15" i="1"/>
  <c r="S15" i="1"/>
  <c r="C31" i="1"/>
  <c r="S50" i="1" l="1"/>
  <c r="T50" i="1"/>
  <c r="U50" i="1"/>
  <c r="U24" i="1"/>
  <c r="S24" i="1"/>
  <c r="T24" i="1"/>
  <c r="C31" i="8"/>
  <c r="C21" i="8"/>
  <c r="C24" i="8"/>
  <c r="C27" i="8"/>
  <c r="C28" i="8"/>
  <c r="C29" i="8"/>
  <c r="C15" i="8"/>
  <c r="C37" i="1"/>
  <c r="C36" i="1"/>
  <c r="C30" i="1"/>
  <c r="C22" i="1"/>
  <c r="B23" i="1"/>
  <c r="C19" i="1"/>
  <c r="C18" i="1"/>
  <c r="B32" i="8" l="1"/>
  <c r="C38" i="1" l="1"/>
  <c r="B32" i="1"/>
  <c r="B39" i="1"/>
  <c r="B15" i="1"/>
  <c r="C12" i="1"/>
  <c r="B24" i="1" l="1"/>
  <c r="B50" i="1"/>
  <c r="C29" i="1" l="1"/>
  <c r="C46" i="1" l="1"/>
  <c r="C47" i="1"/>
  <c r="C48" i="1"/>
  <c r="C28" i="1"/>
  <c r="C13" i="1"/>
  <c r="C14" i="1"/>
  <c r="C45" i="1" l="1"/>
  <c r="C44" i="1"/>
  <c r="C35" i="1"/>
  <c r="C21" i="1"/>
  <c r="C20" i="1"/>
  <c r="C17" i="1"/>
  <c r="C11" i="1"/>
</calcChain>
</file>

<file path=xl/sharedStrings.xml><?xml version="1.0" encoding="utf-8"?>
<sst xmlns="http://schemas.openxmlformats.org/spreadsheetml/2006/main" count="769" uniqueCount="134">
  <si>
    <t>Inventory</t>
  </si>
  <si>
    <t>Yes</t>
  </si>
  <si>
    <t>No</t>
  </si>
  <si>
    <t>Other consideration of classes of transactions, account balances, and disclosures</t>
  </si>
  <si>
    <t>Accounts receivable</t>
  </si>
  <si>
    <t>At the appropriate level from the financial statements/TB function</t>
  </si>
  <si>
    <t>NOTE: The identification of material classes of transactions, account balances, and disclosures is not solely a numerical exercise relating to the size of the item but should utilize professional judgment in considering both qualitative and quantitative factors and an assessment of the risk of material misstatement. This template may be an effective tool in documenting the identification of material classes of transactions, account balances, and disclosures; however another method (e.g., minutes of a planning meeting) may alternatively be used.</t>
  </si>
  <si>
    <t xml:space="preserve">Identify material classes of transactions, account balances, and disclosures   </t>
  </si>
  <si>
    <t xml:space="preserve">Material classes of transactions, account balances, and disclosures considered to be individually material or collectively material (Yes/No) </t>
  </si>
  <si>
    <t xml:space="preserve">If a class of transaction, account balance, or disclosure exceeds materiality but is not identified as a material class of transaction, account balance, or disclosure, consider documenting the rationale for that conclusion 
</t>
  </si>
  <si>
    <t xml:space="preserve">After initial identification of material classes of transactions, account balances, and disclosures we may consider whether the classes of transactions, account balances, and disclosures that were not identified as being material collectively, may give rise to material misstatement. If any additional risks of material misstatement are identified, we may identify that one or more of the classes of transactions, account balances, and disclosures that were not initially identified as material are material.
</t>
  </si>
  <si>
    <t>Whether considered material Quantitatively</t>
  </si>
  <si>
    <t>Fraud Risk Identified (Y/N)</t>
  </si>
  <si>
    <t>A misstatement or control deficiency was noted in the prior year (Y/N)</t>
  </si>
  <si>
    <t>Summarize risk factors related to related party transactions and relationships that effect the scoping process</t>
  </si>
  <si>
    <t>Summarize risk factors related to accounting estimates and fair value issues that effect the scoping process</t>
  </si>
  <si>
    <t>Summarize risk factors related to significant or unusual transactions outside the normal course of business that effect the scoping process</t>
  </si>
  <si>
    <t>Summarize other factors identified that effect the scoping process</t>
  </si>
  <si>
    <t xml:space="preserve">If a material class of transaction, account balance or disclosure is quantitatively material but is not scoped in for further audit procedures, document the rationale for that conclusion 
</t>
  </si>
  <si>
    <t>Summarize unanticipated results found in substantive analytical review procedures that effect the scoping process (12400)</t>
  </si>
  <si>
    <t>Final Number (i.e. Numbers finalised after finalisation of Financials)</t>
  </si>
  <si>
    <t>Whether considered material qualitatively
(based on consideration of these qualitative factors)</t>
  </si>
  <si>
    <t>Exposure to losses in the account</t>
  </si>
  <si>
    <t>Possibility of significant contingent liabilities arising from the activities reflected in the class of transactions, account balance, or disclosure</t>
  </si>
  <si>
    <t>Summarize Accounting and reporting complexities associated with the class of transactions, account balance, or disclosure</t>
  </si>
  <si>
    <t>https://techlib.deloitteresources.com/#/toc?docid=0901ff81813a6038</t>
  </si>
  <si>
    <t>Tech Library Ref.</t>
  </si>
  <si>
    <t>Whether Final No of Scoped out items exceeds the estimated number and if exceeds, then whether exceeds Revised materiality.</t>
  </si>
  <si>
    <t>Whether Final No of Scoped out items exceeds Revised materiality, if yes, ET needs to scope in and determine the appropriate course of action</t>
  </si>
  <si>
    <t>Prepaid tax</t>
  </si>
  <si>
    <t>Accrued interest receivable</t>
  </si>
  <si>
    <t>Other prepaid expenses and accrued income</t>
  </si>
  <si>
    <t>Cash and Cash equivalent</t>
  </si>
  <si>
    <t>Provisions for defined benefit pensions (IAS)</t>
  </si>
  <si>
    <t>Deferred tax liability</t>
  </si>
  <si>
    <t>Tax liability</t>
  </si>
  <si>
    <t>Current liabilities non interest-bearing, external</t>
  </si>
  <si>
    <t>sales</t>
  </si>
  <si>
    <t>Direct material</t>
  </si>
  <si>
    <t>Variable manufacturing cost</t>
  </si>
  <si>
    <t>Fixed Manufacturing Costs</t>
  </si>
  <si>
    <t>Selling Expenses</t>
  </si>
  <si>
    <t>Other operating loss</t>
  </si>
  <si>
    <t>Other operating income</t>
  </si>
  <si>
    <t>Interest income</t>
  </si>
  <si>
    <t xml:space="preserve">Taxation </t>
  </si>
  <si>
    <t>N/A</t>
  </si>
  <si>
    <t>No complexity</t>
  </si>
  <si>
    <t>No such factors found</t>
  </si>
  <si>
    <t>Equity</t>
  </si>
  <si>
    <t>Accounts payable</t>
  </si>
  <si>
    <t>Property, plant &amp; equipment</t>
  </si>
  <si>
    <t>Other current receivables (FDR investment)</t>
  </si>
  <si>
    <t>Direct labour</t>
  </si>
  <si>
    <t>Administration expenses</t>
  </si>
  <si>
    <t>Depreciation of tangible assets</t>
  </si>
  <si>
    <t>Net income</t>
  </si>
  <si>
    <t>Total assets</t>
  </si>
  <si>
    <t>Nothing about it shown on requisition</t>
  </si>
  <si>
    <t>Statement  of financial position items:</t>
  </si>
  <si>
    <t>ASSETS</t>
  </si>
  <si>
    <t>Non-current assets</t>
  </si>
  <si>
    <t>Current assets</t>
  </si>
  <si>
    <t>Inventories</t>
  </si>
  <si>
    <t>Cash and cash equivalents</t>
  </si>
  <si>
    <t>EQUITY AND LIABILITIES</t>
  </si>
  <si>
    <t>Capital and reserves</t>
  </si>
  <si>
    <t>Revaluation reserve</t>
  </si>
  <si>
    <t>Non-current liabilities</t>
  </si>
  <si>
    <t>Loan from Promoter-EDL-HK</t>
  </si>
  <si>
    <t>Current liabilities</t>
  </si>
  <si>
    <t>Inter company payables</t>
  </si>
  <si>
    <t>Accrued expenses and other liabilities</t>
  </si>
  <si>
    <t>Total equity and liabilities</t>
  </si>
  <si>
    <t>Statement  of profit or loss and other comprehensive income items:</t>
  </si>
  <si>
    <t>Financial expenses</t>
  </si>
  <si>
    <t>Profit/ (loss) before tax for the period</t>
  </si>
  <si>
    <t>Less: Tax expenses</t>
  </si>
  <si>
    <t>Net profit/ (loss) after tax for the  period</t>
  </si>
  <si>
    <t>Related amount          
(USD)</t>
  </si>
  <si>
    <t>Not yet finalised</t>
  </si>
  <si>
    <t xml:space="preserve">Yes. Assets useful life is based on judgment and estimation. </t>
  </si>
  <si>
    <t>This item is the difference between income and expenses. So, we have decided to scope out the item.</t>
  </si>
  <si>
    <t>For being a regulatory issue this item is material by nature</t>
  </si>
  <si>
    <t>As export income is the main revenue of the garments and revenue itself is a significant risk so it should be checked properly.</t>
  </si>
  <si>
    <t>Yes. It includes closing work in process (WIP) inventory. Calculation of the value of WIP inventory will be complex.</t>
  </si>
  <si>
    <t>Yes. It includes provision related to the tax, audit fee and utility expense . And any provision includes judgement and estimation</t>
  </si>
  <si>
    <t>Refer to factors mentioned  AAM 13200  regarding qualitative factors to be considered for determination of MCATOBD</t>
  </si>
  <si>
    <t>Ref: CIPL-M</t>
  </si>
  <si>
    <t>Property, plant &amp; equipment -net</t>
  </si>
  <si>
    <t>Intangible assets -net</t>
  </si>
  <si>
    <t>Right of Use Assets</t>
  </si>
  <si>
    <t>Capital Work in Progress</t>
  </si>
  <si>
    <t>Inter company receivables</t>
  </si>
  <si>
    <t>Non Inter company receivables</t>
  </si>
  <si>
    <t>Other receivables</t>
  </si>
  <si>
    <t>Advances, deposits &amp; prepayments</t>
  </si>
  <si>
    <t>Share Capital</t>
  </si>
  <si>
    <t>Share Capital Reserve</t>
  </si>
  <si>
    <t>Retained earnings/(loss)</t>
  </si>
  <si>
    <t>Bangladesh Bank Stimulas Loan net of current portion</t>
  </si>
  <si>
    <t xml:space="preserve">Lease liability </t>
  </si>
  <si>
    <t xml:space="preserve">Accounts payable </t>
  </si>
  <si>
    <t>Short term loan-Import /Export/Working capital</t>
  </si>
  <si>
    <t>Advance from Buyer</t>
  </si>
  <si>
    <t>Ref: CIPL- MT</t>
  </si>
  <si>
    <t>Export Sales</t>
  </si>
  <si>
    <t>Export incentive</t>
  </si>
  <si>
    <t>Selling &amp; distribution expenses</t>
  </si>
  <si>
    <t>Exchange (gain) / loss</t>
  </si>
  <si>
    <t>(Gain)/Loss on Disposal of Assets</t>
  </si>
  <si>
    <r>
      <t xml:space="preserve">Material classes of transactions, account balances and disclosures </t>
    </r>
    <r>
      <rPr>
        <sz val="12"/>
        <color theme="0"/>
        <rFont val="Calibri"/>
        <family val="2"/>
        <scheme val="minor"/>
      </rPr>
      <t xml:space="preserve">(add/delete items to capture those items relevant to your engagement)  
Note: Most financial statement line items and disclosures are material or they would not be presented separately in the financial statements. We may then consider one or more succeeding levels of detail of the composition of the class of transaction, account balance, or disclosure taking into account the nature and composition of the disaggregated parts to identify those that are material. </t>
    </r>
  </si>
  <si>
    <r>
      <t xml:space="preserve">Revenues (sample </t>
    </r>
    <r>
      <rPr>
        <b/>
        <i/>
        <sz val="12"/>
        <color theme="1"/>
        <rFont val="Calibri"/>
        <family val="2"/>
        <scheme val="minor"/>
      </rPr>
      <t>example provided below for the disaggregation of parts - based on the Entity's Financial Statement, the Financial Statement Line Items needs to mentioned here</t>
    </r>
    <r>
      <rPr>
        <sz val="12"/>
        <color theme="1"/>
        <rFont val="Calibri"/>
        <family val="2"/>
        <scheme val="minor"/>
      </rPr>
      <t>)</t>
    </r>
  </si>
  <si>
    <t xml:space="preserve">Yes. It includes tax provision. Certain guidelines need to be followed to compute tax liability. </t>
  </si>
  <si>
    <t>There is no addition or change in the current year. The amount has been carried forward from previous year.</t>
  </si>
  <si>
    <t>Yes, If actual rate is not used then income may be understated or overstated.</t>
  </si>
  <si>
    <t>Yes. Company maintains accounts in two currency. USD and BDT. So checking exchange gain/(loss) is required</t>
  </si>
  <si>
    <t>Yes, fixation of year end tax expense after necessary adjustment and consideration is complex.</t>
  </si>
  <si>
    <t>Yes, Calculating Exchange gain and loss is complex.</t>
  </si>
  <si>
    <t>Yes. During the year some assets were revalued. Revalued asset's depreciation is transferred to the retained earnings every year. That transfer of depreciation may includes judgement.</t>
  </si>
  <si>
    <t>Revaluation procedure and judgement used for depreciation may effect the scoping of process</t>
  </si>
  <si>
    <t>Lease liability - current portion</t>
  </si>
  <si>
    <t>Bangladesh Bank stimulus loan- current portion</t>
  </si>
  <si>
    <t>Loan from promoters- current portion</t>
  </si>
  <si>
    <t>Gross Profit</t>
  </si>
  <si>
    <t>Other income (PF forfeiture amount)</t>
  </si>
  <si>
    <t>Initial Materiality</t>
  </si>
  <si>
    <t>Production materials consumed</t>
  </si>
  <si>
    <t>Direct Expenses-Wages</t>
  </si>
  <si>
    <t>Direct Expenses-Other</t>
  </si>
  <si>
    <t>Factory overhead</t>
  </si>
  <si>
    <t>Operating (loss)/profit</t>
  </si>
  <si>
    <t>Admin-Salary and allowance</t>
  </si>
  <si>
    <t>Admin-Other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</si>
</sst>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_);\(0%\)"/>
    <numFmt numFmtId="165" formatCode="0.00_);[Red]\(0.00\)"/>
    <numFmt numFmtId="166" formatCode="_(* #,##0_);_(* \(#,##0\);_(* &quot;-&quot;??_);_(@_)"/>
  </numFmts>
  <fonts count="24" x14ac:knownFonts="1">
    <font>
      <sz val="11"/>
      <color theme="1"/>
      <name val="Calibri"/>
      <family val="2"/>
      <scheme val="minor"/>
    </font>
    <font>
      <sz val="12"/>
      <color theme="1"/>
      <name val="Calibri"/>
      <family val="2"/>
      <scheme val="minor"/>
    </font>
    <font>
      <sz val="11"/>
      <color theme="1"/>
      <name val="Open Sans"/>
      <family val="2"/>
    </font>
    <font>
      <b/>
      <sz val="10"/>
      <name val="Arial"/>
      <family val="2"/>
    </font>
    <font>
      <sz val="10"/>
      <name val="Arial"/>
      <family val="2"/>
    </font>
    <font>
      <sz val="10"/>
      <name val="Arial"/>
      <family val="2"/>
    </font>
    <font>
      <b/>
      <sz val="10"/>
      <color indexed="10"/>
      <name val="Arial"/>
      <family val="2"/>
    </font>
    <font>
      <u/>
      <sz val="8"/>
      <color theme="10"/>
      <name val="Arial Unicode MS"/>
      <family val="2"/>
    </font>
    <font>
      <sz val="9"/>
      <color theme="1"/>
      <name val="Verdana"/>
      <family val="2"/>
    </font>
    <font>
      <sz val="11"/>
      <color theme="1"/>
      <name val="Calibri"/>
      <family val="2"/>
      <scheme val="minor"/>
    </font>
    <font>
      <sz val="12"/>
      <color theme="1"/>
      <name val="Calibri"/>
      <family val="2"/>
      <scheme val="minor"/>
    </font>
    <font>
      <sz val="11"/>
      <name val="Open Sans"/>
      <family val="2"/>
    </font>
    <font>
      <b/>
      <sz val="12"/>
      <color theme="0"/>
      <name val="Calibri"/>
      <family val="2"/>
      <scheme val="minor"/>
    </font>
    <font>
      <b/>
      <u/>
      <sz val="12"/>
      <color theme="0"/>
      <name val="Calibri"/>
      <family val="2"/>
      <scheme val="minor"/>
    </font>
    <font>
      <b/>
      <sz val="12"/>
      <name val="Calibri"/>
      <family val="2"/>
      <scheme val="minor"/>
    </font>
    <font>
      <sz val="12"/>
      <name val="Calibri"/>
      <family val="2"/>
      <scheme val="minor"/>
    </font>
    <font>
      <i/>
      <sz val="12"/>
      <name val="Calibri"/>
      <family val="2"/>
      <scheme val="minor"/>
    </font>
    <font>
      <i/>
      <sz val="12"/>
      <color theme="1"/>
      <name val="Calibri"/>
      <family val="2"/>
      <scheme val="minor"/>
    </font>
    <font>
      <b/>
      <i/>
      <sz val="12"/>
      <color theme="1"/>
      <name val="Calibri"/>
      <family val="2"/>
      <scheme val="minor"/>
    </font>
    <font>
      <b/>
      <i/>
      <sz val="12"/>
      <color theme="0"/>
      <name val="Calibri"/>
      <family val="2"/>
      <scheme val="minor"/>
    </font>
    <font>
      <sz val="12"/>
      <color theme="0"/>
      <name val="Calibri"/>
      <family val="2"/>
      <scheme val="minor"/>
    </font>
    <font>
      <b/>
      <sz val="12"/>
      <color rgb="FFFF0000"/>
      <name val="Calibri"/>
      <family val="2"/>
      <scheme val="minor"/>
    </font>
    <font>
      <b/>
      <sz val="12"/>
      <color theme="1"/>
      <name val="Calibri"/>
      <family val="2"/>
      <scheme val="minor"/>
    </font>
    <font>
      <sz val="10"/>
      <color theme="1"/>
      <name val="Verdana"/>
      <family val="2"/>
    </font>
  </fonts>
  <fills count="8">
    <fill>
      <patternFill patternType="none"/>
    </fill>
    <fill>
      <patternFill patternType="gray125"/>
    </fill>
    <fill>
      <patternFill patternType="solid">
        <fgColor indexed="27"/>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12">
    <xf numFmtId="0" fontId="0" fillId="0" borderId="0"/>
    <xf numFmtId="14" fontId="3" fillId="2" borderId="1">
      <alignment horizontal="center" vertical="center" wrapText="1"/>
    </xf>
    <xf numFmtId="37" fontId="5" fillId="0" borderId="0"/>
    <xf numFmtId="0" fontId="4" fillId="0" borderId="0"/>
    <xf numFmtId="164" fontId="5" fillId="0" borderId="0" applyFont="0" applyFill="0" applyBorder="0" applyAlignment="0" applyProtection="0"/>
    <xf numFmtId="164" fontId="4" fillId="0" borderId="0" applyFont="0" applyFill="0" applyBorder="0" applyAlignment="0" applyProtection="0"/>
    <xf numFmtId="0" fontId="6" fillId="0" borderId="0" applyFill="0" applyBorder="0" applyProtection="0">
      <alignment horizontal="left" vertical="top"/>
    </xf>
    <xf numFmtId="37" fontId="4" fillId="0" borderId="0"/>
    <xf numFmtId="0" fontId="7" fillId="0" borderId="0" applyNumberFormat="0" applyFill="0" applyBorder="0" applyAlignment="0" applyProtection="0"/>
    <xf numFmtId="43" fontId="9" fillId="0" borderId="0" applyFont="0" applyFill="0" applyBorder="0" applyAlignment="0" applyProtection="0"/>
    <xf numFmtId="0" fontId="10" fillId="0" borderId="0"/>
    <xf numFmtId="43" fontId="4" fillId="0" borderId="0" applyFont="0" applyFill="0" applyBorder="0" applyAlignment="0" applyProtection="0"/>
  </cellStyleXfs>
  <cellXfs count="124">
    <xf numFmtId="0" fontId="0" fillId="0" borderId="0" xfId="0"/>
    <xf numFmtId="0" fontId="4" fillId="0" borderId="0" xfId="3"/>
    <xf numFmtId="37" fontId="8" fillId="0" borderId="10" xfId="0" applyNumberFormat="1" applyFont="1" applyFill="1" applyBorder="1" applyProtection="1">
      <protection locked="0"/>
    </xf>
    <xf numFmtId="0" fontId="11" fillId="0" borderId="0" xfId="10" applyFont="1" applyFill="1"/>
    <xf numFmtId="37" fontId="8" fillId="0" borderId="3" xfId="0" applyNumberFormat="1" applyFont="1" applyFill="1" applyBorder="1" applyAlignment="1">
      <alignment horizontal="center"/>
    </xf>
    <xf numFmtId="166" fontId="0" fillId="0" borderId="0" xfId="9" applyNumberFormat="1" applyFont="1"/>
    <xf numFmtId="0" fontId="11" fillId="0" borderId="11" xfId="10" applyFont="1" applyFill="1" applyBorder="1"/>
    <xf numFmtId="37" fontId="2" fillId="0" borderId="11" xfId="0" applyNumberFormat="1" applyFont="1" applyFill="1" applyBorder="1" applyAlignment="1" applyProtection="1">
      <alignment horizontal="center" vertical="center"/>
      <protection locked="0"/>
    </xf>
    <xf numFmtId="0" fontId="11" fillId="0" borderId="11" xfId="10" applyFont="1" applyFill="1" applyBorder="1" applyAlignment="1">
      <alignment horizontal="left" vertical="center"/>
    </xf>
    <xf numFmtId="0" fontId="11" fillId="6" borderId="11" xfId="10" applyFont="1" applyFill="1" applyBorder="1"/>
    <xf numFmtId="166" fontId="0" fillId="6" borderId="0" xfId="9" applyNumberFormat="1" applyFont="1" applyFill="1"/>
    <xf numFmtId="0" fontId="0" fillId="0" borderId="0" xfId="0" applyFill="1"/>
    <xf numFmtId="0" fontId="10" fillId="0" borderId="0" xfId="0" applyFont="1"/>
    <xf numFmtId="37" fontId="10" fillId="0" borderId="0" xfId="0" applyNumberFormat="1" applyFont="1"/>
    <xf numFmtId="0" fontId="10" fillId="0" borderId="0" xfId="0" applyFont="1" applyFill="1"/>
    <xf numFmtId="0" fontId="13" fillId="5" borderId="11" xfId="8" applyFont="1" applyFill="1" applyBorder="1" applyAlignment="1">
      <alignment vertical="top" wrapText="1"/>
    </xf>
    <xf numFmtId="0" fontId="13" fillId="5" borderId="11" xfId="8" applyFont="1" applyFill="1" applyBorder="1" applyAlignment="1">
      <alignment horizontal="left" vertical="top" wrapText="1"/>
    </xf>
    <xf numFmtId="0" fontId="14" fillId="5" borderId="6" xfId="0" applyFont="1" applyFill="1" applyBorder="1"/>
    <xf numFmtId="0" fontId="15" fillId="5" borderId="7" xfId="0" applyFont="1" applyFill="1" applyBorder="1"/>
    <xf numFmtId="0" fontId="15" fillId="0" borderId="7" xfId="0" applyFont="1" applyFill="1" applyBorder="1"/>
    <xf numFmtId="0" fontId="15" fillId="5" borderId="8" xfId="0" applyFont="1" applyFill="1" applyBorder="1"/>
    <xf numFmtId="0" fontId="14" fillId="0" borderId="9" xfId="0" applyFont="1" applyFill="1" applyBorder="1"/>
    <xf numFmtId="0" fontId="15" fillId="0" borderId="0" xfId="0" applyFont="1" applyFill="1" applyBorder="1"/>
    <xf numFmtId="0" fontId="15" fillId="4" borderId="0" xfId="0" applyFont="1" applyFill="1" applyBorder="1"/>
    <xf numFmtId="0" fontId="16" fillId="0" borderId="0" xfId="0" applyFont="1" applyFill="1" applyBorder="1"/>
    <xf numFmtId="0" fontId="12" fillId="5" borderId="6" xfId="0" applyFont="1" applyFill="1" applyBorder="1"/>
    <xf numFmtId="166" fontId="15" fillId="0" borderId="8" xfId="9" applyNumberFormat="1" applyFont="1" applyFill="1" applyBorder="1" applyProtection="1">
      <protection locked="0"/>
    </xf>
    <xf numFmtId="0" fontId="12" fillId="5" borderId="0" xfId="0" applyFont="1" applyFill="1" applyBorder="1"/>
    <xf numFmtId="0" fontId="17" fillId="0" borderId="0" xfId="0" applyFont="1" applyFill="1" applyBorder="1" applyAlignment="1"/>
    <xf numFmtId="0" fontId="10" fillId="0" borderId="11" xfId="0" applyFont="1" applyBorder="1"/>
    <xf numFmtId="0" fontId="12" fillId="5" borderId="11" xfId="0" applyFont="1" applyFill="1" applyBorder="1" applyAlignment="1">
      <alignment vertical="center" wrapText="1"/>
    </xf>
    <xf numFmtId="0" fontId="12" fillId="5" borderId="11" xfId="0" applyFont="1" applyFill="1" applyBorder="1" applyAlignment="1">
      <alignment horizontal="center" vertical="center" wrapText="1"/>
    </xf>
    <xf numFmtId="0" fontId="10" fillId="0" borderId="11" xfId="0" applyFont="1" applyFill="1" applyBorder="1" applyAlignment="1" applyProtection="1">
      <alignment wrapText="1"/>
      <protection locked="0"/>
    </xf>
    <xf numFmtId="37" fontId="10" fillId="0" borderId="11" xfId="0" applyNumberFormat="1" applyFont="1" applyFill="1" applyBorder="1" applyProtection="1">
      <protection locked="0"/>
    </xf>
    <xf numFmtId="37" fontId="10" fillId="0" borderId="11" xfId="0" applyNumberFormat="1" applyFont="1" applyFill="1" applyBorder="1"/>
    <xf numFmtId="165" fontId="10" fillId="0" borderId="11" xfId="0" applyNumberFormat="1" applyFont="1" applyFill="1" applyBorder="1" applyProtection="1">
      <protection locked="0"/>
    </xf>
    <xf numFmtId="0" fontId="10" fillId="0" borderId="11" xfId="0" applyFont="1" applyFill="1" applyBorder="1" applyProtection="1">
      <protection locked="0"/>
    </xf>
    <xf numFmtId="0" fontId="10" fillId="0" borderId="11" xfId="0" applyFont="1" applyBorder="1" applyProtection="1">
      <protection locked="0"/>
    </xf>
    <xf numFmtId="0" fontId="10" fillId="0" borderId="11" xfId="0" applyFont="1" applyFill="1" applyBorder="1"/>
    <xf numFmtId="0" fontId="20" fillId="0" borderId="0" xfId="0" applyFont="1"/>
    <xf numFmtId="0" fontId="21" fillId="0" borderId="11" xfId="10" applyFont="1" applyFill="1" applyBorder="1" applyAlignment="1">
      <alignment vertical="center"/>
    </xf>
    <xf numFmtId="166" fontId="14" fillId="0" borderId="11" xfId="9" applyNumberFormat="1" applyFont="1" applyFill="1" applyBorder="1" applyAlignment="1">
      <alignment vertical="center"/>
    </xf>
    <xf numFmtId="37" fontId="10" fillId="0" borderId="11" xfId="0" applyNumberFormat="1" applyFont="1" applyFill="1" applyBorder="1" applyAlignment="1">
      <alignment horizontal="center" vertical="center"/>
    </xf>
    <xf numFmtId="37" fontId="10" fillId="0" borderId="11" xfId="0" applyNumberFormat="1" applyFont="1" applyFill="1" applyBorder="1" applyAlignment="1" applyProtection="1">
      <alignment horizontal="center" vertical="center"/>
      <protection locked="0"/>
    </xf>
    <xf numFmtId="0" fontId="10" fillId="0" borderId="11" xfId="0" applyFont="1" applyFill="1" applyBorder="1" applyAlignment="1" applyProtection="1">
      <alignment horizontal="center" vertical="center"/>
      <protection locked="0"/>
    </xf>
    <xf numFmtId="0" fontId="10" fillId="0" borderId="11" xfId="0" applyFont="1" applyBorder="1" applyAlignment="1" applyProtection="1">
      <alignment vertical="center"/>
      <protection locked="0"/>
    </xf>
    <xf numFmtId="0" fontId="10" fillId="0" borderId="11" xfId="0" applyFont="1" applyFill="1" applyBorder="1" applyAlignment="1" applyProtection="1">
      <alignment vertical="center"/>
      <protection locked="0"/>
    </xf>
    <xf numFmtId="0" fontId="10" fillId="0" borderId="11" xfId="0" applyFont="1" applyFill="1" applyBorder="1" applyAlignment="1">
      <alignment horizontal="center" vertical="center"/>
    </xf>
    <xf numFmtId="0" fontId="10" fillId="0" borderId="0" xfId="0" applyFont="1" applyAlignment="1">
      <alignment vertical="center"/>
    </xf>
    <xf numFmtId="0" fontId="15" fillId="0" borderId="11" xfId="10" applyFont="1" applyFill="1" applyBorder="1" applyAlignment="1">
      <alignment vertical="center"/>
    </xf>
    <xf numFmtId="37" fontId="10" fillId="0" borderId="11" xfId="0" applyNumberFormat="1" applyFont="1" applyFill="1" applyBorder="1" applyAlignment="1" applyProtection="1">
      <alignment vertical="center"/>
      <protection locked="0"/>
    </xf>
    <xf numFmtId="37" fontId="10" fillId="0" borderId="11" xfId="0" applyNumberFormat="1" applyFont="1" applyFill="1" applyBorder="1" applyAlignment="1" applyProtection="1">
      <alignment horizontal="center" vertical="center" wrapText="1"/>
      <protection locked="0"/>
    </xf>
    <xf numFmtId="0" fontId="14" fillId="0" borderId="11" xfId="10" applyFont="1" applyFill="1" applyBorder="1" applyAlignment="1">
      <alignment vertical="center"/>
    </xf>
    <xf numFmtId="37" fontId="22" fillId="0" borderId="11" xfId="0" applyNumberFormat="1" applyFont="1" applyFill="1" applyBorder="1" applyAlignment="1" applyProtection="1">
      <alignment vertical="center"/>
      <protection locked="0"/>
    </xf>
    <xf numFmtId="0" fontId="15" fillId="0" borderId="11" xfId="10" applyFont="1" applyFill="1" applyBorder="1" applyAlignment="1">
      <alignment horizontal="left" vertical="center"/>
    </xf>
    <xf numFmtId="0" fontId="14" fillId="0" borderId="11" xfId="10" applyFont="1" applyFill="1" applyBorder="1" applyAlignment="1">
      <alignment horizontal="left" vertical="center"/>
    </xf>
    <xf numFmtId="37" fontId="10" fillId="0" borderId="11" xfId="0" applyNumberFormat="1" applyFont="1" applyFill="1" applyBorder="1" applyAlignment="1" applyProtection="1">
      <alignment horizontal="left" vertical="center" wrapText="1"/>
      <protection locked="0"/>
    </xf>
    <xf numFmtId="0" fontId="10" fillId="0" borderId="11" xfId="0" applyFont="1" applyBorder="1" applyAlignment="1" applyProtection="1">
      <alignment horizontal="left" vertical="center"/>
      <protection locked="0"/>
    </xf>
    <xf numFmtId="0" fontId="10" fillId="0" borderId="0" xfId="0" applyFont="1" applyAlignment="1">
      <alignment horizontal="left" vertical="center"/>
    </xf>
    <xf numFmtId="0" fontId="10" fillId="0" borderId="0" xfId="0" applyFont="1" applyAlignment="1">
      <alignment horizontal="left" vertical="top"/>
    </xf>
    <xf numFmtId="0" fontId="14" fillId="0" borderId="11" xfId="10" applyFont="1" applyFill="1" applyBorder="1"/>
    <xf numFmtId="37" fontId="22" fillId="0" borderId="11" xfId="0" applyNumberFormat="1" applyFont="1" applyFill="1" applyBorder="1" applyProtection="1">
      <protection locked="0"/>
    </xf>
    <xf numFmtId="37" fontId="10" fillId="0" borderId="11" xfId="0" applyNumberFormat="1" applyFont="1" applyFill="1" applyBorder="1" applyAlignment="1">
      <alignment horizontal="center"/>
    </xf>
    <xf numFmtId="0" fontId="10" fillId="0" borderId="0" xfId="0" applyFont="1" applyFill="1" applyBorder="1" applyProtection="1">
      <protection locked="0"/>
    </xf>
    <xf numFmtId="37" fontId="10" fillId="0" borderId="0" xfId="0" applyNumberFormat="1" applyFont="1" applyFill="1" applyBorder="1" applyProtection="1">
      <protection locked="0"/>
    </xf>
    <xf numFmtId="37" fontId="10" fillId="0" borderId="0" xfId="0" applyNumberFormat="1" applyFont="1" applyFill="1" applyBorder="1" applyAlignment="1">
      <alignment horizontal="center"/>
    </xf>
    <xf numFmtId="37" fontId="10" fillId="0" borderId="0" xfId="0" applyNumberFormat="1"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0" xfId="0" applyFont="1" applyBorder="1" applyProtection="1">
      <protection locked="0"/>
    </xf>
    <xf numFmtId="0" fontId="10" fillId="0" borderId="0" xfId="0" applyFont="1" applyFill="1" applyBorder="1" applyAlignment="1">
      <alignment horizontal="center"/>
    </xf>
    <xf numFmtId="0" fontId="14" fillId="3" borderId="6" xfId="0" applyFont="1" applyFill="1" applyBorder="1"/>
    <xf numFmtId="0" fontId="15" fillId="3" borderId="7" xfId="0" applyFont="1" applyFill="1" applyBorder="1"/>
    <xf numFmtId="0" fontId="15" fillId="3" borderId="8" xfId="0" applyFont="1" applyFill="1" applyBorder="1"/>
    <xf numFmtId="0" fontId="10" fillId="0" borderId="0" xfId="0" applyFont="1" applyFill="1" applyProtection="1">
      <protection locked="0"/>
    </xf>
    <xf numFmtId="0" fontId="21" fillId="0" borderId="11" xfId="10" applyFont="1" applyFill="1" applyBorder="1"/>
    <xf numFmtId="0" fontId="14" fillId="7" borderId="0" xfId="0" applyFont="1" applyFill="1"/>
    <xf numFmtId="166" fontId="15" fillId="0" borderId="11" xfId="9" applyNumberFormat="1" applyFont="1" applyFill="1" applyBorder="1"/>
    <xf numFmtId="0" fontId="10" fillId="0" borderId="11" xfId="0" applyFont="1" applyFill="1" applyBorder="1" applyAlignment="1">
      <alignment horizontal="center"/>
    </xf>
    <xf numFmtId="0" fontId="15" fillId="0" borderId="12" xfId="10" applyFont="1" applyFill="1" applyBorder="1" applyAlignment="1">
      <alignment vertical="center"/>
    </xf>
    <xf numFmtId="166" fontId="15" fillId="0" borderId="11" xfId="9" applyNumberFormat="1" applyFont="1" applyFill="1" applyBorder="1" applyAlignment="1">
      <alignment vertical="center"/>
    </xf>
    <xf numFmtId="3" fontId="14" fillId="0" borderId="14" xfId="10" applyNumberFormat="1" applyFont="1" applyFill="1" applyBorder="1" applyAlignment="1" applyProtection="1">
      <alignment vertical="center"/>
      <protection locked="0"/>
    </xf>
    <xf numFmtId="0" fontId="10" fillId="0" borderId="0" xfId="0" applyFont="1" applyFill="1" applyAlignment="1">
      <alignment vertical="center"/>
    </xf>
    <xf numFmtId="0" fontId="15" fillId="0" borderId="11" xfId="11" applyNumberFormat="1" applyFont="1" applyFill="1" applyBorder="1" applyAlignment="1">
      <alignment vertical="center"/>
    </xf>
    <xf numFmtId="0" fontId="14" fillId="0" borderId="12" xfId="10" applyFont="1" applyFill="1" applyBorder="1" applyAlignment="1">
      <alignment vertical="center"/>
    </xf>
    <xf numFmtId="166" fontId="14" fillId="0" borderId="15" xfId="9" applyNumberFormat="1" applyFont="1" applyFill="1" applyBorder="1" applyAlignment="1">
      <alignment horizontal="right" vertical="center"/>
    </xf>
    <xf numFmtId="0" fontId="14" fillId="0" borderId="11" xfId="0" applyFont="1" applyFill="1" applyBorder="1" applyAlignment="1">
      <alignment vertical="center"/>
    </xf>
    <xf numFmtId="166" fontId="15" fillId="0" borderId="12" xfId="9" applyNumberFormat="1" applyFont="1" applyFill="1" applyBorder="1" applyAlignment="1">
      <alignment vertical="center"/>
    </xf>
    <xf numFmtId="0" fontId="10" fillId="0" borderId="11" xfId="0" applyFont="1" applyFill="1" applyBorder="1" applyAlignment="1" applyProtection="1">
      <alignment horizontal="center" vertical="center" wrapText="1"/>
      <protection locked="0"/>
    </xf>
    <xf numFmtId="166" fontId="14" fillId="0" borderId="13" xfId="9" applyNumberFormat="1" applyFont="1" applyFill="1" applyBorder="1" applyAlignment="1">
      <alignment vertical="center"/>
    </xf>
    <xf numFmtId="166" fontId="14" fillId="0" borderId="14" xfId="9" applyNumberFormat="1" applyFont="1" applyFill="1" applyBorder="1" applyAlignment="1">
      <alignment vertical="center"/>
    </xf>
    <xf numFmtId="0" fontId="15" fillId="0" borderId="11" xfId="11" applyNumberFormat="1" applyFont="1" applyFill="1" applyBorder="1" applyAlignment="1">
      <alignment horizontal="left" vertical="center"/>
    </xf>
    <xf numFmtId="166" fontId="14" fillId="0" borderId="12" xfId="9" applyNumberFormat="1" applyFont="1" applyFill="1" applyBorder="1" applyAlignment="1">
      <alignment vertical="center"/>
    </xf>
    <xf numFmtId="166" fontId="14" fillId="0" borderId="15" xfId="9" applyNumberFormat="1" applyFont="1" applyFill="1" applyBorder="1" applyAlignment="1">
      <alignment vertical="center"/>
    </xf>
    <xf numFmtId="166" fontId="14" fillId="0" borderId="16" xfId="9" applyNumberFormat="1" applyFont="1" applyFill="1" applyBorder="1" applyAlignment="1">
      <alignment vertical="center"/>
    </xf>
    <xf numFmtId="0" fontId="12" fillId="5" borderId="11" xfId="0" applyFont="1" applyFill="1" applyBorder="1" applyAlignment="1">
      <alignment horizontal="center" vertical="center" wrapText="1"/>
    </xf>
    <xf numFmtId="0" fontId="10" fillId="7" borderId="11" xfId="0" applyFont="1" applyFill="1" applyBorder="1" applyAlignment="1" applyProtection="1">
      <alignment horizontal="center" vertical="center" wrapText="1"/>
      <protection locked="0"/>
    </xf>
    <xf numFmtId="37" fontId="23" fillId="7" borderId="11" xfId="0" applyNumberFormat="1" applyFont="1" applyFill="1" applyBorder="1" applyAlignment="1" applyProtection="1">
      <alignment horizontal="center" vertical="center" wrapText="1"/>
      <protection locked="0"/>
    </xf>
    <xf numFmtId="0" fontId="7" fillId="0" borderId="0" xfId="8" applyFill="1"/>
    <xf numFmtId="166" fontId="22" fillId="0" borderId="11" xfId="0" applyNumberFormat="1" applyFont="1" applyFill="1" applyBorder="1" applyAlignment="1" applyProtection="1">
      <alignment vertical="center"/>
      <protection locked="0"/>
    </xf>
    <xf numFmtId="166" fontId="23" fillId="7" borderId="11" xfId="9" applyNumberFormat="1" applyFont="1" applyFill="1" applyBorder="1" applyAlignment="1" applyProtection="1">
      <alignment horizontal="center" vertical="center"/>
      <protection locked="0"/>
    </xf>
    <xf numFmtId="166" fontId="22" fillId="0" borderId="11" xfId="0" applyNumberFormat="1" applyFont="1" applyFill="1" applyBorder="1" applyAlignment="1">
      <alignment horizontal="center" vertical="center"/>
    </xf>
    <xf numFmtId="166" fontId="22" fillId="0" borderId="11" xfId="9" applyNumberFormat="1" applyFont="1" applyFill="1" applyBorder="1" applyAlignment="1" applyProtection="1">
      <alignment horizontal="center" vertical="center"/>
      <protection locked="0"/>
    </xf>
    <xf numFmtId="166" fontId="22" fillId="0" borderId="17" xfId="0" applyNumberFormat="1" applyFont="1" applyBorder="1"/>
    <xf numFmtId="166" fontId="14" fillId="0" borderId="17" xfId="9" applyNumberFormat="1" applyFont="1" applyFill="1" applyBorder="1" applyAlignment="1">
      <alignment vertical="center"/>
    </xf>
    <xf numFmtId="166" fontId="22" fillId="0" borderId="17" xfId="9" applyNumberFormat="1" applyFont="1" applyFill="1" applyBorder="1" applyAlignment="1" applyProtection="1">
      <alignment horizontal="center" vertical="center"/>
      <protection locked="0"/>
    </xf>
    <xf numFmtId="0" fontId="10" fillId="0" borderId="16" xfId="0" applyFont="1" applyFill="1" applyBorder="1" applyAlignment="1" applyProtection="1">
      <alignment vertical="center"/>
      <protection locked="0"/>
    </xf>
    <xf numFmtId="166" fontId="22" fillId="0" borderId="18" xfId="0" applyNumberFormat="1" applyFont="1" applyFill="1" applyBorder="1" applyAlignment="1" applyProtection="1">
      <alignment vertical="center"/>
      <protection locked="0"/>
    </xf>
    <xf numFmtId="0" fontId="10" fillId="0" borderId="16" xfId="0" applyFont="1" applyFill="1" applyBorder="1" applyAlignment="1">
      <alignment horizontal="center" vertical="center"/>
    </xf>
    <xf numFmtId="166" fontId="22" fillId="0" borderId="13" xfId="9" applyNumberFormat="1" applyFont="1" applyFill="1" applyBorder="1" applyAlignment="1" applyProtection="1">
      <alignment horizontal="center" vertical="center"/>
      <protection locked="0"/>
    </xf>
    <xf numFmtId="166" fontId="22" fillId="0" borderId="15" xfId="0" applyNumberFormat="1" applyFont="1" applyFill="1" applyBorder="1" applyAlignment="1" applyProtection="1">
      <alignment vertical="center"/>
      <protection locked="0"/>
    </xf>
    <xf numFmtId="166" fontId="22" fillId="0" borderId="17" xfId="0" applyNumberFormat="1" applyFont="1" applyFill="1" applyBorder="1" applyAlignment="1" applyProtection="1">
      <alignment vertical="center"/>
      <protection locked="0"/>
    </xf>
    <xf numFmtId="166" fontId="22" fillId="0" borderId="17"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xf>
    <xf numFmtId="0" fontId="12" fillId="5" borderId="11"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0" fillId="0" borderId="0" xfId="0" applyFont="1" applyAlignment="1">
      <alignment horizontal="left" vertical="top" wrapText="1"/>
    </xf>
    <xf numFmtId="0" fontId="19" fillId="5" borderId="11" xfId="0" applyFont="1" applyFill="1" applyBorder="1" applyAlignment="1">
      <alignment horizontal="left" vertical="center" wrapText="1"/>
    </xf>
    <xf numFmtId="0" fontId="12" fillId="5" borderId="9" xfId="0" applyFont="1" applyFill="1" applyBorder="1" applyAlignment="1">
      <alignment horizontal="left" vertical="top" wrapText="1"/>
    </xf>
    <xf numFmtId="0" fontId="12" fillId="5" borderId="5"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5" borderId="2" xfId="0" applyFont="1" applyFill="1" applyBorder="1" applyAlignment="1">
      <alignment horizontal="left" vertical="top" wrapText="1"/>
    </xf>
    <xf numFmtId="0" fontId="12" fillId="5" borderId="0" xfId="0" applyFont="1" applyFill="1" applyBorder="1" applyAlignment="1">
      <alignment horizontal="left" vertical="top" wrapText="1"/>
    </xf>
    <xf numFmtId="0" fontId="12" fillId="5" borderId="3" xfId="0" applyFont="1" applyFill="1" applyBorder="1" applyAlignment="1">
      <alignment horizontal="left" vertical="top" wrapText="1"/>
    </xf>
    <xf numFmtId="0" fontId="0" fillId="6" borderId="0" xfId="0" applyFill="1" applyAlignment="1">
      <alignment horizontal="left" vertical="top" wrapText="1"/>
    </xf>
  </cellXfs>
  <cellStyles count="12">
    <cellStyle name="Comma" xfId="9" builtinId="3"/>
    <cellStyle name="Comma 2" xfId="11" xr:uid="{00000000-0005-0000-0000-000001000000}"/>
    <cellStyle name="Heading" xfId="1" xr:uid="{00000000-0005-0000-0000-000002000000}"/>
    <cellStyle name="Hyperlink" xfId="8" builtinId="8"/>
    <cellStyle name="Normal" xfId="0" builtinId="0"/>
    <cellStyle name="Normal 14" xfId="10" xr:uid="{00000000-0005-0000-0000-000005000000}"/>
    <cellStyle name="Normal 2" xfId="2" xr:uid="{00000000-0005-0000-0000-000006000000}"/>
    <cellStyle name="Normal 2 2" xfId="7" xr:uid="{00000000-0005-0000-0000-000007000000}"/>
    <cellStyle name="Normal 3" xfId="3" xr:uid="{00000000-0005-0000-0000-000008000000}"/>
    <cellStyle name="Percent (0)" xfId="4" xr:uid="{00000000-0005-0000-0000-000009000000}"/>
    <cellStyle name="Percent (0) 2" xfId="5" xr:uid="{00000000-0005-0000-0000-00000A000000}"/>
    <cellStyle name="Tickmark" xfId="6"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8467</xdr:rowOff>
    </xdr:from>
    <xdr:to>
      <xdr:col>16</xdr:col>
      <xdr:colOff>2438400</xdr:colOff>
      <xdr:row>68</xdr:row>
      <xdr:rowOff>160867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2505267"/>
          <a:ext cx="15942733" cy="238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Other assessment</a:t>
          </a:r>
          <a:r>
            <a:rPr lang="en-US" sz="1100" baseline="0"/>
            <a:t> of classes of transactions, account balances, and disclosures may be documented below: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37</xdr:row>
      <xdr:rowOff>8467</xdr:rowOff>
    </xdr:from>
    <xdr:to>
      <xdr:col>16</xdr:col>
      <xdr:colOff>2438400</xdr:colOff>
      <xdr:row>49</xdr:row>
      <xdr:rowOff>160867</xdr:rowOff>
    </xdr:to>
    <xdr:sp macro="" textlink="">
      <xdr:nvSpPr>
        <xdr:cNvPr id="2" name="TextBox 1">
          <a:extLst>
            <a:ext uri="{FF2B5EF4-FFF2-40B4-BE49-F238E27FC236}">
              <a16:creationId xmlns:a16="http://schemas.microsoft.com/office/drawing/2014/main" id="{FB3C3FB0-6D25-46F7-B365-C91D2F41F78D}"/>
            </a:ext>
          </a:extLst>
        </xdr:cNvPr>
        <xdr:cNvSpPr txBox="1"/>
      </xdr:nvSpPr>
      <xdr:spPr>
        <a:xfrm>
          <a:off x="0" y="21769917"/>
          <a:ext cx="28543250" cy="189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Other assessment</a:t>
          </a:r>
          <a:r>
            <a:rPr lang="en-US" sz="1100" baseline="0"/>
            <a:t> of classes of transactions, account balances, and disclosures may be documented below:</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2.%20Materiality\13110%20Materiality-%20memo-CIPL.doc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2.%20Materiality\13110%20Materiality-%20memo-CIPL.docx" TargetMode="External"/><Relationship Id="rId1" Type="http://schemas.openxmlformats.org/officeDocument/2006/relationships/hyperlink" Target="https://techlib.deloitteresource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55"/>
  <sheetViews>
    <sheetView showGridLines="0" zoomScale="55" zoomScaleNormal="55" zoomScaleSheetLayoutView="100" workbookViewId="0">
      <pane ySplit="6" topLeftCell="A40" activePane="bottomLeft" state="frozen"/>
      <selection pane="bottomLeft" activeCell="B15" sqref="B15"/>
    </sheetView>
  </sheetViews>
  <sheetFormatPr defaultColWidth="8.81640625" defaultRowHeight="15.5" x14ac:dyDescent="0.35"/>
  <cols>
    <col min="1" max="1" width="69" style="12" customWidth="1"/>
    <col min="2" max="2" width="21.1796875" style="13" customWidth="1"/>
    <col min="3" max="3" width="17.81640625" style="13" customWidth="1"/>
    <col min="4" max="4" width="11.453125" style="13" customWidth="1"/>
    <col min="5" max="5" width="14.453125" style="13" customWidth="1"/>
    <col min="6" max="6" width="19" style="13" customWidth="1"/>
    <col min="7" max="7" width="28" style="13" customWidth="1"/>
    <col min="8" max="8" width="19" style="13" customWidth="1"/>
    <col min="9" max="9" width="39.1796875" style="13" customWidth="1"/>
    <col min="10" max="11" width="19" style="13" customWidth="1"/>
    <col min="12" max="12" width="17.81640625" style="13" customWidth="1"/>
    <col min="13" max="13" width="22.81640625" style="13" customWidth="1"/>
    <col min="14" max="14" width="19" style="13" customWidth="1"/>
    <col min="15" max="15" width="23" style="13" customWidth="1"/>
    <col min="16" max="16" width="22.453125" style="14" customWidth="1"/>
    <col min="17" max="17" width="33.1796875" style="12" customWidth="1"/>
    <col min="18" max="18" width="0.81640625" style="12" customWidth="1"/>
    <col min="19" max="19" width="18.1796875" style="14" customWidth="1"/>
    <col min="20" max="20" width="21.54296875" style="14" customWidth="1"/>
    <col min="21" max="21" width="22.54296875" style="73" customWidth="1"/>
    <col min="22" max="16384" width="8.81640625" style="12"/>
  </cols>
  <sheetData>
    <row r="1" spans="1:26" s="14" customFormat="1" ht="16" thickBot="1" x14ac:dyDescent="0.4">
      <c r="A1" s="21"/>
      <c r="B1" s="22"/>
      <c r="C1" s="22"/>
      <c r="D1" s="22"/>
      <c r="E1" s="22"/>
      <c r="F1" s="23" t="s">
        <v>88</v>
      </c>
      <c r="G1" s="22"/>
      <c r="H1" s="24"/>
      <c r="I1" s="22"/>
      <c r="J1" s="22"/>
      <c r="K1" s="22"/>
      <c r="L1" s="22"/>
      <c r="M1" s="22"/>
      <c r="N1" s="22"/>
      <c r="O1" s="22"/>
      <c r="P1" s="22"/>
      <c r="Q1" s="22"/>
    </row>
    <row r="2" spans="1:26" ht="16" thickBot="1" x14ac:dyDescent="0.4">
      <c r="A2" s="27" t="s">
        <v>126</v>
      </c>
      <c r="B2" s="26">
        <v>500000</v>
      </c>
      <c r="C2" s="97" t="s">
        <v>105</v>
      </c>
      <c r="Q2" s="22"/>
      <c r="S2" s="12"/>
      <c r="T2" s="12"/>
      <c r="U2" s="12"/>
    </row>
    <row r="3" spans="1:26" ht="19" customHeight="1" x14ac:dyDescent="0.35">
      <c r="A3" s="28"/>
      <c r="B3" s="28"/>
      <c r="C3" s="28"/>
      <c r="D3" s="114" t="s">
        <v>87</v>
      </c>
      <c r="E3" s="114"/>
      <c r="F3" s="114"/>
      <c r="G3" s="114"/>
      <c r="H3" s="114"/>
      <c r="I3" s="114"/>
      <c r="J3" s="114"/>
      <c r="K3" s="114"/>
      <c r="L3" s="114"/>
      <c r="M3" s="114"/>
      <c r="N3" s="114"/>
      <c r="O3" s="114"/>
      <c r="Q3" s="28"/>
      <c r="S3" s="12"/>
      <c r="T3" s="12"/>
      <c r="U3" s="12"/>
    </row>
    <row r="4" spans="1:26" x14ac:dyDescent="0.35">
      <c r="A4" s="116" t="s">
        <v>5</v>
      </c>
      <c r="B4" s="116"/>
      <c r="C4" s="113" t="s">
        <v>11</v>
      </c>
      <c r="D4" s="113" t="s">
        <v>12</v>
      </c>
      <c r="E4" s="113" t="s">
        <v>13</v>
      </c>
      <c r="F4" s="113" t="s">
        <v>19</v>
      </c>
      <c r="G4" s="113" t="s">
        <v>24</v>
      </c>
      <c r="H4" s="113" t="s">
        <v>14</v>
      </c>
      <c r="I4" s="113" t="s">
        <v>15</v>
      </c>
      <c r="J4" s="113" t="s">
        <v>16</v>
      </c>
      <c r="K4" s="113" t="s">
        <v>23</v>
      </c>
      <c r="L4" s="113" t="s">
        <v>22</v>
      </c>
      <c r="M4" s="113" t="s">
        <v>17</v>
      </c>
      <c r="N4" s="113" t="s">
        <v>21</v>
      </c>
      <c r="O4" s="113" t="s">
        <v>18</v>
      </c>
      <c r="P4" s="113" t="s">
        <v>8</v>
      </c>
      <c r="Q4" s="113" t="s">
        <v>9</v>
      </c>
      <c r="R4" s="29"/>
      <c r="S4" s="113" t="s">
        <v>20</v>
      </c>
      <c r="T4" s="113" t="s">
        <v>27</v>
      </c>
      <c r="U4" s="113" t="s">
        <v>28</v>
      </c>
    </row>
    <row r="5" spans="1:26" ht="124" x14ac:dyDescent="0.35">
      <c r="A5" s="30" t="s">
        <v>111</v>
      </c>
      <c r="B5" s="94" t="s">
        <v>79</v>
      </c>
      <c r="C5" s="113"/>
      <c r="D5" s="113"/>
      <c r="E5" s="113"/>
      <c r="F5" s="113"/>
      <c r="G5" s="113"/>
      <c r="H5" s="113"/>
      <c r="I5" s="113"/>
      <c r="J5" s="113"/>
      <c r="K5" s="113"/>
      <c r="L5" s="113"/>
      <c r="M5" s="113"/>
      <c r="N5" s="113"/>
      <c r="O5" s="113"/>
      <c r="P5" s="113"/>
      <c r="Q5" s="113"/>
      <c r="R5" s="29"/>
      <c r="S5" s="113"/>
      <c r="T5" s="113"/>
      <c r="U5" s="113"/>
    </row>
    <row r="6" spans="1:26" ht="46.5" x14ac:dyDescent="0.35">
      <c r="A6" s="32" t="s">
        <v>112</v>
      </c>
      <c r="B6" s="33"/>
      <c r="C6" s="34"/>
      <c r="D6" s="33"/>
      <c r="E6" s="33"/>
      <c r="F6" s="33"/>
      <c r="G6" s="33"/>
      <c r="H6" s="33"/>
      <c r="I6" s="33"/>
      <c r="J6" s="33"/>
      <c r="K6" s="33"/>
      <c r="L6" s="33"/>
      <c r="M6" s="33"/>
      <c r="N6" s="33"/>
      <c r="O6" s="33"/>
      <c r="P6" s="35"/>
      <c r="Q6" s="36"/>
      <c r="R6" s="37"/>
      <c r="S6" s="36"/>
      <c r="T6" s="38"/>
      <c r="U6" s="36"/>
      <c r="Z6" s="39"/>
    </row>
    <row r="7" spans="1:26" x14ac:dyDescent="0.35">
      <c r="A7" s="32"/>
      <c r="B7" s="33"/>
      <c r="C7" s="34"/>
      <c r="D7" s="33"/>
      <c r="E7" s="33"/>
      <c r="F7" s="33"/>
      <c r="G7" s="33"/>
      <c r="H7" s="33"/>
      <c r="I7" s="33"/>
      <c r="J7" s="33"/>
      <c r="K7" s="33"/>
      <c r="L7" s="33"/>
      <c r="M7" s="33"/>
      <c r="N7" s="33"/>
      <c r="O7" s="33"/>
      <c r="P7" s="35"/>
      <c r="Q7" s="36"/>
      <c r="R7" s="37"/>
      <c r="S7" s="36"/>
      <c r="T7" s="38"/>
      <c r="U7" s="36"/>
      <c r="Z7" s="39"/>
    </row>
    <row r="8" spans="1:26" x14ac:dyDescent="0.35">
      <c r="A8" s="74" t="s">
        <v>59</v>
      </c>
      <c r="B8" s="33"/>
      <c r="C8" s="34"/>
      <c r="D8" s="33"/>
      <c r="E8" s="33"/>
      <c r="F8" s="33"/>
      <c r="G8" s="33"/>
      <c r="H8" s="33"/>
      <c r="I8" s="33"/>
      <c r="J8" s="33"/>
      <c r="K8" s="33"/>
      <c r="L8" s="33"/>
      <c r="M8" s="33"/>
      <c r="N8" s="33"/>
      <c r="O8" s="33"/>
      <c r="P8" s="35"/>
      <c r="Q8" s="36"/>
      <c r="R8" s="37"/>
      <c r="S8" s="36"/>
      <c r="T8" s="38"/>
      <c r="U8" s="36"/>
      <c r="Z8" s="39"/>
    </row>
    <row r="9" spans="1:26" x14ac:dyDescent="0.35">
      <c r="A9" s="75" t="s">
        <v>60</v>
      </c>
      <c r="B9" s="76"/>
      <c r="C9" s="62"/>
      <c r="D9" s="43"/>
      <c r="E9" s="43"/>
      <c r="F9" s="43"/>
      <c r="G9" s="43"/>
      <c r="H9" s="43"/>
      <c r="I9" s="43"/>
      <c r="J9" s="43"/>
      <c r="K9" s="43"/>
      <c r="L9" s="43"/>
      <c r="M9" s="43"/>
      <c r="N9" s="43"/>
      <c r="O9" s="43"/>
      <c r="P9" s="43"/>
      <c r="Q9" s="44"/>
      <c r="R9" s="37"/>
      <c r="S9" s="36"/>
      <c r="T9" s="77"/>
      <c r="U9" s="36"/>
      <c r="Z9" s="12" t="s">
        <v>1</v>
      </c>
    </row>
    <row r="10" spans="1:26" x14ac:dyDescent="0.35">
      <c r="A10" s="60" t="s">
        <v>61</v>
      </c>
      <c r="B10" s="76"/>
      <c r="C10" s="62"/>
      <c r="D10" s="43"/>
      <c r="E10" s="43"/>
      <c r="F10" s="43"/>
      <c r="G10" s="43"/>
      <c r="H10" s="43"/>
      <c r="I10" s="43"/>
      <c r="J10" s="43"/>
      <c r="K10" s="43"/>
      <c r="L10" s="43"/>
      <c r="M10" s="43"/>
      <c r="N10" s="43"/>
      <c r="O10" s="43"/>
      <c r="P10" s="43"/>
      <c r="Q10" s="44"/>
      <c r="R10" s="37"/>
      <c r="S10" s="36"/>
      <c r="T10" s="77"/>
      <c r="U10" s="36"/>
      <c r="Z10" s="12" t="s">
        <v>1</v>
      </c>
    </row>
    <row r="11" spans="1:26" s="48" customFormat="1" ht="31" x14ac:dyDescent="0.35">
      <c r="A11" s="78" t="s">
        <v>89</v>
      </c>
      <c r="B11" s="79">
        <v>23554338</v>
      </c>
      <c r="C11" s="42" t="str">
        <f>IF(B11&gt;$B$2,"Yes", "No")</f>
        <v>Yes</v>
      </c>
      <c r="D11" s="43" t="s">
        <v>2</v>
      </c>
      <c r="E11" s="43" t="s">
        <v>2</v>
      </c>
      <c r="F11" s="43" t="s">
        <v>2</v>
      </c>
      <c r="G11" s="43" t="s">
        <v>47</v>
      </c>
      <c r="H11" s="43" t="s">
        <v>2</v>
      </c>
      <c r="I11" s="51" t="s">
        <v>81</v>
      </c>
      <c r="J11" s="43" t="s">
        <v>2</v>
      </c>
      <c r="K11" s="43" t="s">
        <v>2</v>
      </c>
      <c r="L11" s="43" t="s">
        <v>2</v>
      </c>
      <c r="M11" s="43" t="s">
        <v>48</v>
      </c>
      <c r="N11" s="43" t="s">
        <v>2</v>
      </c>
      <c r="O11" s="43" t="s">
        <v>46</v>
      </c>
      <c r="P11" s="43" t="s">
        <v>1</v>
      </c>
      <c r="Q11" s="44" t="s">
        <v>46</v>
      </c>
      <c r="R11" s="45"/>
      <c r="S11" s="79">
        <f>B11</f>
        <v>23554338</v>
      </c>
      <c r="T11" s="79">
        <f>B11</f>
        <v>23554338</v>
      </c>
      <c r="U11" s="79">
        <f>B11</f>
        <v>23554338</v>
      </c>
      <c r="Z11" s="48" t="s">
        <v>1</v>
      </c>
    </row>
    <row r="12" spans="1:26" s="48" customFormat="1" x14ac:dyDescent="0.35">
      <c r="A12" s="78" t="s">
        <v>90</v>
      </c>
      <c r="B12" s="79">
        <v>5590</v>
      </c>
      <c r="C12" s="42" t="str">
        <f>IF(B12&gt;$B$2,"Yes", "No")</f>
        <v>No</v>
      </c>
      <c r="D12" s="43" t="s">
        <v>2</v>
      </c>
      <c r="E12" s="43" t="s">
        <v>2</v>
      </c>
      <c r="F12" s="43" t="s">
        <v>2</v>
      </c>
      <c r="G12" s="43" t="s">
        <v>47</v>
      </c>
      <c r="H12" s="43" t="s">
        <v>2</v>
      </c>
      <c r="I12" s="51" t="s">
        <v>2</v>
      </c>
      <c r="J12" s="43" t="s">
        <v>2</v>
      </c>
      <c r="K12" s="43" t="s">
        <v>2</v>
      </c>
      <c r="L12" s="43" t="s">
        <v>2</v>
      </c>
      <c r="M12" s="43" t="s">
        <v>48</v>
      </c>
      <c r="N12" s="43" t="s">
        <v>2</v>
      </c>
      <c r="O12" s="43" t="s">
        <v>46</v>
      </c>
      <c r="P12" s="43" t="s">
        <v>2</v>
      </c>
      <c r="Q12" s="44" t="s">
        <v>46</v>
      </c>
      <c r="R12" s="45"/>
      <c r="S12" s="79">
        <f t="shared" ref="S12:S14" si="0">B12</f>
        <v>5590</v>
      </c>
      <c r="T12" s="79">
        <f t="shared" ref="T12:T14" si="1">B12</f>
        <v>5590</v>
      </c>
      <c r="U12" s="79">
        <f t="shared" ref="U12:U14" si="2">B12</f>
        <v>5590</v>
      </c>
    </row>
    <row r="13" spans="1:26" x14ac:dyDescent="0.35">
      <c r="A13" s="49" t="s">
        <v>91</v>
      </c>
      <c r="B13" s="79">
        <v>216999</v>
      </c>
      <c r="C13" s="42" t="str">
        <f>IF(B13&gt;$B$2,"Yes", "No")</f>
        <v>No</v>
      </c>
      <c r="D13" s="43" t="s">
        <v>2</v>
      </c>
      <c r="E13" s="43" t="s">
        <v>2</v>
      </c>
      <c r="F13" s="43" t="s">
        <v>2</v>
      </c>
      <c r="G13" s="43" t="s">
        <v>47</v>
      </c>
      <c r="H13" s="43" t="s">
        <v>2</v>
      </c>
      <c r="I13" s="43" t="s">
        <v>2</v>
      </c>
      <c r="J13" s="43" t="s">
        <v>2</v>
      </c>
      <c r="K13" s="43" t="s">
        <v>2</v>
      </c>
      <c r="L13" s="43" t="s">
        <v>2</v>
      </c>
      <c r="M13" s="43" t="s">
        <v>48</v>
      </c>
      <c r="N13" s="43" t="s">
        <v>2</v>
      </c>
      <c r="O13" s="43" t="s">
        <v>46</v>
      </c>
      <c r="P13" s="43" t="s">
        <v>2</v>
      </c>
      <c r="Q13" s="44" t="s">
        <v>46</v>
      </c>
      <c r="R13" s="45"/>
      <c r="S13" s="79">
        <f t="shared" si="0"/>
        <v>216999</v>
      </c>
      <c r="T13" s="79">
        <f t="shared" si="1"/>
        <v>216999</v>
      </c>
      <c r="U13" s="79">
        <f t="shared" si="2"/>
        <v>216999</v>
      </c>
      <c r="V13" s="48"/>
      <c r="Z13" s="39"/>
    </row>
    <row r="14" spans="1:26" x14ac:dyDescent="0.35">
      <c r="A14" s="49" t="s">
        <v>92</v>
      </c>
      <c r="B14" s="79">
        <v>360007</v>
      </c>
      <c r="C14" s="42" t="str">
        <f>IF(B14&gt;$B$2,"Yes", "No")</f>
        <v>No</v>
      </c>
      <c r="D14" s="43" t="s">
        <v>2</v>
      </c>
      <c r="E14" s="43" t="s">
        <v>2</v>
      </c>
      <c r="F14" s="43" t="s">
        <v>2</v>
      </c>
      <c r="G14" s="43" t="s">
        <v>47</v>
      </c>
      <c r="H14" s="43" t="s">
        <v>2</v>
      </c>
      <c r="I14" s="43" t="s">
        <v>2</v>
      </c>
      <c r="J14" s="43" t="s">
        <v>2</v>
      </c>
      <c r="K14" s="43" t="s">
        <v>2</v>
      </c>
      <c r="L14" s="43" t="s">
        <v>2</v>
      </c>
      <c r="M14" s="43" t="s">
        <v>48</v>
      </c>
      <c r="N14" s="43" t="s">
        <v>2</v>
      </c>
      <c r="O14" s="43" t="s">
        <v>46</v>
      </c>
      <c r="P14" s="43" t="s">
        <v>2</v>
      </c>
      <c r="Q14" s="44" t="s">
        <v>46</v>
      </c>
      <c r="R14" s="45"/>
      <c r="S14" s="79">
        <f t="shared" si="0"/>
        <v>360007</v>
      </c>
      <c r="T14" s="79">
        <f t="shared" si="1"/>
        <v>360007</v>
      </c>
      <c r="U14" s="79">
        <f t="shared" si="2"/>
        <v>360007</v>
      </c>
      <c r="V14" s="48"/>
      <c r="Z14" s="12" t="s">
        <v>2</v>
      </c>
    </row>
    <row r="15" spans="1:26" x14ac:dyDescent="0.35">
      <c r="A15" s="78"/>
      <c r="B15" s="80">
        <f>SUM(B11:B14)</f>
        <v>24136934</v>
      </c>
      <c r="C15" s="42"/>
      <c r="D15" s="43"/>
      <c r="E15" s="43"/>
      <c r="F15" s="43"/>
      <c r="G15" s="43"/>
      <c r="H15" s="43"/>
      <c r="I15" s="43"/>
      <c r="J15" s="43"/>
      <c r="K15" s="43"/>
      <c r="L15" s="43"/>
      <c r="M15" s="43"/>
      <c r="N15" s="43"/>
      <c r="O15" s="43"/>
      <c r="P15" s="43"/>
      <c r="Q15" s="44"/>
      <c r="R15" s="45"/>
      <c r="S15" s="98">
        <f>SUM(S11:S14)</f>
        <v>24136934</v>
      </c>
      <c r="T15" s="100">
        <f>SUM(T11:T14)</f>
        <v>24136934</v>
      </c>
      <c r="U15" s="98">
        <f>SUM(U11:U14)</f>
        <v>24136934</v>
      </c>
      <c r="V15" s="48"/>
    </row>
    <row r="16" spans="1:26" x14ac:dyDescent="0.35">
      <c r="A16" s="52" t="s">
        <v>62</v>
      </c>
      <c r="B16" s="41"/>
      <c r="C16" s="42"/>
      <c r="D16" s="43"/>
      <c r="E16" s="43"/>
      <c r="F16" s="43"/>
      <c r="G16" s="43"/>
      <c r="H16" s="43"/>
      <c r="I16" s="43"/>
      <c r="J16" s="43"/>
      <c r="K16" s="43"/>
      <c r="L16" s="43"/>
      <c r="M16" s="43"/>
      <c r="N16" s="43"/>
      <c r="O16" s="43"/>
      <c r="P16" s="43"/>
      <c r="Q16" s="44"/>
      <c r="R16" s="45"/>
      <c r="S16" s="99" t="s">
        <v>80</v>
      </c>
      <c r="T16" s="99" t="s">
        <v>80</v>
      </c>
      <c r="U16" s="99" t="s">
        <v>80</v>
      </c>
      <c r="V16" s="48"/>
    </row>
    <row r="17" spans="1:22" s="81" customFormat="1" ht="77.5" x14ac:dyDescent="0.35">
      <c r="A17" s="49" t="s">
        <v>63</v>
      </c>
      <c r="B17" s="79">
        <v>14305667</v>
      </c>
      <c r="C17" s="42" t="str">
        <f>IF(B17&gt;$B$2,"Yes", "No")</f>
        <v>Yes</v>
      </c>
      <c r="D17" s="43" t="s">
        <v>2</v>
      </c>
      <c r="E17" s="43" t="s">
        <v>2</v>
      </c>
      <c r="F17" s="43" t="s">
        <v>2</v>
      </c>
      <c r="G17" s="51" t="s">
        <v>85</v>
      </c>
      <c r="H17" s="43" t="s">
        <v>2</v>
      </c>
      <c r="I17" s="43" t="s">
        <v>2</v>
      </c>
      <c r="J17" s="43" t="s">
        <v>2</v>
      </c>
      <c r="K17" s="43" t="s">
        <v>2</v>
      </c>
      <c r="L17" s="43" t="s">
        <v>2</v>
      </c>
      <c r="M17" s="43" t="s">
        <v>48</v>
      </c>
      <c r="N17" s="43" t="s">
        <v>2</v>
      </c>
      <c r="O17" s="43" t="s">
        <v>46</v>
      </c>
      <c r="P17" s="43" t="s">
        <v>1</v>
      </c>
      <c r="Q17" s="44" t="s">
        <v>46</v>
      </c>
      <c r="R17" s="46"/>
      <c r="S17" s="79">
        <v>14305667</v>
      </c>
      <c r="T17" s="79">
        <f>B17</f>
        <v>14305667</v>
      </c>
      <c r="U17" s="79">
        <f t="shared" ref="U17:U22" si="3">B17</f>
        <v>14305667</v>
      </c>
    </row>
    <row r="18" spans="1:22" s="81" customFormat="1" x14ac:dyDescent="0.35">
      <c r="A18" s="49" t="s">
        <v>93</v>
      </c>
      <c r="B18" s="79">
        <v>2446384</v>
      </c>
      <c r="C18" s="42" t="str">
        <f>IF(B18&gt;$B$2,"Yes", "No")</f>
        <v>Yes</v>
      </c>
      <c r="D18" s="43" t="s">
        <v>2</v>
      </c>
      <c r="E18" s="43" t="s">
        <v>2</v>
      </c>
      <c r="F18" s="43" t="s">
        <v>2</v>
      </c>
      <c r="G18" s="43" t="s">
        <v>47</v>
      </c>
      <c r="H18" s="43" t="s">
        <v>2</v>
      </c>
      <c r="I18" s="43" t="s">
        <v>2</v>
      </c>
      <c r="J18" s="43" t="s">
        <v>2</v>
      </c>
      <c r="K18" s="43" t="s">
        <v>2</v>
      </c>
      <c r="L18" s="43" t="s">
        <v>2</v>
      </c>
      <c r="M18" s="43" t="s">
        <v>48</v>
      </c>
      <c r="N18" s="43" t="s">
        <v>2</v>
      </c>
      <c r="O18" s="43" t="s">
        <v>46</v>
      </c>
      <c r="P18" s="43" t="s">
        <v>1</v>
      </c>
      <c r="Q18" s="44" t="s">
        <v>46</v>
      </c>
      <c r="R18" s="45"/>
      <c r="S18" s="79">
        <f>B18</f>
        <v>2446384</v>
      </c>
      <c r="T18" s="79">
        <f>B18</f>
        <v>2446384</v>
      </c>
      <c r="U18" s="79">
        <f t="shared" si="3"/>
        <v>2446384</v>
      </c>
    </row>
    <row r="19" spans="1:22" s="81" customFormat="1" x14ac:dyDescent="0.35">
      <c r="A19" s="49" t="s">
        <v>94</v>
      </c>
      <c r="B19" s="79">
        <v>40241</v>
      </c>
      <c r="C19" s="42" t="str">
        <f>IF(B19&gt;$B$2,"Yes", "No")</f>
        <v>No</v>
      </c>
      <c r="D19" s="43" t="s">
        <v>2</v>
      </c>
      <c r="E19" s="43" t="s">
        <v>2</v>
      </c>
      <c r="F19" s="43" t="s">
        <v>2</v>
      </c>
      <c r="G19" s="43" t="s">
        <v>47</v>
      </c>
      <c r="H19" s="43" t="s">
        <v>2</v>
      </c>
      <c r="I19" s="43" t="s">
        <v>2</v>
      </c>
      <c r="J19" s="43" t="s">
        <v>2</v>
      </c>
      <c r="K19" s="43" t="s">
        <v>2</v>
      </c>
      <c r="L19" s="43" t="s">
        <v>2</v>
      </c>
      <c r="M19" s="43" t="s">
        <v>48</v>
      </c>
      <c r="N19" s="43" t="s">
        <v>2</v>
      </c>
      <c r="O19" s="43" t="s">
        <v>46</v>
      </c>
      <c r="P19" s="43" t="s">
        <v>2</v>
      </c>
      <c r="Q19" s="44" t="s">
        <v>46</v>
      </c>
      <c r="R19" s="45"/>
      <c r="S19" s="79">
        <f t="shared" ref="S19:S22" si="4">B19</f>
        <v>40241</v>
      </c>
      <c r="T19" s="79">
        <f t="shared" ref="T19:T22" si="5">B19</f>
        <v>40241</v>
      </c>
      <c r="U19" s="79">
        <f t="shared" si="3"/>
        <v>40241</v>
      </c>
    </row>
    <row r="20" spans="1:22" x14ac:dyDescent="0.35">
      <c r="A20" s="49" t="s">
        <v>95</v>
      </c>
      <c r="B20" s="79">
        <v>539809</v>
      </c>
      <c r="C20" s="42" t="str">
        <f>IF(B20&gt;$B$2,"Yes", "No")</f>
        <v>Yes</v>
      </c>
      <c r="D20" s="43" t="s">
        <v>2</v>
      </c>
      <c r="E20" s="43" t="s">
        <v>2</v>
      </c>
      <c r="F20" s="43" t="s">
        <v>2</v>
      </c>
      <c r="G20" s="43" t="s">
        <v>47</v>
      </c>
      <c r="H20" s="43" t="s">
        <v>2</v>
      </c>
      <c r="I20" s="43" t="s">
        <v>2</v>
      </c>
      <c r="J20" s="43" t="s">
        <v>2</v>
      </c>
      <c r="K20" s="43" t="s">
        <v>2</v>
      </c>
      <c r="L20" s="43" t="s">
        <v>2</v>
      </c>
      <c r="M20" s="43" t="s">
        <v>48</v>
      </c>
      <c r="N20" s="43" t="s">
        <v>2</v>
      </c>
      <c r="O20" s="43" t="s">
        <v>46</v>
      </c>
      <c r="P20" s="43" t="s">
        <v>1</v>
      </c>
      <c r="Q20" s="44" t="s">
        <v>46</v>
      </c>
      <c r="R20" s="45"/>
      <c r="S20" s="79">
        <f t="shared" si="4"/>
        <v>539809</v>
      </c>
      <c r="T20" s="79">
        <f t="shared" si="5"/>
        <v>539809</v>
      </c>
      <c r="U20" s="79">
        <f t="shared" si="3"/>
        <v>539809</v>
      </c>
      <c r="V20" s="48"/>
    </row>
    <row r="21" spans="1:22" x14ac:dyDescent="0.35">
      <c r="A21" s="82" t="s">
        <v>96</v>
      </c>
      <c r="B21" s="79">
        <v>1504410</v>
      </c>
      <c r="C21" s="42" t="str">
        <f>IF(B21&gt;$B$2,"Yes", "No")</f>
        <v>Yes</v>
      </c>
      <c r="D21" s="43" t="s">
        <v>2</v>
      </c>
      <c r="E21" s="43" t="s">
        <v>2</v>
      </c>
      <c r="F21" s="43" t="s">
        <v>2</v>
      </c>
      <c r="G21" s="43" t="s">
        <v>47</v>
      </c>
      <c r="H21" s="43" t="s">
        <v>2</v>
      </c>
      <c r="I21" s="43" t="s">
        <v>2</v>
      </c>
      <c r="J21" s="43" t="s">
        <v>2</v>
      </c>
      <c r="K21" s="43" t="s">
        <v>2</v>
      </c>
      <c r="L21" s="43" t="s">
        <v>2</v>
      </c>
      <c r="M21" s="43" t="s">
        <v>48</v>
      </c>
      <c r="N21" s="43" t="s">
        <v>2</v>
      </c>
      <c r="O21" s="43" t="s">
        <v>46</v>
      </c>
      <c r="P21" s="43" t="s">
        <v>1</v>
      </c>
      <c r="Q21" s="44" t="s">
        <v>46</v>
      </c>
      <c r="R21" s="45"/>
      <c r="S21" s="79">
        <f t="shared" si="4"/>
        <v>1504410</v>
      </c>
      <c r="T21" s="79">
        <f t="shared" si="5"/>
        <v>1504410</v>
      </c>
      <c r="U21" s="79">
        <f t="shared" si="3"/>
        <v>1504410</v>
      </c>
      <c r="V21" s="48"/>
    </row>
    <row r="22" spans="1:22" x14ac:dyDescent="0.35">
      <c r="A22" s="49" t="s">
        <v>64</v>
      </c>
      <c r="B22" s="79">
        <v>2224494</v>
      </c>
      <c r="C22" s="42" t="str">
        <f>IF(B22&gt;$B$2,"Yes", "No")</f>
        <v>Yes</v>
      </c>
      <c r="D22" s="43" t="s">
        <v>2</v>
      </c>
      <c r="E22" s="43" t="s">
        <v>2</v>
      </c>
      <c r="F22" s="43" t="s">
        <v>2</v>
      </c>
      <c r="G22" s="43" t="s">
        <v>47</v>
      </c>
      <c r="H22" s="43" t="s">
        <v>2</v>
      </c>
      <c r="I22" s="43" t="s">
        <v>2</v>
      </c>
      <c r="J22" s="43" t="s">
        <v>2</v>
      </c>
      <c r="K22" s="43" t="s">
        <v>2</v>
      </c>
      <c r="L22" s="43" t="s">
        <v>2</v>
      </c>
      <c r="M22" s="43" t="s">
        <v>48</v>
      </c>
      <c r="N22" s="43" t="s">
        <v>2</v>
      </c>
      <c r="O22" s="43" t="s">
        <v>46</v>
      </c>
      <c r="P22" s="43" t="s">
        <v>1</v>
      </c>
      <c r="Q22" s="44" t="s">
        <v>46</v>
      </c>
      <c r="R22" s="45"/>
      <c r="S22" s="79">
        <f t="shared" si="4"/>
        <v>2224494</v>
      </c>
      <c r="T22" s="79">
        <f t="shared" si="5"/>
        <v>2224494</v>
      </c>
      <c r="U22" s="79">
        <f t="shared" si="3"/>
        <v>2224494</v>
      </c>
      <c r="V22" s="48"/>
    </row>
    <row r="23" spans="1:22" ht="16" thickBot="1" x14ac:dyDescent="0.4">
      <c r="A23" s="78"/>
      <c r="B23" s="102">
        <f>SUM(B17:B22)</f>
        <v>21061005</v>
      </c>
      <c r="C23" s="42"/>
      <c r="D23" s="43"/>
      <c r="E23" s="43"/>
      <c r="F23" s="43"/>
      <c r="G23" s="43"/>
      <c r="H23" s="43"/>
      <c r="I23" s="43"/>
      <c r="J23" s="43"/>
      <c r="K23" s="43"/>
      <c r="L23" s="43"/>
      <c r="M23" s="43"/>
      <c r="N23" s="43"/>
      <c r="O23" s="43"/>
      <c r="P23" s="43"/>
      <c r="Q23" s="44"/>
      <c r="R23" s="45"/>
      <c r="S23" s="104">
        <f>SUM(S17:S22)</f>
        <v>21061005</v>
      </c>
      <c r="T23" s="104">
        <f>SUM(T17:T22)</f>
        <v>21061005</v>
      </c>
      <c r="U23" s="104">
        <f>SUM(U17:U22)</f>
        <v>21061005</v>
      </c>
      <c r="V23" s="48"/>
    </row>
    <row r="24" spans="1:22" ht="16" thickBot="1" x14ac:dyDescent="0.4">
      <c r="A24" s="83" t="s">
        <v>57</v>
      </c>
      <c r="B24" s="84">
        <f>B15+B23</f>
        <v>45197939</v>
      </c>
      <c r="C24" s="42"/>
      <c r="D24" s="43"/>
      <c r="E24" s="43"/>
      <c r="F24" s="43"/>
      <c r="G24" s="43"/>
      <c r="H24" s="43"/>
      <c r="I24" s="43"/>
      <c r="J24" s="43"/>
      <c r="K24" s="43"/>
      <c r="L24" s="43"/>
      <c r="M24" s="43"/>
      <c r="N24" s="43"/>
      <c r="O24" s="43"/>
      <c r="P24" s="43"/>
      <c r="Q24" s="44"/>
      <c r="R24" s="45"/>
      <c r="S24" s="106">
        <f>S15+S23</f>
        <v>45197939</v>
      </c>
      <c r="T24" s="106">
        <f>T15+T23</f>
        <v>45197939</v>
      </c>
      <c r="U24" s="106">
        <f>U15+U23</f>
        <v>45197939</v>
      </c>
      <c r="V24" s="48"/>
    </row>
    <row r="25" spans="1:22" ht="16" thickTop="1" x14ac:dyDescent="0.35">
      <c r="A25" s="83"/>
      <c r="B25" s="42"/>
      <c r="C25" s="42"/>
      <c r="D25" s="43"/>
      <c r="E25" s="43"/>
      <c r="F25" s="43"/>
      <c r="G25" s="43"/>
      <c r="H25" s="43"/>
      <c r="I25" s="43"/>
      <c r="J25" s="43"/>
      <c r="K25" s="43"/>
      <c r="L25" s="43"/>
      <c r="M25" s="43"/>
      <c r="N25" s="43"/>
      <c r="O25" s="43"/>
      <c r="P25" s="43"/>
      <c r="Q25" s="44"/>
      <c r="R25" s="45"/>
      <c r="S25" s="105"/>
      <c r="T25" s="47"/>
      <c r="U25" s="46"/>
      <c r="V25" s="48"/>
    </row>
    <row r="26" spans="1:22" x14ac:dyDescent="0.35">
      <c r="A26" s="85" t="s">
        <v>65</v>
      </c>
      <c r="B26" s="42"/>
      <c r="C26" s="42"/>
      <c r="D26" s="43"/>
      <c r="E26" s="43"/>
      <c r="F26" s="43"/>
      <c r="G26" s="43"/>
      <c r="H26" s="43"/>
      <c r="I26" s="43"/>
      <c r="J26" s="43"/>
      <c r="K26" s="43"/>
      <c r="L26" s="43"/>
      <c r="M26" s="43"/>
      <c r="N26" s="43"/>
      <c r="O26" s="43"/>
      <c r="P26" s="43"/>
      <c r="Q26" s="44"/>
      <c r="R26" s="45"/>
      <c r="S26" s="46"/>
      <c r="T26" s="47"/>
      <c r="U26" s="46"/>
      <c r="V26" s="48"/>
    </row>
    <row r="27" spans="1:22" x14ac:dyDescent="0.35">
      <c r="A27" s="52" t="s">
        <v>66</v>
      </c>
      <c r="B27" s="42"/>
      <c r="C27" s="42"/>
      <c r="D27" s="43"/>
      <c r="E27" s="43"/>
      <c r="F27" s="43"/>
      <c r="G27" s="43"/>
      <c r="H27" s="43"/>
      <c r="I27" s="43"/>
      <c r="J27" s="43"/>
      <c r="K27" s="43"/>
      <c r="L27" s="43"/>
      <c r="M27" s="43"/>
      <c r="N27" s="43"/>
      <c r="O27" s="43"/>
      <c r="P27" s="43"/>
      <c r="Q27" s="44"/>
      <c r="R27" s="45"/>
      <c r="S27" s="46"/>
      <c r="T27" s="47"/>
      <c r="U27" s="46"/>
      <c r="V27" s="48"/>
    </row>
    <row r="28" spans="1:22" x14ac:dyDescent="0.35">
      <c r="A28" s="49" t="s">
        <v>97</v>
      </c>
      <c r="B28" s="79">
        <v>12677393</v>
      </c>
      <c r="C28" s="42" t="str">
        <f>IF(B28&gt;$B$2,"Yes", "No")</f>
        <v>Yes</v>
      </c>
      <c r="D28" s="43" t="s">
        <v>2</v>
      </c>
      <c r="E28" s="43" t="s">
        <v>2</v>
      </c>
      <c r="F28" s="43" t="s">
        <v>2</v>
      </c>
      <c r="G28" s="43" t="s">
        <v>47</v>
      </c>
      <c r="H28" s="43" t="s">
        <v>2</v>
      </c>
      <c r="I28" s="43" t="s">
        <v>2</v>
      </c>
      <c r="J28" s="43" t="s">
        <v>2</v>
      </c>
      <c r="K28" s="43" t="s">
        <v>2</v>
      </c>
      <c r="L28" s="43" t="s">
        <v>2</v>
      </c>
      <c r="M28" s="43" t="s">
        <v>48</v>
      </c>
      <c r="N28" s="43" t="s">
        <v>2</v>
      </c>
      <c r="O28" s="43" t="s">
        <v>46</v>
      </c>
      <c r="P28" s="43" t="s">
        <v>1</v>
      </c>
      <c r="Q28" s="44" t="s">
        <v>46</v>
      </c>
      <c r="R28" s="45"/>
      <c r="S28" s="79">
        <f t="shared" ref="S28:S31" si="6">B28</f>
        <v>12677393</v>
      </c>
      <c r="T28" s="79">
        <f t="shared" ref="T28:T31" si="7">B28</f>
        <v>12677393</v>
      </c>
      <c r="U28" s="79">
        <f t="shared" ref="U28:U31" si="8">B28</f>
        <v>12677393</v>
      </c>
      <c r="V28" s="48"/>
    </row>
    <row r="29" spans="1:22" s="81" customFormat="1" ht="77.5" x14ac:dyDescent="0.35">
      <c r="A29" s="49" t="s">
        <v>67</v>
      </c>
      <c r="B29" s="86">
        <v>8827524</v>
      </c>
      <c r="C29" s="42" t="str">
        <f>IF(B29&gt;$B$2,"Yes", "No")</f>
        <v>Yes</v>
      </c>
      <c r="D29" s="43" t="s">
        <v>2</v>
      </c>
      <c r="E29" s="43" t="s">
        <v>2</v>
      </c>
      <c r="F29" s="43" t="s">
        <v>2</v>
      </c>
      <c r="G29" s="51" t="s">
        <v>47</v>
      </c>
      <c r="H29" s="43" t="s">
        <v>2</v>
      </c>
      <c r="I29" s="51" t="s">
        <v>119</v>
      </c>
      <c r="J29" s="43" t="s">
        <v>2</v>
      </c>
      <c r="K29" s="43" t="s">
        <v>2</v>
      </c>
      <c r="L29" s="43" t="s">
        <v>2</v>
      </c>
      <c r="M29" s="51" t="s">
        <v>120</v>
      </c>
      <c r="N29" s="43" t="s">
        <v>1</v>
      </c>
      <c r="O29" s="43" t="s">
        <v>46</v>
      </c>
      <c r="P29" s="43" t="s">
        <v>1</v>
      </c>
      <c r="Q29" s="95" t="s">
        <v>46</v>
      </c>
      <c r="R29" s="46"/>
      <c r="S29" s="79">
        <f t="shared" si="6"/>
        <v>8827524</v>
      </c>
      <c r="T29" s="79">
        <f t="shared" si="7"/>
        <v>8827524</v>
      </c>
      <c r="U29" s="79">
        <f t="shared" si="8"/>
        <v>8827524</v>
      </c>
    </row>
    <row r="30" spans="1:22" s="81" customFormat="1" ht="62" x14ac:dyDescent="0.35">
      <c r="A30" s="49" t="s">
        <v>98</v>
      </c>
      <c r="B30" s="86">
        <v>2144820</v>
      </c>
      <c r="C30" s="42" t="str">
        <f>IF(B30&gt;$B$2,"Yes", "No")</f>
        <v>Yes</v>
      </c>
      <c r="D30" s="43" t="s">
        <v>2</v>
      </c>
      <c r="E30" s="43" t="s">
        <v>2</v>
      </c>
      <c r="F30" s="43" t="s">
        <v>2</v>
      </c>
      <c r="G30" s="43" t="s">
        <v>47</v>
      </c>
      <c r="H30" s="43" t="s">
        <v>2</v>
      </c>
      <c r="I30" s="43" t="s">
        <v>2</v>
      </c>
      <c r="J30" s="43" t="s">
        <v>2</v>
      </c>
      <c r="K30" s="43" t="s">
        <v>2</v>
      </c>
      <c r="L30" s="43" t="s">
        <v>2</v>
      </c>
      <c r="M30" s="43" t="s">
        <v>48</v>
      </c>
      <c r="N30" s="43" t="s">
        <v>2</v>
      </c>
      <c r="O30" s="43" t="s">
        <v>46</v>
      </c>
      <c r="P30" s="43" t="s">
        <v>2</v>
      </c>
      <c r="Q30" s="95" t="s">
        <v>114</v>
      </c>
      <c r="R30" s="45"/>
      <c r="S30" s="79">
        <f t="shared" si="6"/>
        <v>2144820</v>
      </c>
      <c r="T30" s="79">
        <f t="shared" si="7"/>
        <v>2144820</v>
      </c>
      <c r="U30" s="79">
        <f t="shared" si="8"/>
        <v>2144820</v>
      </c>
    </row>
    <row r="31" spans="1:22" ht="63" customHeight="1" x14ac:dyDescent="0.35">
      <c r="A31" s="49" t="s">
        <v>99</v>
      </c>
      <c r="B31" s="79">
        <v>-4112875</v>
      </c>
      <c r="C31" s="42" t="str">
        <f>IF(ABS(B31)&gt;$B$2,"Yes", "No")</f>
        <v>Yes</v>
      </c>
      <c r="D31" s="43" t="s">
        <v>2</v>
      </c>
      <c r="E31" s="43" t="s">
        <v>2</v>
      </c>
      <c r="F31" s="43" t="s">
        <v>2</v>
      </c>
      <c r="G31" s="43" t="s">
        <v>47</v>
      </c>
      <c r="H31" s="43" t="s">
        <v>2</v>
      </c>
      <c r="I31" s="43" t="s">
        <v>2</v>
      </c>
      <c r="J31" s="43" t="s">
        <v>2</v>
      </c>
      <c r="K31" s="43" t="s">
        <v>2</v>
      </c>
      <c r="L31" s="43" t="s">
        <v>2</v>
      </c>
      <c r="M31" s="43" t="s">
        <v>48</v>
      </c>
      <c r="N31" s="43" t="s">
        <v>2</v>
      </c>
      <c r="O31" s="43" t="s">
        <v>46</v>
      </c>
      <c r="P31" s="43" t="s">
        <v>2</v>
      </c>
      <c r="Q31" s="87" t="s">
        <v>82</v>
      </c>
      <c r="R31" s="45"/>
      <c r="S31" s="79">
        <f t="shared" si="6"/>
        <v>-4112875</v>
      </c>
      <c r="T31" s="79">
        <f t="shared" si="7"/>
        <v>-4112875</v>
      </c>
      <c r="U31" s="79">
        <f t="shared" si="8"/>
        <v>-4112875</v>
      </c>
      <c r="V31" s="48"/>
    </row>
    <row r="32" spans="1:22" ht="16" thickBot="1" x14ac:dyDescent="0.4">
      <c r="A32" s="49"/>
      <c r="B32" s="88">
        <f>SUM(B28:B31)</f>
        <v>19536862</v>
      </c>
      <c r="C32" s="42"/>
      <c r="D32" s="43"/>
      <c r="E32" s="43"/>
      <c r="F32" s="43"/>
      <c r="G32" s="43"/>
      <c r="H32" s="43"/>
      <c r="I32" s="43"/>
      <c r="J32" s="43"/>
      <c r="K32" s="43"/>
      <c r="L32" s="43"/>
      <c r="M32" s="43"/>
      <c r="N32" s="43"/>
      <c r="O32" s="43"/>
      <c r="P32" s="43"/>
      <c r="Q32" s="87"/>
      <c r="R32" s="45"/>
      <c r="S32" s="108">
        <f>SUM(S28:S31)</f>
        <v>19536862</v>
      </c>
      <c r="T32" s="108">
        <f>SUM(T28:T31)</f>
        <v>19536862</v>
      </c>
      <c r="U32" s="108">
        <f>SUM(U28:U31)</f>
        <v>19536862</v>
      </c>
      <c r="V32" s="48"/>
    </row>
    <row r="33" spans="1:22" ht="12.65" customHeight="1" thickTop="1" x14ac:dyDescent="0.35">
      <c r="A33" s="52"/>
      <c r="B33" s="42"/>
      <c r="C33" s="42"/>
      <c r="D33" s="43"/>
      <c r="E33" s="43"/>
      <c r="F33" s="43"/>
      <c r="G33" s="43"/>
      <c r="H33" s="43"/>
      <c r="I33" s="43"/>
      <c r="J33" s="43"/>
      <c r="K33" s="43"/>
      <c r="L33" s="43"/>
      <c r="M33" s="43"/>
      <c r="N33" s="43"/>
      <c r="O33" s="43"/>
      <c r="P33" s="43"/>
      <c r="Q33" s="44"/>
      <c r="R33" s="45"/>
      <c r="S33" s="105"/>
      <c r="T33" s="107"/>
      <c r="U33" s="105"/>
      <c r="V33" s="48"/>
    </row>
    <row r="34" spans="1:22" x14ac:dyDescent="0.35">
      <c r="A34" s="52" t="s">
        <v>68</v>
      </c>
      <c r="B34" s="89"/>
      <c r="C34" s="42"/>
      <c r="D34" s="43"/>
      <c r="E34" s="43"/>
      <c r="F34" s="43"/>
      <c r="G34" s="43"/>
      <c r="H34" s="43"/>
      <c r="I34" s="43"/>
      <c r="J34" s="43"/>
      <c r="K34" s="43"/>
      <c r="L34" s="43"/>
      <c r="M34" s="43"/>
      <c r="N34" s="43"/>
      <c r="O34" s="43"/>
      <c r="P34" s="43"/>
      <c r="Q34" s="44"/>
      <c r="R34" s="45"/>
      <c r="S34" s="46"/>
      <c r="T34" s="47"/>
      <c r="U34" s="46"/>
      <c r="V34" s="48"/>
    </row>
    <row r="35" spans="1:22" x14ac:dyDescent="0.35">
      <c r="A35" s="49" t="s">
        <v>34</v>
      </c>
      <c r="B35" s="86">
        <v>283209</v>
      </c>
      <c r="C35" s="42" t="str">
        <f>IF(B35&gt;$B$2,"Yes", "No")</f>
        <v>No</v>
      </c>
      <c r="D35" s="43" t="s">
        <v>2</v>
      </c>
      <c r="E35" s="43" t="s">
        <v>2</v>
      </c>
      <c r="F35" s="43" t="s">
        <v>2</v>
      </c>
      <c r="G35" s="43" t="s">
        <v>47</v>
      </c>
      <c r="H35" s="43" t="s">
        <v>2</v>
      </c>
      <c r="I35" s="43" t="s">
        <v>2</v>
      </c>
      <c r="J35" s="43" t="s">
        <v>2</v>
      </c>
      <c r="K35" s="43" t="s">
        <v>2</v>
      </c>
      <c r="L35" s="43" t="s">
        <v>2</v>
      </c>
      <c r="M35" s="43" t="s">
        <v>48</v>
      </c>
      <c r="N35" s="43" t="s">
        <v>2</v>
      </c>
      <c r="O35" s="43" t="s">
        <v>46</v>
      </c>
      <c r="P35" s="43" t="s">
        <v>2</v>
      </c>
      <c r="Q35" s="44" t="s">
        <v>46</v>
      </c>
      <c r="R35" s="45"/>
      <c r="S35" s="79">
        <f t="shared" ref="S35:S38" si="9">B35</f>
        <v>283209</v>
      </c>
      <c r="T35" s="79">
        <f t="shared" ref="T35:T38" si="10">B35</f>
        <v>283209</v>
      </c>
      <c r="U35" s="79">
        <f t="shared" ref="U35:U38" si="11">B35</f>
        <v>283209</v>
      </c>
      <c r="V35" s="48"/>
    </row>
    <row r="36" spans="1:22" x14ac:dyDescent="0.35">
      <c r="A36" s="49" t="s">
        <v>100</v>
      </c>
      <c r="B36" s="86">
        <v>937930</v>
      </c>
      <c r="C36" s="42" t="str">
        <f>IF(B36&gt;$B$2,"Yes", "No")</f>
        <v>Yes</v>
      </c>
      <c r="D36" s="43" t="s">
        <v>2</v>
      </c>
      <c r="E36" s="43" t="s">
        <v>2</v>
      </c>
      <c r="F36" s="43" t="s">
        <v>2</v>
      </c>
      <c r="G36" s="43" t="s">
        <v>47</v>
      </c>
      <c r="H36" s="43" t="s">
        <v>2</v>
      </c>
      <c r="I36" s="43" t="s">
        <v>2</v>
      </c>
      <c r="J36" s="43" t="s">
        <v>2</v>
      </c>
      <c r="K36" s="43" t="s">
        <v>2</v>
      </c>
      <c r="L36" s="43" t="s">
        <v>2</v>
      </c>
      <c r="M36" s="43" t="s">
        <v>48</v>
      </c>
      <c r="N36" s="43" t="s">
        <v>2</v>
      </c>
      <c r="O36" s="43" t="s">
        <v>46</v>
      </c>
      <c r="P36" s="43" t="s">
        <v>1</v>
      </c>
      <c r="Q36" s="44" t="s">
        <v>46</v>
      </c>
      <c r="R36" s="45"/>
      <c r="S36" s="79">
        <f t="shared" si="9"/>
        <v>937930</v>
      </c>
      <c r="T36" s="79">
        <f t="shared" si="10"/>
        <v>937930</v>
      </c>
      <c r="U36" s="79">
        <f t="shared" si="11"/>
        <v>937930</v>
      </c>
      <c r="V36" s="48"/>
    </row>
    <row r="37" spans="1:22" x14ac:dyDescent="0.35">
      <c r="A37" s="49" t="s">
        <v>101</v>
      </c>
      <c r="B37" s="86">
        <v>197844</v>
      </c>
      <c r="C37" s="42" t="str">
        <f>IF(B37&gt;$B$2,"Yes", "No")</f>
        <v>No</v>
      </c>
      <c r="D37" s="43" t="s">
        <v>2</v>
      </c>
      <c r="E37" s="43" t="s">
        <v>2</v>
      </c>
      <c r="F37" s="43" t="s">
        <v>2</v>
      </c>
      <c r="G37" s="43" t="s">
        <v>47</v>
      </c>
      <c r="H37" s="43" t="s">
        <v>2</v>
      </c>
      <c r="I37" s="43" t="s">
        <v>2</v>
      </c>
      <c r="J37" s="43" t="s">
        <v>2</v>
      </c>
      <c r="K37" s="43" t="s">
        <v>2</v>
      </c>
      <c r="L37" s="43" t="s">
        <v>2</v>
      </c>
      <c r="M37" s="43" t="s">
        <v>48</v>
      </c>
      <c r="N37" s="43" t="s">
        <v>2</v>
      </c>
      <c r="O37" s="43" t="s">
        <v>46</v>
      </c>
      <c r="P37" s="43" t="s">
        <v>2</v>
      </c>
      <c r="Q37" s="44" t="s">
        <v>46</v>
      </c>
      <c r="R37" s="45"/>
      <c r="S37" s="79">
        <f t="shared" si="9"/>
        <v>197844</v>
      </c>
      <c r="T37" s="79">
        <f t="shared" si="10"/>
        <v>197844</v>
      </c>
      <c r="U37" s="79">
        <f t="shared" si="11"/>
        <v>197844</v>
      </c>
      <c r="V37" s="48"/>
    </row>
    <row r="38" spans="1:22" x14ac:dyDescent="0.35">
      <c r="A38" s="90" t="s">
        <v>69</v>
      </c>
      <c r="B38" s="86">
        <v>944061</v>
      </c>
      <c r="C38" s="42" t="str">
        <f>IF(B38&gt;$B$2,"Yes", "No")</f>
        <v>Yes</v>
      </c>
      <c r="D38" s="43" t="s">
        <v>2</v>
      </c>
      <c r="E38" s="43" t="s">
        <v>2</v>
      </c>
      <c r="F38" s="43" t="s">
        <v>2</v>
      </c>
      <c r="G38" s="43" t="s">
        <v>47</v>
      </c>
      <c r="H38" s="43" t="s">
        <v>2</v>
      </c>
      <c r="I38" s="43" t="s">
        <v>2</v>
      </c>
      <c r="J38" s="43" t="s">
        <v>2</v>
      </c>
      <c r="K38" s="43" t="s">
        <v>2</v>
      </c>
      <c r="L38" s="43" t="s">
        <v>2</v>
      </c>
      <c r="M38" s="43" t="s">
        <v>48</v>
      </c>
      <c r="N38" s="43" t="s">
        <v>2</v>
      </c>
      <c r="O38" s="43" t="s">
        <v>46</v>
      </c>
      <c r="P38" s="43" t="s">
        <v>1</v>
      </c>
      <c r="Q38" s="44" t="s">
        <v>46</v>
      </c>
      <c r="R38" s="45"/>
      <c r="S38" s="79">
        <f t="shared" si="9"/>
        <v>944061</v>
      </c>
      <c r="T38" s="79">
        <f t="shared" si="10"/>
        <v>944061</v>
      </c>
      <c r="U38" s="79">
        <f t="shared" si="11"/>
        <v>944061</v>
      </c>
      <c r="V38" s="48"/>
    </row>
    <row r="39" spans="1:22" x14ac:dyDescent="0.35">
      <c r="A39" s="90"/>
      <c r="B39" s="91">
        <f>SUM(B35:B38)</f>
        <v>2363044</v>
      </c>
      <c r="C39" s="42"/>
      <c r="D39" s="43"/>
      <c r="E39" s="43"/>
      <c r="F39" s="43"/>
      <c r="G39" s="43"/>
      <c r="H39" s="43"/>
      <c r="I39" s="43"/>
      <c r="J39" s="43"/>
      <c r="K39" s="43"/>
      <c r="L39" s="43"/>
      <c r="M39" s="43"/>
      <c r="N39" s="43"/>
      <c r="O39" s="43"/>
      <c r="P39" s="43"/>
      <c r="Q39" s="44"/>
      <c r="R39" s="45"/>
      <c r="S39" s="101">
        <f>SUM(S35:S38)</f>
        <v>2363044</v>
      </c>
      <c r="T39" s="101">
        <f>SUM(T35:T38)</f>
        <v>2363044</v>
      </c>
      <c r="U39" s="101">
        <f>SUM(U35:U38)</f>
        <v>2363044</v>
      </c>
      <c r="V39" s="48"/>
    </row>
    <row r="40" spans="1:22" x14ac:dyDescent="0.35">
      <c r="A40" s="52" t="s">
        <v>70</v>
      </c>
      <c r="B40" s="91"/>
      <c r="C40" s="42"/>
      <c r="D40" s="43"/>
      <c r="E40" s="43"/>
      <c r="F40" s="43"/>
      <c r="G40" s="43"/>
      <c r="H40" s="43"/>
      <c r="I40" s="43"/>
      <c r="J40" s="43"/>
      <c r="K40" s="43"/>
      <c r="L40" s="43"/>
      <c r="M40" s="43"/>
      <c r="N40" s="43"/>
      <c r="O40" s="43"/>
      <c r="P40" s="43"/>
      <c r="Q40" s="44"/>
      <c r="R40" s="45"/>
      <c r="S40" s="46"/>
      <c r="T40" s="47"/>
      <c r="U40" s="46"/>
      <c r="V40" s="48"/>
    </row>
    <row r="41" spans="1:22" x14ac:dyDescent="0.35">
      <c r="A41" s="49" t="s">
        <v>121</v>
      </c>
      <c r="B41" s="86">
        <v>32873</v>
      </c>
      <c r="C41" s="42" t="str">
        <f>IF(B41&gt;$B$2,"Yes", "No")</f>
        <v>No</v>
      </c>
      <c r="D41" s="43" t="s">
        <v>2</v>
      </c>
      <c r="E41" s="43" t="s">
        <v>2</v>
      </c>
      <c r="F41" s="43" t="s">
        <v>2</v>
      </c>
      <c r="G41" s="43" t="s">
        <v>47</v>
      </c>
      <c r="H41" s="43" t="s">
        <v>2</v>
      </c>
      <c r="I41" s="43" t="s">
        <v>2</v>
      </c>
      <c r="J41" s="43" t="s">
        <v>2</v>
      </c>
      <c r="K41" s="43" t="s">
        <v>2</v>
      </c>
      <c r="L41" s="43" t="s">
        <v>2</v>
      </c>
      <c r="M41" s="43" t="s">
        <v>48</v>
      </c>
      <c r="N41" s="43" t="s">
        <v>2</v>
      </c>
      <c r="O41" s="43" t="s">
        <v>46</v>
      </c>
      <c r="P41" s="43" t="s">
        <v>2</v>
      </c>
      <c r="Q41" s="44" t="s">
        <v>46</v>
      </c>
      <c r="R41" s="45"/>
      <c r="S41" s="79">
        <f t="shared" ref="S41:S43" si="12">B41</f>
        <v>32873</v>
      </c>
      <c r="T41" s="79">
        <f t="shared" ref="T41:T43" si="13">B41</f>
        <v>32873</v>
      </c>
      <c r="U41" s="79">
        <f t="shared" ref="U41:U43" si="14">B41</f>
        <v>32873</v>
      </c>
      <c r="V41" s="48"/>
    </row>
    <row r="42" spans="1:22" x14ac:dyDescent="0.35">
      <c r="A42" s="49" t="s">
        <v>122</v>
      </c>
      <c r="B42" s="86">
        <v>1172412</v>
      </c>
      <c r="C42" s="42" t="str">
        <f>IF(B42&gt;$B$2,"Yes", "No")</f>
        <v>Yes</v>
      </c>
      <c r="D42" s="43" t="s">
        <v>2</v>
      </c>
      <c r="E42" s="43" t="s">
        <v>2</v>
      </c>
      <c r="F42" s="43" t="s">
        <v>2</v>
      </c>
      <c r="G42" s="43" t="s">
        <v>47</v>
      </c>
      <c r="H42" s="43" t="s">
        <v>2</v>
      </c>
      <c r="I42" s="43" t="s">
        <v>2</v>
      </c>
      <c r="J42" s="43" t="s">
        <v>2</v>
      </c>
      <c r="K42" s="43" t="s">
        <v>2</v>
      </c>
      <c r="L42" s="43" t="s">
        <v>2</v>
      </c>
      <c r="M42" s="43" t="s">
        <v>48</v>
      </c>
      <c r="N42" s="43" t="s">
        <v>2</v>
      </c>
      <c r="O42" s="43" t="s">
        <v>46</v>
      </c>
      <c r="P42" s="43" t="s">
        <v>1</v>
      </c>
      <c r="Q42" s="44" t="s">
        <v>46</v>
      </c>
      <c r="R42" s="45"/>
      <c r="S42" s="79">
        <f t="shared" si="12"/>
        <v>1172412</v>
      </c>
      <c r="T42" s="79">
        <f t="shared" si="13"/>
        <v>1172412</v>
      </c>
      <c r="U42" s="79">
        <f t="shared" si="14"/>
        <v>1172412</v>
      </c>
      <c r="V42" s="48"/>
    </row>
    <row r="43" spans="1:22" x14ac:dyDescent="0.35">
      <c r="A43" s="49" t="s">
        <v>123</v>
      </c>
      <c r="B43" s="86">
        <v>724566</v>
      </c>
      <c r="C43" s="42" t="str">
        <f>IF(B43&gt;$B$2,"Yes", "No")</f>
        <v>Yes</v>
      </c>
      <c r="D43" s="43" t="s">
        <v>2</v>
      </c>
      <c r="E43" s="43" t="s">
        <v>2</v>
      </c>
      <c r="F43" s="43" t="s">
        <v>2</v>
      </c>
      <c r="G43" s="43" t="s">
        <v>47</v>
      </c>
      <c r="H43" s="43" t="s">
        <v>2</v>
      </c>
      <c r="I43" s="43" t="s">
        <v>2</v>
      </c>
      <c r="J43" s="43" t="s">
        <v>2</v>
      </c>
      <c r="K43" s="43" t="s">
        <v>2</v>
      </c>
      <c r="L43" s="43" t="s">
        <v>2</v>
      </c>
      <c r="M43" s="43" t="s">
        <v>48</v>
      </c>
      <c r="N43" s="43" t="s">
        <v>2</v>
      </c>
      <c r="O43" s="43" t="s">
        <v>46</v>
      </c>
      <c r="P43" s="43" t="s">
        <v>1</v>
      </c>
      <c r="Q43" s="44" t="s">
        <v>46</v>
      </c>
      <c r="R43" s="45"/>
      <c r="S43" s="79">
        <f t="shared" si="12"/>
        <v>724566</v>
      </c>
      <c r="T43" s="79">
        <f t="shared" si="13"/>
        <v>724566</v>
      </c>
      <c r="U43" s="79">
        <f t="shared" si="14"/>
        <v>724566</v>
      </c>
      <c r="V43" s="48"/>
    </row>
    <row r="44" spans="1:22" x14ac:dyDescent="0.35">
      <c r="A44" s="49" t="s">
        <v>102</v>
      </c>
      <c r="B44" s="79">
        <v>13444044</v>
      </c>
      <c r="C44" s="42" t="str">
        <f>IF(B44&gt;$B$2,"Yes", "No")</f>
        <v>Yes</v>
      </c>
      <c r="D44" s="43" t="s">
        <v>2</v>
      </c>
      <c r="E44" s="43" t="s">
        <v>2</v>
      </c>
      <c r="F44" s="43" t="s">
        <v>2</v>
      </c>
      <c r="G44" s="43" t="s">
        <v>47</v>
      </c>
      <c r="H44" s="43" t="s">
        <v>2</v>
      </c>
      <c r="I44" s="43" t="s">
        <v>2</v>
      </c>
      <c r="J44" s="43" t="s">
        <v>2</v>
      </c>
      <c r="K44" s="43" t="s">
        <v>2</v>
      </c>
      <c r="L44" s="43" t="s">
        <v>2</v>
      </c>
      <c r="M44" s="43" t="s">
        <v>48</v>
      </c>
      <c r="N44" s="43" t="s">
        <v>2</v>
      </c>
      <c r="O44" s="43" t="s">
        <v>46</v>
      </c>
      <c r="P44" s="43" t="s">
        <v>1</v>
      </c>
      <c r="Q44" s="44" t="s">
        <v>46</v>
      </c>
      <c r="R44" s="45"/>
      <c r="S44" s="79">
        <f t="shared" ref="S44:S48" si="15">B44</f>
        <v>13444044</v>
      </c>
      <c r="T44" s="79">
        <f t="shared" ref="T44:T48" si="16">B44</f>
        <v>13444044</v>
      </c>
      <c r="U44" s="79">
        <f t="shared" ref="U44:U48" si="17">B44</f>
        <v>13444044</v>
      </c>
      <c r="V44" s="48"/>
    </row>
    <row r="45" spans="1:22" x14ac:dyDescent="0.35">
      <c r="A45" s="49" t="s">
        <v>71</v>
      </c>
      <c r="B45" s="79">
        <v>1943379</v>
      </c>
      <c r="C45" s="42" t="str">
        <f>IF(B45&gt;$B$2,"Yes", "No")</f>
        <v>Yes</v>
      </c>
      <c r="D45" s="43" t="s">
        <v>2</v>
      </c>
      <c r="E45" s="43" t="s">
        <v>2</v>
      </c>
      <c r="F45" s="43" t="s">
        <v>2</v>
      </c>
      <c r="G45" s="43" t="s">
        <v>47</v>
      </c>
      <c r="H45" s="43" t="s">
        <v>2</v>
      </c>
      <c r="I45" s="43" t="s">
        <v>2</v>
      </c>
      <c r="J45" s="43" t="s">
        <v>2</v>
      </c>
      <c r="K45" s="43" t="s">
        <v>2</v>
      </c>
      <c r="L45" s="43" t="s">
        <v>2</v>
      </c>
      <c r="M45" s="43" t="s">
        <v>48</v>
      </c>
      <c r="N45" s="43" t="s">
        <v>2</v>
      </c>
      <c r="O45" s="43" t="s">
        <v>46</v>
      </c>
      <c r="P45" s="43" t="s">
        <v>1</v>
      </c>
      <c r="Q45" s="44" t="s">
        <v>46</v>
      </c>
      <c r="R45" s="45"/>
      <c r="S45" s="79">
        <f t="shared" si="15"/>
        <v>1943379</v>
      </c>
      <c r="T45" s="79">
        <f t="shared" si="16"/>
        <v>1943379</v>
      </c>
      <c r="U45" s="79">
        <f t="shared" si="17"/>
        <v>1943379</v>
      </c>
      <c r="V45" s="48"/>
    </row>
    <row r="46" spans="1:22" x14ac:dyDescent="0.35">
      <c r="A46" s="49" t="s">
        <v>103</v>
      </c>
      <c r="B46" s="79">
        <v>1679535</v>
      </c>
      <c r="C46" s="42" t="str">
        <f>IF(B46&gt;$B$2,"Yes", "No")</f>
        <v>Yes</v>
      </c>
      <c r="D46" s="43" t="s">
        <v>2</v>
      </c>
      <c r="E46" s="43" t="s">
        <v>2</v>
      </c>
      <c r="F46" s="43" t="s">
        <v>2</v>
      </c>
      <c r="G46" s="43" t="s">
        <v>47</v>
      </c>
      <c r="H46" s="43" t="s">
        <v>2</v>
      </c>
      <c r="I46" s="43" t="s">
        <v>2</v>
      </c>
      <c r="J46" s="43" t="s">
        <v>2</v>
      </c>
      <c r="K46" s="43" t="s">
        <v>2</v>
      </c>
      <c r="L46" s="43" t="s">
        <v>2</v>
      </c>
      <c r="M46" s="43" t="s">
        <v>48</v>
      </c>
      <c r="N46" s="43" t="s">
        <v>2</v>
      </c>
      <c r="O46" s="43" t="s">
        <v>46</v>
      </c>
      <c r="P46" s="43" t="s">
        <v>1</v>
      </c>
      <c r="Q46" s="44" t="s">
        <v>46</v>
      </c>
      <c r="R46" s="45"/>
      <c r="S46" s="79">
        <f t="shared" si="15"/>
        <v>1679535</v>
      </c>
      <c r="T46" s="79">
        <f t="shared" si="16"/>
        <v>1679535</v>
      </c>
      <c r="U46" s="79">
        <f t="shared" si="17"/>
        <v>1679535</v>
      </c>
      <c r="V46" s="48"/>
    </row>
    <row r="47" spans="1:22" x14ac:dyDescent="0.35">
      <c r="A47" s="49" t="s">
        <v>104</v>
      </c>
      <c r="B47" s="79">
        <v>907077</v>
      </c>
      <c r="C47" s="42" t="str">
        <f>IF(B47&gt;$B$2,"Yes", "No")</f>
        <v>Yes</v>
      </c>
      <c r="D47" s="43" t="s">
        <v>2</v>
      </c>
      <c r="E47" s="43" t="s">
        <v>2</v>
      </c>
      <c r="F47" s="43" t="s">
        <v>2</v>
      </c>
      <c r="G47" s="43" t="s">
        <v>47</v>
      </c>
      <c r="H47" s="43" t="s">
        <v>2</v>
      </c>
      <c r="I47" s="43" t="s">
        <v>2</v>
      </c>
      <c r="J47" s="43" t="s">
        <v>2</v>
      </c>
      <c r="K47" s="43" t="s">
        <v>2</v>
      </c>
      <c r="L47" s="43" t="s">
        <v>2</v>
      </c>
      <c r="M47" s="43" t="s">
        <v>48</v>
      </c>
      <c r="N47" s="43" t="s">
        <v>2</v>
      </c>
      <c r="O47" s="43" t="s">
        <v>46</v>
      </c>
      <c r="P47" s="43" t="s">
        <v>1</v>
      </c>
      <c r="Q47" s="44" t="s">
        <v>46</v>
      </c>
      <c r="R47" s="45"/>
      <c r="S47" s="79">
        <f t="shared" si="15"/>
        <v>907077</v>
      </c>
      <c r="T47" s="79">
        <f t="shared" si="16"/>
        <v>907077</v>
      </c>
      <c r="U47" s="79">
        <f t="shared" si="17"/>
        <v>907077</v>
      </c>
      <c r="V47" s="48"/>
    </row>
    <row r="48" spans="1:22" s="81" customFormat="1" ht="77.5" x14ac:dyDescent="0.35">
      <c r="A48" s="49" t="s">
        <v>72</v>
      </c>
      <c r="B48" s="79">
        <v>3394147</v>
      </c>
      <c r="C48" s="42" t="str">
        <f>IF(B48&gt;$B$2,"Yes", "No")</f>
        <v>Yes</v>
      </c>
      <c r="D48" s="43" t="s">
        <v>2</v>
      </c>
      <c r="E48" s="43" t="s">
        <v>2</v>
      </c>
      <c r="F48" s="43" t="s">
        <v>2</v>
      </c>
      <c r="G48" s="43" t="s">
        <v>47</v>
      </c>
      <c r="H48" s="43" t="s">
        <v>2</v>
      </c>
      <c r="I48" s="51" t="s">
        <v>86</v>
      </c>
      <c r="J48" s="43" t="s">
        <v>2</v>
      </c>
      <c r="K48" s="43" t="s">
        <v>2</v>
      </c>
      <c r="L48" s="43" t="s">
        <v>2</v>
      </c>
      <c r="M48" s="51" t="s">
        <v>113</v>
      </c>
      <c r="N48" s="43" t="s">
        <v>1</v>
      </c>
      <c r="O48" s="43" t="s">
        <v>46</v>
      </c>
      <c r="P48" s="43" t="s">
        <v>1</v>
      </c>
      <c r="Q48" s="44" t="s">
        <v>46</v>
      </c>
      <c r="R48" s="46"/>
      <c r="S48" s="79">
        <f t="shared" si="15"/>
        <v>3394147</v>
      </c>
      <c r="T48" s="79">
        <f t="shared" si="16"/>
        <v>3394147</v>
      </c>
      <c r="U48" s="79">
        <f t="shared" si="17"/>
        <v>3394147</v>
      </c>
    </row>
    <row r="49" spans="1:22" ht="16" thickBot="1" x14ac:dyDescent="0.4">
      <c r="A49" s="49"/>
      <c r="B49" s="103">
        <f>SUM(B41:B48)</f>
        <v>23298033</v>
      </c>
      <c r="C49" s="42"/>
      <c r="D49" s="43"/>
      <c r="E49" s="43"/>
      <c r="F49" s="43"/>
      <c r="G49" s="43"/>
      <c r="H49" s="43"/>
      <c r="I49" s="43"/>
      <c r="J49" s="43"/>
      <c r="K49" s="43"/>
      <c r="L49" s="43"/>
      <c r="M49" s="43"/>
      <c r="N49" s="43"/>
      <c r="O49" s="43"/>
      <c r="P49" s="43"/>
      <c r="Q49" s="44"/>
      <c r="R49" s="45"/>
      <c r="S49" s="110">
        <f>SUM(S41:S48)</f>
        <v>23298033</v>
      </c>
      <c r="T49" s="111">
        <f>SUM(T41:T48)</f>
        <v>23298033</v>
      </c>
      <c r="U49" s="110">
        <f>SUM(U41:U48)</f>
        <v>23298033</v>
      </c>
      <c r="V49" s="48"/>
    </row>
    <row r="50" spans="1:22" ht="16" thickBot="1" x14ac:dyDescent="0.4">
      <c r="A50" s="52" t="s">
        <v>73</v>
      </c>
      <c r="B50" s="92">
        <f>B32+B39+B49</f>
        <v>45197939</v>
      </c>
      <c r="C50" s="42"/>
      <c r="D50" s="43"/>
      <c r="E50" s="43"/>
      <c r="F50" s="43"/>
      <c r="G50" s="43"/>
      <c r="H50" s="43"/>
      <c r="I50" s="43"/>
      <c r="J50" s="43"/>
      <c r="K50" s="43"/>
      <c r="L50" s="43"/>
      <c r="M50" s="43"/>
      <c r="N50" s="43"/>
      <c r="O50" s="43"/>
      <c r="P50" s="43"/>
      <c r="Q50" s="44"/>
      <c r="R50" s="45"/>
      <c r="S50" s="109">
        <f>S32+S39+S49</f>
        <v>45197939</v>
      </c>
      <c r="T50" s="109">
        <f>T32+T39+T49</f>
        <v>45197939</v>
      </c>
      <c r="U50" s="109">
        <f>U32+U39+U49</f>
        <v>45197939</v>
      </c>
      <c r="V50" s="48"/>
    </row>
    <row r="51" spans="1:22" ht="16" thickTop="1" x14ac:dyDescent="0.35">
      <c r="A51" s="49"/>
      <c r="B51" s="93"/>
      <c r="C51" s="42"/>
      <c r="D51" s="43"/>
      <c r="E51" s="43"/>
      <c r="F51" s="43"/>
      <c r="G51" s="43"/>
      <c r="H51" s="43"/>
      <c r="I51" s="43"/>
      <c r="J51" s="43"/>
      <c r="K51" s="43"/>
      <c r="L51" s="43"/>
      <c r="M51" s="43"/>
      <c r="N51" s="43"/>
      <c r="O51" s="43"/>
      <c r="P51" s="43"/>
      <c r="Q51" s="44"/>
      <c r="R51" s="45"/>
      <c r="S51" s="105"/>
      <c r="T51" s="107"/>
      <c r="U51" s="105"/>
      <c r="V51" s="48"/>
    </row>
    <row r="52" spans="1:22" ht="16" thickBot="1" x14ac:dyDescent="0.4">
      <c r="A52" s="63"/>
      <c r="B52" s="64"/>
      <c r="C52" s="65"/>
      <c r="D52" s="66"/>
      <c r="E52" s="66"/>
      <c r="F52" s="66"/>
      <c r="G52" s="66"/>
      <c r="H52" s="66"/>
      <c r="I52" s="66"/>
      <c r="J52" s="66"/>
      <c r="K52" s="66"/>
      <c r="L52" s="66"/>
      <c r="M52" s="66"/>
      <c r="N52" s="66"/>
      <c r="O52" s="66"/>
      <c r="P52" s="66"/>
      <c r="Q52" s="67"/>
      <c r="R52" s="68"/>
      <c r="S52" s="63"/>
      <c r="T52" s="69"/>
      <c r="U52" s="63"/>
    </row>
    <row r="53" spans="1:22" ht="16" thickBot="1" x14ac:dyDescent="0.4">
      <c r="A53" s="70" t="s">
        <v>3</v>
      </c>
      <c r="B53" s="71"/>
      <c r="C53" s="71"/>
      <c r="D53" s="71"/>
      <c r="E53" s="71"/>
      <c r="F53" s="71"/>
      <c r="G53" s="71"/>
      <c r="H53" s="71"/>
      <c r="I53" s="71"/>
      <c r="J53" s="71"/>
      <c r="K53" s="71"/>
      <c r="L53" s="71"/>
      <c r="M53" s="71"/>
      <c r="N53" s="71"/>
      <c r="O53" s="71"/>
      <c r="P53" s="19"/>
      <c r="Q53" s="72"/>
    </row>
    <row r="55" spans="1:22" ht="31.75" customHeight="1" x14ac:dyDescent="0.35">
      <c r="A55" s="115" t="s">
        <v>10</v>
      </c>
      <c r="B55" s="115"/>
      <c r="C55" s="115"/>
      <c r="D55" s="115"/>
      <c r="E55" s="115"/>
      <c r="F55" s="115"/>
      <c r="G55" s="115"/>
      <c r="H55" s="115"/>
      <c r="I55" s="115"/>
      <c r="J55" s="115"/>
      <c r="K55" s="115"/>
      <c r="L55" s="115"/>
      <c r="M55" s="115"/>
      <c r="N55" s="115"/>
      <c r="O55" s="115"/>
      <c r="P55" s="115"/>
      <c r="Q55" s="115"/>
    </row>
  </sheetData>
  <autoFilter ref="A4:U53" xr:uid="{00000000-0009-0000-0000-000000000000}">
    <filterColumn colId="0" showButton="0"/>
  </autoFilter>
  <mergeCells count="21">
    <mergeCell ref="A55:Q55"/>
    <mergeCell ref="A4:B4"/>
    <mergeCell ref="Q4:Q5"/>
    <mergeCell ref="C4:C5"/>
    <mergeCell ref="D4:D5"/>
    <mergeCell ref="E4:E5"/>
    <mergeCell ref="F4:F5"/>
    <mergeCell ref="G4:G5"/>
    <mergeCell ref="H4:H5"/>
    <mergeCell ref="I4:I5"/>
    <mergeCell ref="J4:J5"/>
    <mergeCell ref="M4:M5"/>
    <mergeCell ref="N4:N5"/>
    <mergeCell ref="O4:O5"/>
    <mergeCell ref="U4:U5"/>
    <mergeCell ref="S4:S5"/>
    <mergeCell ref="T4:T5"/>
    <mergeCell ref="P4:P5"/>
    <mergeCell ref="D3:O3"/>
    <mergeCell ref="K4:K5"/>
    <mergeCell ref="L4:L5"/>
  </mergeCells>
  <dataValidations disablePrompts="1" count="1">
    <dataValidation type="list" allowBlank="1" showInputMessage="1" showErrorMessage="1" sqref="P9:P25 P34:P52 N34:N52 N9:N25 N28:N32 P28:P32" xr:uid="{00000000-0002-0000-0000-000000000000}">
      <formula1>$Z$11:$Z$14</formula1>
    </dataValidation>
  </dataValidations>
  <hyperlinks>
    <hyperlink ref="C2" r:id="rId1" xr:uid="{00000000-0004-0000-0000-000000000000}"/>
  </hyperlinks>
  <pageMargins left="0.2" right="0.2" top="0.25" bottom="0.25" header="0.3" footer="0.3"/>
  <pageSetup paperSize="5" scale="88" fitToHeight="0" orientation="landscape" horizontalDpi="200" verticalDpi="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6"/>
  <sheetViews>
    <sheetView tabSelected="1" topLeftCell="A13" zoomScale="55" zoomScaleNormal="55" workbookViewId="0">
      <selection activeCell="D28" sqref="D28"/>
    </sheetView>
  </sheetViews>
  <sheetFormatPr defaultColWidth="8.81640625" defaultRowHeight="15.5" x14ac:dyDescent="0.35"/>
  <cols>
    <col min="1" max="1" width="76.81640625" style="12" bestFit="1" customWidth="1"/>
    <col min="2" max="2" width="16.1796875" style="13" bestFit="1" customWidth="1"/>
    <col min="3" max="8" width="35.81640625" style="13" customWidth="1"/>
    <col min="9" max="9" width="108.81640625" style="13" hidden="1" customWidth="1"/>
    <col min="10" max="11" width="137.81640625" style="13" hidden="1" customWidth="1"/>
    <col min="12" max="12" width="38.81640625" style="13" hidden="1" customWidth="1"/>
    <col min="13" max="13" width="70.1796875" style="13" bestFit="1" customWidth="1"/>
    <col min="14" max="14" width="23.453125" style="13" bestFit="1" customWidth="1"/>
    <col min="15" max="15" width="29.1796875" style="13" bestFit="1" customWidth="1"/>
    <col min="16" max="16" width="54.7265625" style="14" customWidth="1"/>
    <col min="17" max="17" width="39.453125" style="12" customWidth="1"/>
    <col min="18" max="18" width="0.81640625" style="12" customWidth="1"/>
    <col min="19" max="19" width="70.81640625" style="14" bestFit="1" customWidth="1"/>
    <col min="20" max="20" width="21.54296875" style="14" customWidth="1"/>
    <col min="21" max="21" width="22.54296875" style="73" customWidth="1"/>
    <col min="22" max="16384" width="8.81640625" style="12"/>
  </cols>
  <sheetData>
    <row r="1" spans="1:26" x14ac:dyDescent="0.35">
      <c r="A1" s="117" t="s">
        <v>6</v>
      </c>
      <c r="B1" s="118"/>
      <c r="C1" s="118"/>
      <c r="D1" s="118"/>
      <c r="E1" s="118"/>
      <c r="F1" s="118"/>
      <c r="G1" s="118"/>
      <c r="H1" s="118"/>
      <c r="I1" s="118"/>
      <c r="J1" s="118"/>
      <c r="K1" s="118"/>
      <c r="L1" s="118"/>
      <c r="M1" s="118"/>
      <c r="N1" s="118"/>
      <c r="O1" s="118"/>
      <c r="P1" s="118"/>
      <c r="Q1" s="119"/>
      <c r="S1" s="12"/>
      <c r="T1" s="12"/>
      <c r="U1" s="12"/>
    </row>
    <row r="2" spans="1:26" x14ac:dyDescent="0.35">
      <c r="A2" s="120"/>
      <c r="B2" s="121"/>
      <c r="C2" s="121"/>
      <c r="D2" s="121"/>
      <c r="E2" s="121"/>
      <c r="F2" s="121"/>
      <c r="G2" s="121"/>
      <c r="H2" s="121"/>
      <c r="I2" s="121"/>
      <c r="J2" s="121"/>
      <c r="K2" s="121"/>
      <c r="L2" s="121"/>
      <c r="M2" s="121"/>
      <c r="N2" s="121"/>
      <c r="O2" s="121"/>
      <c r="P2" s="121"/>
      <c r="Q2" s="122"/>
      <c r="S2" s="12"/>
      <c r="T2" s="12"/>
      <c r="U2" s="12"/>
    </row>
    <row r="3" spans="1:26" x14ac:dyDescent="0.35">
      <c r="S3" s="12"/>
      <c r="T3" s="12"/>
      <c r="U3" s="12"/>
    </row>
    <row r="4" spans="1:26" x14ac:dyDescent="0.35">
      <c r="A4" s="15" t="s">
        <v>26</v>
      </c>
      <c r="S4" s="12"/>
      <c r="T4" s="12"/>
      <c r="U4" s="12"/>
    </row>
    <row r="5" spans="1:26" ht="18.649999999999999" customHeight="1" x14ac:dyDescent="0.35">
      <c r="A5" s="16" t="s">
        <v>25</v>
      </c>
      <c r="S5" s="12"/>
      <c r="T5" s="12"/>
      <c r="U5" s="12"/>
    </row>
    <row r="6" spans="1:26" ht="16" thickBot="1" x14ac:dyDescent="0.4">
      <c r="S6" s="12"/>
      <c r="T6" s="12"/>
      <c r="U6" s="12"/>
    </row>
    <row r="7" spans="1:26" ht="16" thickBot="1" x14ac:dyDescent="0.4">
      <c r="A7" s="17" t="s">
        <v>7</v>
      </c>
      <c r="B7" s="18"/>
      <c r="C7" s="18"/>
      <c r="D7" s="18"/>
      <c r="E7" s="18"/>
      <c r="F7" s="18"/>
      <c r="G7" s="18"/>
      <c r="H7" s="18"/>
      <c r="I7" s="18"/>
      <c r="J7" s="18"/>
      <c r="K7" s="18"/>
      <c r="L7" s="18"/>
      <c r="M7" s="18"/>
      <c r="N7" s="18"/>
      <c r="O7" s="18"/>
      <c r="P7" s="19"/>
      <c r="Q7" s="20"/>
      <c r="S7" s="12"/>
      <c r="T7" s="12"/>
      <c r="U7" s="12"/>
    </row>
    <row r="8" spans="1:26" s="14" customFormat="1" ht="16" thickBot="1" x14ac:dyDescent="0.4">
      <c r="A8" s="21"/>
      <c r="B8" s="22"/>
      <c r="C8" s="22"/>
      <c r="D8" s="22"/>
      <c r="E8" s="22"/>
      <c r="F8" s="23" t="s">
        <v>88</v>
      </c>
      <c r="G8" s="22"/>
      <c r="H8" s="24"/>
      <c r="I8" s="22"/>
      <c r="J8" s="22"/>
      <c r="K8" s="22"/>
      <c r="L8" s="22"/>
      <c r="M8" s="22"/>
      <c r="N8" s="22"/>
      <c r="O8" s="22"/>
      <c r="P8" s="22"/>
      <c r="Q8" s="22"/>
    </row>
    <row r="9" spans="1:26" ht="16" thickBot="1" x14ac:dyDescent="0.4">
      <c r="A9" s="25" t="s">
        <v>126</v>
      </c>
      <c r="B9" s="26">
        <v>500000</v>
      </c>
      <c r="C9" s="97" t="s">
        <v>105</v>
      </c>
      <c r="Q9" s="22"/>
      <c r="S9" s="12"/>
      <c r="T9" s="12"/>
      <c r="U9" s="12"/>
    </row>
    <row r="10" spans="1:26" ht="19" customHeight="1" x14ac:dyDescent="0.35">
      <c r="A10" s="28"/>
      <c r="B10" s="28"/>
      <c r="C10" s="28"/>
      <c r="D10" s="114" t="s">
        <v>87</v>
      </c>
      <c r="E10" s="114"/>
      <c r="F10" s="114"/>
      <c r="G10" s="114"/>
      <c r="H10" s="114"/>
      <c r="I10" s="114"/>
      <c r="J10" s="114"/>
      <c r="K10" s="114"/>
      <c r="L10" s="114"/>
      <c r="M10" s="114"/>
      <c r="N10" s="114"/>
      <c r="O10" s="114"/>
      <c r="Q10" s="28"/>
      <c r="S10" s="12"/>
      <c r="T10" s="12"/>
      <c r="U10" s="12"/>
    </row>
    <row r="11" spans="1:26" ht="27.65" customHeight="1" x14ac:dyDescent="0.35">
      <c r="A11" s="116" t="s">
        <v>5</v>
      </c>
      <c r="B11" s="116"/>
      <c r="C11" s="113" t="s">
        <v>11</v>
      </c>
      <c r="D11" s="113" t="s">
        <v>12</v>
      </c>
      <c r="E11" s="113" t="s">
        <v>13</v>
      </c>
      <c r="F11" s="113" t="s">
        <v>19</v>
      </c>
      <c r="G11" s="113" t="s">
        <v>24</v>
      </c>
      <c r="H11" s="113" t="s">
        <v>14</v>
      </c>
      <c r="I11" s="113" t="s">
        <v>15</v>
      </c>
      <c r="J11" s="113" t="s">
        <v>16</v>
      </c>
      <c r="K11" s="113" t="s">
        <v>23</v>
      </c>
      <c r="L11" s="113" t="s">
        <v>22</v>
      </c>
      <c r="M11" s="113" t="s">
        <v>17</v>
      </c>
      <c r="N11" s="113" t="s">
        <v>21</v>
      </c>
      <c r="O11" s="113" t="s">
        <v>18</v>
      </c>
      <c r="P11" s="113" t="s">
        <v>8</v>
      </c>
      <c r="Q11" s="113" t="s">
        <v>9</v>
      </c>
      <c r="R11" s="29"/>
      <c r="S11" s="113" t="s">
        <v>20</v>
      </c>
      <c r="T11" s="113" t="s">
        <v>27</v>
      </c>
      <c r="U11" s="113" t="s">
        <v>28</v>
      </c>
    </row>
    <row r="12" spans="1:26" ht="131.5" customHeight="1" x14ac:dyDescent="0.35">
      <c r="A12" s="30" t="s">
        <v>111</v>
      </c>
      <c r="B12" s="31" t="s">
        <v>79</v>
      </c>
      <c r="C12" s="113"/>
      <c r="D12" s="113"/>
      <c r="E12" s="113"/>
      <c r="F12" s="113"/>
      <c r="G12" s="113"/>
      <c r="H12" s="113"/>
      <c r="I12" s="113"/>
      <c r="J12" s="113"/>
      <c r="K12" s="113"/>
      <c r="L12" s="113"/>
      <c r="M12" s="113"/>
      <c r="N12" s="113"/>
      <c r="O12" s="113"/>
      <c r="P12" s="113"/>
      <c r="Q12" s="113"/>
      <c r="R12" s="29"/>
      <c r="S12" s="113"/>
      <c r="T12" s="113"/>
      <c r="U12" s="113"/>
    </row>
    <row r="13" spans="1:26" ht="1.75" customHeight="1" x14ac:dyDescent="0.35">
      <c r="A13" s="32" t="s">
        <v>112</v>
      </c>
      <c r="B13" s="33"/>
      <c r="C13" s="34"/>
      <c r="D13" s="33"/>
      <c r="E13" s="33"/>
      <c r="F13" s="33"/>
      <c r="G13" s="33"/>
      <c r="H13" s="33"/>
      <c r="I13" s="33"/>
      <c r="J13" s="33"/>
      <c r="K13" s="33"/>
      <c r="L13" s="33"/>
      <c r="M13" s="33"/>
      <c r="N13" s="33"/>
      <c r="O13" s="33"/>
      <c r="P13" s="35"/>
      <c r="Q13" s="36"/>
      <c r="R13" s="37"/>
      <c r="S13" s="36"/>
      <c r="T13" s="38"/>
      <c r="U13" s="36"/>
      <c r="Z13" s="39"/>
    </row>
    <row r="14" spans="1:26" x14ac:dyDescent="0.35">
      <c r="A14" s="40" t="s">
        <v>74</v>
      </c>
      <c r="B14" s="41"/>
      <c r="C14" s="42"/>
      <c r="D14" s="43"/>
      <c r="E14" s="43"/>
      <c r="F14" s="43"/>
      <c r="G14" s="43"/>
      <c r="H14" s="43"/>
      <c r="I14" s="43"/>
      <c r="J14" s="43"/>
      <c r="K14" s="43"/>
      <c r="L14" s="43"/>
      <c r="M14" s="43"/>
      <c r="N14" s="43"/>
      <c r="O14" s="43"/>
      <c r="P14" s="43"/>
      <c r="Q14" s="44"/>
      <c r="R14" s="45"/>
      <c r="S14" s="46"/>
      <c r="T14" s="47"/>
      <c r="U14" s="46"/>
      <c r="V14" s="48"/>
    </row>
    <row r="15" spans="1:26" ht="31" x14ac:dyDescent="0.35">
      <c r="A15" s="49" t="s">
        <v>106</v>
      </c>
      <c r="B15" s="50">
        <v>63313374.229999989</v>
      </c>
      <c r="C15" s="42" t="str">
        <f t="shared" ref="C15:C29" si="0">IF(B15&gt;$B$9,"Yes", "No")</f>
        <v>Yes</v>
      </c>
      <c r="D15" s="43" t="s">
        <v>2</v>
      </c>
      <c r="E15" s="43" t="s">
        <v>2</v>
      </c>
      <c r="F15" s="43" t="s">
        <v>2</v>
      </c>
      <c r="G15" s="43" t="s">
        <v>47</v>
      </c>
      <c r="H15" s="43" t="s">
        <v>2</v>
      </c>
      <c r="I15" s="43" t="s">
        <v>2</v>
      </c>
      <c r="J15" s="43" t="s">
        <v>2</v>
      </c>
      <c r="K15" s="43" t="s">
        <v>2</v>
      </c>
      <c r="L15" s="43" t="s">
        <v>2</v>
      </c>
      <c r="M15" s="51" t="s">
        <v>84</v>
      </c>
      <c r="N15" s="43" t="s">
        <v>1</v>
      </c>
      <c r="O15" s="43" t="s">
        <v>46</v>
      </c>
      <c r="P15" s="43" t="s">
        <v>1</v>
      </c>
      <c r="Q15" s="44" t="s">
        <v>46</v>
      </c>
      <c r="R15" s="45"/>
      <c r="S15" s="50">
        <f>B15</f>
        <v>63313374.229999989</v>
      </c>
      <c r="T15" s="50">
        <f>B15</f>
        <v>63313374.229999989</v>
      </c>
      <c r="U15" s="50">
        <f>B15</f>
        <v>63313374.229999989</v>
      </c>
      <c r="V15" s="48"/>
    </row>
    <row r="16" spans="1:26" x14ac:dyDescent="0.35">
      <c r="A16" s="49" t="s">
        <v>127</v>
      </c>
      <c r="B16" s="50">
        <v>47060942.609999999</v>
      </c>
      <c r="C16" s="42" t="str">
        <f t="shared" ref="C16:C19" si="1">IF(B16&gt;$B$9,"Yes", "No")</f>
        <v>Yes</v>
      </c>
      <c r="D16" s="43" t="s">
        <v>2</v>
      </c>
      <c r="E16" s="43" t="s">
        <v>2</v>
      </c>
      <c r="F16" s="43" t="s">
        <v>2</v>
      </c>
      <c r="G16" s="43" t="s">
        <v>47</v>
      </c>
      <c r="H16" s="43" t="s">
        <v>2</v>
      </c>
      <c r="I16" s="43" t="s">
        <v>2</v>
      </c>
      <c r="J16" s="43" t="s">
        <v>2</v>
      </c>
      <c r="K16" s="43" t="s">
        <v>2</v>
      </c>
      <c r="L16" s="43" t="s">
        <v>2</v>
      </c>
      <c r="M16" s="43" t="s">
        <v>48</v>
      </c>
      <c r="N16" s="43" t="s">
        <v>2</v>
      </c>
      <c r="O16" s="43" t="s">
        <v>46</v>
      </c>
      <c r="P16" s="43" t="s">
        <v>1</v>
      </c>
      <c r="Q16" s="44" t="s">
        <v>46</v>
      </c>
      <c r="R16" s="45"/>
      <c r="S16" s="50">
        <f t="shared" ref="S16:S19" si="2">B16</f>
        <v>47060942.609999999</v>
      </c>
      <c r="T16" s="50">
        <f t="shared" ref="T16:T19" si="3">B16</f>
        <v>47060942.609999999</v>
      </c>
      <c r="U16" s="50">
        <f t="shared" ref="U16:U19" si="4">B16</f>
        <v>47060942.609999999</v>
      </c>
      <c r="V16" s="48"/>
    </row>
    <row r="17" spans="1:22" x14ac:dyDescent="0.35">
      <c r="A17" s="49" t="s">
        <v>128</v>
      </c>
      <c r="B17" s="50">
        <v>10360428.630000001</v>
      </c>
      <c r="C17" s="42" t="str">
        <f t="shared" si="1"/>
        <v>Yes</v>
      </c>
      <c r="D17" s="43" t="s">
        <v>2</v>
      </c>
      <c r="E17" s="43" t="s">
        <v>2</v>
      </c>
      <c r="F17" s="43" t="s">
        <v>2</v>
      </c>
      <c r="G17" s="43" t="s">
        <v>47</v>
      </c>
      <c r="H17" s="43" t="s">
        <v>2</v>
      </c>
      <c r="I17" s="43" t="s">
        <v>2</v>
      </c>
      <c r="J17" s="43" t="s">
        <v>2</v>
      </c>
      <c r="K17" s="43" t="s">
        <v>2</v>
      </c>
      <c r="L17" s="43" t="s">
        <v>2</v>
      </c>
      <c r="M17" s="43" t="s">
        <v>48</v>
      </c>
      <c r="N17" s="43" t="s">
        <v>2</v>
      </c>
      <c r="O17" s="43" t="s">
        <v>46</v>
      </c>
      <c r="P17" s="43" t="s">
        <v>1</v>
      </c>
      <c r="Q17" s="44" t="s">
        <v>46</v>
      </c>
      <c r="R17" s="45"/>
      <c r="S17" s="50">
        <f t="shared" si="2"/>
        <v>10360428.630000001</v>
      </c>
      <c r="T17" s="50">
        <f t="shared" si="3"/>
        <v>10360428.630000001</v>
      </c>
      <c r="U17" s="50">
        <f t="shared" si="4"/>
        <v>10360428.630000001</v>
      </c>
      <c r="V17" s="48"/>
    </row>
    <row r="18" spans="1:22" x14ac:dyDescent="0.35">
      <c r="A18" s="49" t="s">
        <v>129</v>
      </c>
      <c r="B18" s="50">
        <v>68095.94</v>
      </c>
      <c r="C18" s="42" t="str">
        <f t="shared" si="1"/>
        <v>No</v>
      </c>
      <c r="D18" s="43" t="s">
        <v>2</v>
      </c>
      <c r="E18" s="43" t="s">
        <v>2</v>
      </c>
      <c r="F18" s="43" t="s">
        <v>2</v>
      </c>
      <c r="G18" s="43" t="s">
        <v>47</v>
      </c>
      <c r="H18" s="43" t="s">
        <v>2</v>
      </c>
      <c r="I18" s="43" t="s">
        <v>2</v>
      </c>
      <c r="J18" s="43" t="s">
        <v>2</v>
      </c>
      <c r="K18" s="43" t="s">
        <v>2</v>
      </c>
      <c r="L18" s="43" t="s">
        <v>2</v>
      </c>
      <c r="M18" s="43" t="s">
        <v>48</v>
      </c>
      <c r="N18" s="43" t="s">
        <v>2</v>
      </c>
      <c r="O18" s="43" t="s">
        <v>46</v>
      </c>
      <c r="P18" s="43" t="s">
        <v>2</v>
      </c>
      <c r="Q18" s="44" t="s">
        <v>46</v>
      </c>
      <c r="R18" s="45"/>
      <c r="S18" s="50">
        <f t="shared" si="2"/>
        <v>68095.94</v>
      </c>
      <c r="T18" s="50">
        <f t="shared" si="3"/>
        <v>68095.94</v>
      </c>
      <c r="U18" s="50">
        <f t="shared" si="4"/>
        <v>68095.94</v>
      </c>
      <c r="V18" s="48"/>
    </row>
    <row r="19" spans="1:22" x14ac:dyDescent="0.35">
      <c r="A19" s="49" t="s">
        <v>130</v>
      </c>
      <c r="B19" s="50">
        <v>3691164.76</v>
      </c>
      <c r="C19" s="42" t="str">
        <f t="shared" si="1"/>
        <v>Yes</v>
      </c>
      <c r="D19" s="43" t="s">
        <v>2</v>
      </c>
      <c r="E19" s="43" t="s">
        <v>2</v>
      </c>
      <c r="F19" s="43" t="s">
        <v>2</v>
      </c>
      <c r="G19" s="43" t="s">
        <v>47</v>
      </c>
      <c r="H19" s="43" t="s">
        <v>2</v>
      </c>
      <c r="I19" s="43" t="s">
        <v>2</v>
      </c>
      <c r="J19" s="43" t="s">
        <v>2</v>
      </c>
      <c r="K19" s="43" t="s">
        <v>2</v>
      </c>
      <c r="L19" s="43" t="s">
        <v>2</v>
      </c>
      <c r="M19" s="43" t="s">
        <v>48</v>
      </c>
      <c r="N19" s="43" t="s">
        <v>2</v>
      </c>
      <c r="O19" s="43" t="s">
        <v>46</v>
      </c>
      <c r="P19" s="43" t="s">
        <v>1</v>
      </c>
      <c r="Q19" s="44" t="s">
        <v>46</v>
      </c>
      <c r="R19" s="45"/>
      <c r="S19" s="50">
        <f t="shared" si="2"/>
        <v>3691164.76</v>
      </c>
      <c r="T19" s="50">
        <f t="shared" si="3"/>
        <v>3691164.76</v>
      </c>
      <c r="U19" s="50">
        <f t="shared" si="4"/>
        <v>3691164.76</v>
      </c>
      <c r="V19" s="48"/>
    </row>
    <row r="20" spans="1:22" x14ac:dyDescent="0.35">
      <c r="A20" s="52" t="s">
        <v>124</v>
      </c>
      <c r="B20" s="53">
        <f>B15-SUM(B16:B19)</f>
        <v>2132742.2899999917</v>
      </c>
      <c r="C20" s="42"/>
      <c r="D20" s="43"/>
      <c r="E20" s="43"/>
      <c r="F20" s="43"/>
      <c r="G20" s="43"/>
      <c r="H20" s="43"/>
      <c r="I20" s="43"/>
      <c r="J20" s="43"/>
      <c r="K20" s="43"/>
      <c r="L20" s="43"/>
      <c r="M20" s="43"/>
      <c r="N20" s="43"/>
      <c r="O20" s="43"/>
      <c r="P20" s="43"/>
      <c r="Q20" s="44"/>
      <c r="R20" s="45"/>
      <c r="S20" s="53">
        <f>S15-SUM(S16:S19)</f>
        <v>2132742.2899999917</v>
      </c>
      <c r="T20" s="53">
        <f>T15-SUM(T16:T19)</f>
        <v>2132742.2899999917</v>
      </c>
      <c r="U20" s="53">
        <f>U15-SUM(U16:U19)</f>
        <v>2132742.2899999917</v>
      </c>
      <c r="V20" s="48"/>
    </row>
    <row r="21" spans="1:22" x14ac:dyDescent="0.35">
      <c r="A21" s="54" t="s">
        <v>107</v>
      </c>
      <c r="B21" s="50">
        <v>1988826</v>
      </c>
      <c r="C21" s="42" t="str">
        <f t="shared" si="0"/>
        <v>Yes</v>
      </c>
      <c r="D21" s="43" t="s">
        <v>2</v>
      </c>
      <c r="E21" s="43" t="s">
        <v>2</v>
      </c>
      <c r="F21" s="43" t="s">
        <v>2</v>
      </c>
      <c r="G21" s="43" t="s">
        <v>47</v>
      </c>
      <c r="H21" s="43" t="s">
        <v>2</v>
      </c>
      <c r="I21" s="43" t="s">
        <v>2</v>
      </c>
      <c r="J21" s="43" t="s">
        <v>2</v>
      </c>
      <c r="K21" s="43" t="s">
        <v>2</v>
      </c>
      <c r="L21" s="43" t="s">
        <v>2</v>
      </c>
      <c r="M21" s="43" t="s">
        <v>48</v>
      </c>
      <c r="N21" s="43" t="s">
        <v>2</v>
      </c>
      <c r="O21" s="43" t="s">
        <v>46</v>
      </c>
      <c r="P21" s="43" t="s">
        <v>1</v>
      </c>
      <c r="Q21" s="44" t="s">
        <v>46</v>
      </c>
      <c r="R21" s="45"/>
      <c r="S21" s="50">
        <f>B21</f>
        <v>1988826</v>
      </c>
      <c r="T21" s="50">
        <f t="shared" ref="T21:T29" si="5">B21</f>
        <v>1988826</v>
      </c>
      <c r="U21" s="50">
        <f>B21</f>
        <v>1988826</v>
      </c>
      <c r="V21" s="48"/>
    </row>
    <row r="22" spans="1:22" x14ac:dyDescent="0.35">
      <c r="A22" s="54" t="s">
        <v>132</v>
      </c>
      <c r="B22" s="50">
        <v>4497077</v>
      </c>
      <c r="C22" s="42" t="str">
        <f t="shared" ref="C22" si="6">IF(B22&gt;$B$9,"Yes", "No")</f>
        <v>Yes</v>
      </c>
      <c r="D22" s="43" t="s">
        <v>2</v>
      </c>
      <c r="E22" s="43" t="s">
        <v>2</v>
      </c>
      <c r="F22" s="43" t="s">
        <v>2</v>
      </c>
      <c r="G22" s="43" t="s">
        <v>47</v>
      </c>
      <c r="H22" s="43" t="s">
        <v>2</v>
      </c>
      <c r="I22" s="43" t="s">
        <v>2</v>
      </c>
      <c r="J22" s="43" t="s">
        <v>2</v>
      </c>
      <c r="K22" s="43" t="s">
        <v>2</v>
      </c>
      <c r="L22" s="43" t="s">
        <v>2</v>
      </c>
      <c r="M22" s="43" t="s">
        <v>48</v>
      </c>
      <c r="N22" s="43" t="s">
        <v>1</v>
      </c>
      <c r="O22" s="43" t="s">
        <v>46</v>
      </c>
      <c r="P22" s="43" t="s">
        <v>1</v>
      </c>
      <c r="Q22" s="44" t="s">
        <v>46</v>
      </c>
      <c r="R22" s="45"/>
      <c r="S22" s="50">
        <f t="shared" ref="S22" si="7">B22</f>
        <v>4497077</v>
      </c>
      <c r="T22" s="50">
        <f t="shared" ref="T22" si="8">B22</f>
        <v>4497077</v>
      </c>
      <c r="U22" s="50">
        <f t="shared" ref="U22" si="9">B22</f>
        <v>4497077</v>
      </c>
      <c r="V22" s="48"/>
    </row>
    <row r="23" spans="1:22" x14ac:dyDescent="0.35">
      <c r="A23" s="54" t="s">
        <v>133</v>
      </c>
      <c r="B23" s="50">
        <v>1357773</v>
      </c>
      <c r="C23" s="42" t="str">
        <f t="shared" si="0"/>
        <v>Yes</v>
      </c>
      <c r="D23" s="43" t="s">
        <v>2</v>
      </c>
      <c r="E23" s="43" t="s">
        <v>2</v>
      </c>
      <c r="F23" s="43" t="s">
        <v>2</v>
      </c>
      <c r="G23" s="43" t="s">
        <v>47</v>
      </c>
      <c r="H23" s="43" t="s">
        <v>2</v>
      </c>
      <c r="I23" s="43" t="s">
        <v>2</v>
      </c>
      <c r="J23" s="43" t="s">
        <v>2</v>
      </c>
      <c r="K23" s="43" t="s">
        <v>2</v>
      </c>
      <c r="L23" s="43" t="s">
        <v>2</v>
      </c>
      <c r="M23" s="43" t="s">
        <v>48</v>
      </c>
      <c r="N23" s="43" t="s">
        <v>1</v>
      </c>
      <c r="O23" s="43" t="s">
        <v>46</v>
      </c>
      <c r="P23" s="43" t="s">
        <v>1</v>
      </c>
      <c r="Q23" s="44" t="s">
        <v>46</v>
      </c>
      <c r="R23" s="45"/>
      <c r="S23" s="50">
        <f t="shared" ref="S23:S29" si="10">B23</f>
        <v>1357773</v>
      </c>
      <c r="T23" s="50">
        <f t="shared" si="5"/>
        <v>1357773</v>
      </c>
      <c r="U23" s="50">
        <f t="shared" ref="U23:U25" si="11">B23</f>
        <v>1357773</v>
      </c>
      <c r="V23" s="48"/>
    </row>
    <row r="24" spans="1:22" x14ac:dyDescent="0.35">
      <c r="A24" s="54" t="s">
        <v>108</v>
      </c>
      <c r="B24" s="50">
        <v>1002942</v>
      </c>
      <c r="C24" s="42" t="str">
        <f t="shared" si="0"/>
        <v>Yes</v>
      </c>
      <c r="D24" s="43" t="s">
        <v>2</v>
      </c>
      <c r="E24" s="43" t="s">
        <v>2</v>
      </c>
      <c r="F24" s="43" t="s">
        <v>2</v>
      </c>
      <c r="G24" s="43" t="s">
        <v>47</v>
      </c>
      <c r="H24" s="43" t="s">
        <v>2</v>
      </c>
      <c r="I24" s="43" t="s">
        <v>2</v>
      </c>
      <c r="J24" s="43" t="s">
        <v>2</v>
      </c>
      <c r="K24" s="43" t="s">
        <v>2</v>
      </c>
      <c r="L24" s="43" t="s">
        <v>2</v>
      </c>
      <c r="M24" s="43" t="s">
        <v>48</v>
      </c>
      <c r="N24" s="43" t="s">
        <v>2</v>
      </c>
      <c r="O24" s="43" t="s">
        <v>46</v>
      </c>
      <c r="P24" s="43" t="s">
        <v>1</v>
      </c>
      <c r="Q24" s="44" t="s">
        <v>46</v>
      </c>
      <c r="R24" s="45"/>
      <c r="S24" s="50">
        <f t="shared" si="10"/>
        <v>1002942</v>
      </c>
      <c r="T24" s="50">
        <f t="shared" si="5"/>
        <v>1002942</v>
      </c>
      <c r="U24" s="50">
        <f t="shared" si="11"/>
        <v>1002942</v>
      </c>
      <c r="V24" s="48"/>
    </row>
    <row r="25" spans="1:22" x14ac:dyDescent="0.35">
      <c r="A25" s="54" t="s">
        <v>125</v>
      </c>
      <c r="B25" s="50">
        <v>17889.524448341221</v>
      </c>
      <c r="C25" s="42" t="str">
        <f t="shared" ref="C25" si="12">IF(B25&gt;$B$9,"Yes", "No")</f>
        <v>No</v>
      </c>
      <c r="D25" s="43" t="s">
        <v>2</v>
      </c>
      <c r="E25" s="43" t="s">
        <v>2</v>
      </c>
      <c r="F25" s="43" t="s">
        <v>2</v>
      </c>
      <c r="G25" s="43" t="s">
        <v>47</v>
      </c>
      <c r="H25" s="43" t="s">
        <v>2</v>
      </c>
      <c r="I25" s="43" t="s">
        <v>2</v>
      </c>
      <c r="J25" s="43" t="s">
        <v>2</v>
      </c>
      <c r="K25" s="43" t="s">
        <v>2</v>
      </c>
      <c r="L25" s="43" t="s">
        <v>2</v>
      </c>
      <c r="M25" s="43" t="s">
        <v>48</v>
      </c>
      <c r="N25" s="43" t="s">
        <v>2</v>
      </c>
      <c r="O25" s="43" t="s">
        <v>46</v>
      </c>
      <c r="P25" s="43" t="s">
        <v>2</v>
      </c>
      <c r="Q25" s="44" t="s">
        <v>46</v>
      </c>
      <c r="R25" s="45"/>
      <c r="S25" s="50">
        <f t="shared" si="10"/>
        <v>17889.524448341221</v>
      </c>
      <c r="T25" s="50">
        <f t="shared" si="5"/>
        <v>17889.524448341221</v>
      </c>
      <c r="U25" s="50">
        <f t="shared" si="11"/>
        <v>17889.524448341221</v>
      </c>
      <c r="V25" s="48"/>
    </row>
    <row r="26" spans="1:22" x14ac:dyDescent="0.35">
      <c r="A26" s="55" t="s">
        <v>131</v>
      </c>
      <c r="B26" s="53">
        <f>B20+B21-B22-B23-B24+B25</f>
        <v>-2718334.1855516671</v>
      </c>
      <c r="C26" s="42"/>
      <c r="D26" s="43"/>
      <c r="E26" s="43"/>
      <c r="F26" s="43"/>
      <c r="G26" s="43"/>
      <c r="H26" s="43"/>
      <c r="I26" s="43"/>
      <c r="J26" s="43"/>
      <c r="K26" s="43"/>
      <c r="L26" s="43"/>
      <c r="M26" s="43"/>
      <c r="N26" s="43"/>
      <c r="O26" s="43"/>
      <c r="P26" s="43"/>
      <c r="Q26" s="44"/>
      <c r="R26" s="45"/>
      <c r="S26" s="53">
        <f>S20+S21-S22-S23-S24+S25</f>
        <v>-2718334.1855516671</v>
      </c>
      <c r="T26" s="53">
        <f t="shared" ref="T26:U26" si="13">T20+T21-T22-T23-T24+T25</f>
        <v>-2718334.1855516671</v>
      </c>
      <c r="U26" s="53">
        <f t="shared" si="13"/>
        <v>-2718334.1855516671</v>
      </c>
      <c r="V26" s="48"/>
    </row>
    <row r="27" spans="1:22" x14ac:dyDescent="0.35">
      <c r="A27" s="54" t="s">
        <v>75</v>
      </c>
      <c r="B27" s="50">
        <v>74331.64</v>
      </c>
      <c r="C27" s="42" t="str">
        <f t="shared" si="0"/>
        <v>No</v>
      </c>
      <c r="D27" s="43" t="s">
        <v>2</v>
      </c>
      <c r="E27" s="43" t="s">
        <v>2</v>
      </c>
      <c r="F27" s="43" t="s">
        <v>2</v>
      </c>
      <c r="G27" s="43" t="s">
        <v>47</v>
      </c>
      <c r="H27" s="43" t="s">
        <v>2</v>
      </c>
      <c r="I27" s="43" t="s">
        <v>2</v>
      </c>
      <c r="J27" s="43" t="s">
        <v>2</v>
      </c>
      <c r="K27" s="43" t="s">
        <v>2</v>
      </c>
      <c r="L27" s="43" t="s">
        <v>2</v>
      </c>
      <c r="M27" s="43" t="s">
        <v>48</v>
      </c>
      <c r="N27" s="43" t="s">
        <v>2</v>
      </c>
      <c r="O27" s="43" t="s">
        <v>46</v>
      </c>
      <c r="P27" s="43" t="s">
        <v>2</v>
      </c>
      <c r="Q27" s="44" t="s">
        <v>46</v>
      </c>
      <c r="R27" s="45"/>
      <c r="S27" s="50">
        <f t="shared" si="10"/>
        <v>74331.64</v>
      </c>
      <c r="T27" s="50">
        <f t="shared" si="5"/>
        <v>74331.64</v>
      </c>
      <c r="U27" s="50">
        <f>B27</f>
        <v>74331.64</v>
      </c>
      <c r="V27" s="48"/>
    </row>
    <row r="28" spans="1:22" ht="40.5" x14ac:dyDescent="0.35">
      <c r="A28" s="54" t="s">
        <v>109</v>
      </c>
      <c r="B28" s="50">
        <v>59761</v>
      </c>
      <c r="C28" s="42" t="str">
        <f t="shared" si="0"/>
        <v>No</v>
      </c>
      <c r="D28" s="43" t="s">
        <v>2</v>
      </c>
      <c r="E28" s="43" t="s">
        <v>2</v>
      </c>
      <c r="F28" s="43" t="s">
        <v>2</v>
      </c>
      <c r="G28" s="96" t="s">
        <v>118</v>
      </c>
      <c r="H28" s="43" t="s">
        <v>2</v>
      </c>
      <c r="I28" s="43" t="s">
        <v>2</v>
      </c>
      <c r="J28" s="43" t="s">
        <v>2</v>
      </c>
      <c r="K28" s="43" t="s">
        <v>2</v>
      </c>
      <c r="L28" s="96" t="s">
        <v>115</v>
      </c>
      <c r="M28" s="96" t="s">
        <v>116</v>
      </c>
      <c r="N28" s="43" t="s">
        <v>1</v>
      </c>
      <c r="O28" s="43" t="s">
        <v>46</v>
      </c>
      <c r="P28" s="43" t="s">
        <v>1</v>
      </c>
      <c r="Q28" s="112" t="s">
        <v>46</v>
      </c>
      <c r="R28" s="45"/>
      <c r="S28" s="50">
        <f t="shared" si="10"/>
        <v>59761</v>
      </c>
      <c r="T28" s="50">
        <f t="shared" si="5"/>
        <v>59761</v>
      </c>
      <c r="U28" s="50">
        <f t="shared" ref="U28:U29" si="14">B28</f>
        <v>59761</v>
      </c>
      <c r="V28" s="48"/>
    </row>
    <row r="29" spans="1:22" x14ac:dyDescent="0.35">
      <c r="A29" s="49" t="s">
        <v>110</v>
      </c>
      <c r="B29" s="50">
        <v>5220</v>
      </c>
      <c r="C29" s="42" t="str">
        <f t="shared" si="0"/>
        <v>No</v>
      </c>
      <c r="D29" s="43" t="s">
        <v>2</v>
      </c>
      <c r="E29" s="43" t="s">
        <v>2</v>
      </c>
      <c r="F29" s="43" t="s">
        <v>2</v>
      </c>
      <c r="G29" s="43" t="s">
        <v>47</v>
      </c>
      <c r="H29" s="43" t="s">
        <v>2</v>
      </c>
      <c r="I29" s="43" t="s">
        <v>2</v>
      </c>
      <c r="J29" s="43" t="s">
        <v>2</v>
      </c>
      <c r="K29" s="43" t="s">
        <v>2</v>
      </c>
      <c r="L29" s="43" t="s">
        <v>2</v>
      </c>
      <c r="M29" s="43" t="s">
        <v>48</v>
      </c>
      <c r="N29" s="43" t="s">
        <v>2</v>
      </c>
      <c r="O29" s="43" t="s">
        <v>46</v>
      </c>
      <c r="P29" s="43" t="s">
        <v>2</v>
      </c>
      <c r="Q29" s="44" t="s">
        <v>46</v>
      </c>
      <c r="R29" s="45"/>
      <c r="S29" s="50">
        <f t="shared" si="10"/>
        <v>5220</v>
      </c>
      <c r="T29" s="50">
        <f t="shared" si="5"/>
        <v>5220</v>
      </c>
      <c r="U29" s="50">
        <f t="shared" si="14"/>
        <v>5220</v>
      </c>
      <c r="V29" s="48"/>
    </row>
    <row r="30" spans="1:22" x14ac:dyDescent="0.35">
      <c r="A30" s="52" t="s">
        <v>76</v>
      </c>
      <c r="B30" s="53">
        <f>B26-SUM(B27:B29)</f>
        <v>-2857646.8255516673</v>
      </c>
      <c r="C30" s="42"/>
      <c r="D30" s="50"/>
      <c r="E30" s="50"/>
      <c r="F30" s="43"/>
      <c r="G30" s="43"/>
      <c r="H30" s="43"/>
      <c r="I30" s="50"/>
      <c r="J30" s="50"/>
      <c r="K30" s="50"/>
      <c r="L30" s="50"/>
      <c r="M30" s="50"/>
      <c r="N30" s="50"/>
      <c r="O30" s="50"/>
      <c r="P30" s="50"/>
      <c r="Q30" s="46"/>
      <c r="R30" s="45"/>
      <c r="S30" s="53">
        <f>S26-SUM(S27:S29)</f>
        <v>-2857646.8255516673</v>
      </c>
      <c r="T30" s="53">
        <f t="shared" ref="T30:U30" si="15">T26-SUM(T27:T29)</f>
        <v>-2857646.8255516673</v>
      </c>
      <c r="U30" s="53">
        <f t="shared" si="15"/>
        <v>-2857646.8255516673</v>
      </c>
      <c r="V30" s="48"/>
    </row>
    <row r="31" spans="1:22" s="59" customFormat="1" ht="40.5" x14ac:dyDescent="0.35">
      <c r="A31" s="54" t="s">
        <v>77</v>
      </c>
      <c r="B31" s="50">
        <v>508505</v>
      </c>
      <c r="C31" s="42" t="str">
        <f>IF(B31&gt;$B$9,"Yes", "No")</f>
        <v>Yes</v>
      </c>
      <c r="D31" s="43" t="s">
        <v>2</v>
      </c>
      <c r="E31" s="43" t="s">
        <v>2</v>
      </c>
      <c r="F31" s="43" t="s">
        <v>2</v>
      </c>
      <c r="G31" s="96" t="s">
        <v>117</v>
      </c>
      <c r="H31" s="43" t="s">
        <v>2</v>
      </c>
      <c r="I31" s="43" t="s">
        <v>2</v>
      </c>
      <c r="J31" s="43" t="s">
        <v>2</v>
      </c>
      <c r="K31" s="43" t="s">
        <v>2</v>
      </c>
      <c r="L31" s="43" t="s">
        <v>2</v>
      </c>
      <c r="M31" s="56" t="s">
        <v>83</v>
      </c>
      <c r="N31" s="43" t="s">
        <v>1</v>
      </c>
      <c r="O31" s="43" t="s">
        <v>46</v>
      </c>
      <c r="P31" s="43" t="s">
        <v>1</v>
      </c>
      <c r="Q31" s="44" t="s">
        <v>46</v>
      </c>
      <c r="R31" s="57"/>
      <c r="S31" s="50">
        <f t="shared" ref="S31" si="16">B31</f>
        <v>508505</v>
      </c>
      <c r="T31" s="50">
        <f t="shared" ref="T31" si="17">B31</f>
        <v>508505</v>
      </c>
      <c r="U31" s="50">
        <f t="shared" ref="U31" si="18">B31</f>
        <v>508505</v>
      </c>
      <c r="V31" s="58"/>
    </row>
    <row r="32" spans="1:22" x14ac:dyDescent="0.35">
      <c r="A32" s="60" t="s">
        <v>78</v>
      </c>
      <c r="B32" s="61">
        <f>B30-B31</f>
        <v>-3366151.8255516673</v>
      </c>
      <c r="C32" s="62"/>
      <c r="D32" s="43"/>
      <c r="E32" s="43"/>
      <c r="F32" s="43"/>
      <c r="G32" s="43"/>
      <c r="H32" s="43"/>
      <c r="I32" s="43"/>
      <c r="J32" s="43"/>
      <c r="K32" s="43"/>
      <c r="L32" s="43"/>
      <c r="M32" s="43"/>
      <c r="N32" s="43"/>
      <c r="O32" s="43"/>
      <c r="P32" s="43"/>
      <c r="Q32" s="44"/>
      <c r="R32" s="37"/>
      <c r="S32" s="61">
        <f>S30-S31</f>
        <v>-3366151.8255516673</v>
      </c>
      <c r="T32" s="61">
        <f t="shared" ref="T32:U32" si="19">T30-T31</f>
        <v>-3366151.8255516673</v>
      </c>
      <c r="U32" s="61">
        <f t="shared" si="19"/>
        <v>-3366151.8255516673</v>
      </c>
    </row>
    <row r="33" spans="1:21" ht="16" thickBot="1" x14ac:dyDescent="0.4">
      <c r="A33" s="63"/>
      <c r="B33" s="64"/>
      <c r="C33" s="65"/>
      <c r="D33" s="66"/>
      <c r="E33" s="66"/>
      <c r="F33" s="66"/>
      <c r="G33" s="66"/>
      <c r="H33" s="66"/>
      <c r="I33" s="66"/>
      <c r="J33" s="66"/>
      <c r="K33" s="66"/>
      <c r="L33" s="66"/>
      <c r="M33" s="66"/>
      <c r="N33" s="66"/>
      <c r="O33" s="66"/>
      <c r="P33" s="66"/>
      <c r="Q33" s="67"/>
      <c r="R33" s="68"/>
      <c r="S33" s="63"/>
      <c r="T33" s="69"/>
      <c r="U33" s="63"/>
    </row>
    <row r="34" spans="1:21" ht="16" thickBot="1" x14ac:dyDescent="0.4">
      <c r="A34" s="70" t="s">
        <v>3</v>
      </c>
      <c r="B34" s="71"/>
      <c r="C34" s="71"/>
      <c r="D34" s="71"/>
      <c r="E34" s="71"/>
      <c r="F34" s="71"/>
      <c r="G34" s="71"/>
      <c r="H34" s="71"/>
      <c r="I34" s="71"/>
      <c r="J34" s="71"/>
      <c r="K34" s="71"/>
      <c r="L34" s="71"/>
      <c r="M34" s="71"/>
      <c r="N34" s="71"/>
      <c r="O34" s="71"/>
      <c r="P34" s="19"/>
      <c r="Q34" s="72"/>
    </row>
    <row r="36" spans="1:21" ht="31.75" customHeight="1" x14ac:dyDescent="0.35">
      <c r="A36" s="115" t="s">
        <v>10</v>
      </c>
      <c r="B36" s="115"/>
      <c r="C36" s="115"/>
      <c r="D36" s="115"/>
      <c r="E36" s="115"/>
      <c r="F36" s="115"/>
      <c r="G36" s="115"/>
      <c r="H36" s="115"/>
      <c r="I36" s="115"/>
      <c r="J36" s="115"/>
      <c r="K36" s="115"/>
      <c r="L36" s="115"/>
      <c r="M36" s="115"/>
      <c r="N36" s="115"/>
      <c r="O36" s="115"/>
      <c r="P36" s="115"/>
      <c r="Q36" s="115"/>
    </row>
  </sheetData>
  <autoFilter ref="A11:U36" xr:uid="{00000000-0009-0000-0000-000001000000}">
    <filterColumn colId="0" showButton="0"/>
  </autoFilter>
  <mergeCells count="22">
    <mergeCell ref="A1:Q2"/>
    <mergeCell ref="D10:O10"/>
    <mergeCell ref="A11:B11"/>
    <mergeCell ref="C11:C12"/>
    <mergeCell ref="D11:D12"/>
    <mergeCell ref="E11:E12"/>
    <mergeCell ref="F11:F12"/>
    <mergeCell ref="G11:G12"/>
    <mergeCell ref="H11:H12"/>
    <mergeCell ref="I11:I12"/>
    <mergeCell ref="S11:S12"/>
    <mergeCell ref="T11:T12"/>
    <mergeCell ref="U11:U12"/>
    <mergeCell ref="A36:Q36"/>
    <mergeCell ref="J11:J12"/>
    <mergeCell ref="K11:K12"/>
    <mergeCell ref="L11:L12"/>
    <mergeCell ref="M11:M12"/>
    <mergeCell ref="N11:N12"/>
    <mergeCell ref="O11:O12"/>
    <mergeCell ref="P11:P12"/>
    <mergeCell ref="Q11:Q12"/>
  </mergeCells>
  <dataValidations disablePrompts="1" count="1">
    <dataValidation type="list" allowBlank="1" showInputMessage="1" showErrorMessage="1" sqref="P14:P33 N14:N33" xr:uid="{00000000-0002-0000-0100-000000000000}">
      <formula1>#REF!</formula1>
    </dataValidation>
  </dataValidations>
  <hyperlinks>
    <hyperlink ref="A5" r:id="rId1" location="/toc?docid=0901ff81813a6038" xr:uid="{00000000-0004-0000-0100-000000000000}"/>
    <hyperlink ref="C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BreakPreview" zoomScale="115" workbookViewId="0">
      <selection activeCell="A46" sqref="A46"/>
    </sheetView>
  </sheetViews>
  <sheetFormatPr defaultRowHeight="14.5" x14ac:dyDescent="0.35"/>
  <cols>
    <col min="1" max="1" width="46.453125" bestFit="1" customWidth="1"/>
    <col min="2" max="2" width="12.81640625" bestFit="1" customWidth="1"/>
    <col min="3" max="3" width="8.81640625" style="5"/>
    <col min="4" max="4" width="16" customWidth="1"/>
  </cols>
  <sheetData>
    <row r="1" spans="1:3" ht="16.5" x14ac:dyDescent="0.45">
      <c r="A1" s="3" t="s">
        <v>51</v>
      </c>
      <c r="B1" s="2">
        <v>225123091.64700001</v>
      </c>
      <c r="C1" s="4" t="s">
        <v>1</v>
      </c>
    </row>
    <row r="2" spans="1:3" ht="16.5" x14ac:dyDescent="0.45">
      <c r="A2" s="3" t="s">
        <v>0</v>
      </c>
      <c r="B2" s="2">
        <v>93407008.850000009</v>
      </c>
      <c r="C2" s="4" t="s">
        <v>1</v>
      </c>
    </row>
    <row r="3" spans="1:3" ht="16.5" x14ac:dyDescent="0.45">
      <c r="A3" s="3" t="s">
        <v>4</v>
      </c>
      <c r="B3" s="2">
        <v>121015816.37</v>
      </c>
      <c r="C3" s="4" t="s">
        <v>1</v>
      </c>
    </row>
    <row r="4" spans="1:3" ht="16.5" x14ac:dyDescent="0.45">
      <c r="A4" s="3" t="s">
        <v>52</v>
      </c>
      <c r="B4" s="2">
        <v>80450000</v>
      </c>
      <c r="C4" s="4" t="s">
        <v>1</v>
      </c>
    </row>
    <row r="5" spans="1:3" ht="16.5" x14ac:dyDescent="0.45">
      <c r="A5" s="3" t="s">
        <v>29</v>
      </c>
      <c r="B5" s="2">
        <v>26172474.629999936</v>
      </c>
      <c r="C5" s="4" t="s">
        <v>1</v>
      </c>
    </row>
    <row r="6" spans="1:3" ht="16.5" x14ac:dyDescent="0.45">
      <c r="A6" s="3" t="s">
        <v>30</v>
      </c>
      <c r="B6" s="2">
        <v>1284308</v>
      </c>
      <c r="C6" s="4" t="s">
        <v>2</v>
      </c>
    </row>
    <row r="7" spans="1:3" ht="16.5" x14ac:dyDescent="0.45">
      <c r="A7" s="3" t="s">
        <v>31</v>
      </c>
      <c r="B7" s="2">
        <v>2905645</v>
      </c>
      <c r="C7" s="4" t="s">
        <v>2</v>
      </c>
    </row>
    <row r="8" spans="1:3" ht="16.5" x14ac:dyDescent="0.45">
      <c r="A8" s="3" t="s">
        <v>32</v>
      </c>
      <c r="B8" s="2">
        <v>22972954</v>
      </c>
      <c r="C8" s="4" t="s">
        <v>1</v>
      </c>
    </row>
    <row r="9" spans="1:3" ht="16.5" x14ac:dyDescent="0.45">
      <c r="A9" s="3"/>
      <c r="B9" s="2"/>
      <c r="C9" s="4"/>
    </row>
    <row r="10" spans="1:3" ht="16.5" x14ac:dyDescent="0.45">
      <c r="A10" s="3" t="s">
        <v>49</v>
      </c>
      <c r="B10" s="2">
        <v>438254688.90112877</v>
      </c>
      <c r="C10" s="4" t="s">
        <v>1</v>
      </c>
    </row>
    <row r="11" spans="1:3" ht="16.5" x14ac:dyDescent="0.45">
      <c r="A11" s="3" t="s">
        <v>33</v>
      </c>
      <c r="B11" s="2">
        <v>2272581</v>
      </c>
      <c r="C11" s="4" t="s">
        <v>2</v>
      </c>
    </row>
    <row r="12" spans="1:3" ht="16.5" x14ac:dyDescent="0.45">
      <c r="A12" s="3" t="s">
        <v>34</v>
      </c>
      <c r="B12" s="2">
        <v>17194515.004537217</v>
      </c>
      <c r="C12" s="4" t="s">
        <v>1</v>
      </c>
    </row>
    <row r="13" spans="1:3" ht="16.5" x14ac:dyDescent="0.45">
      <c r="A13" s="3" t="s">
        <v>50</v>
      </c>
      <c r="B13" s="2">
        <v>74623220.033516824</v>
      </c>
      <c r="C13" s="4" t="s">
        <v>1</v>
      </c>
    </row>
    <row r="14" spans="1:3" ht="16.5" x14ac:dyDescent="0.45">
      <c r="A14" s="3" t="s">
        <v>35</v>
      </c>
      <c r="B14" s="2">
        <v>37459800.557817236</v>
      </c>
      <c r="C14" s="4" t="s">
        <v>1</v>
      </c>
    </row>
    <row r="15" spans="1:3" ht="16.5" x14ac:dyDescent="0.45">
      <c r="A15" s="3" t="s">
        <v>36</v>
      </c>
      <c r="B15" s="2">
        <v>3526493</v>
      </c>
      <c r="C15" s="4" t="s">
        <v>2</v>
      </c>
    </row>
    <row r="16" spans="1:3" ht="16.5" x14ac:dyDescent="0.45">
      <c r="A16" s="3"/>
      <c r="B16" s="2"/>
      <c r="C16" s="4"/>
    </row>
    <row r="17" spans="1:3" ht="16.5" x14ac:dyDescent="0.45">
      <c r="A17" s="3"/>
      <c r="B17" s="2"/>
      <c r="C17" s="4"/>
    </row>
    <row r="18" spans="1:3" ht="16.5" x14ac:dyDescent="0.45">
      <c r="A18" s="3" t="s">
        <v>37</v>
      </c>
      <c r="B18" s="2">
        <v>435864129</v>
      </c>
      <c r="C18" s="4" t="s">
        <v>1</v>
      </c>
    </row>
    <row r="19" spans="1:3" ht="16.5" x14ac:dyDescent="0.45">
      <c r="A19" s="3" t="s">
        <v>38</v>
      </c>
      <c r="B19" s="2">
        <v>275385194</v>
      </c>
      <c r="C19" s="4" t="s">
        <v>1</v>
      </c>
    </row>
    <row r="20" spans="1:3" ht="16.5" x14ac:dyDescent="0.45">
      <c r="A20" s="3" t="s">
        <v>53</v>
      </c>
      <c r="B20" s="2">
        <v>1872515</v>
      </c>
      <c r="C20" s="4" t="s">
        <v>2</v>
      </c>
    </row>
    <row r="21" spans="1:3" ht="16.5" x14ac:dyDescent="0.45">
      <c r="A21" s="3" t="s">
        <v>39</v>
      </c>
      <c r="B21" s="2">
        <v>2345105</v>
      </c>
      <c r="C21" s="4" t="s">
        <v>2</v>
      </c>
    </row>
    <row r="22" spans="1:3" ht="16.5" x14ac:dyDescent="0.45">
      <c r="A22" s="3" t="s">
        <v>40</v>
      </c>
      <c r="B22" s="2">
        <v>11954440.1222222</v>
      </c>
      <c r="C22" s="4" t="s">
        <v>1</v>
      </c>
    </row>
    <row r="23" spans="1:3" ht="16.5" x14ac:dyDescent="0.45">
      <c r="A23" s="3" t="s">
        <v>41</v>
      </c>
      <c r="B23" s="2">
        <v>5874087.7518889802</v>
      </c>
      <c r="C23" s="4" t="s">
        <v>2</v>
      </c>
    </row>
    <row r="24" spans="1:3" ht="16.5" x14ac:dyDescent="0.45">
      <c r="A24" s="3" t="s">
        <v>54</v>
      </c>
      <c r="B24" s="2">
        <v>11977852.322222199</v>
      </c>
      <c r="C24" s="4" t="s">
        <v>1</v>
      </c>
    </row>
    <row r="25" spans="1:3" ht="16.5" x14ac:dyDescent="0.45">
      <c r="A25" s="3" t="s">
        <v>42</v>
      </c>
      <c r="B25" s="2">
        <v>6459425.3401833298</v>
      </c>
      <c r="C25" s="4" t="s">
        <v>2</v>
      </c>
    </row>
    <row r="26" spans="1:3" ht="16.5" x14ac:dyDescent="0.45">
      <c r="A26" s="3" t="s">
        <v>43</v>
      </c>
      <c r="B26" s="2">
        <v>-24750</v>
      </c>
      <c r="C26" s="4" t="s">
        <v>2</v>
      </c>
    </row>
    <row r="27" spans="1:3" ht="16.5" x14ac:dyDescent="0.45">
      <c r="A27" s="3" t="s">
        <v>55</v>
      </c>
      <c r="B27" s="2">
        <v>12630238</v>
      </c>
      <c r="C27" s="4" t="s">
        <v>1</v>
      </c>
    </row>
    <row r="28" spans="1:3" ht="16.5" x14ac:dyDescent="0.45">
      <c r="A28" s="3" t="s">
        <v>44</v>
      </c>
      <c r="B28" s="2">
        <v>3065687</v>
      </c>
      <c r="C28" s="4" t="s">
        <v>2</v>
      </c>
    </row>
    <row r="29" spans="1:3" ht="16.5" x14ac:dyDescent="0.45">
      <c r="A29" s="3" t="s">
        <v>45</v>
      </c>
      <c r="B29" s="2">
        <v>40492943.562354498</v>
      </c>
      <c r="C29" s="4" t="s">
        <v>1</v>
      </c>
    </row>
    <row r="30" spans="1:3" ht="16.5" x14ac:dyDescent="0.45">
      <c r="A30" s="3" t="s">
        <v>56</v>
      </c>
      <c r="B30" s="2">
        <v>69962764.901128799</v>
      </c>
      <c r="C30" s="4" t="s">
        <v>1</v>
      </c>
    </row>
    <row r="32" spans="1:3" ht="16.5" x14ac:dyDescent="0.45">
      <c r="A32" s="9" t="s">
        <v>51</v>
      </c>
      <c r="B32" s="7" t="s">
        <v>1</v>
      </c>
    </row>
    <row r="33" spans="1:4" ht="16.5" x14ac:dyDescent="0.45">
      <c r="A33" s="9" t="s">
        <v>0</v>
      </c>
      <c r="B33" s="7" t="s">
        <v>1</v>
      </c>
    </row>
    <row r="34" spans="1:4" ht="16.5" x14ac:dyDescent="0.45">
      <c r="A34" s="9" t="s">
        <v>4</v>
      </c>
      <c r="B34" s="7" t="s">
        <v>1</v>
      </c>
    </row>
    <row r="35" spans="1:4" ht="16.5" x14ac:dyDescent="0.45">
      <c r="A35" s="9" t="s">
        <v>52</v>
      </c>
      <c r="B35" s="7" t="s">
        <v>1</v>
      </c>
    </row>
    <row r="36" spans="1:4" ht="16.5" x14ac:dyDescent="0.45">
      <c r="A36" s="6" t="s">
        <v>29</v>
      </c>
      <c r="B36" s="7" t="s">
        <v>1</v>
      </c>
      <c r="C36" s="10"/>
      <c r="D36" s="11"/>
    </row>
    <row r="37" spans="1:4" ht="16.5" x14ac:dyDescent="0.45">
      <c r="A37" s="9" t="s">
        <v>32</v>
      </c>
      <c r="B37" s="7" t="s">
        <v>1</v>
      </c>
    </row>
    <row r="38" spans="1:4" ht="16.5" x14ac:dyDescent="0.45">
      <c r="A38" s="9" t="s">
        <v>34</v>
      </c>
      <c r="B38" s="7" t="s">
        <v>1</v>
      </c>
    </row>
    <row r="39" spans="1:4" ht="16.5" x14ac:dyDescent="0.45">
      <c r="A39" s="9" t="s">
        <v>50</v>
      </c>
      <c r="B39" s="7" t="s">
        <v>1</v>
      </c>
    </row>
    <row r="40" spans="1:4" ht="16.5" x14ac:dyDescent="0.45">
      <c r="A40" s="6" t="s">
        <v>35</v>
      </c>
      <c r="B40" s="7" t="s">
        <v>1</v>
      </c>
    </row>
    <row r="41" spans="1:4" ht="16.5" x14ac:dyDescent="0.45">
      <c r="A41" s="9" t="s">
        <v>37</v>
      </c>
      <c r="B41" s="7" t="s">
        <v>1</v>
      </c>
    </row>
    <row r="42" spans="1:4" ht="16.5" x14ac:dyDescent="0.45">
      <c r="A42" s="6" t="s">
        <v>38</v>
      </c>
      <c r="B42" s="7" t="s">
        <v>1</v>
      </c>
      <c r="C42" s="10"/>
      <c r="D42" s="11"/>
    </row>
    <row r="43" spans="1:4" ht="22.4" customHeight="1" x14ac:dyDescent="0.35">
      <c r="A43" s="8" t="s">
        <v>40</v>
      </c>
      <c r="B43" s="7" t="s">
        <v>1</v>
      </c>
      <c r="C43" s="10"/>
      <c r="D43" s="123" t="s">
        <v>58</v>
      </c>
    </row>
    <row r="44" spans="1:4" ht="20.5" customHeight="1" x14ac:dyDescent="0.35">
      <c r="A44" s="8" t="s">
        <v>54</v>
      </c>
      <c r="B44" s="7" t="s">
        <v>1</v>
      </c>
      <c r="C44" s="10"/>
      <c r="D44" s="123"/>
    </row>
    <row r="45" spans="1:4" ht="16.5" x14ac:dyDescent="0.45">
      <c r="A45" s="9" t="s">
        <v>55</v>
      </c>
      <c r="B45" s="7" t="s">
        <v>1</v>
      </c>
    </row>
    <row r="46" spans="1:4" ht="16.5" x14ac:dyDescent="0.45">
      <c r="A46" s="6" t="s">
        <v>45</v>
      </c>
      <c r="B46" s="7" t="s">
        <v>1</v>
      </c>
    </row>
  </sheetData>
  <autoFilter ref="C1:C30" xr:uid="{00000000-0009-0000-0000-000002000000}"/>
  <mergeCells count="1">
    <mergeCell ref="D43:D44"/>
  </mergeCells>
  <dataValidations count="1">
    <dataValidation type="list" allowBlank="1" showInputMessage="1" showErrorMessage="1" sqref="B32:B46" xr:uid="{00000000-0002-0000-0200-000000000000}">
      <formula1>$X$18:$X$20</formula1>
    </dataValidation>
  </dataValidations>
  <pageMargins left="0.7" right="0.7" top="0.75" bottom="0.75" header="0.3" footer="0.3"/>
  <pageSetup paperSize="9" orientation="portrait" horizontalDpi="300" verticalDpi="300" r:id="rId1"/>
  <colBreaks count="1" manualBreakCount="1">
    <brk id="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2"/>
  <sheetViews>
    <sheetView workbookViewId="0">
      <selection activeCell="A2" sqref="A2"/>
    </sheetView>
  </sheetViews>
  <sheetFormatPr defaultColWidth="9.1796875" defaultRowHeight="12.5" x14ac:dyDescent="0.25"/>
  <cols>
    <col min="1" max="16384" width="9.1796875" style="1"/>
  </cols>
  <sheetData>
    <row r="1" spans="1:1" x14ac:dyDescent="0.25">
      <c r="A1" s="1" t="s">
        <v>1</v>
      </c>
    </row>
    <row r="2" spans="1:1" x14ac:dyDescent="0.25">
      <c r="A2" s="1" t="s">
        <v>2</v>
      </c>
    </row>
  </sheetData>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DAEMSEngagementItemInfo xmlns="http://schemas.microsoft.com/DAEMSEngagementItemInfoXML">
  <EngagementID>10370</EngagementID>
  <LogicalEMSServerID>-4819878444974368087</LogicalEMSServerID>
  <WorkingPaperID>1804116156200000001</WorkingPaperID>
</DAEMSEngagementItemInfo>
</file>

<file path=customXml/item2.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445523-4292-48ED-B83B-DC0C1059BE49}">
  <ds:schemaRefs>
    <ds:schemaRef ds:uri="http://schemas.microsoft.com/DAEMSEngagementItemInfoXML"/>
  </ds:schemaRefs>
</ds:datastoreItem>
</file>

<file path=customXml/itemProps2.xml><?xml version="1.0" encoding="utf-8"?>
<ds:datastoreItem xmlns:ds="http://schemas.openxmlformats.org/officeDocument/2006/customXml" ds:itemID="{9D8D75A8-D6B7-4562-A76E-E1F8991248DA}"/>
</file>

<file path=customXml/itemProps3.xml><?xml version="1.0" encoding="utf-8"?>
<ds:datastoreItem xmlns:ds="http://schemas.openxmlformats.org/officeDocument/2006/customXml" ds:itemID="{7ED38D79-4A53-49C8-853E-1AE84451A8C3}"/>
</file>

<file path=customXml/itemProps4.xml><?xml version="1.0" encoding="utf-8"?>
<ds:datastoreItem xmlns:ds="http://schemas.openxmlformats.org/officeDocument/2006/customXml" ds:itemID="{EDEC1419-7F75-4649-BA40-E9C505A9FB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MABCOTD-CIPL-BS</vt:lpstr>
      <vt:lpstr>MABCOTD-CIPL-PL</vt:lpstr>
      <vt:lpstr>Sheet2</vt:lpstr>
      <vt:lpstr>Sheet1</vt:lpstr>
      <vt:lpstr>'MABCOTD-CIPL-BS'!Print_Area</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Ratan K (US - Princeton)</dc:creator>
  <cp:lastModifiedBy>Mahdi</cp:lastModifiedBy>
  <cp:lastPrinted>2015-04-20T16:50:24Z</cp:lastPrinted>
  <dcterms:created xsi:type="dcterms:W3CDTF">2009-07-05T00:46:53Z</dcterms:created>
  <dcterms:modified xsi:type="dcterms:W3CDTF">2021-09-24T17:36:34Z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2021-07-29T10:36:00Z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6748c392-6540-45c8-bdbf-d290dc78c25f</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