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Profit or Loss/5. Export Incentive/"/>
    </mc:Choice>
  </mc:AlternateContent>
  <xr:revisionPtr revIDLastSave="34" documentId="13_ncr:1_{C6D7B7B7-56D0-49C5-9134-43942FFF60D0}" xr6:coauthVersionLast="47" xr6:coauthVersionMax="47" xr10:uidLastSave="{BD5ADB57-19AA-4AC3-92EA-E85B41C364C0}"/>
  <bookViews>
    <workbookView xWindow="-120" yWindow="-120" windowWidth="20730" windowHeight="11160" tabRatio="574" xr2:uid="{00000000-000D-0000-FFFF-FFFF00000000}"/>
  </bookViews>
  <sheets>
    <sheet name="EI 250 ToD on Export Incentive" sheetId="1" r:id="rId1"/>
    <sheet name="El 251 Tax" sheetId="3" r:id="rId2"/>
    <sheet name="El 252 VAT" sheetId="4" r:id="rId3"/>
  </sheets>
  <externalReferences>
    <externalReference r:id="rId4"/>
  </externalReferences>
  <definedNames>
    <definedName name="_xlnm._FilterDatabase" localSheetId="0" hidden="1">'EI 250 ToD on Export Incentive'!#REF!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G44" i="1" l="1"/>
  <c r="O41" i="1" l="1"/>
  <c r="L41" i="1"/>
  <c r="D37" i="4"/>
  <c r="N41" i="1" s="1"/>
  <c r="H52" i="3"/>
  <c r="C47" i="3" s="1"/>
  <c r="D29" i="4"/>
  <c r="H38" i="3"/>
  <c r="C35" i="3"/>
  <c r="C39" i="3" s="1"/>
  <c r="C41" i="3" s="1"/>
  <c r="H34" i="3"/>
  <c r="G42" i="1"/>
  <c r="G43" i="1"/>
  <c r="G41" i="1"/>
  <c r="C48" i="3" l="1"/>
  <c r="C51" i="3"/>
  <c r="C53" i="3" s="1"/>
  <c r="J41" i="1" s="1"/>
  <c r="P41" i="1" s="1"/>
  <c r="P40" i="1"/>
  <c r="O40" i="1"/>
  <c r="P39" i="1"/>
  <c r="O39" i="1"/>
  <c r="D20" i="4"/>
  <c r="D27" i="3"/>
  <c r="C14" i="3" s="1"/>
  <c r="H26" i="3"/>
  <c r="C15" i="3" s="1"/>
  <c r="H18" i="3"/>
  <c r="C16" i="3" s="1"/>
  <c r="G39" i="1"/>
  <c r="G40" i="1"/>
  <c r="C17" i="3" l="1"/>
  <c r="C20" i="3" s="1"/>
  <c r="C22" i="3" s="1"/>
</calcChain>
</file>

<file path=xl/sharedStrings.xml><?xml version="1.0" encoding="utf-8"?>
<sst xmlns="http://schemas.openxmlformats.org/spreadsheetml/2006/main" count="335" uniqueCount="154">
  <si>
    <t>x- found without exception</t>
  </si>
  <si>
    <t>n- not found</t>
  </si>
  <si>
    <t>na-not applicable</t>
  </si>
  <si>
    <t>[f] Checked with bank statement</t>
  </si>
  <si>
    <t>[e] Appropriate VAT/ Tax rate applied</t>
  </si>
  <si>
    <t>[d] Checked with auditors attached sheet (list of LC/Sales order)</t>
  </si>
  <si>
    <t>[c] Checked with auditor's incentive certicificates</t>
  </si>
  <si>
    <t>[b] Recorded in proper amount</t>
  </si>
  <si>
    <t>[a] Incurred for business purpose</t>
  </si>
  <si>
    <t>Tick mark legend:</t>
  </si>
  <si>
    <t>WP#</t>
  </si>
  <si>
    <t>Remarks</t>
  </si>
  <si>
    <t>[f]</t>
  </si>
  <si>
    <t>[e]</t>
  </si>
  <si>
    <t>[d]</t>
  </si>
  <si>
    <t>[c]</t>
  </si>
  <si>
    <t>[b]</t>
  </si>
  <si>
    <t>[a]</t>
  </si>
  <si>
    <t>Amount received in</t>
  </si>
  <si>
    <t>Receiving date</t>
  </si>
  <si>
    <t>Net received In BDT</t>
  </si>
  <si>
    <t>VAT on bank handling fees in BDT</t>
  </si>
  <si>
    <t>Bank handling fees in BDT</t>
  </si>
  <si>
    <t>Tax in BDT</t>
  </si>
  <si>
    <t>Amount in BDT</t>
  </si>
  <si>
    <t>Amount in USD</t>
  </si>
  <si>
    <t>Particulars</t>
  </si>
  <si>
    <t xml:space="preserve">GL Accont </t>
  </si>
  <si>
    <t>Posting date</t>
  </si>
  <si>
    <t>Document no.</t>
  </si>
  <si>
    <t>Sl 
No.</t>
  </si>
  <si>
    <t>Sample Size as per Sample Table</t>
  </si>
  <si>
    <t>No of times PM</t>
  </si>
  <si>
    <t>Performance Materiality</t>
  </si>
  <si>
    <t>Chartered Accountants</t>
  </si>
  <si>
    <t>Nurul Faruk Hasan &amp; Co.</t>
  </si>
  <si>
    <t>Ref: EI-200</t>
  </si>
  <si>
    <t>Exchange Rate</t>
  </si>
  <si>
    <t>Tax in USD</t>
  </si>
  <si>
    <t>Bank handling fees in USD</t>
  </si>
  <si>
    <t>VAT on bank handling fees in USD</t>
  </si>
  <si>
    <t>Net received In USD</t>
  </si>
  <si>
    <t>40201007</t>
  </si>
  <si>
    <t>2003005689</t>
  </si>
  <si>
    <t>2003004094</t>
  </si>
  <si>
    <t>4 % GOVT. CASH INCENTIVE RECEIVE DEC-2020</t>
  </si>
  <si>
    <t>4 % GOVT. CASH INCENTIVE RECEIVE NOV-2020</t>
  </si>
  <si>
    <t>x</t>
  </si>
  <si>
    <t xml:space="preserve">Tax Calculation </t>
  </si>
  <si>
    <t xml:space="preserve">Incentive Calculation </t>
  </si>
  <si>
    <t>Incentive for Nov'20</t>
  </si>
  <si>
    <t>Amount (BDT)</t>
  </si>
  <si>
    <t>Incentive for Dec'20</t>
  </si>
  <si>
    <t>Incentive for Jan'21</t>
  </si>
  <si>
    <t>January 2021 Breakdown</t>
  </si>
  <si>
    <t>December 2020 Breakdown</t>
  </si>
  <si>
    <t xml:space="preserve">Total Incentive for the period </t>
  </si>
  <si>
    <t>Tax Rate</t>
  </si>
  <si>
    <t>Total Tax for the period</t>
  </si>
  <si>
    <t>CIPL/088/20</t>
  </si>
  <si>
    <t>Date</t>
  </si>
  <si>
    <t>31.05.2020</t>
  </si>
  <si>
    <t>16.10.2020</t>
  </si>
  <si>
    <t>IMP410215C</t>
  </si>
  <si>
    <t>Export L/C</t>
  </si>
  <si>
    <t>CIPL/090/20</t>
  </si>
  <si>
    <t>15.10.2020</t>
  </si>
  <si>
    <t xml:space="preserve">Total Incentive for January </t>
  </si>
  <si>
    <t xml:space="preserve">Total Incentive for December </t>
  </si>
  <si>
    <t>November 2020 Breakdown</t>
  </si>
  <si>
    <t>Total Incentive for November</t>
  </si>
  <si>
    <t>Vat Calculation</t>
  </si>
  <si>
    <t>Cash Incent Handling Fees for 4 Files</t>
  </si>
  <si>
    <t xml:space="preserve">Vat Rate </t>
  </si>
  <si>
    <t>Total Vat on Cash Incent Handling Fees for 4 Files</t>
  </si>
  <si>
    <t>n</t>
  </si>
  <si>
    <t>Tax Calculation Ref</t>
  </si>
  <si>
    <t>October 2021 Breakdown</t>
  </si>
  <si>
    <t>November 2021 Breakdown</t>
  </si>
  <si>
    <t>Total Incentive for October</t>
  </si>
  <si>
    <t>Total Incentive for the Period</t>
  </si>
  <si>
    <t>VAT Calculation Ref</t>
  </si>
  <si>
    <t>2003005823</t>
  </si>
  <si>
    <t>4 % GOVT. CASH INCENTIVE RECEIVE FEB-2021</t>
  </si>
  <si>
    <t>2006000000</t>
  </si>
  <si>
    <t>2006000004</t>
  </si>
  <si>
    <t>Prov for 1% cash incntives (net TDS-10%)- Jun'20</t>
  </si>
  <si>
    <t>Prov for 1% cash incntives (net TDS-10%)-Feb 20</t>
  </si>
  <si>
    <t>na</t>
  </si>
  <si>
    <t>Date:</t>
  </si>
  <si>
    <t>For Document No. 2003004094</t>
  </si>
  <si>
    <t>For Document No. 2003005689</t>
  </si>
  <si>
    <t>El-201-Tax</t>
  </si>
  <si>
    <t>El-202-Vat</t>
  </si>
  <si>
    <t>For Document No. 2003005823</t>
  </si>
  <si>
    <t>Total Incentive for February</t>
  </si>
  <si>
    <t>February 2021 Breakdown</t>
  </si>
  <si>
    <t>Total Incentive for the Month</t>
  </si>
  <si>
    <t>Total Tax for the Month</t>
  </si>
  <si>
    <t xml:space="preserve">1. Bank Statement not found </t>
  </si>
  <si>
    <t>EI-310-2003005689</t>
  </si>
  <si>
    <t>EI-300-2003004094</t>
  </si>
  <si>
    <t>EI-320-2003005823</t>
  </si>
  <si>
    <t xml:space="preserve">EI-330-2006000000 </t>
  </si>
  <si>
    <t>EI-330-2006000004</t>
  </si>
  <si>
    <t>Prov for 4% cash incntives (net TDS-10%)- 31 May21</t>
  </si>
  <si>
    <t>-</t>
  </si>
  <si>
    <t>EI-340-2006000104</t>
  </si>
  <si>
    <t>N/A</t>
  </si>
  <si>
    <t>Total Population</t>
  </si>
  <si>
    <t>Dr.</t>
  </si>
  <si>
    <t>Cr.</t>
  </si>
  <si>
    <t>Debit &amp; Credit Balance</t>
  </si>
  <si>
    <t>Sample Size</t>
  </si>
  <si>
    <t>Control No.</t>
  </si>
  <si>
    <t>:</t>
  </si>
  <si>
    <t>Key control #1</t>
  </si>
  <si>
    <t>Control objective</t>
  </si>
  <si>
    <t>Control activities</t>
  </si>
  <si>
    <t>Mr. Rifat Ahmed, Executive (Accounts &amp; Finance) prepares the other receivables vouchers after checking the relevant supporting documents and Mr. Ruhul Amin, Manager (Accounts) reviews and records other receivables in SAP. Lastly, Mr. Khayer Uddin, DGM, Finance &amp; Accounts approves the other receivables voucher.</t>
  </si>
  <si>
    <t>Source</t>
  </si>
  <si>
    <t>Ledger</t>
  </si>
  <si>
    <t>Scope</t>
  </si>
  <si>
    <t>01 July 2020 to 30 June 2021</t>
  </si>
  <si>
    <t>Sample size</t>
  </si>
  <si>
    <t>Selection basis</t>
  </si>
  <si>
    <t>Performance Procedures</t>
  </si>
  <si>
    <t>Risk:</t>
  </si>
  <si>
    <t>Assertion:</t>
  </si>
  <si>
    <t>Control:</t>
  </si>
  <si>
    <t>PRC (Proceed Realization Certificate) form may be booked  inappropriately.</t>
  </si>
  <si>
    <t>Accuracy</t>
  </si>
  <si>
    <t>Commercial officer collects PRC (PROCEEDS REALIZATION CERTIFICATE)  form obtained from the bank, the Manager (Finance) checks and CFO approves it to avoid inappropriate booking of export incentive.</t>
  </si>
  <si>
    <t>[g] Checked with PRC form</t>
  </si>
  <si>
    <t>[g]</t>
  </si>
  <si>
    <t>PRC Reference</t>
  </si>
  <si>
    <t>El-310.1-2003005689 PRC CIPL</t>
  </si>
  <si>
    <t>6 samples as PM times is 4  for credit balance and 2 for debit balance.</t>
  </si>
  <si>
    <t>6 samples have been selected by MUS.</t>
  </si>
  <si>
    <t>Step 1: Obtained ledger of export incentives;
Step 2: Selected samples using MUS;
Step 3: Obtain related supporting documents;
Step 4: Check the payment receipt records from bank statement, PRC and other supporting documents;
Step 5: If any discrepancies found obtain management explanation.</t>
  </si>
  <si>
    <t>To confirm the accurate entry of export incentives during the period</t>
  </si>
  <si>
    <t>Ref: EI 250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</si>
  <si>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</si>
  <si>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</si>
  <si>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Syed Muhammad Ali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</si>
  <si>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22 July 2020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</si>
  <si>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Tanvir Ahmed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</si>
  <si>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10 August 2020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</si>
  <si>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</si>
  <si>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Perform test of details on selected samples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</si>
  <si>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Recomputation of VAT on selected samples 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</si>
  <si>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Recomputation of VAT on selected samples</t>
    </r>
  </si>
  <si>
    <t>Ref: EI 251</t>
  </si>
  <si>
    <t>Ref: EI 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</si>
</sst>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_(* #,##0_);_(* \(#,##0\);_(* \-??_);_(@_)"/>
    <numFmt numFmtId="167" formatCode="[$-409]d\-mmm\-yy;@"/>
    <numFmt numFmtId="168" formatCode="0.0%"/>
    <numFmt numFmtId="169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ill="0" applyBorder="0" applyAlignment="0" applyProtection="0"/>
    <xf numFmtId="0" fontId="4" fillId="4" borderId="2" applyNumberFormat="0" applyAlignment="0" applyProtection="0"/>
    <xf numFmtId="0" fontId="3" fillId="0" borderId="3" applyNumberFormat="0" applyFill="0" applyAlignment="0" applyProtection="0"/>
    <xf numFmtId="0" fontId="1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43" fontId="15" fillId="0" borderId="0" applyFont="0" applyFill="0" applyBorder="0" applyAlignment="0" applyProtection="0"/>
    <xf numFmtId="0" fontId="2" fillId="0" borderId="0"/>
    <xf numFmtId="0" fontId="1" fillId="0" borderId="0"/>
  </cellStyleXfs>
  <cellXfs count="134">
    <xf numFmtId="0" fontId="0" fillId="0" borderId="0" xfId="0"/>
    <xf numFmtId="0" fontId="3" fillId="6" borderId="0" xfId="0" applyFont="1" applyFill="1" applyAlignment="1">
      <alignment horizontal="right" indent="1"/>
    </xf>
    <xf numFmtId="0" fontId="7" fillId="6" borderId="0" xfId="0" applyFont="1" applyFill="1"/>
    <xf numFmtId="0" fontId="0" fillId="0" borderId="0" xfId="0" applyFont="1"/>
    <xf numFmtId="164" fontId="0" fillId="0" borderId="0" xfId="1" applyNumberFormat="1" applyFont="1"/>
    <xf numFmtId="0" fontId="3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6" borderId="0" xfId="0" applyFont="1" applyFill="1"/>
    <xf numFmtId="0" fontId="3" fillId="6" borderId="0" xfId="0" applyFont="1" applyFill="1"/>
    <xf numFmtId="167" fontId="0" fillId="6" borderId="1" xfId="0" applyNumberFormat="1" applyFont="1" applyFill="1" applyBorder="1" applyAlignment="1">
      <alignment horizontal="left" vertical="top"/>
    </xf>
    <xf numFmtId="167" fontId="0" fillId="6" borderId="0" xfId="0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right"/>
    </xf>
    <xf numFmtId="15" fontId="0" fillId="6" borderId="0" xfId="0" applyNumberFormat="1" applyFont="1" applyFill="1" applyAlignment="1">
      <alignment horizontal="left" indent="1"/>
    </xf>
    <xf numFmtId="0" fontId="0" fillId="6" borderId="0" xfId="0" applyFont="1" applyFill="1"/>
    <xf numFmtId="164" fontId="0" fillId="6" borderId="0" xfId="1" applyNumberFormat="1" applyFont="1" applyFill="1"/>
    <xf numFmtId="0" fontId="0" fillId="6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 wrapText="1"/>
    </xf>
    <xf numFmtId="0" fontId="0" fillId="6" borderId="0" xfId="0" applyFont="1" applyFill="1" applyAlignment="1">
      <alignment wrapText="1"/>
    </xf>
    <xf numFmtId="0" fontId="7" fillId="6" borderId="0" xfId="3" applyFont="1" applyFill="1" applyBorder="1" applyAlignment="1">
      <alignment vertical="top" wrapText="1"/>
    </xf>
    <xf numFmtId="0" fontId="10" fillId="6" borderId="0" xfId="3" applyFont="1" applyFill="1" applyBorder="1"/>
    <xf numFmtId="0" fontId="7" fillId="6" borderId="0" xfId="3" applyFont="1" applyFill="1" applyBorder="1" applyAlignment="1">
      <alignment horizontal="justify" vertical="top" wrapText="1"/>
    </xf>
    <xf numFmtId="0" fontId="7" fillId="6" borderId="0" xfId="3" applyFont="1" applyFill="1" applyBorder="1"/>
    <xf numFmtId="0" fontId="7" fillId="6" borderId="0" xfId="3" applyFont="1" applyFill="1" applyBorder="1" applyAlignment="1">
      <alignment horizontal="center"/>
    </xf>
    <xf numFmtId="0" fontId="8" fillId="6" borderId="0" xfId="3" applyFont="1" applyFill="1" applyBorder="1" applyAlignment="1"/>
    <xf numFmtId="0" fontId="10" fillId="6" borderId="0" xfId="3" applyFont="1" applyFill="1" applyBorder="1" applyAlignment="1">
      <alignment horizontal="center"/>
    </xf>
    <xf numFmtId="0" fontId="11" fillId="6" borderId="0" xfId="3" applyFont="1" applyFill="1" applyBorder="1" applyAlignment="1"/>
    <xf numFmtId="15" fontId="10" fillId="6" borderId="0" xfId="0" applyNumberFormat="1" applyFont="1" applyFill="1" applyBorder="1" applyAlignment="1">
      <alignment horizontal="center" vertical="center" wrapText="1"/>
    </xf>
    <xf numFmtId="0" fontId="11" fillId="6" borderId="0" xfId="3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6" borderId="1" xfId="4" applyFont="1" applyFill="1" applyBorder="1"/>
    <xf numFmtId="0" fontId="0" fillId="6" borderId="1" xfId="0" applyFont="1" applyFill="1" applyBorder="1" applyAlignment="1">
      <alignment vertical="top"/>
    </xf>
    <xf numFmtId="0" fontId="0" fillId="6" borderId="4" xfId="0" applyFont="1" applyFill="1" applyBorder="1" applyAlignment="1">
      <alignment horizontal="left" vertical="center"/>
    </xf>
    <xf numFmtId="3" fontId="0" fillId="6" borderId="1" xfId="0" applyNumberFormat="1" applyFont="1" applyFill="1" applyBorder="1" applyAlignment="1">
      <alignment horizontal="right" vertical="top"/>
    </xf>
    <xf numFmtId="43" fontId="0" fillId="6" borderId="1" xfId="0" applyNumberFormat="1" applyFont="1" applyFill="1" applyBorder="1"/>
    <xf numFmtId="164" fontId="0" fillId="6" borderId="1" xfId="1" applyNumberFormat="1" applyFont="1" applyFill="1" applyBorder="1"/>
    <xf numFmtId="43" fontId="0" fillId="6" borderId="1" xfId="1" applyNumberFormat="1" applyFont="1" applyFill="1" applyBorder="1"/>
    <xf numFmtId="14" fontId="0" fillId="6" borderId="1" xfId="3" applyNumberFormat="1" applyFont="1" applyFill="1" applyBorder="1"/>
    <xf numFmtId="0" fontId="0" fillId="6" borderId="1" xfId="3" applyFont="1" applyFill="1" applyBorder="1"/>
    <xf numFmtId="0" fontId="6" fillId="6" borderId="1" xfId="9" quotePrefix="1" applyFont="1" applyFill="1" applyBorder="1"/>
    <xf numFmtId="0" fontId="0" fillId="6" borderId="0" xfId="3" applyFont="1" applyFill="1" applyBorder="1"/>
    <xf numFmtId="164" fontId="6" fillId="6" borderId="1" xfId="9" quotePrefix="1" applyNumberFormat="1" applyFont="1" applyFill="1" applyBorder="1"/>
    <xf numFmtId="0" fontId="0" fillId="6" borderId="0" xfId="0" applyFont="1" applyFill="1" applyAlignment="1">
      <alignment vertical="top"/>
    </xf>
    <xf numFmtId="3" fontId="0" fillId="6" borderId="0" xfId="0" applyNumberFormat="1" applyFont="1" applyFill="1" applyAlignment="1">
      <alignment horizontal="right" vertical="top"/>
    </xf>
    <xf numFmtId="4" fontId="0" fillId="6" borderId="0" xfId="0" applyNumberFormat="1" applyFont="1" applyFill="1" applyAlignment="1">
      <alignment horizontal="right" vertical="top"/>
    </xf>
    <xf numFmtId="164" fontId="7" fillId="6" borderId="1" xfId="1" applyNumberFormat="1" applyFont="1" applyFill="1" applyBorder="1" applyAlignment="1">
      <alignment horizontal="center"/>
    </xf>
    <xf numFmtId="164" fontId="0" fillId="6" borderId="4" xfId="1" applyNumberFormat="1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vertical="top"/>
    </xf>
    <xf numFmtId="0" fontId="0" fillId="6" borderId="0" xfId="0" applyFont="1" applyFill="1" applyBorder="1" applyAlignment="1">
      <alignment horizontal="left" vertical="center"/>
    </xf>
    <xf numFmtId="3" fontId="0" fillId="6" borderId="0" xfId="0" applyNumberFormat="1" applyFont="1" applyFill="1" applyBorder="1" applyAlignment="1">
      <alignment horizontal="right" vertical="top"/>
    </xf>
    <xf numFmtId="43" fontId="0" fillId="6" borderId="0" xfId="0" applyNumberFormat="1" applyFont="1" applyFill="1" applyBorder="1"/>
    <xf numFmtId="164" fontId="0" fillId="6" borderId="0" xfId="1" applyNumberFormat="1" applyFont="1" applyFill="1" applyBorder="1"/>
    <xf numFmtId="43" fontId="0" fillId="6" borderId="0" xfId="1" applyNumberFormat="1" applyFont="1" applyFill="1" applyBorder="1"/>
    <xf numFmtId="164" fontId="6" fillId="6" borderId="0" xfId="9" quotePrefix="1" applyNumberFormat="1" applyFont="1" applyFill="1" applyBorder="1"/>
    <xf numFmtId="0" fontId="12" fillId="6" borderId="0" xfId="0" applyFont="1" applyFill="1"/>
    <xf numFmtId="0" fontId="13" fillId="6" borderId="0" xfId="3" applyFont="1" applyFill="1"/>
    <xf numFmtId="9" fontId="13" fillId="6" borderId="0" xfId="2" applyFont="1" applyFill="1"/>
    <xf numFmtId="43" fontId="10" fillId="6" borderId="0" xfId="3" applyNumberFormat="1" applyFont="1" applyFill="1"/>
    <xf numFmtId="0" fontId="10" fillId="6" borderId="0" xfId="3" applyFont="1" applyFill="1"/>
    <xf numFmtId="164" fontId="10" fillId="6" borderId="0" xfId="1" applyNumberFormat="1" applyFont="1" applyFill="1"/>
    <xf numFmtId="164" fontId="10" fillId="6" borderId="0" xfId="3" applyNumberFormat="1" applyFont="1" applyFill="1"/>
    <xf numFmtId="43" fontId="13" fillId="6" borderId="0" xfId="3" applyNumberFormat="1" applyFont="1" applyFill="1"/>
    <xf numFmtId="0" fontId="10" fillId="6" borderId="0" xfId="3" applyFont="1" applyFill="1" applyAlignment="1">
      <alignment horizontal="center"/>
    </xf>
    <xf numFmtId="9" fontId="10" fillId="6" borderId="0" xfId="2" applyFont="1" applyFill="1"/>
    <xf numFmtId="1" fontId="10" fillId="6" borderId="0" xfId="3" applyNumberFormat="1" applyFont="1" applyFill="1"/>
    <xf numFmtId="0" fontId="7" fillId="6" borderId="0" xfId="3" applyFont="1" applyFill="1"/>
    <xf numFmtId="168" fontId="10" fillId="6" borderId="0" xfId="2" applyNumberFormat="1" applyFont="1" applyFill="1"/>
    <xf numFmtId="0" fontId="8" fillId="6" borderId="0" xfId="0" applyFont="1" applyFill="1" applyAlignment="1">
      <alignment horizontal="right" indent="1"/>
    </xf>
    <xf numFmtId="164" fontId="7" fillId="6" borderId="0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4" applyFont="1" applyFill="1" applyBorder="1"/>
    <xf numFmtId="0" fontId="10" fillId="6" borderId="0" xfId="3" applyFont="1" applyFill="1" applyBorder="1" applyAlignment="1">
      <alignment horizontal="left" vertical="center"/>
    </xf>
    <xf numFmtId="166" fontId="10" fillId="6" borderId="0" xfId="5" applyNumberFormat="1" applyFont="1" applyFill="1" applyBorder="1" applyAlignment="1">
      <alignment horizontal="right"/>
    </xf>
    <xf numFmtId="0" fontId="11" fillId="6" borderId="9" xfId="12" applyFont="1" applyFill="1" applyBorder="1" applyAlignment="1">
      <alignment vertical="top"/>
    </xf>
    <xf numFmtId="0" fontId="11" fillId="6" borderId="10" xfId="12" applyFont="1" applyFill="1" applyBorder="1" applyAlignment="1">
      <alignment horizontal="center" vertical="top"/>
    </xf>
    <xf numFmtId="0" fontId="11" fillId="6" borderId="9" xfId="12" applyFont="1" applyFill="1" applyBorder="1" applyAlignment="1">
      <alignment vertical="top" wrapText="1"/>
    </xf>
    <xf numFmtId="0" fontId="10" fillId="6" borderId="0" xfId="3" applyFont="1" applyFill="1" applyBorder="1" applyAlignment="1">
      <alignment horizontal="right"/>
    </xf>
    <xf numFmtId="0" fontId="3" fillId="6" borderId="0" xfId="0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0" fontId="10" fillId="6" borderId="10" xfId="12" applyFont="1" applyFill="1" applyBorder="1" applyAlignment="1">
      <alignment horizontal="left" vertical="top" wrapText="1"/>
    </xf>
    <xf numFmtId="0" fontId="10" fillId="6" borderId="4" xfId="12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0" fontId="11" fillId="6" borderId="4" xfId="12" applyFont="1" applyFill="1" applyBorder="1" applyAlignment="1">
      <alignment horizontal="left" wrapText="1"/>
    </xf>
    <xf numFmtId="0" fontId="11" fillId="6" borderId="1" xfId="13" applyFont="1" applyFill="1" applyBorder="1" applyAlignment="1">
      <alignment wrapText="1"/>
    </xf>
    <xf numFmtId="0" fontId="10" fillId="0" borderId="10" xfId="12" applyFont="1" applyBorder="1" applyAlignment="1">
      <alignment horizontal="left" vertical="top" wrapText="1"/>
    </xf>
    <xf numFmtId="0" fontId="10" fillId="0" borderId="4" xfId="12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7" borderId="0" xfId="10" applyFont="1" applyFill="1" applyAlignment="1">
      <alignment horizontal="center" vertical="center"/>
    </xf>
    <xf numFmtId="0" fontId="4" fillId="2" borderId="8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/>
    </xf>
    <xf numFmtId="0" fontId="10" fillId="6" borderId="9" xfId="3" applyFont="1" applyFill="1" applyBorder="1" applyAlignment="1">
      <alignment vertical="center"/>
    </xf>
    <xf numFmtId="0" fontId="10" fillId="6" borderId="4" xfId="3" applyFont="1" applyFill="1" applyBorder="1" applyAlignment="1">
      <alignment vertical="center"/>
    </xf>
    <xf numFmtId="169" fontId="10" fillId="6" borderId="9" xfId="1" applyNumberFormat="1" applyFont="1" applyFill="1" applyBorder="1" applyAlignment="1">
      <alignment horizontal="center" vertical="center"/>
    </xf>
    <xf numFmtId="169" fontId="10" fillId="6" borderId="4" xfId="1" applyNumberFormat="1" applyFont="1" applyFill="1" applyBorder="1" applyAlignment="1">
      <alignment horizontal="center" vertical="center"/>
    </xf>
    <xf numFmtId="164" fontId="11" fillId="6" borderId="1" xfId="11" applyNumberFormat="1" applyFont="1" applyFill="1" applyBorder="1" applyAlignment="1">
      <alignment horizontal="center" vertical="center"/>
    </xf>
    <xf numFmtId="0" fontId="10" fillId="6" borderId="9" xfId="3" applyFont="1" applyFill="1" applyBorder="1" applyAlignment="1">
      <alignment horizontal="left" vertical="center"/>
    </xf>
    <xf numFmtId="0" fontId="10" fillId="6" borderId="4" xfId="3" applyFont="1" applyFill="1" applyBorder="1" applyAlignment="1">
      <alignment horizontal="left" vertical="center"/>
    </xf>
    <xf numFmtId="164" fontId="10" fillId="6" borderId="1" xfId="11" applyNumberFormat="1" applyFont="1" applyFill="1" applyBorder="1" applyAlignment="1">
      <alignment horizontal="center" vertical="center"/>
    </xf>
    <xf numFmtId="0" fontId="6" fillId="6" borderId="1" xfId="9" applyFont="1" applyFill="1" applyBorder="1"/>
    <xf numFmtId="164" fontId="6" fillId="6" borderId="1" xfId="9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164" fontId="6" fillId="6" borderId="0" xfId="9" applyNumberFormat="1" applyFont="1" applyFill="1" applyBorder="1"/>
    <xf numFmtId="0" fontId="7" fillId="6" borderId="0" xfId="3" applyFont="1" applyFill="1" applyBorder="1" applyAlignment="1">
      <alignment horizontal="right"/>
    </xf>
    <xf numFmtId="0" fontId="10" fillId="6" borderId="0" xfId="3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4" fillId="4" borderId="5" xfId="6" applyFont="1" applyBorder="1" applyAlignment="1">
      <alignment horizontal="center"/>
    </xf>
    <xf numFmtId="0" fontId="0" fillId="5" borderId="1" xfId="8" applyFont="1" applyBorder="1"/>
    <xf numFmtId="164" fontId="0" fillId="5" borderId="1" xfId="8" applyNumberFormat="1" applyFont="1" applyBorder="1"/>
    <xf numFmtId="0" fontId="3" fillId="0" borderId="6" xfId="7" applyFont="1" applyBorder="1"/>
    <xf numFmtId="164" fontId="3" fillId="0" borderId="6" xfId="7" applyNumberFormat="1" applyFont="1" applyBorder="1"/>
    <xf numFmtId="164" fontId="3" fillId="0" borderId="7" xfId="7" applyNumberFormat="1" applyFont="1" applyBorder="1" applyAlignment="1">
      <alignment horizontal="center"/>
    </xf>
    <xf numFmtId="9" fontId="0" fillId="5" borderId="1" xfId="8" applyNumberFormat="1" applyFont="1" applyBorder="1"/>
    <xf numFmtId="43" fontId="0" fillId="0" borderId="0" xfId="0" applyNumberFormat="1" applyFont="1"/>
    <xf numFmtId="164" fontId="0" fillId="5" borderId="1" xfId="8" applyNumberFormat="1" applyFont="1" applyBorder="1" applyAlignment="1">
      <alignment horizontal="center"/>
    </xf>
    <xf numFmtId="164" fontId="0" fillId="5" borderId="0" xfId="8" applyNumberFormat="1" applyFont="1" applyBorder="1"/>
    <xf numFmtId="0" fontId="4" fillId="2" borderId="0" xfId="0" applyFont="1" applyFill="1" applyAlignment="1">
      <alignment horizontal="center" vertical="center"/>
    </xf>
    <xf numFmtId="0" fontId="4" fillId="4" borderId="5" xfId="6" applyFont="1" applyBorder="1"/>
    <xf numFmtId="0" fontId="4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6" borderId="0" xfId="0" applyFont="1" applyFill="1" applyAlignment="1">
      <alignment horizontal="left"/>
    </xf>
  </cellXfs>
  <cellStyles count="14">
    <cellStyle name="40% - Accent5" xfId="8" builtinId="47"/>
    <cellStyle name="Check Cell" xfId="6" builtinId="23"/>
    <cellStyle name="Comma" xfId="1" builtinId="3"/>
    <cellStyle name="Comma 3" xfId="5" xr:uid="{00000000-0005-0000-0000-000001000000}"/>
    <cellStyle name="Comma 4" xfId="11" xr:uid="{C50432E9-0136-452D-B528-F9790AD84A5F}"/>
    <cellStyle name="Hyperlink" xfId="9" builtinId="8"/>
    <cellStyle name="Normal" xfId="0" builtinId="0"/>
    <cellStyle name="Normal 2" xfId="10" xr:uid="{C75A0EC7-0EC3-41A6-B23B-BB486598F507}"/>
    <cellStyle name="Normal 42" xfId="4" xr:uid="{00000000-0005-0000-0000-000003000000}"/>
    <cellStyle name="Normal_sales transaction test 2008-amended" xfId="3" xr:uid="{00000000-0005-0000-0000-000004000000}"/>
    <cellStyle name="Normal_Testing Sample Summary Template" xfId="12" xr:uid="{BC4DAAF5-910B-4178-A2AF-204F18396C9E}"/>
    <cellStyle name="Percent" xfId="2" builtinId="5"/>
    <cellStyle name="Total" xfId="7" builtinId="25"/>
    <cellStyle name="一般 2" xfId="13" xr:uid="{32EE8CAF-B73A-49FC-8158-C9B972B23E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EI-320-2003005823.pdf" TargetMode="External"/><Relationship Id="rId7" Type="http://schemas.openxmlformats.org/officeDocument/2006/relationships/hyperlink" Target="El-310.1-2003005689%20PRC%20CIPL.pdf" TargetMode="External"/><Relationship Id="rId2" Type="http://schemas.openxmlformats.org/officeDocument/2006/relationships/hyperlink" Target="EI-300-2003004094.pdf" TargetMode="External"/><Relationship Id="rId1" Type="http://schemas.openxmlformats.org/officeDocument/2006/relationships/hyperlink" Target="EI-310-2003005689.pdf" TargetMode="External"/><Relationship Id="rId6" Type="http://schemas.openxmlformats.org/officeDocument/2006/relationships/hyperlink" Target="EI-340-2006000104.pdf" TargetMode="External"/><Relationship Id="rId5" Type="http://schemas.openxmlformats.org/officeDocument/2006/relationships/hyperlink" Target="EI-330-2006000000%20&amp;%202006000004.pdf" TargetMode="External"/><Relationship Id="rId4" Type="http://schemas.openxmlformats.org/officeDocument/2006/relationships/hyperlink" Target="EI-330-2006000000%20&amp;%20200600000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showGridLines="0" tabSelected="1" zoomScale="70" zoomScaleNormal="70" workbookViewId="0">
      <selection activeCell="I7" sqref="I7"/>
    </sheetView>
  </sheetViews>
  <sheetFormatPr defaultColWidth="9.140625" defaultRowHeight="15" x14ac:dyDescent="0.25"/>
  <cols>
    <col min="1" max="1" width="24.85546875" style="16" customWidth="1"/>
    <col min="2" max="2" width="16.5703125" style="16" bestFit="1" customWidth="1"/>
    <col min="3" max="3" width="15.5703125" style="16" customWidth="1"/>
    <col min="4" max="4" width="12.5703125" style="16" bestFit="1" customWidth="1"/>
    <col min="5" max="5" width="49.5703125" style="16" bestFit="1" customWidth="1"/>
    <col min="6" max="7" width="15.85546875" style="16" customWidth="1"/>
    <col min="8" max="11" width="19.42578125" style="16" customWidth="1"/>
    <col min="12" max="13" width="12.5703125" style="16" customWidth="1"/>
    <col min="14" max="15" width="14.5703125" style="16" customWidth="1"/>
    <col min="16" max="16" width="14" style="16" bestFit="1" customWidth="1"/>
    <col min="17" max="17" width="13.28515625" style="16" customWidth="1"/>
    <col min="18" max="18" width="13.5703125" style="16" customWidth="1"/>
    <col min="19" max="25" width="9.140625" style="16"/>
    <col min="26" max="26" width="28.7109375" style="16" bestFit="1" customWidth="1"/>
    <col min="27" max="27" width="22.5703125" style="16" bestFit="1" customWidth="1"/>
    <col min="28" max="28" width="22.5703125" style="16" customWidth="1"/>
    <col min="29" max="29" width="15.28515625" style="16" customWidth="1"/>
    <col min="30" max="30" width="14.7109375" style="16" customWidth="1"/>
    <col min="31" max="16384" width="9.140625" style="16"/>
  </cols>
  <sheetData>
    <row r="1" spans="1:28" x14ac:dyDescent="0.25">
      <c r="A1" s="89" t="s">
        <v>35</v>
      </c>
      <c r="B1" s="89"/>
      <c r="C1" s="89"/>
      <c r="D1" s="89"/>
      <c r="E1" s="89"/>
      <c r="F1" s="89"/>
      <c r="G1" s="89"/>
      <c r="H1" s="89"/>
      <c r="I1" s="85"/>
      <c r="J1" s="85"/>
      <c r="K1" s="85"/>
    </row>
    <row r="2" spans="1:28" x14ac:dyDescent="0.25">
      <c r="A2" s="90" t="s">
        <v>34</v>
      </c>
      <c r="B2" s="90"/>
      <c r="C2" s="90"/>
      <c r="D2" s="90"/>
      <c r="E2" s="90"/>
      <c r="F2" s="90"/>
      <c r="G2" s="90"/>
      <c r="H2" s="90"/>
      <c r="I2" s="86"/>
      <c r="J2" s="86"/>
      <c r="K2" s="86"/>
    </row>
    <row r="3" spans="1:28" x14ac:dyDescent="0.25">
      <c r="D3" s="17"/>
    </row>
    <row r="4" spans="1:28" ht="15" customHeight="1" x14ac:dyDescent="0.25">
      <c r="A4" s="16" t="s">
        <v>142</v>
      </c>
      <c r="C4" s="17"/>
      <c r="H4" s="133" t="s">
        <v>141</v>
      </c>
      <c r="P4" s="10" t="s">
        <v>36</v>
      </c>
    </row>
    <row r="5" spans="1:28" x14ac:dyDescent="0.25">
      <c r="A5" s="16" t="s">
        <v>143</v>
      </c>
      <c r="C5" s="17"/>
    </row>
    <row r="6" spans="1:28" x14ac:dyDescent="0.25">
      <c r="A6" s="16" t="s">
        <v>144</v>
      </c>
      <c r="C6" s="17"/>
      <c r="G6" s="14" t="s">
        <v>89</v>
      </c>
      <c r="H6" s="15">
        <v>44363</v>
      </c>
      <c r="P6" s="16" t="s">
        <v>145</v>
      </c>
    </row>
    <row r="7" spans="1:28" x14ac:dyDescent="0.25">
      <c r="A7" s="11" t="s">
        <v>146</v>
      </c>
      <c r="C7" s="17"/>
      <c r="G7" s="14" t="s">
        <v>89</v>
      </c>
      <c r="H7" s="15">
        <v>44364</v>
      </c>
      <c r="P7" s="16" t="s">
        <v>147</v>
      </c>
    </row>
    <row r="8" spans="1:28" s="3" customFormat="1" x14ac:dyDescent="0.25">
      <c r="A8" s="5" t="s">
        <v>148</v>
      </c>
      <c r="C8" s="4"/>
      <c r="G8" s="14" t="s">
        <v>89</v>
      </c>
      <c r="H8" s="15">
        <v>44366</v>
      </c>
    </row>
    <row r="9" spans="1:28" ht="16.5" customHeight="1" x14ac:dyDescent="0.25">
      <c r="A9" s="18" t="s">
        <v>149</v>
      </c>
      <c r="B9" s="19"/>
      <c r="C9" s="19"/>
      <c r="D9" s="19"/>
      <c r="E9" s="19"/>
      <c r="H9" s="20"/>
      <c r="I9" s="20"/>
      <c r="J9" s="20"/>
      <c r="K9" s="20"/>
    </row>
    <row r="11" spans="1:28" s="22" customFormat="1" ht="15.75" customHeight="1" x14ac:dyDescent="0.25">
      <c r="A11" s="81" t="s">
        <v>114</v>
      </c>
      <c r="B11" s="82" t="s">
        <v>115</v>
      </c>
      <c r="C11" s="91" t="s">
        <v>116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22" customFormat="1" ht="32.1" customHeight="1" x14ac:dyDescent="0.25">
      <c r="A12" s="81" t="s">
        <v>117</v>
      </c>
      <c r="B12" s="82" t="s">
        <v>115</v>
      </c>
      <c r="C12" s="87" t="s">
        <v>140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8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s="22" customFormat="1" ht="30" customHeight="1" x14ac:dyDescent="0.25">
      <c r="A13" s="81" t="s">
        <v>118</v>
      </c>
      <c r="B13" s="82" t="s">
        <v>115</v>
      </c>
      <c r="C13" s="93" t="s">
        <v>119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4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s="22" customFormat="1" ht="15.6" customHeight="1" x14ac:dyDescent="0.25">
      <c r="A14" s="81" t="s">
        <v>120</v>
      </c>
      <c r="B14" s="82" t="s">
        <v>115</v>
      </c>
      <c r="C14" s="87" t="s">
        <v>121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8"/>
      <c r="T14" s="26"/>
      <c r="U14" s="26"/>
      <c r="V14" s="26"/>
      <c r="W14" s="26"/>
      <c r="X14" s="26"/>
      <c r="Y14" s="26"/>
      <c r="Z14" s="24"/>
      <c r="AA14" s="24"/>
      <c r="AB14" s="24"/>
    </row>
    <row r="15" spans="1:28" s="22" customFormat="1" ht="15.6" customHeight="1" x14ac:dyDescent="0.25">
      <c r="A15" s="81" t="s">
        <v>122</v>
      </c>
      <c r="B15" s="82" t="s">
        <v>115</v>
      </c>
      <c r="C15" s="87" t="s">
        <v>123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26"/>
      <c r="U15" s="26"/>
      <c r="V15" s="26"/>
      <c r="W15" s="26"/>
      <c r="X15" s="26"/>
      <c r="Y15" s="26"/>
      <c r="Z15" s="24"/>
      <c r="AA15" s="24"/>
      <c r="AB15" s="24"/>
    </row>
    <row r="16" spans="1:28" s="22" customFormat="1" ht="15.6" customHeight="1" x14ac:dyDescent="0.25">
      <c r="A16" s="81" t="s">
        <v>124</v>
      </c>
      <c r="B16" s="82" t="s">
        <v>115</v>
      </c>
      <c r="C16" s="87" t="s">
        <v>137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8"/>
      <c r="T16" s="26"/>
      <c r="U16" s="26"/>
      <c r="V16" s="26"/>
      <c r="W16" s="26"/>
      <c r="X16" s="26"/>
      <c r="Y16" s="26"/>
      <c r="Z16" s="24"/>
      <c r="AA16" s="24"/>
      <c r="AB16" s="24"/>
    </row>
    <row r="17" spans="1:28" s="22" customFormat="1" ht="15.6" customHeight="1" x14ac:dyDescent="0.25">
      <c r="A17" s="81" t="s">
        <v>125</v>
      </c>
      <c r="B17" s="82" t="s">
        <v>115</v>
      </c>
      <c r="C17" s="87" t="s">
        <v>138</v>
      </c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8"/>
      <c r="T17" s="26"/>
      <c r="U17" s="26"/>
      <c r="V17" s="26"/>
      <c r="W17" s="26"/>
      <c r="X17" s="26"/>
      <c r="Y17" s="26"/>
      <c r="Z17" s="24"/>
      <c r="AA17" s="24"/>
      <c r="AB17" s="24"/>
    </row>
    <row r="18" spans="1:28" s="22" customFormat="1" ht="78.75" customHeight="1" x14ac:dyDescent="0.25">
      <c r="A18" s="83" t="s">
        <v>126</v>
      </c>
      <c r="B18" s="82" t="s">
        <v>115</v>
      </c>
      <c r="C18" s="87" t="s">
        <v>139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8"/>
      <c r="T18" s="26"/>
      <c r="U18" s="26"/>
      <c r="V18" s="26"/>
      <c r="W18" s="26"/>
      <c r="X18" s="26"/>
      <c r="Y18" s="26"/>
      <c r="Z18" s="24"/>
      <c r="AA18" s="24"/>
      <c r="AB18" s="24"/>
    </row>
    <row r="19" spans="1:28" s="22" customFormat="1" ht="15.6" customHeight="1" x14ac:dyDescent="0.25">
      <c r="A19" s="74"/>
      <c r="B19" s="2"/>
      <c r="C19" s="2"/>
      <c r="D19" s="2"/>
      <c r="E19" s="2"/>
      <c r="F19" s="2"/>
      <c r="G19" s="2"/>
      <c r="H19" s="2"/>
      <c r="I19" s="2"/>
      <c r="J19" s="2"/>
      <c r="K19" s="24"/>
      <c r="L19" s="24"/>
      <c r="M19" s="24"/>
      <c r="N19" s="24"/>
      <c r="O19" s="24"/>
      <c r="P19" s="24"/>
      <c r="Q19" s="25"/>
      <c r="R19" s="25"/>
      <c r="S19" s="26"/>
      <c r="T19" s="26"/>
      <c r="U19" s="26"/>
      <c r="V19" s="26"/>
      <c r="W19" s="26"/>
      <c r="X19" s="26"/>
      <c r="Y19" s="26"/>
      <c r="Z19" s="24"/>
      <c r="AA19" s="24"/>
      <c r="AB19" s="24"/>
    </row>
    <row r="20" spans="1:28" s="22" customFormat="1" ht="15.6" customHeight="1" x14ac:dyDescent="0.25">
      <c r="A20" s="74"/>
      <c r="B20" s="2"/>
      <c r="C20" s="2"/>
      <c r="D20" s="2"/>
      <c r="E20" s="2"/>
      <c r="F20" s="2"/>
      <c r="G20" s="2"/>
      <c r="H20" s="2"/>
      <c r="I20" s="2"/>
      <c r="J20" s="2"/>
      <c r="K20" s="24"/>
      <c r="L20" s="24"/>
      <c r="M20" s="24"/>
      <c r="N20" s="24"/>
      <c r="O20" s="24"/>
      <c r="P20" s="24"/>
      <c r="Q20" s="25"/>
      <c r="R20" s="25"/>
      <c r="S20" s="26"/>
      <c r="T20" s="26"/>
      <c r="U20" s="26"/>
      <c r="V20" s="26"/>
      <c r="W20" s="26"/>
      <c r="X20" s="26"/>
      <c r="Y20" s="26"/>
      <c r="Z20" s="24"/>
      <c r="AA20" s="24"/>
      <c r="AB20" s="24"/>
    </row>
    <row r="21" spans="1:28" s="22" customFormat="1" ht="15.6" customHeight="1" x14ac:dyDescent="0.25">
      <c r="A21" s="74"/>
      <c r="B21" s="2"/>
      <c r="C21" s="2"/>
      <c r="D21" s="2"/>
      <c r="E21" s="2"/>
      <c r="F21" s="2"/>
      <c r="G21" s="2"/>
      <c r="H21" s="2"/>
      <c r="I21" s="2"/>
      <c r="J21" s="2"/>
      <c r="K21" s="24"/>
      <c r="L21" s="24"/>
      <c r="M21" s="24"/>
      <c r="N21" s="24"/>
      <c r="O21" s="24"/>
      <c r="P21" s="24"/>
      <c r="Q21" s="25"/>
      <c r="R21" s="25"/>
      <c r="S21" s="26"/>
      <c r="T21" s="26"/>
      <c r="U21" s="26"/>
      <c r="V21" s="26"/>
      <c r="W21" s="26"/>
      <c r="X21" s="26"/>
      <c r="Y21" s="26"/>
      <c r="Z21" s="24"/>
      <c r="AA21" s="24"/>
      <c r="AB21" s="24"/>
    </row>
    <row r="22" spans="1:28" s="22" customFormat="1" ht="15.6" customHeight="1" x14ac:dyDescent="0.25">
      <c r="A22" s="1"/>
      <c r="B22" s="16"/>
      <c r="C22" s="16"/>
      <c r="D22" s="16"/>
      <c r="E22" s="16"/>
      <c r="F22" s="16"/>
      <c r="G22" s="16"/>
      <c r="H22" s="16"/>
      <c r="I22" s="16"/>
      <c r="J22" s="16"/>
      <c r="Q22" s="27"/>
      <c r="R22" s="27"/>
      <c r="S22" s="28"/>
      <c r="T22" s="28"/>
      <c r="U22" s="28"/>
      <c r="V22" s="28"/>
      <c r="W22" s="28"/>
      <c r="X22" s="28"/>
      <c r="Y22" s="28"/>
    </row>
    <row r="23" spans="1:28" s="22" customFormat="1" ht="15.6" customHeight="1" x14ac:dyDescent="0.25">
      <c r="B23" s="99" t="s">
        <v>31</v>
      </c>
      <c r="C23" s="99"/>
      <c r="D23" s="99"/>
      <c r="E23" s="99"/>
      <c r="Q23" s="27"/>
      <c r="R23" s="27"/>
      <c r="S23" s="28"/>
      <c r="T23" s="28"/>
      <c r="U23" s="28"/>
      <c r="V23" s="28"/>
      <c r="W23" s="28"/>
      <c r="X23" s="28"/>
      <c r="Y23" s="28"/>
    </row>
    <row r="24" spans="1:28" s="22" customFormat="1" ht="15.6" customHeight="1" x14ac:dyDescent="0.25">
      <c r="B24" s="100" t="s">
        <v>31</v>
      </c>
      <c r="C24" s="100"/>
      <c r="D24" s="101" t="s">
        <v>25</v>
      </c>
      <c r="E24" s="101"/>
      <c r="Q24" s="27"/>
      <c r="R24" s="27"/>
      <c r="S24" s="28"/>
      <c r="T24" s="28"/>
      <c r="U24" s="28"/>
      <c r="V24" s="28"/>
      <c r="W24" s="28"/>
      <c r="X24" s="28"/>
      <c r="Y24" s="28"/>
    </row>
    <row r="25" spans="1:28" s="22" customFormat="1" ht="15.6" customHeight="1" x14ac:dyDescent="0.25">
      <c r="B25" s="102" t="s">
        <v>109</v>
      </c>
      <c r="C25" s="103"/>
      <c r="D25" s="104">
        <v>1988826.37</v>
      </c>
      <c r="E25" s="105"/>
      <c r="Q25" s="27"/>
      <c r="R25" s="27"/>
      <c r="S25" s="28"/>
      <c r="T25" s="28"/>
      <c r="U25" s="28"/>
      <c r="V25" s="28"/>
      <c r="W25" s="28"/>
      <c r="X25" s="28"/>
      <c r="Y25" s="28"/>
    </row>
    <row r="26" spans="1:28" s="22" customFormat="1" ht="15.6" customHeight="1" x14ac:dyDescent="0.25">
      <c r="B26" s="102"/>
      <c r="C26" s="103"/>
      <c r="D26" s="106" t="s">
        <v>110</v>
      </c>
      <c r="E26" s="106" t="s">
        <v>111</v>
      </c>
      <c r="Q26" s="29"/>
      <c r="R26" s="27"/>
      <c r="S26" s="28"/>
      <c r="T26" s="28"/>
      <c r="U26" s="28"/>
      <c r="V26" s="28"/>
      <c r="W26" s="28"/>
      <c r="X26" s="28"/>
      <c r="Y26" s="28"/>
    </row>
    <row r="27" spans="1:28" s="22" customFormat="1" ht="15.6" customHeight="1" x14ac:dyDescent="0.25">
      <c r="B27" s="107" t="s">
        <v>112</v>
      </c>
      <c r="C27" s="108"/>
      <c r="D27" s="109">
        <v>389889</v>
      </c>
      <c r="E27" s="109">
        <v>2378716.2300000004</v>
      </c>
      <c r="Q27" s="29"/>
      <c r="R27" s="27"/>
      <c r="S27" s="28"/>
      <c r="T27" s="28"/>
      <c r="U27" s="28"/>
      <c r="V27" s="28"/>
      <c r="W27" s="28"/>
      <c r="X27" s="28"/>
      <c r="Y27" s="28"/>
    </row>
    <row r="28" spans="1:28" s="22" customFormat="1" ht="15.6" customHeight="1" x14ac:dyDescent="0.25">
      <c r="B28" s="107" t="s">
        <v>33</v>
      </c>
      <c r="C28" s="108"/>
      <c r="D28" s="109">
        <v>375000</v>
      </c>
      <c r="E28" s="109">
        <v>375000</v>
      </c>
      <c r="Q28" s="29"/>
      <c r="R28" s="27"/>
      <c r="S28" s="28"/>
      <c r="T28" s="28"/>
      <c r="U28" s="28"/>
      <c r="V28" s="28"/>
      <c r="W28" s="28"/>
      <c r="X28" s="28"/>
      <c r="Y28" s="28"/>
    </row>
    <row r="29" spans="1:28" s="22" customFormat="1" ht="15.6" customHeight="1" x14ac:dyDescent="0.25">
      <c r="B29" s="107" t="s">
        <v>32</v>
      </c>
      <c r="C29" s="108"/>
      <c r="D29" s="109">
        <f>D27/D28</f>
        <v>1.039704</v>
      </c>
      <c r="E29" s="109">
        <f>E27/E28</f>
        <v>6.3432432800000011</v>
      </c>
      <c r="Q29" s="29"/>
      <c r="R29" s="27"/>
      <c r="S29" s="28"/>
      <c r="T29" s="28"/>
      <c r="U29" s="28"/>
      <c r="V29" s="28"/>
      <c r="W29" s="28"/>
      <c r="X29" s="28"/>
      <c r="Y29" s="28"/>
    </row>
    <row r="30" spans="1:28" s="22" customFormat="1" ht="15.6" customHeight="1" x14ac:dyDescent="0.25">
      <c r="B30" s="107" t="s">
        <v>113</v>
      </c>
      <c r="C30" s="108"/>
      <c r="D30" s="109">
        <v>2</v>
      </c>
      <c r="E30" s="109">
        <v>4</v>
      </c>
      <c r="Q30" s="29"/>
      <c r="R30" s="27"/>
      <c r="S30" s="28"/>
      <c r="T30" s="28"/>
      <c r="U30" s="28"/>
      <c r="V30" s="28"/>
      <c r="W30" s="28"/>
      <c r="X30" s="28"/>
      <c r="Y30" s="28"/>
    </row>
    <row r="31" spans="1:28" s="22" customFormat="1" ht="15.6" customHeight="1" x14ac:dyDescent="0.25">
      <c r="B31" s="79"/>
      <c r="C31" s="79"/>
      <c r="D31" s="80"/>
      <c r="Q31" s="29"/>
      <c r="R31" s="27"/>
      <c r="S31" s="28"/>
      <c r="T31" s="28"/>
      <c r="U31" s="28"/>
      <c r="V31" s="28"/>
      <c r="W31" s="28"/>
      <c r="X31" s="28"/>
      <c r="Y31" s="28"/>
    </row>
    <row r="32" spans="1:28" s="22" customFormat="1" ht="15.6" customHeight="1" x14ac:dyDescent="0.25">
      <c r="A32" s="84"/>
      <c r="B32" s="79"/>
      <c r="C32" s="79"/>
      <c r="D32" s="80"/>
      <c r="Q32" s="29"/>
      <c r="R32" s="27"/>
      <c r="S32" s="28"/>
      <c r="T32" s="28"/>
      <c r="U32" s="28"/>
      <c r="V32" s="28"/>
      <c r="W32" s="28"/>
      <c r="X32" s="28"/>
      <c r="Y32" s="28"/>
    </row>
    <row r="33" spans="1:30" s="22" customFormat="1" ht="15.6" customHeight="1" x14ac:dyDescent="0.25">
      <c r="A33" s="115" t="s">
        <v>127</v>
      </c>
      <c r="B33" s="79" t="s">
        <v>130</v>
      </c>
      <c r="C33" s="79"/>
      <c r="D33" s="80"/>
      <c r="Q33" s="29"/>
      <c r="R33" s="27"/>
      <c r="S33" s="28"/>
      <c r="T33" s="28"/>
      <c r="U33" s="28"/>
      <c r="V33" s="28"/>
      <c r="W33" s="28"/>
      <c r="X33" s="28"/>
      <c r="Y33" s="28"/>
    </row>
    <row r="34" spans="1:30" s="22" customFormat="1" ht="24" customHeight="1" x14ac:dyDescent="0.25">
      <c r="A34" s="115" t="s">
        <v>129</v>
      </c>
      <c r="B34" s="116" t="s">
        <v>132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Q34" s="29"/>
      <c r="R34" s="27"/>
      <c r="S34" s="28"/>
      <c r="T34" s="28"/>
      <c r="U34" s="28"/>
      <c r="V34" s="28"/>
      <c r="W34" s="28"/>
      <c r="X34" s="28"/>
      <c r="Y34" s="28"/>
    </row>
    <row r="35" spans="1:30" s="22" customFormat="1" ht="15.6" customHeight="1" x14ac:dyDescent="0.25">
      <c r="A35" s="115" t="s">
        <v>128</v>
      </c>
      <c r="B35" s="79" t="s">
        <v>131</v>
      </c>
      <c r="C35" s="79"/>
      <c r="D35" s="80"/>
      <c r="Q35" s="29"/>
      <c r="R35" s="27"/>
      <c r="S35" s="28"/>
      <c r="T35" s="28"/>
      <c r="U35" s="28"/>
      <c r="V35" s="28"/>
      <c r="W35" s="28"/>
      <c r="X35" s="28"/>
      <c r="Y35" s="28"/>
    </row>
    <row r="36" spans="1:30" s="22" customFormat="1" ht="15.6" customHeight="1" x14ac:dyDescent="0.25">
      <c r="B36" s="79"/>
      <c r="C36" s="79"/>
      <c r="D36" s="80"/>
      <c r="Q36" s="29"/>
      <c r="R36" s="27"/>
      <c r="S36" s="28"/>
      <c r="T36" s="28"/>
      <c r="U36" s="28"/>
      <c r="V36" s="28"/>
      <c r="W36" s="28"/>
      <c r="X36" s="28"/>
      <c r="Y36" s="28"/>
    </row>
    <row r="37" spans="1:30" s="22" customFormat="1" ht="15.6" customHeight="1" x14ac:dyDescent="0.25">
      <c r="B37" s="30"/>
      <c r="Q37" s="27"/>
      <c r="R37" s="27"/>
      <c r="S37" s="28"/>
      <c r="T37" s="28"/>
      <c r="U37" s="28"/>
      <c r="V37" s="28"/>
      <c r="W37" s="28"/>
      <c r="X37" s="28"/>
      <c r="Y37" s="28"/>
    </row>
    <row r="38" spans="1:30" s="22" customFormat="1" ht="81.75" customHeight="1" x14ac:dyDescent="0.25">
      <c r="A38" s="31" t="s">
        <v>30</v>
      </c>
      <c r="B38" s="31" t="s">
        <v>29</v>
      </c>
      <c r="C38" s="31" t="s">
        <v>28</v>
      </c>
      <c r="D38" s="31" t="s">
        <v>27</v>
      </c>
      <c r="E38" s="31" t="s">
        <v>26</v>
      </c>
      <c r="F38" s="31" t="s">
        <v>25</v>
      </c>
      <c r="G38" s="31" t="s">
        <v>37</v>
      </c>
      <c r="H38" s="31" t="s">
        <v>24</v>
      </c>
      <c r="I38" s="31" t="s">
        <v>38</v>
      </c>
      <c r="J38" s="31" t="s">
        <v>23</v>
      </c>
      <c r="K38" s="31" t="s">
        <v>39</v>
      </c>
      <c r="L38" s="31" t="s">
        <v>22</v>
      </c>
      <c r="M38" s="31" t="s">
        <v>40</v>
      </c>
      <c r="N38" s="31" t="s">
        <v>21</v>
      </c>
      <c r="O38" s="31" t="s">
        <v>41</v>
      </c>
      <c r="P38" s="31" t="s">
        <v>20</v>
      </c>
      <c r="Q38" s="31" t="s">
        <v>19</v>
      </c>
      <c r="R38" s="32" t="s">
        <v>18</v>
      </c>
      <c r="S38" s="33" t="s">
        <v>17</v>
      </c>
      <c r="T38" s="33" t="s">
        <v>16</v>
      </c>
      <c r="U38" s="33" t="s">
        <v>15</v>
      </c>
      <c r="V38" s="33" t="s">
        <v>14</v>
      </c>
      <c r="W38" s="33" t="s">
        <v>13</v>
      </c>
      <c r="X38" s="33" t="s">
        <v>12</v>
      </c>
      <c r="Y38" s="33" t="s">
        <v>134</v>
      </c>
      <c r="Z38" s="34" t="s">
        <v>11</v>
      </c>
      <c r="AA38" s="34" t="s">
        <v>10</v>
      </c>
      <c r="AB38" s="34" t="s">
        <v>135</v>
      </c>
      <c r="AC38" s="35" t="s">
        <v>76</v>
      </c>
      <c r="AD38" s="35" t="s">
        <v>81</v>
      </c>
    </row>
    <row r="39" spans="1:30" s="46" customFormat="1" x14ac:dyDescent="0.25">
      <c r="A39" s="36">
        <v>1</v>
      </c>
      <c r="B39" s="37" t="s">
        <v>43</v>
      </c>
      <c r="C39" s="12">
        <v>44273</v>
      </c>
      <c r="D39" s="38" t="s">
        <v>42</v>
      </c>
      <c r="E39" s="37" t="s">
        <v>45</v>
      </c>
      <c r="F39" s="39">
        <v>180830.22</v>
      </c>
      <c r="G39" s="40">
        <f t="shared" ref="G39:G44" si="0">H39/F39</f>
        <v>83.644205044931098</v>
      </c>
      <c r="H39" s="41">
        <v>15125400</v>
      </c>
      <c r="I39" s="41">
        <v>37152.15</v>
      </c>
      <c r="J39" s="41">
        <v>3064290</v>
      </c>
      <c r="K39" s="42">
        <v>406.12</v>
      </c>
      <c r="L39" s="41">
        <v>34500</v>
      </c>
      <c r="M39" s="42">
        <v>52.97</v>
      </c>
      <c r="N39" s="41">
        <v>4500</v>
      </c>
      <c r="O39" s="41">
        <f>F39-I39-K39-M39</f>
        <v>143218.98000000001</v>
      </c>
      <c r="P39" s="41">
        <f>H39-J39-L39-N39</f>
        <v>12022110</v>
      </c>
      <c r="Q39" s="43"/>
      <c r="R39" s="41"/>
      <c r="S39" s="117" t="s">
        <v>47</v>
      </c>
      <c r="T39" s="117" t="s">
        <v>47</v>
      </c>
      <c r="U39" s="117" t="s">
        <v>47</v>
      </c>
      <c r="V39" s="117" t="s">
        <v>47</v>
      </c>
      <c r="W39" s="117" t="s">
        <v>75</v>
      </c>
      <c r="X39" s="117" t="s">
        <v>75</v>
      </c>
      <c r="Y39" s="117" t="s">
        <v>47</v>
      </c>
      <c r="Z39" s="44" t="s">
        <v>99</v>
      </c>
      <c r="AA39" s="110" t="s">
        <v>100</v>
      </c>
      <c r="AB39" s="110" t="s">
        <v>136</v>
      </c>
      <c r="AC39" s="45" t="s">
        <v>92</v>
      </c>
      <c r="AD39" s="45" t="s">
        <v>93</v>
      </c>
    </row>
    <row r="40" spans="1:30" x14ac:dyDescent="0.25">
      <c r="A40" s="77">
        <v>2</v>
      </c>
      <c r="B40" s="37" t="s">
        <v>44</v>
      </c>
      <c r="C40" s="12">
        <v>44199</v>
      </c>
      <c r="D40" s="38">
        <v>40201007</v>
      </c>
      <c r="E40" s="37" t="s">
        <v>46</v>
      </c>
      <c r="F40" s="39">
        <v>82473.98</v>
      </c>
      <c r="G40" s="40">
        <f t="shared" si="0"/>
        <v>82.644247312910082</v>
      </c>
      <c r="H40" s="41">
        <v>6816000</v>
      </c>
      <c r="I40" s="41">
        <v>10344.120000000001</v>
      </c>
      <c r="J40" s="41">
        <v>856060</v>
      </c>
      <c r="K40" s="41">
        <v>162.44999999999999</v>
      </c>
      <c r="L40" s="41">
        <v>13800</v>
      </c>
      <c r="M40" s="42">
        <v>21.19</v>
      </c>
      <c r="N40" s="41">
        <v>1800</v>
      </c>
      <c r="O40" s="41">
        <f>F40-I40-K40-M40</f>
        <v>71946.22</v>
      </c>
      <c r="P40" s="41">
        <f>H40-J40-L40-N40</f>
        <v>5944340</v>
      </c>
      <c r="Q40" s="41"/>
      <c r="R40" s="41"/>
      <c r="S40" s="117" t="s">
        <v>47</v>
      </c>
      <c r="T40" s="117" t="s">
        <v>47</v>
      </c>
      <c r="U40" s="117" t="s">
        <v>47</v>
      </c>
      <c r="V40" s="117" t="s">
        <v>47</v>
      </c>
      <c r="W40" s="117" t="s">
        <v>75</v>
      </c>
      <c r="X40" s="117" t="s">
        <v>75</v>
      </c>
      <c r="Y40" s="117" t="s">
        <v>75</v>
      </c>
      <c r="Z40" s="44" t="s">
        <v>99</v>
      </c>
      <c r="AA40" s="111" t="s">
        <v>101</v>
      </c>
      <c r="AB40" s="111"/>
      <c r="AC40" s="45" t="s">
        <v>92</v>
      </c>
      <c r="AD40" s="47" t="s">
        <v>93</v>
      </c>
    </row>
    <row r="41" spans="1:30" s="46" customFormat="1" x14ac:dyDescent="0.25">
      <c r="A41" s="77">
        <v>3</v>
      </c>
      <c r="B41" s="37" t="s">
        <v>82</v>
      </c>
      <c r="C41" s="12">
        <v>44290</v>
      </c>
      <c r="D41" s="38">
        <v>40201007</v>
      </c>
      <c r="E41" s="48" t="s">
        <v>83</v>
      </c>
      <c r="F41" s="39">
        <v>49597.49</v>
      </c>
      <c r="G41" s="40">
        <f t="shared" si="0"/>
        <v>83.090898349896335</v>
      </c>
      <c r="H41" s="49">
        <v>4121100</v>
      </c>
      <c r="I41" s="41">
        <v>4959.75</v>
      </c>
      <c r="J41" s="41">
        <f>'El 251 Tax'!C53</f>
        <v>412110</v>
      </c>
      <c r="K41" s="42">
        <v>70.63</v>
      </c>
      <c r="L41" s="41">
        <f>'El 252 VAT'!D35</f>
        <v>6000</v>
      </c>
      <c r="M41" s="42">
        <v>10.59</v>
      </c>
      <c r="N41" s="41">
        <f>'El 252 VAT'!D37</f>
        <v>900</v>
      </c>
      <c r="O41" s="41">
        <f>F41-I41-K41-M41</f>
        <v>44556.520000000004</v>
      </c>
      <c r="P41" s="41">
        <f>H41-J41-L41-N41</f>
        <v>3702090</v>
      </c>
      <c r="Q41" s="41"/>
      <c r="R41" s="41"/>
      <c r="S41" s="117" t="s">
        <v>47</v>
      </c>
      <c r="T41" s="117" t="s">
        <v>47</v>
      </c>
      <c r="U41" s="117" t="s">
        <v>47</v>
      </c>
      <c r="V41" s="117" t="s">
        <v>47</v>
      </c>
      <c r="W41" s="117" t="s">
        <v>75</v>
      </c>
      <c r="X41" s="117" t="s">
        <v>75</v>
      </c>
      <c r="Y41" s="117" t="s">
        <v>75</v>
      </c>
      <c r="Z41" s="44" t="s">
        <v>99</v>
      </c>
      <c r="AA41" s="111" t="s">
        <v>102</v>
      </c>
      <c r="AB41" s="111"/>
      <c r="AC41" s="47" t="s">
        <v>92</v>
      </c>
      <c r="AD41" s="47" t="s">
        <v>93</v>
      </c>
    </row>
    <row r="42" spans="1:30" s="46" customFormat="1" x14ac:dyDescent="0.25">
      <c r="A42" s="78">
        <v>4</v>
      </c>
      <c r="B42" s="37" t="s">
        <v>84</v>
      </c>
      <c r="C42" s="12">
        <v>44040</v>
      </c>
      <c r="D42" s="38" t="s">
        <v>42</v>
      </c>
      <c r="E42" s="37" t="s">
        <v>87</v>
      </c>
      <c r="F42" s="50">
        <v>6257.7</v>
      </c>
      <c r="G42" s="40">
        <f t="shared" si="0"/>
        <v>83.950000799015626</v>
      </c>
      <c r="H42" s="41">
        <v>525333.92000000004</v>
      </c>
      <c r="I42" s="51" t="s">
        <v>88</v>
      </c>
      <c r="J42" s="51" t="s">
        <v>88</v>
      </c>
      <c r="K42" s="51" t="s">
        <v>88</v>
      </c>
      <c r="L42" s="51" t="s">
        <v>88</v>
      </c>
      <c r="M42" s="51" t="s">
        <v>88</v>
      </c>
      <c r="N42" s="51" t="s">
        <v>88</v>
      </c>
      <c r="O42" s="51" t="s">
        <v>88</v>
      </c>
      <c r="P42" s="51" t="s">
        <v>88</v>
      </c>
      <c r="Q42" s="51" t="s">
        <v>88</v>
      </c>
      <c r="R42" s="51" t="s">
        <v>88</v>
      </c>
      <c r="S42" s="117" t="s">
        <v>47</v>
      </c>
      <c r="T42" s="117" t="s">
        <v>47</v>
      </c>
      <c r="U42" s="51" t="s">
        <v>88</v>
      </c>
      <c r="V42" s="51" t="s">
        <v>88</v>
      </c>
      <c r="W42" s="51" t="s">
        <v>88</v>
      </c>
      <c r="X42" s="51" t="s">
        <v>88</v>
      </c>
      <c r="Y42" s="51" t="s">
        <v>88</v>
      </c>
      <c r="Z42" s="76" t="s">
        <v>108</v>
      </c>
      <c r="AA42" s="111" t="s">
        <v>103</v>
      </c>
      <c r="AB42" s="111"/>
      <c r="AC42" s="47" t="s">
        <v>106</v>
      </c>
      <c r="AD42" s="47" t="s">
        <v>106</v>
      </c>
    </row>
    <row r="43" spans="1:30" s="46" customFormat="1" x14ac:dyDescent="0.25">
      <c r="A43" s="77">
        <v>5</v>
      </c>
      <c r="B43" s="37" t="s">
        <v>85</v>
      </c>
      <c r="C43" s="12">
        <v>44040</v>
      </c>
      <c r="D43" s="38" t="s">
        <v>42</v>
      </c>
      <c r="E43" s="37" t="s">
        <v>86</v>
      </c>
      <c r="F43" s="52">
        <v>54056.71</v>
      </c>
      <c r="G43" s="40">
        <f t="shared" si="0"/>
        <v>83.949999916754095</v>
      </c>
      <c r="H43" s="41">
        <v>4538060.7999999998</v>
      </c>
      <c r="I43" s="51" t="s">
        <v>88</v>
      </c>
      <c r="J43" s="51" t="s">
        <v>88</v>
      </c>
      <c r="K43" s="51" t="s">
        <v>88</v>
      </c>
      <c r="L43" s="51" t="s">
        <v>88</v>
      </c>
      <c r="M43" s="51" t="s">
        <v>88</v>
      </c>
      <c r="N43" s="51" t="s">
        <v>88</v>
      </c>
      <c r="O43" s="51" t="s">
        <v>88</v>
      </c>
      <c r="P43" s="51" t="s">
        <v>88</v>
      </c>
      <c r="Q43" s="51" t="s">
        <v>88</v>
      </c>
      <c r="R43" s="51" t="s">
        <v>88</v>
      </c>
      <c r="S43" s="117" t="s">
        <v>47</v>
      </c>
      <c r="T43" s="117" t="s">
        <v>47</v>
      </c>
      <c r="U43" s="51" t="s">
        <v>88</v>
      </c>
      <c r="V43" s="51" t="s">
        <v>88</v>
      </c>
      <c r="W43" s="51" t="s">
        <v>88</v>
      </c>
      <c r="X43" s="51" t="s">
        <v>88</v>
      </c>
      <c r="Y43" s="51" t="s">
        <v>88</v>
      </c>
      <c r="Z43" s="76" t="s">
        <v>108</v>
      </c>
      <c r="AA43" s="111" t="s">
        <v>104</v>
      </c>
      <c r="AB43" s="111"/>
      <c r="AC43" s="47" t="s">
        <v>106</v>
      </c>
      <c r="AD43" s="47" t="s">
        <v>106</v>
      </c>
    </row>
    <row r="44" spans="1:30" s="46" customFormat="1" x14ac:dyDescent="0.25">
      <c r="A44" s="77">
        <v>6</v>
      </c>
      <c r="B44" s="112">
        <v>2006000104</v>
      </c>
      <c r="C44" s="12">
        <v>44347</v>
      </c>
      <c r="D44" s="113" t="s">
        <v>42</v>
      </c>
      <c r="E44" s="112" t="s">
        <v>105</v>
      </c>
      <c r="F44" s="52">
        <v>81117</v>
      </c>
      <c r="G44" s="40">
        <f t="shared" si="0"/>
        <v>83.95</v>
      </c>
      <c r="H44" s="41">
        <v>6809772.1500000004</v>
      </c>
      <c r="I44" s="51" t="s">
        <v>88</v>
      </c>
      <c r="J44" s="51" t="s">
        <v>88</v>
      </c>
      <c r="K44" s="51" t="s">
        <v>88</v>
      </c>
      <c r="L44" s="51" t="s">
        <v>88</v>
      </c>
      <c r="M44" s="51" t="s">
        <v>88</v>
      </c>
      <c r="N44" s="51" t="s">
        <v>88</v>
      </c>
      <c r="O44" s="51" t="s">
        <v>88</v>
      </c>
      <c r="P44" s="51" t="s">
        <v>88</v>
      </c>
      <c r="Q44" s="51" t="s">
        <v>88</v>
      </c>
      <c r="R44" s="51" t="s">
        <v>88</v>
      </c>
      <c r="S44" s="117" t="s">
        <v>47</v>
      </c>
      <c r="T44" s="117" t="s">
        <v>47</v>
      </c>
      <c r="U44" s="51" t="s">
        <v>88</v>
      </c>
      <c r="V44" s="51" t="s">
        <v>88</v>
      </c>
      <c r="W44" s="51" t="s">
        <v>88</v>
      </c>
      <c r="X44" s="51" t="s">
        <v>88</v>
      </c>
      <c r="Y44" s="51" t="s">
        <v>88</v>
      </c>
      <c r="Z44" s="76" t="s">
        <v>108</v>
      </c>
      <c r="AA44" s="111" t="s">
        <v>107</v>
      </c>
      <c r="AB44" s="111"/>
      <c r="AC44" s="47" t="s">
        <v>106</v>
      </c>
      <c r="AD44" s="47" t="s">
        <v>106</v>
      </c>
    </row>
    <row r="45" spans="1:30" s="46" customFormat="1" x14ac:dyDescent="0.25">
      <c r="A45" s="53"/>
      <c r="B45" s="54"/>
      <c r="C45" s="13"/>
      <c r="D45" s="55"/>
      <c r="E45" s="54"/>
      <c r="F45" s="58"/>
      <c r="G45" s="57"/>
      <c r="H45" s="58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118"/>
      <c r="T45" s="118"/>
      <c r="U45" s="75"/>
      <c r="V45" s="75"/>
      <c r="W45" s="75"/>
      <c r="X45" s="75"/>
      <c r="Y45" s="75"/>
      <c r="Z45" s="58"/>
      <c r="AA45" s="114"/>
      <c r="AB45" s="114"/>
      <c r="AC45" s="60"/>
      <c r="AD45" s="60"/>
    </row>
    <row r="46" spans="1:30" s="46" customFormat="1" x14ac:dyDescent="0.25">
      <c r="A46" s="53"/>
      <c r="B46" s="54"/>
      <c r="C46" s="13"/>
      <c r="D46" s="55"/>
      <c r="E46" s="54"/>
      <c r="F46" s="56"/>
      <c r="G46" s="57"/>
      <c r="H46" s="58"/>
      <c r="I46" s="58"/>
      <c r="J46" s="58"/>
      <c r="K46" s="58"/>
      <c r="L46" s="58"/>
      <c r="M46" s="59"/>
      <c r="N46" s="58"/>
      <c r="O46" s="58"/>
      <c r="P46" s="58"/>
      <c r="Q46" s="58"/>
      <c r="R46" s="58"/>
      <c r="S46" s="118"/>
      <c r="T46" s="118"/>
      <c r="U46" s="118"/>
      <c r="V46" s="118"/>
      <c r="W46" s="118"/>
      <c r="X46" s="118"/>
      <c r="Y46" s="118"/>
      <c r="Z46" s="58"/>
      <c r="AA46" s="58"/>
      <c r="AB46" s="58"/>
      <c r="AC46" s="60"/>
      <c r="AD46" s="60"/>
    </row>
    <row r="47" spans="1:30" s="22" customFormat="1" x14ac:dyDescent="0.25">
      <c r="A47" s="61" t="s">
        <v>9</v>
      </c>
      <c r="D47" s="62"/>
      <c r="E47" s="62"/>
      <c r="F47" s="62"/>
      <c r="G47" s="62"/>
      <c r="H47" s="62"/>
      <c r="I47" s="62"/>
      <c r="J47" s="62"/>
      <c r="K47" s="62"/>
      <c r="L47" s="63"/>
      <c r="M47" s="63"/>
      <c r="N47" s="62"/>
      <c r="O47" s="62"/>
      <c r="P47" s="62"/>
      <c r="Q47" s="64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spans="1:30" s="22" customFormat="1" ht="15.6" customHeight="1" x14ac:dyDescent="0.25">
      <c r="A48" s="24" t="s">
        <v>8</v>
      </c>
      <c r="D48" s="65"/>
      <c r="E48" s="65"/>
      <c r="F48" s="65"/>
      <c r="G48" s="65"/>
      <c r="H48" s="65"/>
      <c r="I48" s="65"/>
      <c r="J48" s="65"/>
      <c r="K48" s="65"/>
      <c r="L48" s="66"/>
      <c r="M48" s="66"/>
      <c r="N48" s="66"/>
      <c r="O48" s="66"/>
      <c r="P48" s="67"/>
      <c r="Q48" s="68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spans="1:28" s="22" customFormat="1" ht="15.6" customHeight="1" x14ac:dyDescent="0.25">
      <c r="A49" s="2" t="s">
        <v>7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7"/>
      <c r="M49" s="67"/>
      <c r="N49" s="67"/>
      <c r="O49" s="67"/>
      <c r="P49" s="65"/>
      <c r="Q49" s="69"/>
      <c r="R49" s="69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spans="1:28" s="22" customFormat="1" ht="15.6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70"/>
      <c r="M50" s="70"/>
      <c r="N50" s="70"/>
      <c r="O50" s="70"/>
      <c r="P50" s="65"/>
      <c r="Q50" s="69"/>
      <c r="R50" s="69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spans="1:28" s="22" customFormat="1" ht="15.6" customHeight="1" x14ac:dyDescent="0.25">
      <c r="A51" s="2" t="s">
        <v>6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70"/>
      <c r="Q51" s="69"/>
      <c r="R51" s="69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spans="1:28" s="22" customFormat="1" ht="15.6" customHeight="1" x14ac:dyDescent="0.25">
      <c r="A52" s="2" t="s">
        <v>5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7"/>
      <c r="M52" s="67"/>
      <c r="N52" s="71"/>
      <c r="O52" s="71"/>
      <c r="P52" s="67"/>
      <c r="Q52" s="69"/>
      <c r="R52" s="69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spans="1:28" s="22" customFormat="1" ht="15.6" customHeight="1" x14ac:dyDescent="0.25">
      <c r="A53" s="2" t="s">
        <v>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9"/>
      <c r="R53" s="69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spans="1:28" s="22" customFormat="1" ht="15.6" customHeight="1" x14ac:dyDescent="0.25">
      <c r="A54" s="72" t="s">
        <v>3</v>
      </c>
      <c r="B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9"/>
      <c r="R54" s="69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spans="1:28" s="22" customFormat="1" ht="15.6" customHeight="1" x14ac:dyDescent="0.25">
      <c r="A55" s="72" t="s">
        <v>133</v>
      </c>
      <c r="B55" s="65"/>
      <c r="D55" s="65"/>
      <c r="E55" s="65"/>
      <c r="F55" s="65"/>
      <c r="G55" s="65"/>
      <c r="H55" s="65"/>
      <c r="I55" s="65"/>
      <c r="J55" s="65"/>
      <c r="K55" s="65"/>
      <c r="L55" s="73"/>
      <c r="M55" s="65"/>
      <c r="N55" s="65"/>
      <c r="O55" s="65"/>
      <c r="P55" s="65"/>
      <c r="Q55" s="69"/>
      <c r="R55" s="69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1:28" s="22" customFormat="1" ht="15.6" customHeight="1" x14ac:dyDescent="0.25">
      <c r="A56" s="2"/>
      <c r="B56" s="65"/>
      <c r="C56" s="72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9"/>
      <c r="R56" s="69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spans="1:28" s="22" customFormat="1" ht="15.6" customHeight="1" x14ac:dyDescent="0.25">
      <c r="A57" s="2" t="s">
        <v>2</v>
      </c>
      <c r="B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9"/>
      <c r="R57" s="69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28" s="22" customFormat="1" ht="15.6" customHeight="1" x14ac:dyDescent="0.25">
      <c r="A58" s="2" t="s">
        <v>1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9"/>
      <c r="R58" s="69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28" s="22" customFormat="1" ht="15.6" customHeight="1" x14ac:dyDescent="0.25">
      <c r="A59" s="2" t="s">
        <v>0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9"/>
      <c r="R59" s="69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spans="1:28" s="22" customFormat="1" ht="15.6" customHeight="1" x14ac:dyDescent="0.25"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9"/>
      <c r="R60" s="69"/>
      <c r="S60" s="65"/>
      <c r="T60" s="65"/>
      <c r="U60" s="65"/>
      <c r="V60" s="65"/>
      <c r="W60" s="65"/>
      <c r="X60" s="65"/>
      <c r="Y60" s="65"/>
      <c r="Z60" s="65"/>
      <c r="AA60" s="65"/>
      <c r="AB60" s="65"/>
    </row>
  </sheetData>
  <mergeCells count="19">
    <mergeCell ref="A1:H1"/>
    <mergeCell ref="A2:H2"/>
    <mergeCell ref="B24:C24"/>
    <mergeCell ref="B23:E23"/>
    <mergeCell ref="D24:E24"/>
    <mergeCell ref="C11:S11"/>
    <mergeCell ref="C12:S12"/>
    <mergeCell ref="C13:S13"/>
    <mergeCell ref="C14:S14"/>
    <mergeCell ref="C15:S15"/>
    <mergeCell ref="C16:S16"/>
    <mergeCell ref="C17:S17"/>
    <mergeCell ref="C18:S18"/>
    <mergeCell ref="B27:C27"/>
    <mergeCell ref="B28:C28"/>
    <mergeCell ref="B34:M34"/>
    <mergeCell ref="B29:C29"/>
    <mergeCell ref="B30:C30"/>
    <mergeCell ref="D25:E25"/>
  </mergeCells>
  <phoneticPr fontId="5" type="noConversion"/>
  <hyperlinks>
    <hyperlink ref="AC39" location="'El-201-Tax'!C25" display="El-201-Tax" xr:uid="{4FCFCEA5-DD6A-485A-BCD4-6FF0CA85F060}"/>
    <hyperlink ref="AC40" location="'El-201-Tax'!C41" display="El-201-Tax" xr:uid="{76C72D5F-A014-48AA-83C8-242B346EF674}"/>
    <hyperlink ref="AD39" location="'El-202-Vat'!D19" display="El-202-Vat" xr:uid="{013A47E5-F7DD-451B-A928-61D404761796}"/>
    <hyperlink ref="AD40" location="'El-202-Vat'!D28" display="El-202-Vat" xr:uid="{FE8384E8-C1B6-4096-ACDE-8097676BB18D}"/>
    <hyperlink ref="AC41" location="'El-201-Tax'!C53" display="El-201-Tax" xr:uid="{5EFBB3E9-A376-4735-BEDF-64F7C09E4570}"/>
    <hyperlink ref="AD41" location="'El-202-Vat'!D36" display="El-202-Vat" xr:uid="{5C037EF2-C27B-4945-AEF9-A6C8F9C3A874}"/>
    <hyperlink ref="AA39" r:id="rId1" xr:uid="{F81F1F46-2C7B-48D9-99BF-9F8F37D17E97}"/>
    <hyperlink ref="AA40" r:id="rId2" xr:uid="{22F0BCF0-4FA2-4BE1-BBFA-3C21095A6793}"/>
    <hyperlink ref="AA41" r:id="rId3" xr:uid="{AB6061E8-804E-4960-88E6-B90AAB37D36F}"/>
    <hyperlink ref="AA42" r:id="rId4" xr:uid="{1CF1F503-56CC-4597-A5DC-54CE46C073F3}"/>
    <hyperlink ref="AA43" r:id="rId5" xr:uid="{F6C58883-D592-4ACA-88F3-750CE9C5EA83}"/>
    <hyperlink ref="AA44" r:id="rId6" xr:uid="{2639C21C-1E7D-45BE-8BAE-63760E446BA7}"/>
    <hyperlink ref="AB39" r:id="rId7" xr:uid="{005AF005-35C9-4B95-8994-B3148B99067A}"/>
  </hyperlinks>
  <pageMargins left="0.7" right="0.7" top="0.75" bottom="0.75" header="0.3" footer="0.3"/>
  <pageSetup orientation="portrait" horizontalDpi="4294967292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3418-1997-4C81-9019-D4ECF6C52AA5}">
  <dimension ref="A1:P54"/>
  <sheetViews>
    <sheetView showGridLines="0" zoomScale="85" zoomScaleNormal="85" workbookViewId="0">
      <selection activeCell="I8" sqref="I8"/>
    </sheetView>
  </sheetViews>
  <sheetFormatPr defaultRowHeight="15" x14ac:dyDescent="0.25"/>
  <cols>
    <col min="1" max="1" width="40.140625" style="3" customWidth="1"/>
    <col min="2" max="2" width="29" style="3" bestFit="1" customWidth="1"/>
    <col min="3" max="3" width="23" style="3" customWidth="1"/>
    <col min="4" max="4" width="18" style="3" customWidth="1"/>
    <col min="5" max="5" width="11.28515625" style="3" customWidth="1"/>
    <col min="6" max="6" width="18.140625" style="3" bestFit="1" customWidth="1"/>
    <col min="7" max="7" width="11.5703125" style="3" bestFit="1" customWidth="1"/>
    <col min="8" max="9" width="25.85546875" style="3" bestFit="1" customWidth="1"/>
    <col min="10" max="16384" width="9.140625" style="3"/>
  </cols>
  <sheetData>
    <row r="1" spans="1:16" x14ac:dyDescent="0.25">
      <c r="A1" s="95" t="s">
        <v>35</v>
      </c>
      <c r="B1" s="95"/>
      <c r="C1" s="95"/>
      <c r="D1" s="95"/>
      <c r="E1" s="95"/>
      <c r="F1" s="95"/>
      <c r="G1" s="95"/>
      <c r="H1" s="95"/>
    </row>
    <row r="2" spans="1:16" x14ac:dyDescent="0.25">
      <c r="A2" s="96" t="s">
        <v>34</v>
      </c>
      <c r="B2" s="96"/>
      <c r="C2" s="96"/>
      <c r="D2" s="96"/>
      <c r="E2" s="96"/>
      <c r="F2" s="96"/>
      <c r="G2" s="96"/>
      <c r="H2" s="96"/>
    </row>
    <row r="3" spans="1:16" x14ac:dyDescent="0.25">
      <c r="D3" s="4"/>
    </row>
    <row r="4" spans="1:16" x14ac:dyDescent="0.25">
      <c r="A4" s="3" t="s">
        <v>142</v>
      </c>
      <c r="C4" s="4"/>
      <c r="H4" s="132" t="s">
        <v>152</v>
      </c>
    </row>
    <row r="5" spans="1:16" x14ac:dyDescent="0.25">
      <c r="A5" s="3" t="s">
        <v>143</v>
      </c>
      <c r="C5" s="4"/>
    </row>
    <row r="6" spans="1:16" s="16" customFormat="1" x14ac:dyDescent="0.25">
      <c r="A6" s="16" t="s">
        <v>144</v>
      </c>
      <c r="C6" s="17"/>
      <c r="G6" s="14" t="s">
        <v>89</v>
      </c>
      <c r="H6" s="15">
        <v>44363</v>
      </c>
      <c r="P6" s="16" t="s">
        <v>145</v>
      </c>
    </row>
    <row r="7" spans="1:16" s="16" customFormat="1" x14ac:dyDescent="0.25">
      <c r="A7" s="11" t="s">
        <v>146</v>
      </c>
      <c r="C7" s="17"/>
      <c r="G7" s="14" t="s">
        <v>89</v>
      </c>
      <c r="H7" s="15">
        <v>44364</v>
      </c>
      <c r="P7" s="16" t="s">
        <v>147</v>
      </c>
    </row>
    <row r="8" spans="1:16" x14ac:dyDescent="0.25">
      <c r="A8" s="5" t="s">
        <v>148</v>
      </c>
      <c r="C8" s="4"/>
      <c r="G8" s="14" t="s">
        <v>89</v>
      </c>
      <c r="H8" s="15">
        <v>44366</v>
      </c>
    </row>
    <row r="9" spans="1:16" x14ac:dyDescent="0.25">
      <c r="A9" s="6" t="s">
        <v>150</v>
      </c>
      <c r="B9" s="7"/>
      <c r="C9" s="7"/>
      <c r="D9" s="7"/>
      <c r="E9" s="7"/>
      <c r="H9" s="8"/>
    </row>
    <row r="11" spans="1:16" x14ac:dyDescent="0.25">
      <c r="A11" s="129" t="s">
        <v>91</v>
      </c>
      <c r="B11" s="97"/>
      <c r="C11" s="97"/>
      <c r="D11" s="97"/>
      <c r="E11" s="97"/>
      <c r="F11" s="97"/>
      <c r="G11" s="97"/>
      <c r="H11" s="97"/>
    </row>
    <row r="12" spans="1:16" ht="15.75" thickBot="1" x14ac:dyDescent="0.3">
      <c r="A12" s="97"/>
      <c r="B12" s="97"/>
      <c r="C12" s="97"/>
      <c r="D12" s="97"/>
      <c r="E12" s="97"/>
      <c r="F12" s="97"/>
      <c r="G12" s="97"/>
      <c r="H12" s="97"/>
    </row>
    <row r="13" spans="1:16" ht="15.75" thickTop="1" x14ac:dyDescent="0.25">
      <c r="B13" s="119" t="s">
        <v>49</v>
      </c>
      <c r="C13" s="119" t="s">
        <v>51</v>
      </c>
      <c r="F13" s="119" t="s">
        <v>64</v>
      </c>
      <c r="G13" s="119" t="s">
        <v>60</v>
      </c>
      <c r="H13" s="119" t="s">
        <v>54</v>
      </c>
    </row>
    <row r="14" spans="1:16" x14ac:dyDescent="0.25">
      <c r="B14" s="120" t="s">
        <v>50</v>
      </c>
      <c r="C14" s="121">
        <f>D27</f>
        <v>6249500</v>
      </c>
      <c r="F14" s="121" t="s">
        <v>59</v>
      </c>
      <c r="G14" s="121" t="s">
        <v>61</v>
      </c>
      <c r="H14" s="121">
        <v>2752900</v>
      </c>
    </row>
    <row r="15" spans="1:16" x14ac:dyDescent="0.25">
      <c r="B15" s="120" t="s">
        <v>52</v>
      </c>
      <c r="C15" s="121">
        <f>H26</f>
        <v>15125400</v>
      </c>
      <c r="F15" s="121" t="s">
        <v>65</v>
      </c>
      <c r="G15" s="121" t="s">
        <v>66</v>
      </c>
      <c r="H15" s="121">
        <v>1240100</v>
      </c>
    </row>
    <row r="16" spans="1:16" x14ac:dyDescent="0.25">
      <c r="B16" s="120" t="s">
        <v>53</v>
      </c>
      <c r="C16" s="121">
        <f>H18</f>
        <v>9268000</v>
      </c>
      <c r="F16" s="121" t="s">
        <v>65</v>
      </c>
      <c r="G16" s="121" t="s">
        <v>66</v>
      </c>
      <c r="H16" s="121">
        <v>2419500</v>
      </c>
    </row>
    <row r="17" spans="1:8" ht="15.75" thickBot="1" x14ac:dyDescent="0.3">
      <c r="B17" s="122" t="s">
        <v>56</v>
      </c>
      <c r="C17" s="123">
        <f>SUM(C14:C16)</f>
        <v>30642900</v>
      </c>
      <c r="F17" s="121" t="s">
        <v>59</v>
      </c>
      <c r="G17" s="121" t="s">
        <v>61</v>
      </c>
      <c r="H17" s="121">
        <v>2855500</v>
      </c>
    </row>
    <row r="18" spans="1:8" ht="16.5" thickTop="1" thickBot="1" x14ac:dyDescent="0.3">
      <c r="F18" s="124" t="s">
        <v>67</v>
      </c>
      <c r="G18" s="124"/>
      <c r="H18" s="123">
        <f>SUM(H14:H17)</f>
        <v>9268000</v>
      </c>
    </row>
    <row r="19" spans="1:8" ht="16.5" thickTop="1" thickBot="1" x14ac:dyDescent="0.3">
      <c r="B19" s="119" t="s">
        <v>48</v>
      </c>
      <c r="C19" s="119" t="s">
        <v>51</v>
      </c>
    </row>
    <row r="20" spans="1:8" ht="15.75" thickTop="1" x14ac:dyDescent="0.25">
      <c r="B20" s="120" t="s">
        <v>56</v>
      </c>
      <c r="C20" s="121">
        <f>C17</f>
        <v>30642900</v>
      </c>
      <c r="F20" s="119" t="s">
        <v>64</v>
      </c>
      <c r="G20" s="119" t="s">
        <v>60</v>
      </c>
      <c r="H20" s="119" t="s">
        <v>55</v>
      </c>
    </row>
    <row r="21" spans="1:8" x14ac:dyDescent="0.25">
      <c r="B21" s="120" t="s">
        <v>57</v>
      </c>
      <c r="C21" s="125">
        <v>0.1</v>
      </c>
      <c r="F21" s="121" t="s">
        <v>59</v>
      </c>
      <c r="G21" s="121" t="s">
        <v>61</v>
      </c>
      <c r="H21" s="121">
        <v>4575800</v>
      </c>
    </row>
    <row r="22" spans="1:8" ht="15.75" thickBot="1" x14ac:dyDescent="0.3">
      <c r="B22" s="122" t="s">
        <v>58</v>
      </c>
      <c r="C22" s="123">
        <f>C20*C21</f>
        <v>3064290</v>
      </c>
      <c r="D22" s="126"/>
      <c r="F22" s="121" t="s">
        <v>59</v>
      </c>
      <c r="G22" s="121" t="s">
        <v>61</v>
      </c>
      <c r="H22" s="121">
        <v>4783500</v>
      </c>
    </row>
    <row r="23" spans="1:8" ht="15.75" thickTop="1" x14ac:dyDescent="0.25">
      <c r="F23" s="121" t="s">
        <v>63</v>
      </c>
      <c r="G23" s="121" t="s">
        <v>62</v>
      </c>
      <c r="H23" s="121">
        <v>262100</v>
      </c>
    </row>
    <row r="24" spans="1:8" ht="15.75" thickBot="1" x14ac:dyDescent="0.3">
      <c r="F24" s="121" t="s">
        <v>59</v>
      </c>
      <c r="G24" s="121" t="s">
        <v>61</v>
      </c>
      <c r="H24" s="121">
        <v>4627300</v>
      </c>
    </row>
    <row r="25" spans="1:8" ht="15.75" thickTop="1" x14ac:dyDescent="0.25">
      <c r="B25" s="119" t="s">
        <v>64</v>
      </c>
      <c r="C25" s="119" t="s">
        <v>60</v>
      </c>
      <c r="D25" s="119" t="s">
        <v>69</v>
      </c>
      <c r="F25" s="121" t="s">
        <v>65</v>
      </c>
      <c r="G25" s="121" t="s">
        <v>66</v>
      </c>
      <c r="H25" s="121">
        <v>876700</v>
      </c>
    </row>
    <row r="26" spans="1:8" ht="15.75" thickBot="1" x14ac:dyDescent="0.3">
      <c r="B26" s="121" t="s">
        <v>59</v>
      </c>
      <c r="C26" s="121" t="s">
        <v>61</v>
      </c>
      <c r="D26" s="121">
        <v>6249500</v>
      </c>
      <c r="F26" s="124" t="s">
        <v>68</v>
      </c>
      <c r="G26" s="124"/>
      <c r="H26" s="123">
        <f>SUM(H21:H25)</f>
        <v>15125400</v>
      </c>
    </row>
    <row r="27" spans="1:8" ht="16.5" thickTop="1" thickBot="1" x14ac:dyDescent="0.3">
      <c r="B27" s="124" t="s">
        <v>70</v>
      </c>
      <c r="C27" s="124"/>
      <c r="D27" s="123">
        <f>SUM(D26)</f>
        <v>6249500</v>
      </c>
    </row>
    <row r="28" spans="1:8" ht="15.75" thickTop="1" x14ac:dyDescent="0.25"/>
    <row r="30" spans="1:8" x14ac:dyDescent="0.25">
      <c r="A30" s="129" t="s">
        <v>90</v>
      </c>
      <c r="B30" s="97"/>
      <c r="C30" s="97"/>
      <c r="D30" s="97"/>
      <c r="E30" s="97"/>
      <c r="F30" s="97"/>
      <c r="G30" s="97"/>
      <c r="H30" s="97"/>
    </row>
    <row r="31" spans="1:8" ht="15.75" thickBot="1" x14ac:dyDescent="0.3">
      <c r="A31" s="97"/>
      <c r="B31" s="97"/>
      <c r="C31" s="97"/>
      <c r="D31" s="97"/>
      <c r="E31" s="97"/>
      <c r="F31" s="97"/>
      <c r="G31" s="97"/>
      <c r="H31" s="97"/>
    </row>
    <row r="32" spans="1:8" ht="15.75" thickTop="1" x14ac:dyDescent="0.25">
      <c r="B32" s="119" t="s">
        <v>49</v>
      </c>
      <c r="C32" s="119" t="s">
        <v>51</v>
      </c>
      <c r="F32" s="119" t="s">
        <v>64</v>
      </c>
      <c r="G32" s="119" t="s">
        <v>60</v>
      </c>
      <c r="H32" s="119" t="s">
        <v>77</v>
      </c>
    </row>
    <row r="33" spans="1:8" x14ac:dyDescent="0.25">
      <c r="B33" s="121" t="s">
        <v>79</v>
      </c>
      <c r="C33" s="121">
        <v>1744600</v>
      </c>
      <c r="F33" s="121"/>
      <c r="G33" s="121"/>
      <c r="H33" s="121">
        <v>1744600</v>
      </c>
    </row>
    <row r="34" spans="1:8" ht="15.75" thickBot="1" x14ac:dyDescent="0.3">
      <c r="B34" s="121" t="s">
        <v>70</v>
      </c>
      <c r="C34" s="121">
        <v>6816000</v>
      </c>
      <c r="F34" s="124" t="s">
        <v>79</v>
      </c>
      <c r="G34" s="124"/>
      <c r="H34" s="123">
        <f>SUM(H33)</f>
        <v>1744600</v>
      </c>
    </row>
    <row r="35" spans="1:8" ht="16.5" thickTop="1" thickBot="1" x14ac:dyDescent="0.3">
      <c r="B35" s="123" t="s">
        <v>80</v>
      </c>
      <c r="C35" s="123">
        <f>SUM(C33:C34)</f>
        <v>8560600</v>
      </c>
    </row>
    <row r="36" spans="1:8" ht="15.75" thickTop="1" x14ac:dyDescent="0.25">
      <c r="F36" s="119" t="s">
        <v>64</v>
      </c>
      <c r="G36" s="119" t="s">
        <v>60</v>
      </c>
      <c r="H36" s="119" t="s">
        <v>78</v>
      </c>
    </row>
    <row r="37" spans="1:8" ht="15.75" thickBot="1" x14ac:dyDescent="0.3">
      <c r="F37" s="127" t="s">
        <v>59</v>
      </c>
      <c r="G37" s="127" t="s">
        <v>61</v>
      </c>
      <c r="H37" s="121">
        <v>6816000</v>
      </c>
    </row>
    <row r="38" spans="1:8" ht="16.5" thickTop="1" thickBot="1" x14ac:dyDescent="0.3">
      <c r="B38" s="119" t="s">
        <v>48</v>
      </c>
      <c r="C38" s="119" t="s">
        <v>51</v>
      </c>
      <c r="F38" s="124" t="s">
        <v>70</v>
      </c>
      <c r="G38" s="124"/>
      <c r="H38" s="123">
        <f>SUM(H37)</f>
        <v>6816000</v>
      </c>
    </row>
    <row r="39" spans="1:8" ht="15.75" thickTop="1" x14ac:dyDescent="0.25">
      <c r="B39" s="120" t="s">
        <v>56</v>
      </c>
      <c r="C39" s="121">
        <f>C35</f>
        <v>8560600</v>
      </c>
    </row>
    <row r="40" spans="1:8" x14ac:dyDescent="0.25">
      <c r="B40" s="120" t="s">
        <v>57</v>
      </c>
      <c r="C40" s="125">
        <v>0.1</v>
      </c>
    </row>
    <row r="41" spans="1:8" ht="15.75" thickBot="1" x14ac:dyDescent="0.3">
      <c r="B41" s="122" t="s">
        <v>58</v>
      </c>
      <c r="C41" s="123">
        <f>C39*C40</f>
        <v>856060</v>
      </c>
    </row>
    <row r="42" spans="1:8" ht="15.75" thickTop="1" x14ac:dyDescent="0.25"/>
    <row r="44" spans="1:8" x14ac:dyDescent="0.25">
      <c r="A44" s="129" t="s">
        <v>94</v>
      </c>
      <c r="B44" s="97"/>
      <c r="C44" s="97"/>
      <c r="D44" s="97"/>
      <c r="E44" s="97"/>
      <c r="F44" s="97"/>
      <c r="G44" s="97"/>
      <c r="H44" s="97"/>
    </row>
    <row r="45" spans="1:8" ht="15.75" thickBot="1" x14ac:dyDescent="0.3">
      <c r="A45" s="97"/>
      <c r="B45" s="97"/>
      <c r="C45" s="97"/>
      <c r="D45" s="97"/>
      <c r="E45" s="97"/>
      <c r="F45" s="97"/>
      <c r="G45" s="97"/>
      <c r="H45" s="97"/>
    </row>
    <row r="46" spans="1:8" ht="15.75" thickTop="1" x14ac:dyDescent="0.25">
      <c r="B46" s="119" t="s">
        <v>49</v>
      </c>
      <c r="C46" s="119" t="s">
        <v>51</v>
      </c>
    </row>
    <row r="47" spans="1:8" x14ac:dyDescent="0.25">
      <c r="B47" s="121" t="s">
        <v>95</v>
      </c>
      <c r="C47" s="121">
        <f>H52</f>
        <v>4121100</v>
      </c>
    </row>
    <row r="48" spans="1:8" ht="15.75" thickBot="1" x14ac:dyDescent="0.3">
      <c r="B48" s="123" t="s">
        <v>97</v>
      </c>
      <c r="C48" s="123">
        <f>SUM(C47:C47)</f>
        <v>4121100</v>
      </c>
    </row>
    <row r="49" spans="2:8" ht="16.5" thickTop="1" thickBot="1" x14ac:dyDescent="0.3">
      <c r="F49" s="119" t="s">
        <v>64</v>
      </c>
      <c r="G49" s="119" t="s">
        <v>60</v>
      </c>
      <c r="H49" s="119" t="s">
        <v>96</v>
      </c>
    </row>
    <row r="50" spans="2:8" ht="15.75" thickTop="1" x14ac:dyDescent="0.25">
      <c r="B50" s="119" t="s">
        <v>48</v>
      </c>
      <c r="C50" s="119" t="s">
        <v>51</v>
      </c>
      <c r="F50" s="127" t="s">
        <v>59</v>
      </c>
      <c r="G50" s="127" t="s">
        <v>61</v>
      </c>
      <c r="H50" s="121">
        <v>1445800</v>
      </c>
    </row>
    <row r="51" spans="2:8" x14ac:dyDescent="0.25">
      <c r="B51" s="120" t="s">
        <v>56</v>
      </c>
      <c r="C51" s="121">
        <f>C47</f>
        <v>4121100</v>
      </c>
      <c r="F51" s="121" t="s">
        <v>65</v>
      </c>
      <c r="G51" s="121" t="s">
        <v>66</v>
      </c>
      <c r="H51" s="128">
        <v>2675300</v>
      </c>
    </row>
    <row r="52" spans="2:8" ht="15.75" thickBot="1" x14ac:dyDescent="0.3">
      <c r="B52" s="120" t="s">
        <v>57</v>
      </c>
      <c r="C52" s="125">
        <v>0.1</v>
      </c>
      <c r="F52" s="124" t="s">
        <v>95</v>
      </c>
      <c r="G52" s="124"/>
      <c r="H52" s="123">
        <f>SUM(H50:H51)</f>
        <v>4121100</v>
      </c>
    </row>
    <row r="53" spans="2:8" ht="16.5" thickTop="1" thickBot="1" x14ac:dyDescent="0.3">
      <c r="B53" s="122" t="s">
        <v>98</v>
      </c>
      <c r="C53" s="123">
        <f>C51*C52</f>
        <v>412110</v>
      </c>
    </row>
    <row r="54" spans="2:8" ht="15.75" thickTop="1" x14ac:dyDescent="0.25"/>
  </sheetData>
  <mergeCells count="11">
    <mergeCell ref="A1:H1"/>
    <mergeCell ref="A2:H2"/>
    <mergeCell ref="F52:G52"/>
    <mergeCell ref="F18:G18"/>
    <mergeCell ref="F26:G26"/>
    <mergeCell ref="A11:H12"/>
    <mergeCell ref="A44:H45"/>
    <mergeCell ref="B27:C27"/>
    <mergeCell ref="F34:G34"/>
    <mergeCell ref="F38:G38"/>
    <mergeCell ref="A30:H3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D896-6DE6-4A4C-81CE-60383D79474B}">
  <dimension ref="A1:H38"/>
  <sheetViews>
    <sheetView showGridLines="0" workbookViewId="0">
      <selection activeCell="J8" sqref="J8"/>
    </sheetView>
  </sheetViews>
  <sheetFormatPr defaultRowHeight="15" x14ac:dyDescent="0.25"/>
  <cols>
    <col min="1" max="2" width="9.140625" style="3"/>
    <col min="3" max="3" width="45.140625" style="3" bestFit="1" customWidth="1"/>
    <col min="4" max="4" width="13.5703125" style="3" bestFit="1" customWidth="1"/>
    <col min="5" max="6" width="9.140625" style="3"/>
    <col min="7" max="7" width="11.28515625" style="3" customWidth="1"/>
    <col min="8" max="8" width="10.7109375" style="3" bestFit="1" customWidth="1"/>
    <col min="9" max="16384" width="9.140625" style="3"/>
  </cols>
  <sheetData>
    <row r="1" spans="1:8" x14ac:dyDescent="0.25">
      <c r="A1" s="95" t="s">
        <v>35</v>
      </c>
      <c r="B1" s="95"/>
      <c r="C1" s="95"/>
      <c r="D1" s="95"/>
      <c r="E1" s="95"/>
      <c r="F1" s="95"/>
      <c r="G1" s="95"/>
      <c r="H1" s="95"/>
    </row>
    <row r="2" spans="1:8" x14ac:dyDescent="0.25">
      <c r="A2" s="96" t="s">
        <v>34</v>
      </c>
      <c r="B2" s="96"/>
      <c r="C2" s="96"/>
      <c r="D2" s="96"/>
      <c r="E2" s="96"/>
      <c r="F2" s="96"/>
      <c r="G2" s="96"/>
      <c r="H2" s="96"/>
    </row>
    <row r="3" spans="1:8" x14ac:dyDescent="0.25">
      <c r="D3" s="4"/>
    </row>
    <row r="4" spans="1:8" x14ac:dyDescent="0.25">
      <c r="A4" s="3" t="s">
        <v>142</v>
      </c>
      <c r="C4" s="4"/>
      <c r="H4" s="9" t="s">
        <v>153</v>
      </c>
    </row>
    <row r="5" spans="1:8" x14ac:dyDescent="0.25">
      <c r="A5" s="3" t="s">
        <v>143</v>
      </c>
      <c r="C5" s="4"/>
    </row>
    <row r="6" spans="1:8" s="16" customFormat="1" x14ac:dyDescent="0.25">
      <c r="A6" s="16" t="s">
        <v>144</v>
      </c>
      <c r="C6" s="17"/>
      <c r="G6" s="14" t="s">
        <v>89</v>
      </c>
      <c r="H6" s="15">
        <v>44363</v>
      </c>
    </row>
    <row r="7" spans="1:8" s="16" customFormat="1" x14ac:dyDescent="0.25">
      <c r="A7" s="11" t="s">
        <v>146</v>
      </c>
      <c r="C7" s="17"/>
      <c r="G7" s="14" t="s">
        <v>89</v>
      </c>
      <c r="H7" s="15">
        <v>44364</v>
      </c>
    </row>
    <row r="8" spans="1:8" x14ac:dyDescent="0.25">
      <c r="A8" s="5" t="s">
        <v>148</v>
      </c>
      <c r="C8" s="4"/>
      <c r="G8" s="14" t="s">
        <v>89</v>
      </c>
      <c r="H8" s="15">
        <v>44366</v>
      </c>
    </row>
    <row r="9" spans="1:8" x14ac:dyDescent="0.25">
      <c r="A9" s="5"/>
      <c r="C9" s="4"/>
      <c r="G9" s="14"/>
      <c r="H9" s="15"/>
    </row>
    <row r="10" spans="1:8" x14ac:dyDescent="0.25">
      <c r="A10" s="6" t="s">
        <v>151</v>
      </c>
      <c r="B10" s="7"/>
      <c r="C10" s="7"/>
      <c r="D10" s="7"/>
      <c r="E10" s="7"/>
      <c r="H10" s="8"/>
    </row>
    <row r="14" spans="1:8" x14ac:dyDescent="0.25">
      <c r="A14" s="131" t="s">
        <v>91</v>
      </c>
      <c r="B14" s="98"/>
      <c r="C14" s="98"/>
      <c r="D14" s="98"/>
      <c r="E14" s="98"/>
      <c r="F14" s="98"/>
      <c r="G14" s="98"/>
      <c r="H14" s="98"/>
    </row>
    <row r="15" spans="1:8" x14ac:dyDescent="0.25">
      <c r="A15" s="98"/>
      <c r="B15" s="98"/>
      <c r="C15" s="98"/>
      <c r="D15" s="98"/>
      <c r="E15" s="98"/>
      <c r="F15" s="98"/>
      <c r="G15" s="98"/>
      <c r="H15" s="98"/>
    </row>
    <row r="16" spans="1:8" ht="15.75" thickBot="1" x14ac:dyDescent="0.3"/>
    <row r="17" spans="1:8" ht="15.75" thickTop="1" x14ac:dyDescent="0.25">
      <c r="C17" s="130" t="s">
        <v>71</v>
      </c>
      <c r="D17" s="130" t="s">
        <v>51</v>
      </c>
    </row>
    <row r="18" spans="1:8" x14ac:dyDescent="0.25">
      <c r="C18" s="120" t="s">
        <v>72</v>
      </c>
      <c r="D18" s="121">
        <v>30000</v>
      </c>
    </row>
    <row r="19" spans="1:8" x14ac:dyDescent="0.25">
      <c r="C19" s="120" t="s">
        <v>73</v>
      </c>
      <c r="D19" s="125">
        <v>0.15</v>
      </c>
    </row>
    <row r="20" spans="1:8" ht="15.75" thickBot="1" x14ac:dyDescent="0.3">
      <c r="C20" s="122" t="s">
        <v>74</v>
      </c>
      <c r="D20" s="123">
        <f>D18*D19</f>
        <v>4500</v>
      </c>
    </row>
    <row r="21" spans="1:8" ht="15.75" thickTop="1" x14ac:dyDescent="0.25"/>
    <row r="23" spans="1:8" ht="15" customHeight="1" x14ac:dyDescent="0.25">
      <c r="A23" s="131" t="s">
        <v>90</v>
      </c>
      <c r="B23" s="98"/>
      <c r="C23" s="98"/>
      <c r="D23" s="98"/>
      <c r="E23" s="98"/>
      <c r="F23" s="98"/>
      <c r="G23" s="98"/>
      <c r="H23" s="98"/>
    </row>
    <row r="24" spans="1:8" x14ac:dyDescent="0.25">
      <c r="A24" s="98"/>
      <c r="B24" s="98"/>
      <c r="C24" s="98"/>
      <c r="D24" s="98"/>
      <c r="E24" s="98"/>
      <c r="F24" s="98"/>
      <c r="G24" s="98"/>
      <c r="H24" s="98"/>
    </row>
    <row r="25" spans="1:8" ht="15.75" thickBot="1" x14ac:dyDescent="0.3"/>
    <row r="26" spans="1:8" ht="15.75" thickTop="1" x14ac:dyDescent="0.25">
      <c r="C26" s="130" t="s">
        <v>71</v>
      </c>
      <c r="D26" s="130" t="s">
        <v>51</v>
      </c>
    </row>
    <row r="27" spans="1:8" x14ac:dyDescent="0.25">
      <c r="C27" s="120" t="s">
        <v>72</v>
      </c>
      <c r="D27" s="121">
        <v>12000</v>
      </c>
    </row>
    <row r="28" spans="1:8" x14ac:dyDescent="0.25">
      <c r="C28" s="120" t="s">
        <v>73</v>
      </c>
      <c r="D28" s="125">
        <v>0.15</v>
      </c>
    </row>
    <row r="29" spans="1:8" ht="15.75" thickBot="1" x14ac:dyDescent="0.3">
      <c r="C29" s="122" t="s">
        <v>74</v>
      </c>
      <c r="D29" s="123">
        <f>D27*D28</f>
        <v>1800</v>
      </c>
    </row>
    <row r="30" spans="1:8" ht="15.75" thickTop="1" x14ac:dyDescent="0.25"/>
    <row r="31" spans="1:8" ht="15" customHeight="1" x14ac:dyDescent="0.25">
      <c r="A31" s="131" t="s">
        <v>94</v>
      </c>
      <c r="B31" s="98"/>
      <c r="C31" s="98"/>
      <c r="D31" s="98"/>
      <c r="E31" s="98"/>
      <c r="F31" s="98"/>
      <c r="G31" s="98"/>
      <c r="H31" s="98"/>
    </row>
    <row r="32" spans="1:8" x14ac:dyDescent="0.25">
      <c r="A32" s="98"/>
      <c r="B32" s="98"/>
      <c r="C32" s="98"/>
      <c r="D32" s="98"/>
      <c r="E32" s="98"/>
      <c r="F32" s="98"/>
      <c r="G32" s="98"/>
      <c r="H32" s="98"/>
    </row>
    <row r="33" spans="3:4" ht="15.75" thickBot="1" x14ac:dyDescent="0.3"/>
    <row r="34" spans="3:4" ht="15.75" thickTop="1" x14ac:dyDescent="0.25">
      <c r="C34" s="130" t="s">
        <v>71</v>
      </c>
      <c r="D34" s="130" t="s">
        <v>51</v>
      </c>
    </row>
    <row r="35" spans="3:4" x14ac:dyDescent="0.25">
      <c r="C35" s="120" t="s">
        <v>72</v>
      </c>
      <c r="D35" s="121">
        <v>6000</v>
      </c>
    </row>
    <row r="36" spans="3:4" x14ac:dyDescent="0.25">
      <c r="C36" s="120" t="s">
        <v>73</v>
      </c>
      <c r="D36" s="125">
        <v>0.15</v>
      </c>
    </row>
    <row r="37" spans="3:4" ht="15.75" thickBot="1" x14ac:dyDescent="0.3">
      <c r="C37" s="122" t="s">
        <v>74</v>
      </c>
      <c r="D37" s="123">
        <f>D35*D36</f>
        <v>900</v>
      </c>
    </row>
    <row r="38" spans="3:4" ht="15.75" thickTop="1" x14ac:dyDescent="0.25"/>
  </sheetData>
  <mergeCells count="5">
    <mergeCell ref="A1:H1"/>
    <mergeCell ref="A2:H2"/>
    <mergeCell ref="A14:H15"/>
    <mergeCell ref="A23:H24"/>
    <mergeCell ref="A31:H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7C69C2-2FFA-40A4-99C7-F17D69F96EC6}"/>
</file>

<file path=customXml/itemProps2.xml><?xml version="1.0" encoding="utf-8"?>
<ds:datastoreItem xmlns:ds="http://schemas.openxmlformats.org/officeDocument/2006/customXml" ds:itemID="{1A8E30AE-672B-4603-9EDB-06D2396119A6}"/>
</file>

<file path=customXml/itemProps3.xml><?xml version="1.0" encoding="utf-8"?>
<ds:datastoreItem xmlns:ds="http://schemas.openxmlformats.org/officeDocument/2006/customXml" ds:itemID="{3675B240-B402-4D87-B19D-DADB88429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 250 ToD on Export Incentive</vt:lpstr>
      <vt:lpstr>El 251 Tax</vt:lpstr>
      <vt:lpstr>El 252 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Nahid Hasan</cp:lastModifiedBy>
  <dcterms:created xsi:type="dcterms:W3CDTF">2020-08-08T07:39:57Z</dcterms:created>
  <dcterms:modified xsi:type="dcterms:W3CDTF">2021-09-05T13:07:32Z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