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EXPENSES" sheetId="2" r:id="rId5"/>
    <sheet state="visible" name="REPORT" sheetId="3" r:id="rId6"/>
  </sheets>
  <definedNames>
    <definedName name="C_NUMFRIENDS">REPORT!$C$5</definedName>
    <definedName name="I_FRIENDSEL">REPORT!$B$3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">
      <text>
        <t xml:space="preserve">ind zara:
To split the amount equal among friends, choose Split Equal. To split in an unqual way, choose Split unequal - % or Split Unequal - Amt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5">
      <text>
        <t xml:space="preserve">ind zara:
Negative value indicates that you owe money to others. Positive value indicates that money is owed to you.</t>
      </text>
    </comment>
    <comment authorId="0" ref="F25">
      <text>
        <t xml:space="preserve">ind zara:
Positive value indicates that additional money will be given due to rounding.
Negative value indicates that less money will be given due to rounding.  </t>
      </text>
    </comment>
  </commentList>
</comments>
</file>

<file path=xl/sharedStrings.xml><?xml version="1.0" encoding="utf-8"?>
<sst xmlns="http://schemas.openxmlformats.org/spreadsheetml/2006/main" count="72" uniqueCount="66">
  <si>
    <t>GROUP SHARED EXPENSE CALCULATOR</t>
  </si>
  <si>
    <t>Track  expenses shared among friends and easily calculate who owes how much to whom</t>
  </si>
  <si>
    <t>FEATURES</t>
  </si>
  <si>
    <t>ENTER UP TO 12 FRIENDS' NAMES</t>
  </si>
  <si>
    <t>Expenses can be Split equal among all friends in a single step</t>
  </si>
  <si>
    <t>Expenses can be Split unequal among any number of friends</t>
  </si>
  <si>
    <t>FRIEND NAME</t>
  </si>
  <si>
    <t>Expenses can be Split unequal by % or Amount</t>
  </si>
  <si>
    <t>INSTRUCTIONS</t>
  </si>
  <si>
    <t>1. Enter list of friends on the right</t>
  </si>
  <si>
    <r>
      <rPr>
        <rFont val="Calibri"/>
        <color/>
        <sz val="11.0"/>
      </rPr>
      <t xml:space="preserve">2. Enter expense transactions in </t>
    </r>
    <r>
      <rPr>
        <rFont val="Calibri"/>
        <i/>
        <color/>
        <sz val="11.0"/>
      </rPr>
      <t xml:space="preserve">Expenses </t>
    </r>
    <r>
      <rPr>
        <rFont val="Calibri"/>
        <color/>
        <sz val="11.0"/>
      </rPr>
      <t>sheet</t>
    </r>
  </si>
  <si>
    <r>
      <rPr>
        <rFont val="Calibri"/>
        <color/>
        <sz val="11.0"/>
      </rPr>
      <t xml:space="preserve">3. View </t>
    </r>
    <r>
      <rPr>
        <rFont val="Calibri"/>
        <i/>
        <color/>
        <sz val="11.0"/>
      </rPr>
      <t xml:space="preserve">Report </t>
    </r>
    <r>
      <rPr>
        <rFont val="Calibri"/>
        <color/>
        <sz val="11.0"/>
      </rPr>
      <t>sheet to see current balances</t>
    </r>
  </si>
  <si>
    <t>4. To change currency used, select cells and press Ctrl+1. Change currency in the Number format</t>
  </si>
  <si>
    <t>LIMIT</t>
  </si>
  <si>
    <t>12 Friends</t>
  </si>
  <si>
    <t>PASSWORD</t>
  </si>
  <si>
    <r>
      <rPr>
        <rFont val="Calibri"/>
        <color/>
        <sz val="11.0"/>
      </rPr>
      <t xml:space="preserve">To unprotect sheets, use </t>
    </r>
    <r>
      <rPr>
        <rFont val="Calibri"/>
        <b/>
        <color/>
        <sz val="11.0"/>
      </rPr>
      <t>indzara</t>
    </r>
    <r>
      <rPr>
        <rFont val="Calibri"/>
        <color/>
        <sz val="11.0"/>
      </rPr>
      <t xml:space="preserve"> as password</t>
    </r>
  </si>
  <si>
    <t>ENTER EXPENSE TRANSACTIONS</t>
  </si>
  <si>
    <t>LEGEND</t>
  </si>
  <si>
    <t>Under</t>
  </si>
  <si>
    <t>Over</t>
  </si>
  <si>
    <t>Do not edit row 6</t>
  </si>
  <si>
    <t>For 'Split Unequal - %' transactions, enter % share in decimals - 50% as 0.5)</t>
  </si>
  <si>
    <t>Calculated. Do Not Edit</t>
  </si>
  <si>
    <t>DATE</t>
  </si>
  <si>
    <t>TRANSACTION</t>
  </si>
  <si>
    <t>AMOUNT</t>
  </si>
  <si>
    <t>CATEGORY</t>
  </si>
  <si>
    <t>PAID BY</t>
  </si>
  <si>
    <t>SPLIT TYPE</t>
  </si>
  <si>
    <t>Data Validation</t>
  </si>
  <si>
    <t>Date</t>
  </si>
  <si>
    <t>Transaction</t>
  </si>
  <si>
    <t>Amount</t>
  </si>
  <si>
    <t>Category</t>
  </si>
  <si>
    <t>Paid By</t>
  </si>
  <si>
    <t>Split Type</t>
  </si>
  <si>
    <t>Friend 1</t>
  </si>
  <si>
    <t>Friend 2</t>
  </si>
  <si>
    <t>Friend 3</t>
  </si>
  <si>
    <t>Friend 4</t>
  </si>
  <si>
    <t>Friend 5</t>
  </si>
  <si>
    <t>Friend 6</t>
  </si>
  <si>
    <t>Friend 7</t>
  </si>
  <si>
    <t>Friend 8</t>
  </si>
  <si>
    <t>Friend 9</t>
  </si>
  <si>
    <t>Friend 10</t>
  </si>
  <si>
    <t>Friend 11</t>
  </si>
  <si>
    <t>Friend 12</t>
  </si>
  <si>
    <t>Validation</t>
  </si>
  <si>
    <t>29/08/2022</t>
  </si>
  <si>
    <t>dinner</t>
  </si>
  <si>
    <t>food</t>
  </si>
  <si>
    <t>Split Equal</t>
  </si>
  <si>
    <t>FRIEND</t>
  </si>
  <si>
    <t>NET BALANCE</t>
  </si>
  <si>
    <t>OWED TO</t>
  </si>
  <si>
    <t>OWED FROM</t>
  </si>
  <si>
    <t>Negative value means you owe money</t>
  </si>
  <si>
    <t>BALANCES FOR</t>
  </si>
  <si>
    <t>Friends</t>
  </si>
  <si>
    <t>TO</t>
  </si>
  <si>
    <t>FROM</t>
  </si>
  <si>
    <t>PAID</t>
  </si>
  <si>
    <t>EXPENSES</t>
  </si>
  <si>
    <t xml:space="preserve">ROUNDING DIFFERENCE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</si>
</sst>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&quot;$&quot;#,##0.00"/>
    <numFmt numFmtId="166" formatCode="0;\-0;"/>
  </numFmts>
  <fonts count="25">
    <font>
      <sz val="11.0"/>
      <color/>
      <name val="Calibri"/>
    </font>
    <font>
      <b/>
      <sz val="20.0"/>
      <color/>
      <name val="Calibri"/>
    </font>
    <font>
      <i/>
      <sz val="12.0"/>
      <color/>
      <name val="Calibri"/>
    </font>
    <font>
      <b/>
      <sz val="11.0"/>
      <color/>
      <name val="Calibri"/>
    </font>
    <font>
      <b/>
      <sz val="12.0"/>
      <color/>
      <name val="Calibri"/>
    </font>
    <font>
      <b/>
      <sz val="11.0"/>
      <color rgb="FF7030A0"/>
      <name val="Calibri"/>
    </font>
    <font>
      <b/>
      <sz val="11.0"/>
      <color rgb="FFFF0000"/>
      <name val="Calibri"/>
    </font>
    <font>
      <i/>
      <sz val="11.0"/>
      <color rgb="FFC00000"/>
      <name val="Calibri"/>
    </font>
    <font>
      <b/>
      <i/>
      <sz val="11.0"/>
      <color rgb="FFC00000"/>
      <name val="Calibri"/>
    </font>
    <font>
      <i/>
      <sz val="10.0"/>
      <color/>
      <name val="Calibri"/>
    </font>
    <font>
      <i/>
      <sz val="11.0"/>
      <color/>
      <name val="Calibri"/>
    </font>
    <font/>
    <font>
      <sz val="11.0"/>
      <color rgb="FFC00000"/>
      <name val="Calibri"/>
    </font>
    <font>
      <b/>
      <sz val="14.0"/>
      <color rgb="FF44546A"/>
      <name val="Calibri"/>
    </font>
    <font>
      <b/>
      <sz val="14.0"/>
      <color/>
      <name val="Calibri"/>
    </font>
    <font>
      <b/>
      <sz val="16.0"/>
      <color rgb="FF44546A"/>
      <name val="Calibri"/>
    </font>
    <font>
      <sz val="14.0"/>
      <color/>
      <name val="Calibri"/>
    </font>
    <font>
      <sz val="16.0"/>
      <color rgb="FFFF0000"/>
      <name val="Calibri"/>
    </font>
    <font>
      <b/>
      <sz val="16.0"/>
      <color/>
      <name val="Calibri"/>
    </font>
    <font>
      <sz val="8.0"/>
      <color/>
      <name val="Calibri"/>
    </font>
    <font>
      <sz val="11.0"/>
      <color rgb="FF44546A"/>
      <name val="Calibri"/>
    </font>
    <font>
      <sz val="10.0"/>
      <color/>
      <name val="Calibri"/>
    </font>
    <font>
      <sz val="11.0"/>
      <color rgb="FF757070"/>
      <name val="Calibri"/>
    </font>
    <font>
      <b/>
      <sz val="11.0"/>
      <color rgb="FF44546A"/>
      <name val="Calibri"/>
    </font>
    <font>
      <b/>
      <sz val="10.0"/>
      <color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0099FF"/>
        <bgColor rgb="FF0099FF"/>
      </patternFill>
    </fill>
    <fill>
      <patternFill patternType="solid">
        <fgColor rgb="FF00B050"/>
        <bgColor rgb="FF00B050"/>
      </patternFill>
    </fill>
    <fill>
      <patternFill patternType="solid">
        <fgColor rgb="FFC5E0B3"/>
        <bgColor rgb="FFC5E0B3"/>
      </patternFill>
    </fill>
    <fill>
      <patternFill patternType="solid">
        <fgColor rgb="FFD0CECE"/>
        <bgColor rgb="FFD0CECE"/>
      </patternFill>
    </fill>
    <fill>
      <patternFill patternType="solid">
        <fgColor rgb="FF7030A0"/>
        <bgColor rgb="FF7030A0"/>
      </patternFill>
    </fill>
    <fill>
      <patternFill patternType="solid">
        <fgColor rgb="FFA0D565"/>
        <bgColor rgb="FFA0D565"/>
      </patternFill>
    </fill>
    <fill>
      <patternFill patternType="solid">
        <fgColor rgb="FFFF6969"/>
        <bgColor rgb="FFFF6969"/>
      </patternFill>
    </fill>
    <fill>
      <patternFill patternType="solid">
        <fgColor rgb="FFD8D8D8"/>
        <bgColor rgb="FFD8D8D8"/>
      </patternFill>
    </fill>
  </fills>
  <borders count="23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left style="thin">
        <color/>
      </left>
      <top style="thin">
        <color rgb="FF000000"/>
      </top>
      <bottom style="thin">
        <color/>
      </bottom>
    </border>
    <border>
      <right style="thin">
        <color/>
      </right>
      <top style="thin">
        <color rgb="FF000000"/>
      </top>
      <bottom style="thin">
        <color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/>
      <top/>
      <bottom/>
    </border>
    <border>
      <right/>
      <top/>
      <bottom/>
    </border>
    <border>
      <right style="thin">
        <color rgb="FF000000"/>
      </right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0" fillId="0" fontId="3" numFmtId="0" xfId="0" applyFont="1"/>
    <xf borderId="0" fillId="0" fontId="3" numFmtId="0" xfId="0" applyFont="1"/>
    <xf borderId="0" fillId="0" fontId="0" numFmtId="0" xfId="0" applyFont="1"/>
    <xf borderId="1" fillId="2" fontId="4" numFmtId="0" xfId="0" applyBorder="1" applyFont="1"/>
    <xf borderId="1" fillId="2" fontId="0" numFmtId="0" xfId="0" applyBorder="1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Font="1"/>
    <xf borderId="2" fillId="0" fontId="3" numFmtId="0" xfId="0" applyBorder="1" applyFont="1"/>
    <xf borderId="3" fillId="0" fontId="3" numFmtId="0" xfId="0" applyBorder="1" applyFont="1"/>
    <xf borderId="3" fillId="0" fontId="10" numFmtId="0" xfId="0" applyAlignment="1" applyBorder="1" applyFont="1">
      <alignment horizontal="left" vertical="center"/>
    </xf>
    <xf borderId="4" fillId="0" fontId="10" numFmtId="0" xfId="0" applyAlignment="1" applyBorder="1" applyFont="1">
      <alignment horizontal="left" vertical="center"/>
    </xf>
    <xf borderId="5" fillId="0" fontId="10" numFmtId="0" xfId="0" applyAlignment="1" applyBorder="1" applyFont="1">
      <alignment horizontal="left" vertical="center"/>
    </xf>
    <xf borderId="3" fillId="4" fontId="3" numFmtId="0" xfId="0" applyBorder="1" applyFill="1" applyFont="1"/>
    <xf borderId="6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11" numFmtId="0" xfId="0" applyFont="1"/>
    <xf borderId="0" fillId="0" fontId="0" numFmtId="0" xfId="0" applyAlignment="1" applyFont="1">
      <alignment horizontal="center"/>
    </xf>
    <xf borderId="1" fillId="5" fontId="12" numFmtId="0" xfId="0" applyAlignment="1" applyBorder="1" applyFill="1" applyFont="1">
      <alignment horizontal="left"/>
    </xf>
    <xf borderId="8" fillId="0" fontId="0" numFmtId="0" xfId="0" applyBorder="1" applyFont="1"/>
    <xf borderId="9" fillId="6" fontId="13" numFmtId="0" xfId="0" applyAlignment="1" applyBorder="1" applyFill="1" applyFont="1">
      <alignment horizontal="center" shrinkToFit="0" vertical="center" wrapText="1"/>
    </xf>
    <xf borderId="10" fillId="0" fontId="0" numFmtId="0" xfId="0" applyBorder="1" applyFont="1"/>
    <xf borderId="11" fillId="6" fontId="13" numFmtId="0" xfId="0" applyAlignment="1" applyBorder="1" applyFont="1">
      <alignment horizontal="center" vertical="center"/>
    </xf>
    <xf borderId="12" fillId="0" fontId="11" numFmtId="0" xfId="0" applyBorder="1" applyFont="1"/>
    <xf borderId="13" fillId="0" fontId="0" numFmtId="0" xfId="0" applyBorder="1" applyFont="1"/>
    <xf borderId="14" fillId="0" fontId="1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right" vertical="center"/>
    </xf>
    <xf borderId="15" fillId="7" fontId="14" numFmtId="165" xfId="0" applyAlignment="1" applyBorder="1" applyFill="1" applyFont="1" applyNumberFormat="1">
      <alignment horizontal="center" vertical="center"/>
    </xf>
    <xf borderId="16" fillId="0" fontId="11" numFmtId="0" xfId="0" applyBorder="1" applyFont="1"/>
    <xf borderId="0" fillId="0" fontId="9" numFmtId="0" xfId="0" applyAlignment="1" applyFont="1">
      <alignment horizontal="center"/>
    </xf>
    <xf borderId="0" fillId="0" fontId="3" numFmtId="0" xfId="0" applyAlignment="1" applyFont="1">
      <alignment horizontal="right" vertical="center"/>
    </xf>
    <xf borderId="15" fillId="8" fontId="13" numFmtId="165" xfId="0" applyAlignment="1" applyBorder="1" applyFill="1" applyFont="1" applyNumberFormat="1">
      <alignment horizontal="center" vertical="center"/>
    </xf>
    <xf borderId="15" fillId="9" fontId="14" numFmtId="165" xfId="0" applyAlignment="1" applyBorder="1" applyFill="1" applyFont="1" applyNumberFormat="1">
      <alignment horizontal="center" vertical="center"/>
    </xf>
    <xf borderId="17" fillId="0" fontId="0" numFmtId="0" xfId="0" applyBorder="1" applyFont="1"/>
    <xf borderId="14" fillId="0" fontId="0" numFmtId="0" xfId="0" applyBorder="1" applyFont="1"/>
    <xf borderId="0" fillId="0" fontId="3" numFmtId="0" xfId="0" applyAlignment="1" applyFont="1">
      <alignment vertical="center"/>
    </xf>
    <xf borderId="1" fillId="3" fontId="14" numFmtId="0" xfId="0" applyAlignment="1" applyBorder="1" applyFont="1">
      <alignment horizontal="right" vertical="center"/>
    </xf>
    <xf borderId="1" fillId="3" fontId="16" numFmtId="0" xfId="0" applyAlignment="1" applyBorder="1" applyFont="1">
      <alignment horizontal="center" vertical="center"/>
    </xf>
    <xf borderId="1" fillId="3" fontId="16" numFmtId="0" xfId="0" applyAlignment="1" applyBorder="1" applyFont="1">
      <alignment horizontal="left" vertical="center"/>
    </xf>
    <xf borderId="1" fillId="3" fontId="0" numFmtId="0" xfId="0" applyBorder="1" applyFont="1"/>
    <xf borderId="1" fillId="0" fontId="17" numFmtId="166" xfId="0" applyAlignment="1" applyBorder="1" applyFont="1" applyNumberFormat="1">
      <alignment horizontal="center"/>
    </xf>
    <xf borderId="1" fillId="0" fontId="16" numFmtId="0" xfId="0" applyAlignment="1" applyBorder="1" applyFont="1">
      <alignment horizontal="left" vertical="center"/>
    </xf>
    <xf borderId="1" fillId="0" fontId="0" numFmtId="0" xfId="0" applyBorder="1" applyFont="1"/>
    <xf borderId="0" fillId="0" fontId="3" numFmtId="0" xfId="0" applyAlignment="1" applyFont="1">
      <alignment horizontal="right"/>
    </xf>
    <xf borderId="0" fillId="0" fontId="18" numFmtId="0" xfId="0" applyAlignment="1" applyFont="1">
      <alignment horizontal="center" vertical="center"/>
    </xf>
    <xf borderId="17" fillId="0" fontId="19" numFmtId="0" xfId="0" applyBorder="1" applyFont="1"/>
    <xf borderId="0" fillId="0" fontId="19" numFmtId="0" xfId="0" applyFont="1"/>
    <xf borderId="0" fillId="0" fontId="20" numFmtId="0" xfId="0" applyAlignment="1" applyFont="1">
      <alignment horizontal="center"/>
    </xf>
    <xf borderId="0" fillId="0" fontId="0" numFmtId="0" xfId="0" applyAlignment="1" applyFont="1">
      <alignment horizontal="center"/>
    </xf>
    <xf borderId="14" fillId="0" fontId="21" numFmtId="0" xfId="0" applyBorder="1" applyFont="1"/>
    <xf borderId="0" fillId="0" fontId="20" numFmtId="0" xfId="0" applyAlignment="1" applyFont="1">
      <alignment horizontal="right"/>
    </xf>
    <xf borderId="18" fillId="0" fontId="22" numFmtId="164" xfId="0" applyBorder="1" applyFont="1" applyNumberFormat="1"/>
    <xf borderId="19" fillId="10" fontId="0" numFmtId="164" xfId="0" applyBorder="1" applyFill="1" applyFont="1" applyNumberFormat="1"/>
    <xf borderId="18" fillId="0" fontId="22" numFmtId="0" xfId="0" applyBorder="1" applyFont="1"/>
    <xf borderId="0" fillId="0" fontId="0" numFmtId="0" xfId="0" applyAlignment="1" applyFont="1">
      <alignment horizontal="right"/>
    </xf>
    <xf borderId="0" fillId="0" fontId="3" numFmtId="164" xfId="0" applyFont="1" applyNumberFormat="1"/>
    <xf borderId="15" fillId="8" fontId="23" numFmtId="0" xfId="0" applyAlignment="1" applyBorder="1" applyFont="1">
      <alignment horizontal="center" vertical="center"/>
    </xf>
    <xf borderId="15" fillId="9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24" numFmtId="0" xfId="0" applyAlignment="1" applyFont="1">
      <alignment horizontal="center" shrinkToFit="0" wrapText="1"/>
    </xf>
    <xf borderId="0" fillId="0" fontId="23" numFmtId="0" xfId="0" applyAlignment="1" applyFont="1">
      <alignment horizontal="right"/>
    </xf>
    <xf borderId="8" fillId="0" fontId="0" numFmtId="164" xfId="0" applyBorder="1" applyFont="1" applyNumberFormat="1"/>
    <xf borderId="10" fillId="0" fontId="0" numFmtId="164" xfId="0" applyBorder="1" applyFont="1" applyNumberFormat="1"/>
    <xf borderId="13" fillId="0" fontId="0" numFmtId="164" xfId="0" applyBorder="1" applyFont="1" applyNumberFormat="1"/>
    <xf borderId="14" fillId="0" fontId="0" numFmtId="164" xfId="0" applyBorder="1" applyFont="1" applyNumberFormat="1"/>
    <xf borderId="0" fillId="0" fontId="0" numFmtId="164" xfId="0" applyFont="1" applyNumberFormat="1"/>
    <xf borderId="17" fillId="0" fontId="0" numFmtId="164" xfId="0" applyBorder="1" applyFont="1" applyNumberFormat="1"/>
    <xf borderId="20" fillId="0" fontId="0" numFmtId="164" xfId="0" applyBorder="1" applyFont="1" applyNumberFormat="1"/>
    <xf borderId="21" fillId="0" fontId="0" numFmtId="164" xfId="0" applyBorder="1" applyFont="1" applyNumberFormat="1"/>
    <xf borderId="21" fillId="0" fontId="0" numFmtId="0" xfId="0" applyBorder="1" applyFont="1"/>
    <xf borderId="22" fillId="0" fontId="0" numFmtId="0" xfId="0" applyBorder="1" applyFont="1"/>
    <xf borderId="0" fillId="0" fontId="3" numFmtId="165" xfId="0" applyFont="1" applyNumberFormat="1"/>
    <xf borderId="20" fillId="0" fontId="0" numFmtId="0" xfId="0" applyBorder="1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>
        <b/>
        <color rgb="FF7030A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  <dxf>
      <font/>
      <numFmt numFmtId="0" formatCode="0.0%"/>
      <fill>
        <patternFill patternType="none"/>
      </fill>
      <border/>
    </dxf>
    <dxf>
      <font>
        <color/>
      </font>
      <fill>
        <patternFill patternType="solid">
          <fgColor rgb="FFC00000"/>
          <bgColor rgb="FFC00000"/>
        </patternFill>
      </fill>
      <border/>
    </dxf>
  </dxfs>
  <tableStyles count="2">
    <tableStyle count="3" pivot="0" name="HOME-style">
      <tableStyleElement dxfId="1" type="headerRow"/>
      <tableStyleElement dxfId="2" type="firstRowStripe"/>
      <tableStyleElement dxfId="3" type="secondRowStripe"/>
    </tableStyle>
    <tableStyle count="3" pivot="0" name="EXPEN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indzara.com/" TargetMode="External"/><Relationship Id="rId2" Type="http://schemas.openxmlformats.org/officeDocument/2006/relationships/hyperlink" Target="https://indzara.com/2016/09/group-expense-sharing-calculator-templat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485775</xdr:colOff>
      <xdr:row>20</xdr:row>
      <xdr:rowOff>66675</xdr:rowOff>
    </xdr:from>
    <xdr:ext cx="3438525" cy="742950"/>
    <xdr:sp macro="" textlink="">
      <xdr:nvSpPr>
        <xdr:cNvPr id="2" name="Rectangle 1">
          <a:hlinkClick r:id="rId1"/>
        </xdr:cNvPr>
        <xdr:cNvSpPr/>
      </xdr:nvSpPr>
      <xdr:spPr>
        <a:xfrm>
          <a:off x="488674" y="3959086"/>
          <a:ext cx="3445566" cy="695739"/>
        </a:xfrm>
        <a:prstGeom prst="rect">
          <a:avLst/>
        </a:prstGeom>
        <a:solidFill>
          <a:schemeClr val="bg1">
            <a:lumMod val="95000"/>
          </a:schemeClr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ctr"/>
          <a:r>
            <a:rPr lang="en-US" sz="1800">
              <a:solidFill>
                <a:srgbClr val="0099FF"/>
              </a:solidFill>
            </a:rPr>
            <a:t>FOR MORE</a:t>
          </a:r>
          <a:r>
            <a:rPr lang="en-US" sz="1800">
              <a:solidFill>
                <a:srgbClr val="0099FF"/>
              </a:solidFill>
            </a:rPr>
            <a:t> EXCEL TEMPLATES </a:t>
          </a:r>
          <a:r>
            <a:rPr b="1" lang="en-US" sz="1800">
              <a:solidFill>
                <a:srgbClr val="0099FF"/>
              </a:solidFill>
            </a:rPr>
            <a:t>WWW.INDZARA.COM</a:t>
          </a:r>
          <a:endParaRPr b="1" lang="en-US" sz="1800">
            <a:solidFill>
              <a:srgbClr val="0099FF"/>
            </a:solidFill>
          </a:endParaRPr>
        </a:p>
      </xdr:txBody>
    </xdr:sp>
    <xdr:clientData fLocksWithSheet="0"/>
  </xdr:oneCellAnchor>
  <xdr:oneCellAnchor>
    <xdr:from>
      <xdr:col>0</xdr:col>
      <xdr:colOff>476250</xdr:colOff>
      <xdr:row>24</xdr:row>
      <xdr:rowOff>104775</xdr:rowOff>
    </xdr:from>
    <xdr:ext cx="3438525" cy="742950"/>
    <xdr:sp macro="" textlink="">
      <xdr:nvSpPr>
        <xdr:cNvPr id="3" name="Rectangle 2">
          <a:hlinkClick r:id="rId2"/>
        </xdr:cNvPr>
        <xdr:cNvSpPr/>
      </xdr:nvSpPr>
      <xdr:spPr>
        <a:xfrm>
          <a:off x="480392" y="4754217"/>
          <a:ext cx="3445566" cy="695739"/>
        </a:xfrm>
        <a:prstGeom prst="rect">
          <a:avLst/>
        </a:prstGeom>
        <a:solidFill>
          <a:schemeClr val="bg1">
            <a:lumMod val="95000"/>
          </a:schemeClr>
        </a:solidFill>
        <a:ln cap="flat" cmpd="sng" w="12700" algn="ctr">
          <a:solidFill>
            <a:schemeClr val="accent1">
              <a:shade val="5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rtlCol="0" horzOverflow="clip" vertOverflow="clip"/>
        <a:lstStyle/>
        <a:p>
          <a:pPr lvl="0" algn="ctr"/>
          <a:r>
            <a:rPr lang="en-US" sz="1800">
              <a:solidFill>
                <a:srgbClr val="0099FF"/>
              </a:solidFill>
            </a:rPr>
            <a:t>FOR SUPPORT ON THIS </a:t>
          </a:r>
          <a:r>
            <a:rPr lang="en-US" sz="1800">
              <a:solidFill>
                <a:srgbClr val="0099FF"/>
              </a:solidFill>
            </a:rPr>
            <a:t>TEMPLATE, </a:t>
          </a:r>
          <a:r>
            <a:rPr b="1" lang="en-US" sz="1800">
              <a:solidFill>
                <a:srgbClr val="0099FF"/>
              </a:solidFill>
            </a:rPr>
            <a:t>WWW.INDZARA.COM</a:t>
          </a:r>
          <a:endParaRPr b="1" lang="en-US" sz="1800">
            <a:solidFill>
              <a:srgbClr val="0099FF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6:D18" displayName="Table_1" id="1">
  <tableColumns count="1">
    <tableColumn name="FRIEND NAME" id="1"/>
  </tableColumns>
  <tableStyleInfo name="HOME-style" showColumnStripes="0" showFirstColumn="1" showLastColumn="1" showRowStripes="1"/>
</table>
</file>

<file path=xl/tables/table2.xml><?xml version="1.0" encoding="utf-8"?>
<table xmlns="http://schemas.openxmlformats.org/spreadsheetml/2006/main" ref="A6:S7" displayName="Table_2" id="2">
  <tableColumns count="19">
    <tableColumn name="Date" id="1"/>
    <tableColumn name="Transaction" id="2"/>
    <tableColumn name="Amount" id="3"/>
    <tableColumn name="Category" id="4"/>
    <tableColumn name="Paid By" id="5"/>
    <tableColumn name="Split Type" id="6"/>
    <tableColumn name="Friend 1" id="7"/>
    <tableColumn name="Friend 2" id="8"/>
    <tableColumn name="Friend 3" id="9"/>
    <tableColumn name="Friend 4" id="10"/>
    <tableColumn name="Friend 5" id="11"/>
    <tableColumn name="Friend 6" id="12"/>
    <tableColumn name="Friend 7" id="13"/>
    <tableColumn name="Friend 8" id="14"/>
    <tableColumn name="Friend 9" id="15"/>
    <tableColumn name="Friend 10" id="16"/>
    <tableColumn name="Friend 11" id="17"/>
    <tableColumn name="Friend 12" id="18"/>
    <tableColumn name="Validation" id="19"/>
  </tableColumns>
  <tableStyleInfo name="EXPEN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9.0"/>
    <col customWidth="1" min="2" max="2" width="4.29"/>
    <col customWidth="1" min="3" max="3" width="4.43"/>
    <col customWidth="1" min="4" max="4" width="31.43"/>
    <col customWidth="1" min="5" max="6" width="9.14"/>
    <col customWidth="1" min="7" max="11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4" t="s">
        <v>2</v>
      </c>
      <c r="B4" s="2"/>
      <c r="C4" s="2"/>
      <c r="D4" s="5" t="s">
        <v>3</v>
      </c>
      <c r="E4" s="2"/>
      <c r="F4" s="2"/>
      <c r="G4" s="2"/>
      <c r="H4" s="2"/>
      <c r="I4" s="2"/>
      <c r="J4" s="2"/>
      <c r="K4" s="2"/>
    </row>
    <row r="5">
      <c r="A5" s="2" t="s">
        <v>4</v>
      </c>
      <c r="B5" s="2"/>
      <c r="C5" s="2"/>
      <c r="D5" s="6"/>
      <c r="E5" s="2"/>
      <c r="F5" s="2"/>
      <c r="G5" s="2"/>
      <c r="H5" s="2"/>
      <c r="I5" s="2"/>
      <c r="J5" s="2"/>
      <c r="K5" s="2"/>
    </row>
    <row r="6">
      <c r="A6" s="2" t="s">
        <v>5</v>
      </c>
      <c r="B6" s="2"/>
      <c r="C6" s="2"/>
      <c r="D6" s="7" t="s">
        <v>6</v>
      </c>
      <c r="E6" s="2"/>
      <c r="F6" s="2"/>
      <c r="G6" s="2"/>
      <c r="H6" s="2"/>
      <c r="I6" s="2"/>
      <c r="J6" s="2"/>
      <c r="K6" s="2"/>
    </row>
    <row r="7">
      <c r="A7" s="2" t="s">
        <v>7</v>
      </c>
      <c r="B7" s="2"/>
      <c r="C7" s="2"/>
      <c r="D7" s="8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8"/>
      <c r="E8" s="2"/>
      <c r="F8" s="2"/>
      <c r="G8" s="2"/>
      <c r="H8" s="2"/>
      <c r="I8" s="2"/>
      <c r="J8" s="2"/>
      <c r="K8" s="2"/>
    </row>
    <row r="9">
      <c r="A9" s="4" t="s">
        <v>8</v>
      </c>
      <c r="B9" s="2"/>
      <c r="C9" s="2"/>
      <c r="D9" s="8"/>
      <c r="E9" s="2"/>
      <c r="F9" s="2"/>
      <c r="G9" s="2"/>
      <c r="H9" s="2"/>
      <c r="I9" s="2"/>
      <c r="J9" s="2"/>
      <c r="K9" s="2"/>
    </row>
    <row r="10">
      <c r="A10" s="2" t="s">
        <v>9</v>
      </c>
      <c r="B10" s="2"/>
      <c r="C10" s="2"/>
      <c r="D10" s="8"/>
      <c r="E10" s="2"/>
      <c r="F10" s="2"/>
      <c r="G10" s="2"/>
      <c r="H10" s="2"/>
      <c r="I10" s="2"/>
      <c r="J10" s="2"/>
      <c r="K10" s="2"/>
    </row>
    <row r="11">
      <c r="A11" s="2" t="s">
        <v>10</v>
      </c>
      <c r="B11" s="2"/>
      <c r="C11" s="2"/>
      <c r="D11" s="8"/>
      <c r="E11" s="2"/>
      <c r="F11" s="2"/>
      <c r="G11" s="2"/>
      <c r="H11" s="2"/>
      <c r="I11" s="2"/>
      <c r="J11" s="2"/>
      <c r="K11" s="2"/>
    </row>
    <row r="12">
      <c r="A12" s="2" t="s">
        <v>11</v>
      </c>
      <c r="B12" s="2"/>
      <c r="C12" s="2"/>
      <c r="D12" s="8"/>
      <c r="E12" s="2"/>
      <c r="F12" s="2"/>
      <c r="G12" s="2"/>
      <c r="H12" s="2"/>
      <c r="I12" s="2"/>
      <c r="J12" s="2"/>
      <c r="K12" s="2"/>
    </row>
    <row r="13">
      <c r="A13" s="2" t="s">
        <v>12</v>
      </c>
      <c r="B13" s="2"/>
      <c r="C13" s="2"/>
      <c r="D13" s="8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8"/>
      <c r="E14" s="2"/>
      <c r="F14" s="2"/>
      <c r="G14" s="2"/>
      <c r="H14" s="2"/>
      <c r="I14" s="2"/>
      <c r="J14" s="2"/>
      <c r="K14" s="2"/>
    </row>
    <row r="15">
      <c r="A15" s="4" t="s">
        <v>13</v>
      </c>
      <c r="B15" s="2"/>
      <c r="C15" s="2"/>
      <c r="D15" s="8"/>
      <c r="E15" s="2"/>
      <c r="F15" s="2"/>
      <c r="G15" s="2"/>
      <c r="H15" s="2"/>
      <c r="I15" s="2"/>
      <c r="J15" s="2"/>
      <c r="K15" s="2"/>
    </row>
    <row r="16">
      <c r="A16" s="2" t="s">
        <v>14</v>
      </c>
      <c r="B16" s="2"/>
      <c r="C16" s="2"/>
      <c r="D16" s="8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8"/>
      <c r="E17" s="2"/>
      <c r="F17" s="2"/>
      <c r="G17" s="2"/>
      <c r="H17" s="2"/>
      <c r="I17" s="2"/>
      <c r="J17" s="2"/>
      <c r="K17" s="2"/>
    </row>
    <row r="18">
      <c r="A18" s="4" t="s">
        <v>15</v>
      </c>
      <c r="B18" s="2"/>
      <c r="C18" s="2"/>
      <c r="D18" s="8"/>
      <c r="E18" s="2"/>
      <c r="F18" s="2"/>
      <c r="G18" s="2"/>
      <c r="H18" s="2"/>
      <c r="I18" s="2"/>
      <c r="J18" s="2"/>
      <c r="K18" s="2"/>
    </row>
    <row r="19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4.0"/>
    <col customWidth="1" min="2" max="2" width="29.14"/>
    <col customWidth="1" min="3" max="3" width="11.0"/>
    <col customWidth="1" min="4" max="5" width="12.57"/>
    <col customWidth="1" min="6" max="6" width="18.57"/>
    <col customWidth="1" min="7" max="18" width="9.71"/>
    <col customWidth="1" min="19" max="19" width="23.0"/>
  </cols>
  <sheetData>
    <row r="1">
      <c r="A1" s="9" t="s">
        <v>17</v>
      </c>
      <c r="B1" s="10"/>
    </row>
    <row r="3">
      <c r="D3" t="s">
        <v>18</v>
      </c>
      <c r="E3" s="11" t="s">
        <v>19</v>
      </c>
      <c r="F3" s="12" t="s">
        <v>20</v>
      </c>
    </row>
    <row r="4">
      <c r="A4" s="13" t="s">
        <v>21</v>
      </c>
      <c r="G4" s="14" t="s">
        <v>22</v>
      </c>
      <c r="S4" s="15" t="s">
        <v>23</v>
      </c>
    </row>
    <row r="5">
      <c r="A5" s="16" t="s">
        <v>24</v>
      </c>
      <c r="B5" s="17" t="s">
        <v>25</v>
      </c>
      <c r="C5" s="17" t="s">
        <v>26</v>
      </c>
      <c r="D5" s="17" t="s">
        <v>27</v>
      </c>
      <c r="E5" s="17" t="s">
        <v>28</v>
      </c>
      <c r="F5" s="17" t="s">
        <v>29</v>
      </c>
      <c r="G5" s="18" t="str">
        <f t="array" ref="G5">IF(COLUMN(G$5)-COLUMN($F$5)&gt;C_NUMFRIENDS,"",INDEX(L_FRIENDS,COLUMN(G$5)-COLUMN($F$5)))</f>
        <v>#ERROR!</v>
      </c>
      <c r="H5" s="19" t="str">
        <f t="array" ref="H5">IF(COLUMN(H$5)-COLUMN($F$5)&gt;C_NUMFRIENDS,"",INDEX(L_FRIENDS,COLUMN(H$5)-COLUMN($F$5)))</f>
        <v>#ERROR!</v>
      </c>
      <c r="I5" s="19" t="str">
        <f t="array" ref="I5">IF(COLUMN(I$5)-COLUMN($F$5)&gt;C_NUMFRIENDS,"",INDEX(L_FRIENDS,COLUMN(I$5)-COLUMN($F$5)))</f>
        <v>#ERROR!</v>
      </c>
      <c r="J5" s="19" t="str">
        <f t="array" ref="J5">IF(COLUMN(J$5)-COLUMN($F$5)&gt;C_NUMFRIENDS,"",INDEX(L_FRIENDS,COLUMN(J$5)-COLUMN($F$5)))</f>
        <v>#ERROR!</v>
      </c>
      <c r="K5" s="19" t="str">
        <f t="array" ref="K5">IF(COLUMN(K$5)-COLUMN($F$5)&gt;C_NUMFRIENDS,"",INDEX(L_FRIENDS,COLUMN(K$5)-COLUMN($F$5)))</f>
        <v>#ERROR!</v>
      </c>
      <c r="L5" s="19" t="str">
        <f t="array" ref="L5">IF(COLUMN(L$5)-COLUMN($F$5)&gt;C_NUMFRIENDS,"",INDEX(L_FRIENDS,COLUMN(L$5)-COLUMN($F$5)))</f>
        <v>#ERROR!</v>
      </c>
      <c r="M5" s="19" t="str">
        <f t="array" ref="M5">IF(COLUMN(M$5)-COLUMN($F$5)&gt;C_NUMFRIENDS,"",INDEX(L_FRIENDS,COLUMN(M$5)-COLUMN($F$5)))</f>
        <v>#ERROR!</v>
      </c>
      <c r="N5" s="19" t="str">
        <f t="array" ref="N5">IF(COLUMN(N$5)-COLUMN($F$5)&gt;C_NUMFRIENDS,"",INDEX(L_FRIENDS,COLUMN(N$5)-COLUMN($F$5)))</f>
        <v>#ERROR!</v>
      </c>
      <c r="O5" s="19" t="str">
        <f t="array" ref="O5">IF(COLUMN(O$5)-COLUMN($F$5)&gt;C_NUMFRIENDS,"",INDEX(L_FRIENDS,COLUMN(O$5)-COLUMN($F$5)))</f>
        <v>#ERROR!</v>
      </c>
      <c r="P5" s="19" t="str">
        <f t="array" ref="P5">IF(COLUMN(P$5)-COLUMN($F$5)&gt;C_NUMFRIENDS,"",INDEX(L_FRIENDS,COLUMN(P$5)-COLUMN($F$5)))</f>
        <v>#ERROR!</v>
      </c>
      <c r="Q5" s="18" t="str">
        <f t="array" ref="Q5">IF(COLUMN(Q$5)-COLUMN($F$5)&gt;C_NUMFRIENDS,"",INDEX(L_FRIENDS,COLUMN(Q$5)-COLUMN($F$5)))</f>
        <v>#ERROR!</v>
      </c>
      <c r="R5" s="20" t="str">
        <f t="array" ref="R5">IF(COLUMN(R$5)-COLUMN($F$5)&gt;C_NUMFRIENDS,"",INDEX(L_FRIENDS,COLUMN(R$5)-COLUMN($F$5)))</f>
        <v>#ERROR!</v>
      </c>
      <c r="S5" s="21" t="s">
        <v>30</v>
      </c>
    </row>
    <row r="6" ht="9.75" customHeight="1">
      <c r="A6" s="22" t="s">
        <v>31</v>
      </c>
      <c r="B6" s="23" t="s">
        <v>32</v>
      </c>
      <c r="C6" s="23" t="s">
        <v>33</v>
      </c>
      <c r="D6" s="23" t="s">
        <v>34</v>
      </c>
      <c r="E6" s="23" t="s">
        <v>35</v>
      </c>
      <c r="F6" s="23" t="s">
        <v>36</v>
      </c>
      <c r="G6" s="23" t="s">
        <v>37</v>
      </c>
      <c r="H6" s="23" t="s">
        <v>38</v>
      </c>
      <c r="I6" s="23" t="s">
        <v>39</v>
      </c>
      <c r="J6" s="23" t="s">
        <v>40</v>
      </c>
      <c r="K6" s="23" t="s">
        <v>41</v>
      </c>
      <c r="L6" s="23" t="s">
        <v>42</v>
      </c>
      <c r="M6" s="23" t="s">
        <v>43</v>
      </c>
      <c r="N6" s="23" t="s">
        <v>44</v>
      </c>
      <c r="O6" s="23" t="s">
        <v>45</v>
      </c>
      <c r="P6" s="23" t="s">
        <v>46</v>
      </c>
      <c r="Q6" s="23" t="s">
        <v>47</v>
      </c>
      <c r="R6" s="23" t="s">
        <v>48</v>
      </c>
      <c r="S6" s="23" t="s">
        <v>49</v>
      </c>
    </row>
    <row r="7">
      <c r="A7" s="24" t="s">
        <v>50</v>
      </c>
      <c r="B7" s="25" t="s">
        <v>51</v>
      </c>
      <c r="C7" s="26">
        <v>198.0</v>
      </c>
      <c r="D7" s="24" t="s">
        <v>52</v>
      </c>
      <c r="E7" s="27"/>
      <c r="F7" s="25" t="s">
        <v>53</v>
      </c>
      <c r="G7" s="28"/>
      <c r="H7" s="28"/>
      <c r="I7" s="8"/>
      <c r="J7" s="8"/>
      <c r="K7" s="8"/>
      <c r="L7" s="8"/>
      <c r="M7" s="8"/>
      <c r="N7" s="8"/>
      <c r="O7" s="8"/>
      <c r="P7" s="8"/>
      <c r="Q7" s="8"/>
      <c r="R7" s="8"/>
      <c r="S7" s="29" t="str">
        <f>IFERROR(IF(ISERROR(MATCH(T_TRANS[[#This Row],[Paid By]],L_FRIENDS,0)),"Friend Not recognized",IF(AND(T_TRANS[[#This Row],[Split Type]]="Split Unequal - %",SUM(T_TRANS[[#This Row],[Friend 1]:[Friend 12]])&gt;1),"% &gt; 100%",IF(AND(T_TRANS[[#This Row],[Split Type]]="Split Unequal - %",SUM(T_TRANS[[#This Row],[Friend 1]:[Friend 12]])&lt;1),"% &lt; 100%",IF(AND(T_TRANS[[#This Row],[Split Type]]="Split Unequal - Amt",SUM(T_TRANS[[#This Row],[Friend 1]:[Friend 12]])&gt;T_TRANS[[#This Row],[Amount]]),"Total Amt &gt; Amt",IF(AND(T_TRANS[[#This Row],[Split Type]]="Split Unequal - Amt",SUM(T_TRANS[[#This Row],[Friend 1]:[Friend 12]])&lt;T_TRANS[[#This Row],[Amount]]),"Total Amt &lt; Amt",""))))),"")</f>
        <v>#ERROR!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conditionalFormatting sqref="A7:F7">
    <cfRule type="expression" dxfId="4" priority="1">
      <formula>OR(AND($F7="Split Unequal - %",SUM($G7:$R7)&lt;1),AND($F7="Split Unequal - Amt",SUM($G7:$R7)&lt;$C7))</formula>
    </cfRule>
  </conditionalFormatting>
  <conditionalFormatting sqref="A7:F7">
    <cfRule type="expression" dxfId="5" priority="2">
      <formula>OR(AND($F7="Split Unequal - %",SUM($G7:$R7)&gt;1),AND($F7="Split Unequal - Amt",SUM($G7:$R7)&gt;$C7))</formula>
    </cfRule>
  </conditionalFormatting>
  <conditionalFormatting sqref="G7:R7">
    <cfRule type="expression" dxfId="6" priority="3">
      <formula>$F7="Split Unequal - %"</formula>
    </cfRule>
  </conditionalFormatting>
  <dataValidations>
    <dataValidation type="list" allowBlank="1" showInputMessage="1" showErrorMessage="1" prompt="Enter a valid Friend Name - Check the friends' names in Home sheet." sqref="E7">
      <formula1>L_FRIENDS</formula1>
    </dataValidation>
    <dataValidation type="list" allowBlank="1" showErrorMessage="1" sqref="F7">
      <formula1>"Split Equal,Split Unequal - %,Split Unequal - Amt"</formula1>
    </dataValidation>
  </dataValidations>
  <printOptions/>
  <pageMargins bottom="0.75" footer="0.0" header="0.0" left="0.7" right="0.7" top="0.75"/>
  <pageSetup orientation="portrait"/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20.43"/>
    <col customWidth="1" min="3" max="14" width="10.71"/>
    <col customWidth="1" min="15" max="15" width="3.0"/>
    <col customWidth="1" min="16" max="16" width="12.71"/>
    <col customWidth="1" min="17" max="17" width="2.86"/>
    <col customWidth="1" min="18" max="18" width="13.0"/>
  </cols>
  <sheetData>
    <row r="2" ht="24.75" customHeight="1">
      <c r="A2" s="30"/>
      <c r="B2" s="31" t="s">
        <v>54</v>
      </c>
      <c r="C2" s="32"/>
      <c r="D2" s="32"/>
      <c r="E2" s="33" t="s">
        <v>55</v>
      </c>
      <c r="F2" s="34"/>
      <c r="G2" s="32"/>
      <c r="H2" s="32"/>
      <c r="I2" s="33" t="s">
        <v>56</v>
      </c>
      <c r="J2" s="34"/>
      <c r="K2" s="32"/>
      <c r="L2" s="32"/>
      <c r="M2" s="33" t="s">
        <v>57</v>
      </c>
      <c r="N2" s="34"/>
      <c r="O2" s="32"/>
      <c r="P2" s="32"/>
      <c r="Q2" s="35"/>
    </row>
    <row r="3" ht="30.0" customHeight="1">
      <c r="A3" s="36"/>
      <c r="B3" s="37"/>
      <c r="C3" s="2"/>
      <c r="D3" s="38"/>
      <c r="E3" s="39" t="str">
        <f>IFERROR(IF(I_FRIENDSEL="","",I3-M3),"")</f>
        <v/>
      </c>
      <c r="F3" s="40"/>
      <c r="G3" s="41"/>
      <c r="H3" s="42"/>
      <c r="I3" s="43" t="str">
        <f t="array" ref="I3">IFERROR(INDEX($C$21:$N$21,MATCH(I_FRIENDSEL,L_FRIENDS,0)),"")</f>
        <v/>
      </c>
      <c r="J3" s="40"/>
      <c r="K3" s="42"/>
      <c r="L3" s="42"/>
      <c r="M3" s="44" t="str">
        <f t="array" ref="M3">IFERROR(INDEX($P$8:$P$19,MATCH(I_FRIENDSEL,L_FRIENDS,0)),"")</f>
        <v/>
      </c>
      <c r="N3" s="40"/>
      <c r="O3" s="2"/>
      <c r="P3" s="2"/>
      <c r="Q3" s="45"/>
    </row>
    <row r="4">
      <c r="A4" s="46"/>
      <c r="B4" s="2"/>
      <c r="C4" s="2"/>
      <c r="D4" s="2"/>
      <c r="E4" s="15" t="s">
        <v>58</v>
      </c>
      <c r="F4" s="2"/>
      <c r="G4" s="2"/>
      <c r="H4" s="2"/>
      <c r="I4" s="47"/>
      <c r="J4" s="47"/>
      <c r="K4" s="2"/>
      <c r="L4" s="2"/>
      <c r="M4" s="47"/>
      <c r="N4" s="47"/>
      <c r="O4" s="2"/>
      <c r="P4" s="2"/>
      <c r="Q4" s="45"/>
    </row>
    <row r="5">
      <c r="A5" s="46"/>
      <c r="B5" s="48" t="s">
        <v>59</v>
      </c>
      <c r="C5" s="49" t="str">
        <f>COUNTA(T_FRIENDS[FRIEND NAME])</f>
        <v>#ERROR!</v>
      </c>
      <c r="D5" s="50" t="s">
        <v>60</v>
      </c>
      <c r="E5" s="51"/>
      <c r="F5" s="51"/>
      <c r="G5" s="51"/>
      <c r="H5" s="51"/>
      <c r="I5" s="51"/>
      <c r="J5" s="51"/>
      <c r="K5" s="52" t="str">
        <f>ARRAY_CONSTRAIN(ARRAYFORMULA(IFERROR(SUM(IF(LEN(T_TRANS[Validation])&gt;0,1,0)),"")), 1, 1)</f>
        <v>#ERROR!</v>
      </c>
      <c r="L5" s="53" t="str">
        <f>IF(K5&gt;0,"Transactions with errors","")</f>
        <v>#ERROR!</v>
      </c>
      <c r="M5" s="54"/>
      <c r="N5" s="54"/>
      <c r="O5" s="2"/>
      <c r="P5" s="2"/>
      <c r="Q5" s="45"/>
    </row>
    <row r="6" ht="24.75" customHeight="1">
      <c r="A6" s="46"/>
      <c r="B6" s="55"/>
      <c r="C6" s="56" t="s">
        <v>61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7"/>
      <c r="R6" s="58"/>
    </row>
    <row r="7" ht="24.75" customHeight="1">
      <c r="A7" s="46"/>
      <c r="B7" s="56" t="s">
        <v>62</v>
      </c>
      <c r="C7" s="59" t="str">
        <f t="array" ref="C7">IFERROR(IF(COLUMN(C7)-COLUMN($B$7)&gt;C_NUMFRIENDS,"",INDEX(L_FRIENDS,COLUMN(C7)-COLUMN($B$7))),"")</f>
        <v/>
      </c>
      <c r="D7" s="59" t="str">
        <f t="array" ref="D7">IFERROR(IF(COLUMN(D7)-COLUMN($B$7)&gt;C_NUMFRIENDS,"",INDEX(L_FRIENDS,COLUMN(D7)-COLUMN($B$7))),"")</f>
        <v/>
      </c>
      <c r="E7" s="59" t="str">
        <f t="array" ref="E7">IFERROR(IF(COLUMN(E7)-COLUMN($B$7)&gt;C_NUMFRIENDS,"",INDEX(L_FRIENDS,COLUMN(E7)-COLUMN($B$7))),"")</f>
        <v/>
      </c>
      <c r="F7" s="59" t="str">
        <f t="array" ref="F7">IFERROR(IF(COLUMN(F7)-COLUMN($B$7)&gt;C_NUMFRIENDS,"",INDEX(L_FRIENDS,COLUMN(F7)-COLUMN($B$7))),"")</f>
        <v/>
      </c>
      <c r="G7" s="59" t="str">
        <f t="array" ref="G7">IFERROR(IF(COLUMN(G7)-COLUMN($B$7)&gt;C_NUMFRIENDS,"",INDEX(L_FRIENDS,COLUMN(G7)-COLUMN($B$7))),"")</f>
        <v/>
      </c>
      <c r="H7" s="59" t="str">
        <f t="array" ref="H7">IFERROR(IF(COLUMN(H7)-COLUMN($B$7)&gt;C_NUMFRIENDS,"",INDEX(L_FRIENDS,COLUMN(H7)-COLUMN($B$7))),"")</f>
        <v/>
      </c>
      <c r="I7" s="59" t="str">
        <f t="array" ref="I7">IFERROR(IF(COLUMN(I7)-COLUMN($B$7)&gt;C_NUMFRIENDS,"",INDEX(L_FRIENDS,COLUMN(I7)-COLUMN($B$7))),"")</f>
        <v/>
      </c>
      <c r="J7" s="59" t="str">
        <f t="array" ref="J7">IFERROR(IF(COLUMN(J7)-COLUMN($B$7)&gt;C_NUMFRIENDS,"",INDEX(L_FRIENDS,COLUMN(J7)-COLUMN($B$7))),"")</f>
        <v/>
      </c>
      <c r="K7" s="59" t="str">
        <f t="array" ref="K7">IFERROR(IF(COLUMN(K7)-COLUMN($B$7)&gt;C_NUMFRIENDS,"",INDEX(L_FRIENDS,COLUMN(K7)-COLUMN($B$7))),"")</f>
        <v/>
      </c>
      <c r="L7" s="59" t="str">
        <f t="array" ref="L7">IFERROR(IF(COLUMN(L7)-COLUMN($B$7)&gt;C_NUMFRIENDS,"",INDEX(L_FRIENDS,COLUMN(L7)-COLUMN($B$7))),"")</f>
        <v/>
      </c>
      <c r="M7" s="59" t="str">
        <f t="array" ref="M7">IFERROR(IF(COLUMN(M7)-COLUMN($B$7)&gt;C_NUMFRIENDS,"",INDEX(L_FRIENDS,COLUMN(M7)-COLUMN($B$7))),"")</f>
        <v/>
      </c>
      <c r="N7" s="59" t="str">
        <f t="array" ref="N7">IFERROR(IF(COLUMN(N7)-COLUMN($B$7)&gt;C_NUMFRIENDS,"",INDEX(L_FRIENDS,COLUMN(N7)-COLUMN($B$7))),"")</f>
        <v/>
      </c>
      <c r="O7" s="2"/>
      <c r="P7" s="60" t="s">
        <v>57</v>
      </c>
      <c r="Q7" s="45"/>
    </row>
    <row r="8">
      <c r="A8" s="61"/>
      <c r="B8" s="62" t="str">
        <f t="array" ref="B8">IFERROR(IF(ROW(B8)-ROW($B$7)&gt;C_NUMFRIENDS,"",INDEX(L_FRIENDS,ROW(B8)-ROW($B$7))),"")</f>
        <v/>
      </c>
      <c r="C8" s="63" t="str">
        <f>IFERROR(IF(OR($B8="",C$7=""),"",MAX(0,ROUND(
(SUMIFS(T_TRANS[Amount],T_TRANS[Split Type],"Split Equal",T_TRANS[Paid By],C$7)/C_NUMFRIENDS)+
 SUMPRODUCT(--(T_TRANS[Split Type]="Split Unequal - %"),--(T_TRANS[Paid By]=C$7),T_TRANS[Amount],INDEX(T_TRANS[],,MATCH("Friend "&amp;MATCH($B8,L_FRIENDS,0),T_TRANS[#Headers],0)))+
SUMPRODUCT(--(T_TRANS[Split Type]="Split Unequal - Amt"),--(T_TRANS[Paid By]=C$7),INDEX(T_TRANS[],,MATCH("Friend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"&amp;MATCH(C$7,L_FRIENDS,0),T_TRANS[#Headers],0)))-
SUMPRODUCT(--(T_TRANS[Split Type]="Split Unequal - Amt"),--(T_TRANS[Paid By]=$B8),INDEX(T_TRANS[],,MATCH("Friend "&amp;MATCH(C$7,L_FRIENDS,0),T_TRANS[#Headers],0))),2)
)),"")</f>
        <v>#ERROR!</v>
      </c>
      <c r="D8" s="63" t="str">
        <f>IFERROR(IF(OR($B8="",D$7=""),"",MAX(0,ROUND(
(SUMIFS(T_TRANS[Amount],T_TRANS[Split Type],"Split Equal",T_TRANS[Paid By],D$7)/C_NUMFRIENDS)+
 SUMPRODUCT(--(T_TRANS[Split Type]="Split Unequal - %"),--(T_TRANS[Paid By]=D$7),T_TRANS[Amount],INDEX(T_TRANS[],,MATCH("Friend "&amp;MATCH($B8,L_FRIENDS,0),T_TRANS[#Headers],0)))+
SUMPRODUCT(--(T_TRANS[Split Type]="Split Unequal - Amt"),--(T_TRANS[Paid By]=D$7),INDEX(T_TRANS[],,MATCH("Friend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"&amp;MATCH(D$7,L_FRIENDS,0),T_TRANS[#Headers],0)))-
SUMPRODUCT(--(T_TRANS[Split Type]="Split Unequal - Amt"),--(T_TRANS[Paid By]=$B8),INDEX(T_TRANS[],,MATCH("Friend "&amp;MATCH(D$7,L_FRIENDS,0),T_TRANS[#Headers],0))),2)
)),"")</f>
        <v>#ERROR!</v>
      </c>
      <c r="E8" s="63" t="str">
        <f>IFERROR(IF(OR($B8="",E$7=""),"",MAX(0,ROUND(
(SUMIFS(T_TRANS[Amount],T_TRANS[Split Type],"Split Equal",T_TRANS[Paid By],E$7)/C_NUMFRIENDS)+
 SUMPRODUCT(--(T_TRANS[Split Type]="Split Unequal - %"),--(T_TRANS[Paid By]=E$7),T_TRANS[Amount],INDEX(T_TRANS[],,MATCH("Friend "&amp;MATCH($B8,L_FRIENDS,0),T_TRANS[#Headers],0)))+
SUMPRODUCT(--(T_TRANS[Split Type]="Split Unequal - Amt"),--(T_TRANS[Paid By]=E$7),INDEX(T_TRANS[],,MATCH("Friend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"&amp;MATCH(E$7,L_FRIENDS,0),T_TRANS[#Headers],0)))-
SUMPRODUCT(--(T_TRANS[Split Type]="Split Unequal - Amt"),--(T_TRANS[Paid By]=$B8),INDEX(T_TRANS[],,MATCH("Friend "&amp;MATCH(E$7,L_FRIENDS,0),T_TRANS[#Headers],0))),2)
)),"")</f>
        <v>#ERROR!</v>
      </c>
      <c r="F8" s="63" t="str">
        <f>IFERROR(IF(OR($B8="",F$7=""),"",MAX(0,ROUND(
(SUMIFS(T_TRANS[Amount],T_TRANS[Split Type],"Split Equal",T_TRANS[Paid By],F$7)/C_NUMFRIENDS)+
 SUMPRODUCT(--(T_TRANS[Split Type]="Split Unequal - %"),--(T_TRANS[Paid By]=F$7),T_TRANS[Amount],INDEX(T_TRANS[],,MATCH("Friend "&amp;MATCH($B8,L_FRIENDS,0),T_TRANS[#Headers],0)))+
SUMPRODUCT(--(T_TRANS[Split Type]="Split Unequal - Amt"),--(T_TRANS[Paid By]=F$7),INDEX(T_TRANS[],,MATCH("Friend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"&amp;MATCH(F$7,L_FRIENDS,0),T_TRANS[#Headers],0)))-
SUMPRODUCT(--(T_TRANS[Split Type]="Split Unequal - Amt"),--(T_TRANS[Paid By]=$B8),INDEX(T_TRANS[],,MATCH("Friend "&amp;MATCH(F$7,L_FRIENDS,0),T_TRANS[#Headers],0))),2)
)),"")</f>
        <v>#ERROR!</v>
      </c>
      <c r="G8" s="63" t="str">
        <f>IFERROR(IF(OR($B8="",G$7=""),"",MAX(0,ROUND(
(SUMIFS(T_TRANS[Amount],T_TRANS[Split Type],"Split Equal",T_TRANS[Paid By],G$7)/C_NUMFRIENDS)+
 SUMPRODUCT(--(T_TRANS[Split Type]="Split Unequal - %"),--(T_TRANS[Paid By]=G$7),T_TRANS[Amount],INDEX(T_TRANS[],,MATCH("Friend "&amp;MATCH($B8,L_FRIENDS,0),T_TRANS[#Headers],0)))+
SUMPRODUCT(--(T_TRANS[Split Type]="Split Unequal - Amt"),--(T_TRANS[Paid By]=G$7),INDEX(T_TRANS[],,MATCH("Friend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"&amp;MATCH(G$7,L_FRIENDS,0),T_TRANS[#Headers],0)))-
SUMPRODUCT(--(T_TRANS[Split Type]="Split Unequal - Amt"),--(T_TRANS[Paid By]=$B8),INDEX(T_TRANS[],,MATCH("Friend "&amp;MATCH(G$7,L_FRIENDS,0),T_TRANS[#Headers],0))),2)
)),"")</f>
        <v>#ERROR!</v>
      </c>
      <c r="H8" s="63" t="str">
        <f>IFERROR(IF(OR($B8="",H$7=""),"",MAX(0,ROUND(
(SUMIFS(T_TRANS[Amount],T_TRANS[Split Type],"Split Equal",T_TRANS[Paid By],H$7)/C_NUMFRIENDS)+
 SUMPRODUCT(--(T_TRANS[Split Type]="Split Unequal - %"),--(T_TRANS[Paid By]=H$7),T_TRANS[Amount],INDEX(T_TRANS[],,MATCH("Friend "&amp;MATCH($B8,L_FRIENDS,0),T_TRANS[#Headers],0)))+
SUMPRODUCT(--(T_TRANS[Split Type]="Split Unequal - Amt"),--(T_TRANS[Paid By]=H$7),INDEX(T_TRANS[],,MATCH("Friend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"&amp;MATCH(H$7,L_FRIENDS,0),T_TRANS[#Headers],0)))-
SUMPRODUCT(--(T_TRANS[Split Type]="Split Unequal - Amt"),--(T_TRANS[Paid By]=$B8),INDEX(T_TRANS[],,MATCH("Friend "&amp;MATCH(H$7,L_FRIENDS,0),T_TRANS[#Headers],0))),2)
)),"")</f>
        <v>#ERROR!</v>
      </c>
      <c r="I8" s="63" t="str">
        <f>IFERROR(IF(OR($B8="",I$7=""),"",MAX(0,ROUND(
(SUMIFS(T_TRANS[Amount],T_TRANS[Split Type],"Split Equal",T_TRANS[Paid By],I$7)/C_NUMFRIENDS)+
 SUMPRODUCT(--(T_TRANS[Split Type]="Split Unequal - %"),--(T_TRANS[Paid By]=I$7),T_TRANS[Amount],INDEX(T_TRANS[],,MATCH("Friend "&amp;MATCH($B8,L_FRIENDS,0),T_TRANS[#Headers],0)))+
SUMPRODUCT(--(T_TRANS[Split Type]="Split Unequal - Amt"),--(T_TRANS[Paid By]=I$7),INDEX(T_TRANS[],,MATCH("Friend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"&amp;MATCH(I$7,L_FRIENDS,0),T_TRANS[#Headers],0)))-
SUMPRODUCT(--(T_TRANS[Split Type]="Split Unequal - Amt"),--(T_TRANS[Paid By]=$B8),INDEX(T_TRANS[],,MATCH("Friend "&amp;MATCH(I$7,L_FRIENDS,0),T_TRANS[#Headers],0))),2)
)),"")</f>
        <v>#ERROR!</v>
      </c>
      <c r="J8" s="63" t="str">
        <f>IFERROR(IF(OR($B8="",J$7=""),"",MAX(0,ROUND(
(SUMIFS(T_TRANS[Amount],T_TRANS[Split Type],"Split Equal",T_TRANS[Paid By],J$7)/C_NUMFRIENDS)+
 SUMPRODUCT(--(T_TRANS[Split Type]="Split Unequal - %"),--(T_TRANS[Paid By]=J$7),T_TRANS[Amount],INDEX(T_TRANS[],,MATCH("Friend "&amp;MATCH($B8,L_FRIENDS,0),T_TRANS[#Headers],0)))+
SUMPRODUCT(--(T_TRANS[Split Type]="Split Unequal - Amt"),--(T_TRANS[Paid By]=J$7),INDEX(T_TRANS[],,MATCH("Friend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"&amp;MATCH(J$7,L_FRIENDS,0),T_TRANS[#Headers],0)))-
SUMPRODUCT(--(T_TRANS[Split Type]="Split Unequal - Amt"),--(T_TRANS[Paid By]=$B8),INDEX(T_TRANS[],,MATCH("Friend "&amp;MATCH(J$7,L_FRIENDS,0),T_TRANS[#Headers],0))),2)
)),"")</f>
        <v>#ERROR!</v>
      </c>
      <c r="K8" s="63" t="str">
        <f>IFERROR(IF(OR($B8="",K$7=""),"",MAX(0,ROUND(
(SUMIFS(T_TRANS[Amount],T_TRANS[Split Type],"Split Equal",T_TRANS[Paid By],K$7)/C_NUMFRIENDS)+
 SUMPRODUCT(--(T_TRANS[Split Type]="Split Unequal - %"),--(T_TRANS[Paid By]=K$7),T_TRANS[Amount],INDEX(T_TRANS[],,MATCH("Friend "&amp;MATCH($B8,L_FRIENDS,0),T_TRANS[#Headers],0)))+
SUMPRODUCT(--(T_TRANS[Split Type]="Split Unequal - Amt"),--(T_TRANS[Paid By]=K$7),INDEX(T_TRANS[],,MATCH("Friend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"&amp;MATCH(K$7,L_FRIENDS,0),T_TRANS[#Headers],0)))-
SUMPRODUCT(--(T_TRANS[Split Type]="Split Unequal - Amt"),--(T_TRANS[Paid By]=$B8),INDEX(T_TRANS[],,MATCH("Friend "&amp;MATCH(K$7,L_FRIENDS,0),T_TRANS[#Headers],0))),2)
)),"")</f>
        <v>#ERROR!</v>
      </c>
      <c r="L8" s="63" t="str">
        <f>IFERROR(IF(OR($B8="",L$7=""),"",MAX(0,ROUND(
(SUMIFS(T_TRANS[Amount],T_TRANS[Split Type],"Split Equal",T_TRANS[Paid By],L$7)/C_NUMFRIENDS)+
 SUMPRODUCT(--(T_TRANS[Split Type]="Split Unequal - %"),--(T_TRANS[Paid By]=L$7),T_TRANS[Amount],INDEX(T_TRANS[],,MATCH("Friend "&amp;MATCH($B8,L_FRIENDS,0),T_TRANS[#Headers],0)))+
SUMPRODUCT(--(T_TRANS[Split Type]="Split Unequal - Amt"),--(T_TRANS[Paid By]=L$7),INDEX(T_TRANS[],,MATCH("Friend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"&amp;MATCH(L$7,L_FRIENDS,0),T_TRANS[#Headers],0)))-
SUMPRODUCT(--(T_TRANS[Split Type]="Split Unequal - Amt"),--(T_TRANS[Paid By]=$B8),INDEX(T_TRANS[],,MATCH("Friend "&amp;MATCH(L$7,L_FRIENDS,0),T_TRANS[#Headers],0))),2)
)),"")</f>
        <v>#ERROR!</v>
      </c>
      <c r="M8" s="63" t="str">
        <f>IFERROR(IF(OR($B8="",M$7=""),"",MAX(0,ROUND(
(SUMIFS(T_TRANS[Amount],T_TRANS[Split Type],"Split Equal",T_TRANS[Paid By],M$7)/C_NUMFRIENDS)+
 SUMPRODUCT(--(T_TRANS[Split Type]="Split Unequal - %"),--(T_TRANS[Paid By]=M$7),T_TRANS[Amount],INDEX(T_TRANS[],,MATCH("Friend "&amp;MATCH($B8,L_FRIENDS,0),T_TRANS[#Headers],0)))+
SUMPRODUCT(--(T_TRANS[Split Type]="Split Unequal - Amt"),--(T_TRANS[Paid By]=M$7),INDEX(T_TRANS[],,MATCH("Friend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"&amp;MATCH(M$7,L_FRIENDS,0),T_TRANS[#Headers],0)))-
SUMPRODUCT(--(T_TRANS[Split Type]="Split Unequal - Amt"),--(T_TRANS[Paid By]=$B8),INDEX(T_TRANS[],,MATCH("Friend "&amp;MATCH(M$7,L_FRIENDS,0),T_TRANS[#Headers],0))),2)
)),"")</f>
        <v>#ERROR!</v>
      </c>
      <c r="N8" s="63" t="str">
        <f>IFERROR(IF(OR($B8="",N$7=""),"",MAX(0,ROUND(
(SUMIFS(T_TRANS[Amount],T_TRANS[Split Type],"Split Equal",T_TRANS[Paid By],N$7)/C_NUMFRIENDS)+
 SUMPRODUCT(--(T_TRANS[Split Type]="Split Unequal - %"),--(T_TRANS[Paid By]=N$7),T_TRANS[Amount],INDEX(T_TRANS[],,MATCH("Friend "&amp;MATCH($B8,L_FRIENDS,0),T_TRANS[#Headers],0)))+
SUMPRODUCT(--(T_TRANS[Split Type]="Split Unequal - Amt"),--(T_TRANS[Paid By]=N$7),INDEX(T_TRANS[],,MATCH("Friend "&amp;MATCH($B8,L_FRIENDS,0),T_TRANS[#Headers],0)))-
(SUMIFS(T_TRANS[Amount],T_TRANS[Split Type],"Split Equal",T_TRANS[Paid By],$B8)/C_NUMFRIENDS)-
SUMPRODUCT(--(T_TRANS[Split Type]="Split Unequal - %"),--(T_TRANS[Paid By]=$B8),T_TRANS[Amount],INDEX(T_TRANS[],,MATCH("Friend "&amp;MATCH(N$7,L_FRIENDS,0),T_TRANS[#Headers],0)))-
SUMPRODUCT(--(T_TRANS[Split Type]="Split Unequal - Amt"),--(T_TRANS[Paid By]=$B8),INDEX(T_TRANS[],,MATCH("Friend "&amp;MATCH(N$7,L_FRIENDS,0),T_TRANS[#Headers],0))),2)
)),"")</f>
        <v>#ERROR!</v>
      </c>
      <c r="O8" s="2"/>
      <c r="P8" s="64" t="str">
        <f t="shared" ref="P8:P19" si="1">IF(B8="","",SUM(C8:N8))</f>
        <v>  </v>
      </c>
      <c r="Q8" s="45"/>
    </row>
    <row r="9">
      <c r="A9" s="61"/>
      <c r="B9" s="62" t="str">
        <f t="array" ref="B9">IFERROR(IF(ROW(B9)-ROW($B$7)&gt;C_NUMFRIENDS,"",INDEX(L_FRIENDS,ROW(B9)-ROW($B$7))),"")</f>
        <v/>
      </c>
      <c r="C9" s="63" t="str">
        <f>IFERROR(IF(OR($B9="",C$7=""),"",MAX(0,ROUND(
(SUMIFS(T_TRANS[Amount],T_TRANS[Split Type],"Split Equal",T_TRANS[Paid By],C$7)/C_NUMFRIENDS)+
 SUMPRODUCT(--(T_TRANS[Split Type]="Split Unequal - %"),--(T_TRANS[Paid By]=C$7),T_TRANS[Amount],INDEX(T_TRANS[],,MATCH("Friend "&amp;MATCH($B9,L_FRIENDS,0),T_TRANS[#Headers],0)))+
SUMPRODUCT(--(T_TRANS[Split Type]="Split Unequal - Amt"),--(T_TRANS[Paid By]=C$7),INDEX(T_TRANS[],,MATCH("Friend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"&amp;MATCH(C$7,L_FRIENDS,0),T_TRANS[#Headers],0)))-
SUMPRODUCT(--(T_TRANS[Split Type]="Split Unequal - Amt"),--(T_TRANS[Paid By]=$B9),INDEX(T_TRANS[],,MATCH("Friend "&amp;MATCH(C$7,L_FRIENDS,0),T_TRANS[#Headers],0))),2)
)),"")</f>
        <v>#ERROR!</v>
      </c>
      <c r="D9" s="63" t="str">
        <f>IFERROR(IF(OR($B9="",D$7=""),"",MAX(0,ROUND(
(SUMIFS(T_TRANS[Amount],T_TRANS[Split Type],"Split Equal",T_TRANS[Paid By],D$7)/C_NUMFRIENDS)+
 SUMPRODUCT(--(T_TRANS[Split Type]="Split Unequal - %"),--(T_TRANS[Paid By]=D$7),T_TRANS[Amount],INDEX(T_TRANS[],,MATCH("Friend "&amp;MATCH($B9,L_FRIENDS,0),T_TRANS[#Headers],0)))+
SUMPRODUCT(--(T_TRANS[Split Type]="Split Unequal - Amt"),--(T_TRANS[Paid By]=D$7),INDEX(T_TRANS[],,MATCH("Friend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"&amp;MATCH(D$7,L_FRIENDS,0),T_TRANS[#Headers],0)))-
SUMPRODUCT(--(T_TRANS[Split Type]="Split Unequal - Amt"),--(T_TRANS[Paid By]=$B9),INDEX(T_TRANS[],,MATCH("Friend "&amp;MATCH(D$7,L_FRIENDS,0),T_TRANS[#Headers],0))),2)
)),"")</f>
        <v>#ERROR!</v>
      </c>
      <c r="E9" s="63" t="str">
        <f>IFERROR(IF(OR($B9="",E$7=""),"",MAX(0,ROUND(
(SUMIFS(T_TRANS[Amount],T_TRANS[Split Type],"Split Equal",T_TRANS[Paid By],E$7)/C_NUMFRIENDS)+
 SUMPRODUCT(--(T_TRANS[Split Type]="Split Unequal - %"),--(T_TRANS[Paid By]=E$7),T_TRANS[Amount],INDEX(T_TRANS[],,MATCH("Friend "&amp;MATCH($B9,L_FRIENDS,0),T_TRANS[#Headers],0)))+
SUMPRODUCT(--(T_TRANS[Split Type]="Split Unequal - Amt"),--(T_TRANS[Paid By]=E$7),INDEX(T_TRANS[],,MATCH("Friend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"&amp;MATCH(E$7,L_FRIENDS,0),T_TRANS[#Headers],0)))-
SUMPRODUCT(--(T_TRANS[Split Type]="Split Unequal - Amt"),--(T_TRANS[Paid By]=$B9),INDEX(T_TRANS[],,MATCH("Friend "&amp;MATCH(E$7,L_FRIENDS,0),T_TRANS[#Headers],0))),2)
)),"")</f>
        <v>#ERROR!</v>
      </c>
      <c r="F9" s="63" t="str">
        <f>IFERROR(IF(OR($B9="",F$7=""),"",MAX(0,ROUND(
(SUMIFS(T_TRANS[Amount],T_TRANS[Split Type],"Split Equal",T_TRANS[Paid By],F$7)/C_NUMFRIENDS)+
 SUMPRODUCT(--(T_TRANS[Split Type]="Split Unequal - %"),--(T_TRANS[Paid By]=F$7),T_TRANS[Amount],INDEX(T_TRANS[],,MATCH("Friend "&amp;MATCH($B9,L_FRIENDS,0),T_TRANS[#Headers],0)))+
SUMPRODUCT(--(T_TRANS[Split Type]="Split Unequal - Amt"),--(T_TRANS[Paid By]=F$7),INDEX(T_TRANS[],,MATCH("Friend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"&amp;MATCH(F$7,L_FRIENDS,0),T_TRANS[#Headers],0)))-
SUMPRODUCT(--(T_TRANS[Split Type]="Split Unequal - Amt"),--(T_TRANS[Paid By]=$B9),INDEX(T_TRANS[],,MATCH("Friend "&amp;MATCH(F$7,L_FRIENDS,0),T_TRANS[#Headers],0))),2)
)),"")</f>
        <v>#ERROR!</v>
      </c>
      <c r="G9" s="63" t="str">
        <f>IFERROR(IF(OR($B9="",G$7=""),"",MAX(0,ROUND(
(SUMIFS(T_TRANS[Amount],T_TRANS[Split Type],"Split Equal",T_TRANS[Paid By],G$7)/C_NUMFRIENDS)+
 SUMPRODUCT(--(T_TRANS[Split Type]="Split Unequal - %"),--(T_TRANS[Paid By]=G$7),T_TRANS[Amount],INDEX(T_TRANS[],,MATCH("Friend "&amp;MATCH($B9,L_FRIENDS,0),T_TRANS[#Headers],0)))+
SUMPRODUCT(--(T_TRANS[Split Type]="Split Unequal - Amt"),--(T_TRANS[Paid By]=G$7),INDEX(T_TRANS[],,MATCH("Friend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"&amp;MATCH(G$7,L_FRIENDS,0),T_TRANS[#Headers],0)))-
SUMPRODUCT(--(T_TRANS[Split Type]="Split Unequal - Amt"),--(T_TRANS[Paid By]=$B9),INDEX(T_TRANS[],,MATCH("Friend "&amp;MATCH(G$7,L_FRIENDS,0),T_TRANS[#Headers],0))),2)
)),"")</f>
        <v>#ERROR!</v>
      </c>
      <c r="H9" s="63" t="str">
        <f>IFERROR(IF(OR($B9="",H$7=""),"",MAX(0,ROUND(
(SUMIFS(T_TRANS[Amount],T_TRANS[Split Type],"Split Equal",T_TRANS[Paid By],H$7)/C_NUMFRIENDS)+
 SUMPRODUCT(--(T_TRANS[Split Type]="Split Unequal - %"),--(T_TRANS[Paid By]=H$7),T_TRANS[Amount],INDEX(T_TRANS[],,MATCH("Friend "&amp;MATCH($B9,L_FRIENDS,0),T_TRANS[#Headers],0)))+
SUMPRODUCT(--(T_TRANS[Split Type]="Split Unequal - Amt"),--(T_TRANS[Paid By]=H$7),INDEX(T_TRANS[],,MATCH("Friend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"&amp;MATCH(H$7,L_FRIENDS,0),T_TRANS[#Headers],0)))-
SUMPRODUCT(--(T_TRANS[Split Type]="Split Unequal - Amt"),--(T_TRANS[Paid By]=$B9),INDEX(T_TRANS[],,MATCH("Friend "&amp;MATCH(H$7,L_FRIENDS,0),T_TRANS[#Headers],0))),2)
)),"")</f>
        <v>#ERROR!</v>
      </c>
      <c r="I9" s="63" t="str">
        <f>IFERROR(IF(OR($B9="",I$7=""),"",MAX(0,ROUND(
(SUMIFS(T_TRANS[Amount],T_TRANS[Split Type],"Split Equal",T_TRANS[Paid By],I$7)/C_NUMFRIENDS)+
 SUMPRODUCT(--(T_TRANS[Split Type]="Split Unequal - %"),--(T_TRANS[Paid By]=I$7),T_TRANS[Amount],INDEX(T_TRANS[],,MATCH("Friend "&amp;MATCH($B9,L_FRIENDS,0),T_TRANS[#Headers],0)))+
SUMPRODUCT(--(T_TRANS[Split Type]="Split Unequal - Amt"),--(T_TRANS[Paid By]=I$7),INDEX(T_TRANS[],,MATCH("Friend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"&amp;MATCH(I$7,L_FRIENDS,0),T_TRANS[#Headers],0)))-
SUMPRODUCT(--(T_TRANS[Split Type]="Split Unequal - Amt"),--(T_TRANS[Paid By]=$B9),INDEX(T_TRANS[],,MATCH("Friend "&amp;MATCH(I$7,L_FRIENDS,0),T_TRANS[#Headers],0))),2)
)),"")</f>
        <v>#ERROR!</v>
      </c>
      <c r="J9" s="63" t="str">
        <f>IFERROR(IF(OR($B9="",J$7=""),"",MAX(0,ROUND(
(SUMIFS(T_TRANS[Amount],T_TRANS[Split Type],"Split Equal",T_TRANS[Paid By],J$7)/C_NUMFRIENDS)+
 SUMPRODUCT(--(T_TRANS[Split Type]="Split Unequal - %"),--(T_TRANS[Paid By]=J$7),T_TRANS[Amount],INDEX(T_TRANS[],,MATCH("Friend "&amp;MATCH($B9,L_FRIENDS,0),T_TRANS[#Headers],0)))+
SUMPRODUCT(--(T_TRANS[Split Type]="Split Unequal - Amt"),--(T_TRANS[Paid By]=J$7),INDEX(T_TRANS[],,MATCH("Friend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"&amp;MATCH(J$7,L_FRIENDS,0),T_TRANS[#Headers],0)))-
SUMPRODUCT(--(T_TRANS[Split Type]="Split Unequal - Amt"),--(T_TRANS[Paid By]=$B9),INDEX(T_TRANS[],,MATCH("Friend "&amp;MATCH(J$7,L_FRIENDS,0),T_TRANS[#Headers],0))),2)
)),"")</f>
        <v>#ERROR!</v>
      </c>
      <c r="K9" s="63" t="str">
        <f>IFERROR(IF(OR($B9="",K$7=""),"",MAX(0,ROUND(
(SUMIFS(T_TRANS[Amount],T_TRANS[Split Type],"Split Equal",T_TRANS[Paid By],K$7)/C_NUMFRIENDS)+
 SUMPRODUCT(--(T_TRANS[Split Type]="Split Unequal - %"),--(T_TRANS[Paid By]=K$7),T_TRANS[Amount],INDEX(T_TRANS[],,MATCH("Friend "&amp;MATCH($B9,L_FRIENDS,0),T_TRANS[#Headers],0)))+
SUMPRODUCT(--(T_TRANS[Split Type]="Split Unequal - Amt"),--(T_TRANS[Paid By]=K$7),INDEX(T_TRANS[],,MATCH("Friend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"&amp;MATCH(K$7,L_FRIENDS,0),T_TRANS[#Headers],0)))-
SUMPRODUCT(--(T_TRANS[Split Type]="Split Unequal - Amt"),--(T_TRANS[Paid By]=$B9),INDEX(T_TRANS[],,MATCH("Friend "&amp;MATCH(K$7,L_FRIENDS,0),T_TRANS[#Headers],0))),2)
)),"")</f>
        <v>#ERROR!</v>
      </c>
      <c r="L9" s="63" t="str">
        <f>IFERROR(IF(OR($B9="",L$7=""),"",MAX(0,ROUND(
(SUMIFS(T_TRANS[Amount],T_TRANS[Split Type],"Split Equal",T_TRANS[Paid By],L$7)/C_NUMFRIENDS)+
 SUMPRODUCT(--(T_TRANS[Split Type]="Split Unequal - %"),--(T_TRANS[Paid By]=L$7),T_TRANS[Amount],INDEX(T_TRANS[],,MATCH("Friend "&amp;MATCH($B9,L_FRIENDS,0),T_TRANS[#Headers],0)))+
SUMPRODUCT(--(T_TRANS[Split Type]="Split Unequal - Amt"),--(T_TRANS[Paid By]=L$7),INDEX(T_TRANS[],,MATCH("Friend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"&amp;MATCH(L$7,L_FRIENDS,0),T_TRANS[#Headers],0)))-
SUMPRODUCT(--(T_TRANS[Split Type]="Split Unequal - Amt"),--(T_TRANS[Paid By]=$B9),INDEX(T_TRANS[],,MATCH("Friend "&amp;MATCH(L$7,L_FRIENDS,0),T_TRANS[#Headers],0))),2)
)),"")</f>
        <v>#ERROR!</v>
      </c>
      <c r="M9" s="63" t="str">
        <f>IFERROR(IF(OR($B9="",M$7=""),"",MAX(0,ROUND(
(SUMIFS(T_TRANS[Amount],T_TRANS[Split Type],"Split Equal",T_TRANS[Paid By],M$7)/C_NUMFRIENDS)+
 SUMPRODUCT(--(T_TRANS[Split Type]="Split Unequal - %"),--(T_TRANS[Paid By]=M$7),T_TRANS[Amount],INDEX(T_TRANS[],,MATCH("Friend "&amp;MATCH($B9,L_FRIENDS,0),T_TRANS[#Headers],0)))+
SUMPRODUCT(--(T_TRANS[Split Type]="Split Unequal - Amt"),--(T_TRANS[Paid By]=M$7),INDEX(T_TRANS[],,MATCH("Friend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"&amp;MATCH(M$7,L_FRIENDS,0),T_TRANS[#Headers],0)))-
SUMPRODUCT(--(T_TRANS[Split Type]="Split Unequal - Amt"),--(T_TRANS[Paid By]=$B9),INDEX(T_TRANS[],,MATCH("Friend "&amp;MATCH(M$7,L_FRIENDS,0),T_TRANS[#Headers],0))),2)
)),"")</f>
        <v>#ERROR!</v>
      </c>
      <c r="N9" s="63" t="str">
        <f>IFERROR(IF(OR($B9="",N$7=""),"",MAX(0,ROUND(
(SUMIFS(T_TRANS[Amount],T_TRANS[Split Type],"Split Equal",T_TRANS[Paid By],N$7)/C_NUMFRIENDS)+
 SUMPRODUCT(--(T_TRANS[Split Type]="Split Unequal - %"),--(T_TRANS[Paid By]=N$7),T_TRANS[Amount],INDEX(T_TRANS[],,MATCH("Friend "&amp;MATCH($B9,L_FRIENDS,0),T_TRANS[#Headers],0)))+
SUMPRODUCT(--(T_TRANS[Split Type]="Split Unequal - Amt"),--(T_TRANS[Paid By]=N$7),INDEX(T_TRANS[],,MATCH("Friend "&amp;MATCH($B9,L_FRIENDS,0),T_TRANS[#Headers],0)))-
(SUMIFS(T_TRANS[Amount],T_TRANS[Split Type],"Split Equal",T_TRANS[Paid By],$B9)/C_NUMFRIENDS)-
SUMPRODUCT(--(T_TRANS[Split Type]="Split Unequal - %"),--(T_TRANS[Paid By]=$B9),T_TRANS[Amount],INDEX(T_TRANS[],,MATCH("Friend "&amp;MATCH(N$7,L_FRIENDS,0),T_TRANS[#Headers],0)))-
SUMPRODUCT(--(T_TRANS[Split Type]="Split Unequal - Amt"),--(T_TRANS[Paid By]=$B9),INDEX(T_TRANS[],,MATCH("Friend "&amp;MATCH(N$7,L_FRIENDS,0),T_TRANS[#Headers],0))),2)
)),"")</f>
        <v>#ERROR!</v>
      </c>
      <c r="O9" s="2"/>
      <c r="P9" s="64" t="str">
        <f t="shared" si="1"/>
        <v>  </v>
      </c>
      <c r="Q9" s="45"/>
    </row>
    <row r="10">
      <c r="A10" s="61"/>
      <c r="B10" s="62" t="str">
        <f t="array" ref="B10">IFERROR(IF(ROW(B10)-ROW($B$7)&gt;C_NUMFRIENDS,"",INDEX(L_FRIENDS,ROW(B10)-ROW($B$7))),"")</f>
        <v/>
      </c>
      <c r="C10" s="63" t="str">
        <f>IFERROR(IF(OR($B10="",C$7=""),"",MAX(0,ROUND(
(SUMIFS(T_TRANS[Amount],T_TRANS[Split Type],"Split Equal",T_TRANS[Paid By],C$7)/C_NUMFRIENDS)+
 SUMPRODUCT(--(T_TRANS[Split Type]="Split Unequal - %"),--(T_TRANS[Paid By]=C$7),T_TRANS[Amount],INDEX(T_TRANS[],,MATCH("Friend "&amp;MATCH($B10,L_FRIENDS,0),T_TRANS[#Headers],0)))+
SUMPRODUCT(--(T_TRANS[Split Type]="Split Unequal - Amt"),--(T_TRANS[Paid By]=C$7),INDEX(T_TRANS[],,MATCH("Friend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"&amp;MATCH(C$7,L_FRIENDS,0),T_TRANS[#Headers],0)))-
SUMPRODUCT(--(T_TRANS[Split Type]="Split Unequal - Amt"),--(T_TRANS[Paid By]=$B10),INDEX(T_TRANS[],,MATCH("Friend "&amp;MATCH(C$7,L_FRIENDS,0),T_TRANS[#Headers],0))),2)
)),"")</f>
        <v>#ERROR!</v>
      </c>
      <c r="D10" s="63" t="str">
        <f>IFERROR(IF(OR($B10="",D$7=""),"",MAX(0,ROUND(
(SUMIFS(T_TRANS[Amount],T_TRANS[Split Type],"Split Equal",T_TRANS[Paid By],D$7)/C_NUMFRIENDS)+
 SUMPRODUCT(--(T_TRANS[Split Type]="Split Unequal - %"),--(T_TRANS[Paid By]=D$7),T_TRANS[Amount],INDEX(T_TRANS[],,MATCH("Friend "&amp;MATCH($B10,L_FRIENDS,0),T_TRANS[#Headers],0)))+
SUMPRODUCT(--(T_TRANS[Split Type]="Split Unequal - Amt"),--(T_TRANS[Paid By]=D$7),INDEX(T_TRANS[],,MATCH("Friend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"&amp;MATCH(D$7,L_FRIENDS,0),T_TRANS[#Headers],0)))-
SUMPRODUCT(--(T_TRANS[Split Type]="Split Unequal - Amt"),--(T_TRANS[Paid By]=$B10),INDEX(T_TRANS[],,MATCH("Friend "&amp;MATCH(D$7,L_FRIENDS,0),T_TRANS[#Headers],0))),2)
)),"")</f>
        <v>#ERROR!</v>
      </c>
      <c r="E10" s="63" t="str">
        <f>IFERROR(IF(OR($B10="",E$7=""),"",MAX(0,ROUND(
(SUMIFS(T_TRANS[Amount],T_TRANS[Split Type],"Split Equal",T_TRANS[Paid By],E$7)/C_NUMFRIENDS)+
 SUMPRODUCT(--(T_TRANS[Split Type]="Split Unequal - %"),--(T_TRANS[Paid By]=E$7),T_TRANS[Amount],INDEX(T_TRANS[],,MATCH("Friend "&amp;MATCH($B10,L_FRIENDS,0),T_TRANS[#Headers],0)))+
SUMPRODUCT(--(T_TRANS[Split Type]="Split Unequal - Amt"),--(T_TRANS[Paid By]=E$7),INDEX(T_TRANS[],,MATCH("Friend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"&amp;MATCH(E$7,L_FRIENDS,0),T_TRANS[#Headers],0)))-
SUMPRODUCT(--(T_TRANS[Split Type]="Split Unequal - Amt"),--(T_TRANS[Paid By]=$B10),INDEX(T_TRANS[],,MATCH("Friend "&amp;MATCH(E$7,L_FRIENDS,0),T_TRANS[#Headers],0))),2)
)),"")</f>
        <v>#ERROR!</v>
      </c>
      <c r="F10" s="63" t="str">
        <f>IFERROR(IF(OR($B10="",F$7=""),"",MAX(0,ROUND(
(SUMIFS(T_TRANS[Amount],T_TRANS[Split Type],"Split Equal",T_TRANS[Paid By],F$7)/C_NUMFRIENDS)+
 SUMPRODUCT(--(T_TRANS[Split Type]="Split Unequal - %"),--(T_TRANS[Paid By]=F$7),T_TRANS[Amount],INDEX(T_TRANS[],,MATCH("Friend "&amp;MATCH($B10,L_FRIENDS,0),T_TRANS[#Headers],0)))+
SUMPRODUCT(--(T_TRANS[Split Type]="Split Unequal - Amt"),--(T_TRANS[Paid By]=F$7),INDEX(T_TRANS[],,MATCH("Friend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"&amp;MATCH(F$7,L_FRIENDS,0),T_TRANS[#Headers],0)))-
SUMPRODUCT(--(T_TRANS[Split Type]="Split Unequal - Amt"),--(T_TRANS[Paid By]=$B10),INDEX(T_TRANS[],,MATCH("Friend "&amp;MATCH(F$7,L_FRIENDS,0),T_TRANS[#Headers],0))),2)
)),"")</f>
        <v>#ERROR!</v>
      </c>
      <c r="G10" s="63" t="str">
        <f>IFERROR(IF(OR($B10="",G$7=""),"",MAX(0,ROUND(
(SUMIFS(T_TRANS[Amount],T_TRANS[Split Type],"Split Equal",T_TRANS[Paid By],G$7)/C_NUMFRIENDS)+
 SUMPRODUCT(--(T_TRANS[Split Type]="Split Unequal - %"),--(T_TRANS[Paid By]=G$7),T_TRANS[Amount],INDEX(T_TRANS[],,MATCH("Friend "&amp;MATCH($B10,L_FRIENDS,0),T_TRANS[#Headers],0)))+
SUMPRODUCT(--(T_TRANS[Split Type]="Split Unequal - Amt"),--(T_TRANS[Paid By]=G$7),INDEX(T_TRANS[],,MATCH("Friend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"&amp;MATCH(G$7,L_FRIENDS,0),T_TRANS[#Headers],0)))-
SUMPRODUCT(--(T_TRANS[Split Type]="Split Unequal - Amt"),--(T_TRANS[Paid By]=$B10),INDEX(T_TRANS[],,MATCH("Friend "&amp;MATCH(G$7,L_FRIENDS,0),T_TRANS[#Headers],0))),2)
)),"")</f>
        <v>#ERROR!</v>
      </c>
      <c r="H10" s="63" t="str">
        <f>IFERROR(IF(OR($B10="",H$7=""),"",MAX(0,ROUND(
(SUMIFS(T_TRANS[Amount],T_TRANS[Split Type],"Split Equal",T_TRANS[Paid By],H$7)/C_NUMFRIENDS)+
 SUMPRODUCT(--(T_TRANS[Split Type]="Split Unequal - %"),--(T_TRANS[Paid By]=H$7),T_TRANS[Amount],INDEX(T_TRANS[],,MATCH("Friend "&amp;MATCH($B10,L_FRIENDS,0),T_TRANS[#Headers],0)))+
SUMPRODUCT(--(T_TRANS[Split Type]="Split Unequal - Amt"),--(T_TRANS[Paid By]=H$7),INDEX(T_TRANS[],,MATCH("Friend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"&amp;MATCH(H$7,L_FRIENDS,0),T_TRANS[#Headers],0)))-
SUMPRODUCT(--(T_TRANS[Split Type]="Split Unequal - Amt"),--(T_TRANS[Paid By]=$B10),INDEX(T_TRANS[],,MATCH("Friend "&amp;MATCH(H$7,L_FRIENDS,0),T_TRANS[#Headers],0))),2)
)),"")</f>
        <v>#ERROR!</v>
      </c>
      <c r="I10" s="63" t="str">
        <f>IFERROR(IF(OR($B10="",I$7=""),"",MAX(0,ROUND(
(SUMIFS(T_TRANS[Amount],T_TRANS[Split Type],"Split Equal",T_TRANS[Paid By],I$7)/C_NUMFRIENDS)+
 SUMPRODUCT(--(T_TRANS[Split Type]="Split Unequal - %"),--(T_TRANS[Paid By]=I$7),T_TRANS[Amount],INDEX(T_TRANS[],,MATCH("Friend "&amp;MATCH($B10,L_FRIENDS,0),T_TRANS[#Headers],0)))+
SUMPRODUCT(--(T_TRANS[Split Type]="Split Unequal - Amt"),--(T_TRANS[Paid By]=I$7),INDEX(T_TRANS[],,MATCH("Friend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"&amp;MATCH(I$7,L_FRIENDS,0),T_TRANS[#Headers],0)))-
SUMPRODUCT(--(T_TRANS[Split Type]="Split Unequal - Amt"),--(T_TRANS[Paid By]=$B10),INDEX(T_TRANS[],,MATCH("Friend "&amp;MATCH(I$7,L_FRIENDS,0),T_TRANS[#Headers],0))),2)
)),"")</f>
        <v>#ERROR!</v>
      </c>
      <c r="J10" s="63" t="str">
        <f>IFERROR(IF(OR($B10="",J$7=""),"",MAX(0,ROUND(
(SUMIFS(T_TRANS[Amount],T_TRANS[Split Type],"Split Equal",T_TRANS[Paid By],J$7)/C_NUMFRIENDS)+
 SUMPRODUCT(--(T_TRANS[Split Type]="Split Unequal - %"),--(T_TRANS[Paid By]=J$7),T_TRANS[Amount],INDEX(T_TRANS[],,MATCH("Friend "&amp;MATCH($B10,L_FRIENDS,0),T_TRANS[#Headers],0)))+
SUMPRODUCT(--(T_TRANS[Split Type]="Split Unequal - Amt"),--(T_TRANS[Paid By]=J$7),INDEX(T_TRANS[],,MATCH("Friend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"&amp;MATCH(J$7,L_FRIENDS,0),T_TRANS[#Headers],0)))-
SUMPRODUCT(--(T_TRANS[Split Type]="Split Unequal - Amt"),--(T_TRANS[Paid By]=$B10),INDEX(T_TRANS[],,MATCH("Friend "&amp;MATCH(J$7,L_FRIENDS,0),T_TRANS[#Headers],0))),2)
)),"")</f>
        <v>#ERROR!</v>
      </c>
      <c r="K10" s="63" t="str">
        <f>IFERROR(IF(OR($B10="",K$7=""),"",MAX(0,ROUND(
(SUMIFS(T_TRANS[Amount],T_TRANS[Split Type],"Split Equal",T_TRANS[Paid By],K$7)/C_NUMFRIENDS)+
 SUMPRODUCT(--(T_TRANS[Split Type]="Split Unequal - %"),--(T_TRANS[Paid By]=K$7),T_TRANS[Amount],INDEX(T_TRANS[],,MATCH("Friend "&amp;MATCH($B10,L_FRIENDS,0),T_TRANS[#Headers],0)))+
SUMPRODUCT(--(T_TRANS[Split Type]="Split Unequal - Amt"),--(T_TRANS[Paid By]=K$7),INDEX(T_TRANS[],,MATCH("Friend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"&amp;MATCH(K$7,L_FRIENDS,0),T_TRANS[#Headers],0)))-
SUMPRODUCT(--(T_TRANS[Split Type]="Split Unequal - Amt"),--(T_TRANS[Paid By]=$B10),INDEX(T_TRANS[],,MATCH("Friend "&amp;MATCH(K$7,L_FRIENDS,0),T_TRANS[#Headers],0))),2)
)),"")</f>
        <v>#ERROR!</v>
      </c>
      <c r="L10" s="63" t="str">
        <f>IFERROR(IF(OR($B10="",L$7=""),"",MAX(0,ROUND(
(SUMIFS(T_TRANS[Amount],T_TRANS[Split Type],"Split Equal",T_TRANS[Paid By],L$7)/C_NUMFRIENDS)+
 SUMPRODUCT(--(T_TRANS[Split Type]="Split Unequal - %"),--(T_TRANS[Paid By]=L$7),T_TRANS[Amount],INDEX(T_TRANS[],,MATCH("Friend "&amp;MATCH($B10,L_FRIENDS,0),T_TRANS[#Headers],0)))+
SUMPRODUCT(--(T_TRANS[Split Type]="Split Unequal - Amt"),--(T_TRANS[Paid By]=L$7),INDEX(T_TRANS[],,MATCH("Friend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"&amp;MATCH(L$7,L_FRIENDS,0),T_TRANS[#Headers],0)))-
SUMPRODUCT(--(T_TRANS[Split Type]="Split Unequal - Amt"),--(T_TRANS[Paid By]=$B10),INDEX(T_TRANS[],,MATCH("Friend "&amp;MATCH(L$7,L_FRIENDS,0),T_TRANS[#Headers],0))),2)
)),"")</f>
        <v>#ERROR!</v>
      </c>
      <c r="M10" s="63" t="str">
        <f>IFERROR(IF(OR($B10="",M$7=""),"",MAX(0,ROUND(
(SUMIFS(T_TRANS[Amount],T_TRANS[Split Type],"Split Equal",T_TRANS[Paid By],M$7)/C_NUMFRIENDS)+
 SUMPRODUCT(--(T_TRANS[Split Type]="Split Unequal - %"),--(T_TRANS[Paid By]=M$7),T_TRANS[Amount],INDEX(T_TRANS[],,MATCH("Friend "&amp;MATCH($B10,L_FRIENDS,0),T_TRANS[#Headers],0)))+
SUMPRODUCT(--(T_TRANS[Split Type]="Split Unequal - Amt"),--(T_TRANS[Paid By]=M$7),INDEX(T_TRANS[],,MATCH("Friend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"&amp;MATCH(M$7,L_FRIENDS,0),T_TRANS[#Headers],0)))-
SUMPRODUCT(--(T_TRANS[Split Type]="Split Unequal - Amt"),--(T_TRANS[Paid By]=$B10),INDEX(T_TRANS[],,MATCH("Friend "&amp;MATCH(M$7,L_FRIENDS,0),T_TRANS[#Headers],0))),2)
)),"")</f>
        <v>#ERROR!</v>
      </c>
      <c r="N10" s="63" t="str">
        <f>IFERROR(IF(OR($B10="",N$7=""),"",MAX(0,ROUND(
(SUMIFS(T_TRANS[Amount],T_TRANS[Split Type],"Split Equal",T_TRANS[Paid By],N$7)/C_NUMFRIENDS)+
 SUMPRODUCT(--(T_TRANS[Split Type]="Split Unequal - %"),--(T_TRANS[Paid By]=N$7),T_TRANS[Amount],INDEX(T_TRANS[],,MATCH("Friend "&amp;MATCH($B10,L_FRIENDS,0),T_TRANS[#Headers],0)))+
SUMPRODUCT(--(T_TRANS[Split Type]="Split Unequal - Amt"),--(T_TRANS[Paid By]=N$7),INDEX(T_TRANS[],,MATCH("Friend "&amp;MATCH($B10,L_FRIENDS,0),T_TRANS[#Headers],0)))-
(SUMIFS(T_TRANS[Amount],T_TRANS[Split Type],"Split Equal",T_TRANS[Paid By],$B10)/C_NUMFRIENDS)-
SUMPRODUCT(--(T_TRANS[Split Type]="Split Unequal - %"),--(T_TRANS[Paid By]=$B10),T_TRANS[Amount],INDEX(T_TRANS[],,MATCH("Friend "&amp;MATCH(N$7,L_FRIENDS,0),T_TRANS[#Headers],0)))-
SUMPRODUCT(--(T_TRANS[Split Type]="Split Unequal - Amt"),--(T_TRANS[Paid By]=$B10),INDEX(T_TRANS[],,MATCH("Friend "&amp;MATCH(N$7,L_FRIENDS,0),T_TRANS[#Headers],0))),2)
)),"")</f>
        <v>#ERROR!</v>
      </c>
      <c r="O10" s="2"/>
      <c r="P10" s="64" t="str">
        <f t="shared" si="1"/>
        <v>  </v>
      </c>
      <c r="Q10" s="45"/>
    </row>
    <row r="11">
      <c r="A11" s="61"/>
      <c r="B11" s="62" t="str">
        <f t="array" ref="B11">IFERROR(IF(ROW(B11)-ROW($B$7)&gt;C_NUMFRIENDS,"",INDEX(L_FRIENDS,ROW(B11)-ROW($B$7))),"")</f>
        <v/>
      </c>
      <c r="C11" s="63" t="str">
        <f>IFERROR(IF(OR($B11="",C$7=""),"",MAX(0,ROUND(
(SUMIFS(T_TRANS[Amount],T_TRANS[Split Type],"Split Equal",T_TRANS[Paid By],C$7)/C_NUMFRIENDS)+
 SUMPRODUCT(--(T_TRANS[Split Type]="Split Unequal - %"),--(T_TRANS[Paid By]=C$7),T_TRANS[Amount],INDEX(T_TRANS[],,MATCH("Friend "&amp;MATCH($B11,L_FRIENDS,0),T_TRANS[#Headers],0)))+
SUMPRODUCT(--(T_TRANS[Split Type]="Split Unequal - Amt"),--(T_TRANS[Paid By]=C$7),INDEX(T_TRANS[],,MATCH("Friend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"&amp;MATCH(C$7,L_FRIENDS,0),T_TRANS[#Headers],0)))-
SUMPRODUCT(--(T_TRANS[Split Type]="Split Unequal - Amt"),--(T_TRANS[Paid By]=$B11),INDEX(T_TRANS[],,MATCH("Friend "&amp;MATCH(C$7,L_FRIENDS,0),T_TRANS[#Headers],0))),2)
)),"")</f>
        <v>#ERROR!</v>
      </c>
      <c r="D11" s="63" t="str">
        <f>IFERROR(IF(OR($B11="",D$7=""),"",MAX(0,ROUND(
(SUMIFS(T_TRANS[Amount],T_TRANS[Split Type],"Split Equal",T_TRANS[Paid By],D$7)/C_NUMFRIENDS)+
 SUMPRODUCT(--(T_TRANS[Split Type]="Split Unequal - %"),--(T_TRANS[Paid By]=D$7),T_TRANS[Amount],INDEX(T_TRANS[],,MATCH("Friend "&amp;MATCH($B11,L_FRIENDS,0),T_TRANS[#Headers],0)))+
SUMPRODUCT(--(T_TRANS[Split Type]="Split Unequal - Amt"),--(T_TRANS[Paid By]=D$7),INDEX(T_TRANS[],,MATCH("Friend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"&amp;MATCH(D$7,L_FRIENDS,0),T_TRANS[#Headers],0)))-
SUMPRODUCT(--(T_TRANS[Split Type]="Split Unequal - Amt"),--(T_TRANS[Paid By]=$B11),INDEX(T_TRANS[],,MATCH("Friend "&amp;MATCH(D$7,L_FRIENDS,0),T_TRANS[#Headers],0))),2)
)),"")</f>
        <v>#ERROR!</v>
      </c>
      <c r="E11" s="63" t="str">
        <f>IFERROR(IF(OR($B11="",E$7=""),"",MAX(0,ROUND(
(SUMIFS(T_TRANS[Amount],T_TRANS[Split Type],"Split Equal",T_TRANS[Paid By],E$7)/C_NUMFRIENDS)+
 SUMPRODUCT(--(T_TRANS[Split Type]="Split Unequal - %"),--(T_TRANS[Paid By]=E$7),T_TRANS[Amount],INDEX(T_TRANS[],,MATCH("Friend "&amp;MATCH($B11,L_FRIENDS,0),T_TRANS[#Headers],0)))+
SUMPRODUCT(--(T_TRANS[Split Type]="Split Unequal - Amt"),--(T_TRANS[Paid By]=E$7),INDEX(T_TRANS[],,MATCH("Friend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"&amp;MATCH(E$7,L_FRIENDS,0),T_TRANS[#Headers],0)))-
SUMPRODUCT(--(T_TRANS[Split Type]="Split Unequal - Amt"),--(T_TRANS[Paid By]=$B11),INDEX(T_TRANS[],,MATCH("Friend "&amp;MATCH(E$7,L_FRIENDS,0),T_TRANS[#Headers],0))),2)
)),"")</f>
        <v>#ERROR!</v>
      </c>
      <c r="F11" s="63" t="str">
        <f>IFERROR(IF(OR($B11="",F$7=""),"",MAX(0,ROUND(
(SUMIFS(T_TRANS[Amount],T_TRANS[Split Type],"Split Equal",T_TRANS[Paid By],F$7)/C_NUMFRIENDS)+
 SUMPRODUCT(--(T_TRANS[Split Type]="Split Unequal - %"),--(T_TRANS[Paid By]=F$7),T_TRANS[Amount],INDEX(T_TRANS[],,MATCH("Friend "&amp;MATCH($B11,L_FRIENDS,0),T_TRANS[#Headers],0)))+
SUMPRODUCT(--(T_TRANS[Split Type]="Split Unequal - Amt"),--(T_TRANS[Paid By]=F$7),INDEX(T_TRANS[],,MATCH("Friend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"&amp;MATCH(F$7,L_FRIENDS,0),T_TRANS[#Headers],0)))-
SUMPRODUCT(--(T_TRANS[Split Type]="Split Unequal - Amt"),--(T_TRANS[Paid By]=$B11),INDEX(T_TRANS[],,MATCH("Friend "&amp;MATCH(F$7,L_FRIENDS,0),T_TRANS[#Headers],0))),2)
)),"")</f>
        <v>#ERROR!</v>
      </c>
      <c r="G11" s="63" t="str">
        <f>IFERROR(IF(OR($B11="",G$7=""),"",MAX(0,ROUND(
(SUMIFS(T_TRANS[Amount],T_TRANS[Split Type],"Split Equal",T_TRANS[Paid By],G$7)/C_NUMFRIENDS)+
 SUMPRODUCT(--(T_TRANS[Split Type]="Split Unequal - %"),--(T_TRANS[Paid By]=G$7),T_TRANS[Amount],INDEX(T_TRANS[],,MATCH("Friend "&amp;MATCH($B11,L_FRIENDS,0),T_TRANS[#Headers],0)))+
SUMPRODUCT(--(T_TRANS[Split Type]="Split Unequal - Amt"),--(T_TRANS[Paid By]=G$7),INDEX(T_TRANS[],,MATCH("Friend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"&amp;MATCH(G$7,L_FRIENDS,0),T_TRANS[#Headers],0)))-
SUMPRODUCT(--(T_TRANS[Split Type]="Split Unequal - Amt"),--(T_TRANS[Paid By]=$B11),INDEX(T_TRANS[],,MATCH("Friend "&amp;MATCH(G$7,L_FRIENDS,0),T_TRANS[#Headers],0))),2)
)),"")</f>
        <v>#ERROR!</v>
      </c>
      <c r="H11" s="63" t="str">
        <f>IFERROR(IF(OR($B11="",H$7=""),"",MAX(0,ROUND(
(SUMIFS(T_TRANS[Amount],T_TRANS[Split Type],"Split Equal",T_TRANS[Paid By],H$7)/C_NUMFRIENDS)+
 SUMPRODUCT(--(T_TRANS[Split Type]="Split Unequal - %"),--(T_TRANS[Paid By]=H$7),T_TRANS[Amount],INDEX(T_TRANS[],,MATCH("Friend "&amp;MATCH($B11,L_FRIENDS,0),T_TRANS[#Headers],0)))+
SUMPRODUCT(--(T_TRANS[Split Type]="Split Unequal - Amt"),--(T_TRANS[Paid By]=H$7),INDEX(T_TRANS[],,MATCH("Friend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"&amp;MATCH(H$7,L_FRIENDS,0),T_TRANS[#Headers],0)))-
SUMPRODUCT(--(T_TRANS[Split Type]="Split Unequal - Amt"),--(T_TRANS[Paid By]=$B11),INDEX(T_TRANS[],,MATCH("Friend "&amp;MATCH(H$7,L_FRIENDS,0),T_TRANS[#Headers],0))),2)
)),"")</f>
        <v>#ERROR!</v>
      </c>
      <c r="I11" s="63" t="str">
        <f>IFERROR(IF(OR($B11="",I$7=""),"",MAX(0,ROUND(
(SUMIFS(T_TRANS[Amount],T_TRANS[Split Type],"Split Equal",T_TRANS[Paid By],I$7)/C_NUMFRIENDS)+
 SUMPRODUCT(--(T_TRANS[Split Type]="Split Unequal - %"),--(T_TRANS[Paid By]=I$7),T_TRANS[Amount],INDEX(T_TRANS[],,MATCH("Friend "&amp;MATCH($B11,L_FRIENDS,0),T_TRANS[#Headers],0)))+
SUMPRODUCT(--(T_TRANS[Split Type]="Split Unequal - Amt"),--(T_TRANS[Paid By]=I$7),INDEX(T_TRANS[],,MATCH("Friend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"&amp;MATCH(I$7,L_FRIENDS,0),T_TRANS[#Headers],0)))-
SUMPRODUCT(--(T_TRANS[Split Type]="Split Unequal - Amt"),--(T_TRANS[Paid By]=$B11),INDEX(T_TRANS[],,MATCH("Friend "&amp;MATCH(I$7,L_FRIENDS,0),T_TRANS[#Headers],0))),2)
)),"")</f>
        <v>#ERROR!</v>
      </c>
      <c r="J11" s="63" t="str">
        <f>IFERROR(IF(OR($B11="",J$7=""),"",MAX(0,ROUND(
(SUMIFS(T_TRANS[Amount],T_TRANS[Split Type],"Split Equal",T_TRANS[Paid By],J$7)/C_NUMFRIENDS)+
 SUMPRODUCT(--(T_TRANS[Split Type]="Split Unequal - %"),--(T_TRANS[Paid By]=J$7),T_TRANS[Amount],INDEX(T_TRANS[],,MATCH("Friend "&amp;MATCH($B11,L_FRIENDS,0),T_TRANS[#Headers],0)))+
SUMPRODUCT(--(T_TRANS[Split Type]="Split Unequal - Amt"),--(T_TRANS[Paid By]=J$7),INDEX(T_TRANS[],,MATCH("Friend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"&amp;MATCH(J$7,L_FRIENDS,0),T_TRANS[#Headers],0)))-
SUMPRODUCT(--(T_TRANS[Split Type]="Split Unequal - Amt"),--(T_TRANS[Paid By]=$B11),INDEX(T_TRANS[],,MATCH("Friend "&amp;MATCH(J$7,L_FRIENDS,0),T_TRANS[#Headers],0))),2)
)),"")</f>
        <v>#ERROR!</v>
      </c>
      <c r="K11" s="63" t="str">
        <f>IFERROR(IF(OR($B11="",K$7=""),"",MAX(0,ROUND(
(SUMIFS(T_TRANS[Amount],T_TRANS[Split Type],"Split Equal",T_TRANS[Paid By],K$7)/C_NUMFRIENDS)+
 SUMPRODUCT(--(T_TRANS[Split Type]="Split Unequal - %"),--(T_TRANS[Paid By]=K$7),T_TRANS[Amount],INDEX(T_TRANS[],,MATCH("Friend "&amp;MATCH($B11,L_FRIENDS,0),T_TRANS[#Headers],0)))+
SUMPRODUCT(--(T_TRANS[Split Type]="Split Unequal - Amt"),--(T_TRANS[Paid By]=K$7),INDEX(T_TRANS[],,MATCH("Friend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"&amp;MATCH(K$7,L_FRIENDS,0),T_TRANS[#Headers],0)))-
SUMPRODUCT(--(T_TRANS[Split Type]="Split Unequal - Amt"),--(T_TRANS[Paid By]=$B11),INDEX(T_TRANS[],,MATCH("Friend "&amp;MATCH(K$7,L_FRIENDS,0),T_TRANS[#Headers],0))),2)
)),"")</f>
        <v>#ERROR!</v>
      </c>
      <c r="L11" s="63" t="str">
        <f>IFERROR(IF(OR($B11="",L$7=""),"",MAX(0,ROUND(
(SUMIFS(T_TRANS[Amount],T_TRANS[Split Type],"Split Equal",T_TRANS[Paid By],L$7)/C_NUMFRIENDS)+
 SUMPRODUCT(--(T_TRANS[Split Type]="Split Unequal - %"),--(T_TRANS[Paid By]=L$7),T_TRANS[Amount],INDEX(T_TRANS[],,MATCH("Friend "&amp;MATCH($B11,L_FRIENDS,0),T_TRANS[#Headers],0)))+
SUMPRODUCT(--(T_TRANS[Split Type]="Split Unequal - Amt"),--(T_TRANS[Paid By]=L$7),INDEX(T_TRANS[],,MATCH("Friend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"&amp;MATCH(L$7,L_FRIENDS,0),T_TRANS[#Headers],0)))-
SUMPRODUCT(--(T_TRANS[Split Type]="Split Unequal - Amt"),--(T_TRANS[Paid By]=$B11),INDEX(T_TRANS[],,MATCH("Friend "&amp;MATCH(L$7,L_FRIENDS,0),T_TRANS[#Headers],0))),2)
)),"")</f>
        <v>#ERROR!</v>
      </c>
      <c r="M11" s="63" t="str">
        <f>IFERROR(IF(OR($B11="",M$7=""),"",MAX(0,ROUND(
(SUMIFS(T_TRANS[Amount],T_TRANS[Split Type],"Split Equal",T_TRANS[Paid By],M$7)/C_NUMFRIENDS)+
 SUMPRODUCT(--(T_TRANS[Split Type]="Split Unequal - %"),--(T_TRANS[Paid By]=M$7),T_TRANS[Amount],INDEX(T_TRANS[],,MATCH("Friend "&amp;MATCH($B11,L_FRIENDS,0),T_TRANS[#Headers],0)))+
SUMPRODUCT(--(T_TRANS[Split Type]="Split Unequal - Amt"),--(T_TRANS[Paid By]=M$7),INDEX(T_TRANS[],,MATCH("Friend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"&amp;MATCH(M$7,L_FRIENDS,0),T_TRANS[#Headers],0)))-
SUMPRODUCT(--(T_TRANS[Split Type]="Split Unequal - Amt"),--(T_TRANS[Paid By]=$B11),INDEX(T_TRANS[],,MATCH("Friend "&amp;MATCH(M$7,L_FRIENDS,0),T_TRANS[#Headers],0))),2)
)),"")</f>
        <v>#ERROR!</v>
      </c>
      <c r="N11" s="63" t="str">
        <f>IFERROR(IF(OR($B11="",N$7=""),"",MAX(0,ROUND(
(SUMIFS(T_TRANS[Amount],T_TRANS[Split Type],"Split Equal",T_TRANS[Paid By],N$7)/C_NUMFRIENDS)+
 SUMPRODUCT(--(T_TRANS[Split Type]="Split Unequal - %"),--(T_TRANS[Paid By]=N$7),T_TRANS[Amount],INDEX(T_TRANS[],,MATCH("Friend "&amp;MATCH($B11,L_FRIENDS,0),T_TRANS[#Headers],0)))+
SUMPRODUCT(--(T_TRANS[Split Type]="Split Unequal - Amt"),--(T_TRANS[Paid By]=N$7),INDEX(T_TRANS[],,MATCH("Friend "&amp;MATCH($B11,L_FRIENDS,0),T_TRANS[#Headers],0)))-
(SUMIFS(T_TRANS[Amount],T_TRANS[Split Type],"Split Equal",T_TRANS[Paid By],$B11)/C_NUMFRIENDS)-
SUMPRODUCT(--(T_TRANS[Split Type]="Split Unequal - %"),--(T_TRANS[Paid By]=$B11),T_TRANS[Amount],INDEX(T_TRANS[],,MATCH("Friend "&amp;MATCH(N$7,L_FRIENDS,0),T_TRANS[#Headers],0)))-
SUMPRODUCT(--(T_TRANS[Split Type]="Split Unequal - Amt"),--(T_TRANS[Paid By]=$B11),INDEX(T_TRANS[],,MATCH("Friend "&amp;MATCH(N$7,L_FRIENDS,0),T_TRANS[#Headers],0))),2)
)),"")</f>
        <v>#ERROR!</v>
      </c>
      <c r="O11" s="2"/>
      <c r="P11" s="64" t="str">
        <f t="shared" si="1"/>
        <v>  </v>
      </c>
      <c r="Q11" s="45"/>
    </row>
    <row r="12">
      <c r="A12" s="61"/>
      <c r="B12" s="62" t="str">
        <f t="array" ref="B12">IFERROR(IF(ROW(B12)-ROW($B$7)&gt;C_NUMFRIENDS,"",INDEX(L_FRIENDS,ROW(B12)-ROW($B$7))),"")</f>
        <v/>
      </c>
      <c r="C12" s="63" t="str">
        <f>IFERROR(IF(OR($B12="",C$7=""),"",MAX(0,ROUND(
(SUMIFS(T_TRANS[Amount],T_TRANS[Split Type],"Split Equal",T_TRANS[Paid By],C$7)/C_NUMFRIENDS)+
 SUMPRODUCT(--(T_TRANS[Split Type]="Split Unequal - %"),--(T_TRANS[Paid By]=C$7),T_TRANS[Amount],INDEX(T_TRANS[],,MATCH("Friend "&amp;MATCH($B12,L_FRIENDS,0),T_TRANS[#Headers],0)))+
SUMPRODUCT(--(T_TRANS[Split Type]="Split Unequal - Amt"),--(T_TRANS[Paid By]=C$7),INDEX(T_TRANS[],,MATCH("Friend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"&amp;MATCH(C$7,L_FRIENDS,0),T_TRANS[#Headers],0)))-
SUMPRODUCT(--(T_TRANS[Split Type]="Split Unequal - Amt"),--(T_TRANS[Paid By]=$B12),INDEX(T_TRANS[],,MATCH("Friend "&amp;MATCH(C$7,L_FRIENDS,0),T_TRANS[#Headers],0))),2)
)),"")</f>
        <v>#ERROR!</v>
      </c>
      <c r="D12" s="63" t="str">
        <f>IFERROR(IF(OR($B12="",D$7=""),"",MAX(0,ROUND(
(SUMIFS(T_TRANS[Amount],T_TRANS[Split Type],"Split Equal",T_TRANS[Paid By],D$7)/C_NUMFRIENDS)+
 SUMPRODUCT(--(T_TRANS[Split Type]="Split Unequal - %"),--(T_TRANS[Paid By]=D$7),T_TRANS[Amount],INDEX(T_TRANS[],,MATCH("Friend "&amp;MATCH($B12,L_FRIENDS,0),T_TRANS[#Headers],0)))+
SUMPRODUCT(--(T_TRANS[Split Type]="Split Unequal - Amt"),--(T_TRANS[Paid By]=D$7),INDEX(T_TRANS[],,MATCH("Friend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"&amp;MATCH(D$7,L_FRIENDS,0),T_TRANS[#Headers],0)))-
SUMPRODUCT(--(T_TRANS[Split Type]="Split Unequal - Amt"),--(T_TRANS[Paid By]=$B12),INDEX(T_TRANS[],,MATCH("Friend "&amp;MATCH(D$7,L_FRIENDS,0),T_TRANS[#Headers],0))),2)
)),"")</f>
        <v>#ERROR!</v>
      </c>
      <c r="E12" s="63" t="str">
        <f>IFERROR(IF(OR($B12="",E$7=""),"",MAX(0,ROUND(
(SUMIFS(T_TRANS[Amount],T_TRANS[Split Type],"Split Equal",T_TRANS[Paid By],E$7)/C_NUMFRIENDS)+
 SUMPRODUCT(--(T_TRANS[Split Type]="Split Unequal - %"),--(T_TRANS[Paid By]=E$7),T_TRANS[Amount],INDEX(T_TRANS[],,MATCH("Friend "&amp;MATCH($B12,L_FRIENDS,0),T_TRANS[#Headers],0)))+
SUMPRODUCT(--(T_TRANS[Split Type]="Split Unequal - Amt"),--(T_TRANS[Paid By]=E$7),INDEX(T_TRANS[],,MATCH("Friend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"&amp;MATCH(E$7,L_FRIENDS,0),T_TRANS[#Headers],0)))-
SUMPRODUCT(--(T_TRANS[Split Type]="Split Unequal - Amt"),--(T_TRANS[Paid By]=$B12),INDEX(T_TRANS[],,MATCH("Friend "&amp;MATCH(E$7,L_FRIENDS,0),T_TRANS[#Headers],0))),2)
)),"")</f>
        <v>#ERROR!</v>
      </c>
      <c r="F12" s="63" t="str">
        <f>IFERROR(IF(OR($B12="",F$7=""),"",MAX(0,ROUND(
(SUMIFS(T_TRANS[Amount],T_TRANS[Split Type],"Split Equal",T_TRANS[Paid By],F$7)/C_NUMFRIENDS)+
 SUMPRODUCT(--(T_TRANS[Split Type]="Split Unequal - %"),--(T_TRANS[Paid By]=F$7),T_TRANS[Amount],INDEX(T_TRANS[],,MATCH("Friend "&amp;MATCH($B12,L_FRIENDS,0),T_TRANS[#Headers],0)))+
SUMPRODUCT(--(T_TRANS[Split Type]="Split Unequal - Amt"),--(T_TRANS[Paid By]=F$7),INDEX(T_TRANS[],,MATCH("Friend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"&amp;MATCH(F$7,L_FRIENDS,0),T_TRANS[#Headers],0)))-
SUMPRODUCT(--(T_TRANS[Split Type]="Split Unequal - Amt"),--(T_TRANS[Paid By]=$B12),INDEX(T_TRANS[],,MATCH("Friend "&amp;MATCH(F$7,L_FRIENDS,0),T_TRANS[#Headers],0))),2)
)),"")</f>
        <v>#ERROR!</v>
      </c>
      <c r="G12" s="63" t="str">
        <f>IFERROR(IF(OR($B12="",G$7=""),"",MAX(0,ROUND(
(SUMIFS(T_TRANS[Amount],T_TRANS[Split Type],"Split Equal",T_TRANS[Paid By],G$7)/C_NUMFRIENDS)+
 SUMPRODUCT(--(T_TRANS[Split Type]="Split Unequal - %"),--(T_TRANS[Paid By]=G$7),T_TRANS[Amount],INDEX(T_TRANS[],,MATCH("Friend "&amp;MATCH($B12,L_FRIENDS,0),T_TRANS[#Headers],0)))+
SUMPRODUCT(--(T_TRANS[Split Type]="Split Unequal - Amt"),--(T_TRANS[Paid By]=G$7),INDEX(T_TRANS[],,MATCH("Friend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"&amp;MATCH(G$7,L_FRIENDS,0),T_TRANS[#Headers],0)))-
SUMPRODUCT(--(T_TRANS[Split Type]="Split Unequal - Amt"),--(T_TRANS[Paid By]=$B12),INDEX(T_TRANS[],,MATCH("Friend "&amp;MATCH(G$7,L_FRIENDS,0),T_TRANS[#Headers],0))),2)
)),"")</f>
        <v>#ERROR!</v>
      </c>
      <c r="H12" s="63" t="str">
        <f>IFERROR(IF(OR($B12="",H$7=""),"",MAX(0,ROUND(
(SUMIFS(T_TRANS[Amount],T_TRANS[Split Type],"Split Equal",T_TRANS[Paid By],H$7)/C_NUMFRIENDS)+
 SUMPRODUCT(--(T_TRANS[Split Type]="Split Unequal - %"),--(T_TRANS[Paid By]=H$7),T_TRANS[Amount],INDEX(T_TRANS[],,MATCH("Friend "&amp;MATCH($B12,L_FRIENDS,0),T_TRANS[#Headers],0)))+
SUMPRODUCT(--(T_TRANS[Split Type]="Split Unequal - Amt"),--(T_TRANS[Paid By]=H$7),INDEX(T_TRANS[],,MATCH("Friend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"&amp;MATCH(H$7,L_FRIENDS,0),T_TRANS[#Headers],0)))-
SUMPRODUCT(--(T_TRANS[Split Type]="Split Unequal - Amt"),--(T_TRANS[Paid By]=$B12),INDEX(T_TRANS[],,MATCH("Friend "&amp;MATCH(H$7,L_FRIENDS,0),T_TRANS[#Headers],0))),2)
)),"")</f>
        <v>#ERROR!</v>
      </c>
      <c r="I12" s="63" t="str">
        <f>IFERROR(IF(OR($B12="",I$7=""),"",MAX(0,ROUND(
(SUMIFS(T_TRANS[Amount],T_TRANS[Split Type],"Split Equal",T_TRANS[Paid By],I$7)/C_NUMFRIENDS)+
 SUMPRODUCT(--(T_TRANS[Split Type]="Split Unequal - %"),--(T_TRANS[Paid By]=I$7),T_TRANS[Amount],INDEX(T_TRANS[],,MATCH("Friend "&amp;MATCH($B12,L_FRIENDS,0),T_TRANS[#Headers],0)))+
SUMPRODUCT(--(T_TRANS[Split Type]="Split Unequal - Amt"),--(T_TRANS[Paid By]=I$7),INDEX(T_TRANS[],,MATCH("Friend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"&amp;MATCH(I$7,L_FRIENDS,0),T_TRANS[#Headers],0)))-
SUMPRODUCT(--(T_TRANS[Split Type]="Split Unequal - Amt"),--(T_TRANS[Paid By]=$B12),INDEX(T_TRANS[],,MATCH("Friend "&amp;MATCH(I$7,L_FRIENDS,0),T_TRANS[#Headers],0))),2)
)),"")</f>
        <v>#ERROR!</v>
      </c>
      <c r="J12" s="63" t="str">
        <f>IFERROR(IF(OR($B12="",J$7=""),"",MAX(0,ROUND(
(SUMIFS(T_TRANS[Amount],T_TRANS[Split Type],"Split Equal",T_TRANS[Paid By],J$7)/C_NUMFRIENDS)+
 SUMPRODUCT(--(T_TRANS[Split Type]="Split Unequal - %"),--(T_TRANS[Paid By]=J$7),T_TRANS[Amount],INDEX(T_TRANS[],,MATCH("Friend "&amp;MATCH($B12,L_FRIENDS,0),T_TRANS[#Headers],0)))+
SUMPRODUCT(--(T_TRANS[Split Type]="Split Unequal - Amt"),--(T_TRANS[Paid By]=J$7),INDEX(T_TRANS[],,MATCH("Friend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"&amp;MATCH(J$7,L_FRIENDS,0),T_TRANS[#Headers],0)))-
SUMPRODUCT(--(T_TRANS[Split Type]="Split Unequal - Amt"),--(T_TRANS[Paid By]=$B12),INDEX(T_TRANS[],,MATCH("Friend "&amp;MATCH(J$7,L_FRIENDS,0),T_TRANS[#Headers],0))),2)
)),"")</f>
        <v>#ERROR!</v>
      </c>
      <c r="K12" s="63" t="str">
        <f>IFERROR(IF(OR($B12="",K$7=""),"",MAX(0,ROUND(
(SUMIFS(T_TRANS[Amount],T_TRANS[Split Type],"Split Equal",T_TRANS[Paid By],K$7)/C_NUMFRIENDS)+
 SUMPRODUCT(--(T_TRANS[Split Type]="Split Unequal - %"),--(T_TRANS[Paid By]=K$7),T_TRANS[Amount],INDEX(T_TRANS[],,MATCH("Friend "&amp;MATCH($B12,L_FRIENDS,0),T_TRANS[#Headers],0)))+
SUMPRODUCT(--(T_TRANS[Split Type]="Split Unequal - Amt"),--(T_TRANS[Paid By]=K$7),INDEX(T_TRANS[],,MATCH("Friend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"&amp;MATCH(K$7,L_FRIENDS,0),T_TRANS[#Headers],0)))-
SUMPRODUCT(--(T_TRANS[Split Type]="Split Unequal - Amt"),--(T_TRANS[Paid By]=$B12),INDEX(T_TRANS[],,MATCH("Friend "&amp;MATCH(K$7,L_FRIENDS,0),T_TRANS[#Headers],0))),2)
)),"")</f>
        <v>#ERROR!</v>
      </c>
      <c r="L12" s="63" t="str">
        <f>IFERROR(IF(OR($B12="",L$7=""),"",MAX(0,ROUND(
(SUMIFS(T_TRANS[Amount],T_TRANS[Split Type],"Split Equal",T_TRANS[Paid By],L$7)/C_NUMFRIENDS)+
 SUMPRODUCT(--(T_TRANS[Split Type]="Split Unequal - %"),--(T_TRANS[Paid By]=L$7),T_TRANS[Amount],INDEX(T_TRANS[],,MATCH("Friend "&amp;MATCH($B12,L_FRIENDS,0),T_TRANS[#Headers],0)))+
SUMPRODUCT(--(T_TRANS[Split Type]="Split Unequal - Amt"),--(T_TRANS[Paid By]=L$7),INDEX(T_TRANS[],,MATCH("Friend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"&amp;MATCH(L$7,L_FRIENDS,0),T_TRANS[#Headers],0)))-
SUMPRODUCT(--(T_TRANS[Split Type]="Split Unequal - Amt"),--(T_TRANS[Paid By]=$B12),INDEX(T_TRANS[],,MATCH("Friend "&amp;MATCH(L$7,L_FRIENDS,0),T_TRANS[#Headers],0))),2)
)),"")</f>
        <v>#ERROR!</v>
      </c>
      <c r="M12" s="63" t="str">
        <f>IFERROR(IF(OR($B12="",M$7=""),"",MAX(0,ROUND(
(SUMIFS(T_TRANS[Amount],T_TRANS[Split Type],"Split Equal",T_TRANS[Paid By],M$7)/C_NUMFRIENDS)+
 SUMPRODUCT(--(T_TRANS[Split Type]="Split Unequal - %"),--(T_TRANS[Paid By]=M$7),T_TRANS[Amount],INDEX(T_TRANS[],,MATCH("Friend "&amp;MATCH($B12,L_FRIENDS,0),T_TRANS[#Headers],0)))+
SUMPRODUCT(--(T_TRANS[Split Type]="Split Unequal - Amt"),--(T_TRANS[Paid By]=M$7),INDEX(T_TRANS[],,MATCH("Friend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"&amp;MATCH(M$7,L_FRIENDS,0),T_TRANS[#Headers],0)))-
SUMPRODUCT(--(T_TRANS[Split Type]="Split Unequal - Amt"),--(T_TRANS[Paid By]=$B12),INDEX(T_TRANS[],,MATCH("Friend "&amp;MATCH(M$7,L_FRIENDS,0),T_TRANS[#Headers],0))),2)
)),"")</f>
        <v>#ERROR!</v>
      </c>
      <c r="N12" s="63" t="str">
        <f>IFERROR(IF(OR($B12="",N$7=""),"",MAX(0,ROUND(
(SUMIFS(T_TRANS[Amount],T_TRANS[Split Type],"Split Equal",T_TRANS[Paid By],N$7)/C_NUMFRIENDS)+
 SUMPRODUCT(--(T_TRANS[Split Type]="Split Unequal - %"),--(T_TRANS[Paid By]=N$7),T_TRANS[Amount],INDEX(T_TRANS[],,MATCH("Friend "&amp;MATCH($B12,L_FRIENDS,0),T_TRANS[#Headers],0)))+
SUMPRODUCT(--(T_TRANS[Split Type]="Split Unequal - Amt"),--(T_TRANS[Paid By]=N$7),INDEX(T_TRANS[],,MATCH("Friend "&amp;MATCH($B12,L_FRIENDS,0),T_TRANS[#Headers],0)))-
(SUMIFS(T_TRANS[Amount],T_TRANS[Split Type],"Split Equal",T_TRANS[Paid By],$B12)/C_NUMFRIENDS)-
SUMPRODUCT(--(T_TRANS[Split Type]="Split Unequal - %"),--(T_TRANS[Paid By]=$B12),T_TRANS[Amount],INDEX(T_TRANS[],,MATCH("Friend "&amp;MATCH(N$7,L_FRIENDS,0),T_TRANS[#Headers],0)))-
SUMPRODUCT(--(T_TRANS[Split Type]="Split Unequal - Amt"),--(T_TRANS[Paid By]=$B12),INDEX(T_TRANS[],,MATCH("Friend "&amp;MATCH(N$7,L_FRIENDS,0),T_TRANS[#Headers],0))),2)
)),"")</f>
        <v>#ERROR!</v>
      </c>
      <c r="O12" s="2"/>
      <c r="P12" s="64" t="str">
        <f t="shared" si="1"/>
        <v>  </v>
      </c>
      <c r="Q12" s="45"/>
    </row>
    <row r="13">
      <c r="A13" s="61"/>
      <c r="B13" s="62" t="str">
        <f t="array" ref="B13">IFERROR(IF(ROW(B13)-ROW($B$7)&gt;C_NUMFRIENDS,"",INDEX(L_FRIENDS,ROW(B13)-ROW($B$7))),"")</f>
        <v/>
      </c>
      <c r="C13" s="63" t="str">
        <f>IFERROR(IF(OR($B13="",C$7=""),"",MAX(0,ROUND(
(SUMIFS(T_TRANS[Amount],T_TRANS[Split Type],"Split Equal",T_TRANS[Paid By],C$7)/C_NUMFRIENDS)+
 SUMPRODUCT(--(T_TRANS[Split Type]="Split Unequal - %"),--(T_TRANS[Paid By]=C$7),T_TRANS[Amount],INDEX(T_TRANS[],,MATCH("Friend "&amp;MATCH($B13,L_FRIENDS,0),T_TRANS[#Headers],0)))+
SUMPRODUCT(--(T_TRANS[Split Type]="Split Unequal - Amt"),--(T_TRANS[Paid By]=C$7),INDEX(T_TRANS[],,MATCH("Friend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"&amp;MATCH(C$7,L_FRIENDS,0),T_TRANS[#Headers],0)))-
SUMPRODUCT(--(T_TRANS[Split Type]="Split Unequal - Amt"),--(T_TRANS[Paid By]=$B13),INDEX(T_TRANS[],,MATCH("Friend "&amp;MATCH(C$7,L_FRIENDS,0),T_TRANS[#Headers],0))),2)
)),"")</f>
        <v>#ERROR!</v>
      </c>
      <c r="D13" s="63" t="str">
        <f>IFERROR(IF(OR($B13="",D$7=""),"",MAX(0,ROUND(
(SUMIFS(T_TRANS[Amount],T_TRANS[Split Type],"Split Equal",T_TRANS[Paid By],D$7)/C_NUMFRIENDS)+
 SUMPRODUCT(--(T_TRANS[Split Type]="Split Unequal - %"),--(T_TRANS[Paid By]=D$7),T_TRANS[Amount],INDEX(T_TRANS[],,MATCH("Friend "&amp;MATCH($B13,L_FRIENDS,0),T_TRANS[#Headers],0)))+
SUMPRODUCT(--(T_TRANS[Split Type]="Split Unequal - Amt"),--(T_TRANS[Paid By]=D$7),INDEX(T_TRANS[],,MATCH("Friend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"&amp;MATCH(D$7,L_FRIENDS,0),T_TRANS[#Headers],0)))-
SUMPRODUCT(--(T_TRANS[Split Type]="Split Unequal - Amt"),--(T_TRANS[Paid By]=$B13),INDEX(T_TRANS[],,MATCH("Friend "&amp;MATCH(D$7,L_FRIENDS,0),T_TRANS[#Headers],0))),2)
)),"")</f>
        <v>#ERROR!</v>
      </c>
      <c r="E13" s="63" t="str">
        <f>IFERROR(IF(OR($B13="",E$7=""),"",MAX(0,ROUND(
(SUMIFS(T_TRANS[Amount],T_TRANS[Split Type],"Split Equal",T_TRANS[Paid By],E$7)/C_NUMFRIENDS)+
 SUMPRODUCT(--(T_TRANS[Split Type]="Split Unequal - %"),--(T_TRANS[Paid By]=E$7),T_TRANS[Amount],INDEX(T_TRANS[],,MATCH("Friend "&amp;MATCH($B13,L_FRIENDS,0),T_TRANS[#Headers],0)))+
SUMPRODUCT(--(T_TRANS[Split Type]="Split Unequal - Amt"),--(T_TRANS[Paid By]=E$7),INDEX(T_TRANS[],,MATCH("Friend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"&amp;MATCH(E$7,L_FRIENDS,0),T_TRANS[#Headers],0)))-
SUMPRODUCT(--(T_TRANS[Split Type]="Split Unequal - Amt"),--(T_TRANS[Paid By]=$B13),INDEX(T_TRANS[],,MATCH("Friend "&amp;MATCH(E$7,L_FRIENDS,0),T_TRANS[#Headers],0))),2)
)),"")</f>
        <v>#ERROR!</v>
      </c>
      <c r="F13" s="63" t="str">
        <f>IFERROR(IF(OR($B13="",F$7=""),"",MAX(0,ROUND(
(SUMIFS(T_TRANS[Amount],T_TRANS[Split Type],"Split Equal",T_TRANS[Paid By],F$7)/C_NUMFRIENDS)+
 SUMPRODUCT(--(T_TRANS[Split Type]="Split Unequal - %"),--(T_TRANS[Paid By]=F$7),T_TRANS[Amount],INDEX(T_TRANS[],,MATCH("Friend "&amp;MATCH($B13,L_FRIENDS,0),T_TRANS[#Headers],0)))+
SUMPRODUCT(--(T_TRANS[Split Type]="Split Unequal - Amt"),--(T_TRANS[Paid By]=F$7),INDEX(T_TRANS[],,MATCH("Friend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"&amp;MATCH(F$7,L_FRIENDS,0),T_TRANS[#Headers],0)))-
SUMPRODUCT(--(T_TRANS[Split Type]="Split Unequal - Amt"),--(T_TRANS[Paid By]=$B13),INDEX(T_TRANS[],,MATCH("Friend "&amp;MATCH(F$7,L_FRIENDS,0),T_TRANS[#Headers],0))),2)
)),"")</f>
        <v>#ERROR!</v>
      </c>
      <c r="G13" s="63" t="str">
        <f>IFERROR(IF(OR($B13="",G$7=""),"",MAX(0,ROUND(
(SUMIFS(T_TRANS[Amount],T_TRANS[Split Type],"Split Equal",T_TRANS[Paid By],G$7)/C_NUMFRIENDS)+
 SUMPRODUCT(--(T_TRANS[Split Type]="Split Unequal - %"),--(T_TRANS[Paid By]=G$7),T_TRANS[Amount],INDEX(T_TRANS[],,MATCH("Friend "&amp;MATCH($B13,L_FRIENDS,0),T_TRANS[#Headers],0)))+
SUMPRODUCT(--(T_TRANS[Split Type]="Split Unequal - Amt"),--(T_TRANS[Paid By]=G$7),INDEX(T_TRANS[],,MATCH("Friend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"&amp;MATCH(G$7,L_FRIENDS,0),T_TRANS[#Headers],0)))-
SUMPRODUCT(--(T_TRANS[Split Type]="Split Unequal - Amt"),--(T_TRANS[Paid By]=$B13),INDEX(T_TRANS[],,MATCH("Friend "&amp;MATCH(G$7,L_FRIENDS,0),T_TRANS[#Headers],0))),2)
)),"")</f>
        <v>#ERROR!</v>
      </c>
      <c r="H13" s="63" t="str">
        <f>IFERROR(IF(OR($B13="",H$7=""),"",MAX(0,ROUND(
(SUMIFS(T_TRANS[Amount],T_TRANS[Split Type],"Split Equal",T_TRANS[Paid By],H$7)/C_NUMFRIENDS)+
 SUMPRODUCT(--(T_TRANS[Split Type]="Split Unequal - %"),--(T_TRANS[Paid By]=H$7),T_TRANS[Amount],INDEX(T_TRANS[],,MATCH("Friend "&amp;MATCH($B13,L_FRIENDS,0),T_TRANS[#Headers],0)))+
SUMPRODUCT(--(T_TRANS[Split Type]="Split Unequal - Amt"),--(T_TRANS[Paid By]=H$7),INDEX(T_TRANS[],,MATCH("Friend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"&amp;MATCH(H$7,L_FRIENDS,0),T_TRANS[#Headers],0)))-
SUMPRODUCT(--(T_TRANS[Split Type]="Split Unequal - Amt"),--(T_TRANS[Paid By]=$B13),INDEX(T_TRANS[],,MATCH("Friend "&amp;MATCH(H$7,L_FRIENDS,0),T_TRANS[#Headers],0))),2)
)),"")</f>
        <v>#ERROR!</v>
      </c>
      <c r="I13" s="63" t="str">
        <f>IFERROR(IF(OR($B13="",I$7=""),"",MAX(0,ROUND(
(SUMIFS(T_TRANS[Amount],T_TRANS[Split Type],"Split Equal",T_TRANS[Paid By],I$7)/C_NUMFRIENDS)+
 SUMPRODUCT(--(T_TRANS[Split Type]="Split Unequal - %"),--(T_TRANS[Paid By]=I$7),T_TRANS[Amount],INDEX(T_TRANS[],,MATCH("Friend "&amp;MATCH($B13,L_FRIENDS,0),T_TRANS[#Headers],0)))+
SUMPRODUCT(--(T_TRANS[Split Type]="Split Unequal - Amt"),--(T_TRANS[Paid By]=I$7),INDEX(T_TRANS[],,MATCH("Friend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"&amp;MATCH(I$7,L_FRIENDS,0),T_TRANS[#Headers],0)))-
SUMPRODUCT(--(T_TRANS[Split Type]="Split Unequal - Amt"),--(T_TRANS[Paid By]=$B13),INDEX(T_TRANS[],,MATCH("Friend "&amp;MATCH(I$7,L_FRIENDS,0),T_TRANS[#Headers],0))),2)
)),"")</f>
        <v>#ERROR!</v>
      </c>
      <c r="J13" s="63" t="str">
        <f>IFERROR(IF(OR($B13="",J$7=""),"",MAX(0,ROUND(
(SUMIFS(T_TRANS[Amount],T_TRANS[Split Type],"Split Equal",T_TRANS[Paid By],J$7)/C_NUMFRIENDS)+
 SUMPRODUCT(--(T_TRANS[Split Type]="Split Unequal - %"),--(T_TRANS[Paid By]=J$7),T_TRANS[Amount],INDEX(T_TRANS[],,MATCH("Friend "&amp;MATCH($B13,L_FRIENDS,0),T_TRANS[#Headers],0)))+
SUMPRODUCT(--(T_TRANS[Split Type]="Split Unequal - Amt"),--(T_TRANS[Paid By]=J$7),INDEX(T_TRANS[],,MATCH("Friend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"&amp;MATCH(J$7,L_FRIENDS,0),T_TRANS[#Headers],0)))-
SUMPRODUCT(--(T_TRANS[Split Type]="Split Unequal - Amt"),--(T_TRANS[Paid By]=$B13),INDEX(T_TRANS[],,MATCH("Friend "&amp;MATCH(J$7,L_FRIENDS,0),T_TRANS[#Headers],0))),2)
)),"")</f>
        <v>#ERROR!</v>
      </c>
      <c r="K13" s="63" t="str">
        <f>IFERROR(IF(OR($B13="",K$7=""),"",MAX(0,ROUND(
(SUMIFS(T_TRANS[Amount],T_TRANS[Split Type],"Split Equal",T_TRANS[Paid By],K$7)/C_NUMFRIENDS)+
 SUMPRODUCT(--(T_TRANS[Split Type]="Split Unequal - %"),--(T_TRANS[Paid By]=K$7),T_TRANS[Amount],INDEX(T_TRANS[],,MATCH("Friend "&amp;MATCH($B13,L_FRIENDS,0),T_TRANS[#Headers],0)))+
SUMPRODUCT(--(T_TRANS[Split Type]="Split Unequal - Amt"),--(T_TRANS[Paid By]=K$7),INDEX(T_TRANS[],,MATCH("Friend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"&amp;MATCH(K$7,L_FRIENDS,0),T_TRANS[#Headers],0)))-
SUMPRODUCT(--(T_TRANS[Split Type]="Split Unequal - Amt"),--(T_TRANS[Paid By]=$B13),INDEX(T_TRANS[],,MATCH("Friend "&amp;MATCH(K$7,L_FRIENDS,0),T_TRANS[#Headers],0))),2)
)),"")</f>
        <v>#ERROR!</v>
      </c>
      <c r="L13" s="63" t="str">
        <f>IFERROR(IF(OR($B13="",L$7=""),"",MAX(0,ROUND(
(SUMIFS(T_TRANS[Amount],T_TRANS[Split Type],"Split Equal",T_TRANS[Paid By],L$7)/C_NUMFRIENDS)+
 SUMPRODUCT(--(T_TRANS[Split Type]="Split Unequal - %"),--(T_TRANS[Paid By]=L$7),T_TRANS[Amount],INDEX(T_TRANS[],,MATCH("Friend "&amp;MATCH($B13,L_FRIENDS,0),T_TRANS[#Headers],0)))+
SUMPRODUCT(--(T_TRANS[Split Type]="Split Unequal - Amt"),--(T_TRANS[Paid By]=L$7),INDEX(T_TRANS[],,MATCH("Friend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"&amp;MATCH(L$7,L_FRIENDS,0),T_TRANS[#Headers],0)))-
SUMPRODUCT(--(T_TRANS[Split Type]="Split Unequal - Amt"),--(T_TRANS[Paid By]=$B13),INDEX(T_TRANS[],,MATCH("Friend "&amp;MATCH(L$7,L_FRIENDS,0),T_TRANS[#Headers],0))),2)
)),"")</f>
        <v>#ERROR!</v>
      </c>
      <c r="M13" s="63" t="str">
        <f>IFERROR(IF(OR($B13="",M$7=""),"",MAX(0,ROUND(
(SUMIFS(T_TRANS[Amount],T_TRANS[Split Type],"Split Equal",T_TRANS[Paid By],M$7)/C_NUMFRIENDS)+
 SUMPRODUCT(--(T_TRANS[Split Type]="Split Unequal - %"),--(T_TRANS[Paid By]=M$7),T_TRANS[Amount],INDEX(T_TRANS[],,MATCH("Friend "&amp;MATCH($B13,L_FRIENDS,0),T_TRANS[#Headers],0)))+
SUMPRODUCT(--(T_TRANS[Split Type]="Split Unequal - Amt"),--(T_TRANS[Paid By]=M$7),INDEX(T_TRANS[],,MATCH("Friend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"&amp;MATCH(M$7,L_FRIENDS,0),T_TRANS[#Headers],0)))-
SUMPRODUCT(--(T_TRANS[Split Type]="Split Unequal - Amt"),--(T_TRANS[Paid By]=$B13),INDEX(T_TRANS[],,MATCH("Friend "&amp;MATCH(M$7,L_FRIENDS,0),T_TRANS[#Headers],0))),2)
)),"")</f>
        <v>#ERROR!</v>
      </c>
      <c r="N13" s="63" t="str">
        <f>IFERROR(IF(OR($B13="",N$7=""),"",MAX(0,ROUND(
(SUMIFS(T_TRANS[Amount],T_TRANS[Split Type],"Split Equal",T_TRANS[Paid By],N$7)/C_NUMFRIENDS)+
 SUMPRODUCT(--(T_TRANS[Split Type]="Split Unequal - %"),--(T_TRANS[Paid By]=N$7),T_TRANS[Amount],INDEX(T_TRANS[],,MATCH("Friend "&amp;MATCH($B13,L_FRIENDS,0),T_TRANS[#Headers],0)))+
SUMPRODUCT(--(T_TRANS[Split Type]="Split Unequal - Amt"),--(T_TRANS[Paid By]=N$7),INDEX(T_TRANS[],,MATCH("Friend "&amp;MATCH($B13,L_FRIENDS,0),T_TRANS[#Headers],0)))-
(SUMIFS(T_TRANS[Amount],T_TRANS[Split Type],"Split Equal",T_TRANS[Paid By],$B13)/C_NUMFRIENDS)-
SUMPRODUCT(--(T_TRANS[Split Type]="Split Unequal - %"),--(T_TRANS[Paid By]=$B13),T_TRANS[Amount],INDEX(T_TRANS[],,MATCH("Friend "&amp;MATCH(N$7,L_FRIENDS,0),T_TRANS[#Headers],0)))-
SUMPRODUCT(--(T_TRANS[Split Type]="Split Unequal - Amt"),--(T_TRANS[Paid By]=$B13),INDEX(T_TRANS[],,MATCH("Friend "&amp;MATCH(N$7,L_FRIENDS,0),T_TRANS[#Headers],0))),2)
)),"")</f>
        <v>#ERROR!</v>
      </c>
      <c r="O13" s="2"/>
      <c r="P13" s="64" t="str">
        <f t="shared" si="1"/>
        <v>  </v>
      </c>
      <c r="Q13" s="45"/>
    </row>
    <row r="14">
      <c r="A14" s="61"/>
      <c r="B14" s="62" t="str">
        <f t="array" ref="B14">IFERROR(IF(ROW(B14)-ROW($B$7)&gt;C_NUMFRIENDS,"",INDEX(L_FRIENDS,ROW(B14)-ROW($B$7))),"")</f>
        <v/>
      </c>
      <c r="C14" s="63" t="str">
        <f>IFERROR(IF(OR($B14="",C$7=""),"",MAX(0,ROUND(
(SUMIFS(T_TRANS[Amount],T_TRANS[Split Type],"Split Equal",T_TRANS[Paid By],C$7)/C_NUMFRIENDS)+
 SUMPRODUCT(--(T_TRANS[Split Type]="Split Unequal - %"),--(T_TRANS[Paid By]=C$7),T_TRANS[Amount],INDEX(T_TRANS[],,MATCH("Friend "&amp;MATCH($B14,L_FRIENDS,0),T_TRANS[#Headers],0)))+
SUMPRODUCT(--(T_TRANS[Split Type]="Split Unequal - Amt"),--(T_TRANS[Paid By]=C$7),INDEX(T_TRANS[],,MATCH("Friend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"&amp;MATCH(C$7,L_FRIENDS,0),T_TRANS[#Headers],0)))-
SUMPRODUCT(--(T_TRANS[Split Type]="Split Unequal - Amt"),--(T_TRANS[Paid By]=$B14),INDEX(T_TRANS[],,MATCH("Friend "&amp;MATCH(C$7,L_FRIENDS,0),T_TRANS[#Headers],0))),2)
)),"")</f>
        <v>#ERROR!</v>
      </c>
      <c r="D14" s="63" t="str">
        <f>IFERROR(IF(OR($B14="",D$7=""),"",MAX(0,ROUND(
(SUMIFS(T_TRANS[Amount],T_TRANS[Split Type],"Split Equal",T_TRANS[Paid By],D$7)/C_NUMFRIENDS)+
 SUMPRODUCT(--(T_TRANS[Split Type]="Split Unequal - %"),--(T_TRANS[Paid By]=D$7),T_TRANS[Amount],INDEX(T_TRANS[],,MATCH("Friend "&amp;MATCH($B14,L_FRIENDS,0),T_TRANS[#Headers],0)))+
SUMPRODUCT(--(T_TRANS[Split Type]="Split Unequal - Amt"),--(T_TRANS[Paid By]=D$7),INDEX(T_TRANS[],,MATCH("Friend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"&amp;MATCH(D$7,L_FRIENDS,0),T_TRANS[#Headers],0)))-
SUMPRODUCT(--(T_TRANS[Split Type]="Split Unequal - Amt"),--(T_TRANS[Paid By]=$B14),INDEX(T_TRANS[],,MATCH("Friend "&amp;MATCH(D$7,L_FRIENDS,0),T_TRANS[#Headers],0))),2)
)),"")</f>
        <v>#ERROR!</v>
      </c>
      <c r="E14" s="63" t="str">
        <f>IFERROR(IF(OR($B14="",E$7=""),"",MAX(0,ROUND(
(SUMIFS(T_TRANS[Amount],T_TRANS[Split Type],"Split Equal",T_TRANS[Paid By],E$7)/C_NUMFRIENDS)+
 SUMPRODUCT(--(T_TRANS[Split Type]="Split Unequal - %"),--(T_TRANS[Paid By]=E$7),T_TRANS[Amount],INDEX(T_TRANS[],,MATCH("Friend "&amp;MATCH($B14,L_FRIENDS,0),T_TRANS[#Headers],0)))+
SUMPRODUCT(--(T_TRANS[Split Type]="Split Unequal - Amt"),--(T_TRANS[Paid By]=E$7),INDEX(T_TRANS[],,MATCH("Friend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"&amp;MATCH(E$7,L_FRIENDS,0),T_TRANS[#Headers],0)))-
SUMPRODUCT(--(T_TRANS[Split Type]="Split Unequal - Amt"),--(T_TRANS[Paid By]=$B14),INDEX(T_TRANS[],,MATCH("Friend "&amp;MATCH(E$7,L_FRIENDS,0),T_TRANS[#Headers],0))),2)
)),"")</f>
        <v>#ERROR!</v>
      </c>
      <c r="F14" s="63" t="str">
        <f>IFERROR(IF(OR($B14="",F$7=""),"",MAX(0,ROUND(
(SUMIFS(T_TRANS[Amount],T_TRANS[Split Type],"Split Equal",T_TRANS[Paid By],F$7)/C_NUMFRIENDS)+
 SUMPRODUCT(--(T_TRANS[Split Type]="Split Unequal - %"),--(T_TRANS[Paid By]=F$7),T_TRANS[Amount],INDEX(T_TRANS[],,MATCH("Friend "&amp;MATCH($B14,L_FRIENDS,0),T_TRANS[#Headers],0)))+
SUMPRODUCT(--(T_TRANS[Split Type]="Split Unequal - Amt"),--(T_TRANS[Paid By]=F$7),INDEX(T_TRANS[],,MATCH("Friend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"&amp;MATCH(F$7,L_FRIENDS,0),T_TRANS[#Headers],0)))-
SUMPRODUCT(--(T_TRANS[Split Type]="Split Unequal - Amt"),--(T_TRANS[Paid By]=$B14),INDEX(T_TRANS[],,MATCH("Friend "&amp;MATCH(F$7,L_FRIENDS,0),T_TRANS[#Headers],0))),2)
)),"")</f>
        <v>#ERROR!</v>
      </c>
      <c r="G14" s="63" t="str">
        <f>IFERROR(IF(OR($B14="",G$7=""),"",MAX(0,ROUND(
(SUMIFS(T_TRANS[Amount],T_TRANS[Split Type],"Split Equal",T_TRANS[Paid By],G$7)/C_NUMFRIENDS)+
 SUMPRODUCT(--(T_TRANS[Split Type]="Split Unequal - %"),--(T_TRANS[Paid By]=G$7),T_TRANS[Amount],INDEX(T_TRANS[],,MATCH("Friend "&amp;MATCH($B14,L_FRIENDS,0),T_TRANS[#Headers],0)))+
SUMPRODUCT(--(T_TRANS[Split Type]="Split Unequal - Amt"),--(T_TRANS[Paid By]=G$7),INDEX(T_TRANS[],,MATCH("Friend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"&amp;MATCH(G$7,L_FRIENDS,0),T_TRANS[#Headers],0)))-
SUMPRODUCT(--(T_TRANS[Split Type]="Split Unequal - Amt"),--(T_TRANS[Paid By]=$B14),INDEX(T_TRANS[],,MATCH("Friend "&amp;MATCH(G$7,L_FRIENDS,0),T_TRANS[#Headers],0))),2)
)),"")</f>
        <v>#ERROR!</v>
      </c>
      <c r="H14" s="63" t="str">
        <f>IFERROR(IF(OR($B14="",H$7=""),"",MAX(0,ROUND(
(SUMIFS(T_TRANS[Amount],T_TRANS[Split Type],"Split Equal",T_TRANS[Paid By],H$7)/C_NUMFRIENDS)+
 SUMPRODUCT(--(T_TRANS[Split Type]="Split Unequal - %"),--(T_TRANS[Paid By]=H$7),T_TRANS[Amount],INDEX(T_TRANS[],,MATCH("Friend "&amp;MATCH($B14,L_FRIENDS,0),T_TRANS[#Headers],0)))+
SUMPRODUCT(--(T_TRANS[Split Type]="Split Unequal - Amt"),--(T_TRANS[Paid By]=H$7),INDEX(T_TRANS[],,MATCH("Friend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"&amp;MATCH(H$7,L_FRIENDS,0),T_TRANS[#Headers],0)))-
SUMPRODUCT(--(T_TRANS[Split Type]="Split Unequal - Amt"),--(T_TRANS[Paid By]=$B14),INDEX(T_TRANS[],,MATCH("Friend "&amp;MATCH(H$7,L_FRIENDS,0),T_TRANS[#Headers],0))),2)
)),"")</f>
        <v>#ERROR!</v>
      </c>
      <c r="I14" s="63" t="str">
        <f>IFERROR(IF(OR($B14="",I$7=""),"",MAX(0,ROUND(
(SUMIFS(T_TRANS[Amount],T_TRANS[Split Type],"Split Equal",T_TRANS[Paid By],I$7)/C_NUMFRIENDS)+
 SUMPRODUCT(--(T_TRANS[Split Type]="Split Unequal - %"),--(T_TRANS[Paid By]=I$7),T_TRANS[Amount],INDEX(T_TRANS[],,MATCH("Friend "&amp;MATCH($B14,L_FRIENDS,0),T_TRANS[#Headers],0)))+
SUMPRODUCT(--(T_TRANS[Split Type]="Split Unequal - Amt"),--(T_TRANS[Paid By]=I$7),INDEX(T_TRANS[],,MATCH("Friend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"&amp;MATCH(I$7,L_FRIENDS,0),T_TRANS[#Headers],0)))-
SUMPRODUCT(--(T_TRANS[Split Type]="Split Unequal - Amt"),--(T_TRANS[Paid By]=$B14),INDEX(T_TRANS[],,MATCH("Friend "&amp;MATCH(I$7,L_FRIENDS,0),T_TRANS[#Headers],0))),2)
)),"")</f>
        <v>#ERROR!</v>
      </c>
      <c r="J14" s="63" t="str">
        <f>IFERROR(IF(OR($B14="",J$7=""),"",MAX(0,ROUND(
(SUMIFS(T_TRANS[Amount],T_TRANS[Split Type],"Split Equal",T_TRANS[Paid By],J$7)/C_NUMFRIENDS)+
 SUMPRODUCT(--(T_TRANS[Split Type]="Split Unequal - %"),--(T_TRANS[Paid By]=J$7),T_TRANS[Amount],INDEX(T_TRANS[],,MATCH("Friend "&amp;MATCH($B14,L_FRIENDS,0),T_TRANS[#Headers],0)))+
SUMPRODUCT(--(T_TRANS[Split Type]="Split Unequal - Amt"),--(T_TRANS[Paid By]=J$7),INDEX(T_TRANS[],,MATCH("Friend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"&amp;MATCH(J$7,L_FRIENDS,0),T_TRANS[#Headers],0)))-
SUMPRODUCT(--(T_TRANS[Split Type]="Split Unequal - Amt"),--(T_TRANS[Paid By]=$B14),INDEX(T_TRANS[],,MATCH("Friend "&amp;MATCH(J$7,L_FRIENDS,0),T_TRANS[#Headers],0))),2)
)),"")</f>
        <v>#ERROR!</v>
      </c>
      <c r="K14" s="63" t="str">
        <f>IFERROR(IF(OR($B14="",K$7=""),"",MAX(0,ROUND(
(SUMIFS(T_TRANS[Amount],T_TRANS[Split Type],"Split Equal",T_TRANS[Paid By],K$7)/C_NUMFRIENDS)+
 SUMPRODUCT(--(T_TRANS[Split Type]="Split Unequal - %"),--(T_TRANS[Paid By]=K$7),T_TRANS[Amount],INDEX(T_TRANS[],,MATCH("Friend "&amp;MATCH($B14,L_FRIENDS,0),T_TRANS[#Headers],0)))+
SUMPRODUCT(--(T_TRANS[Split Type]="Split Unequal - Amt"),--(T_TRANS[Paid By]=K$7),INDEX(T_TRANS[],,MATCH("Friend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"&amp;MATCH(K$7,L_FRIENDS,0),T_TRANS[#Headers],0)))-
SUMPRODUCT(--(T_TRANS[Split Type]="Split Unequal - Amt"),--(T_TRANS[Paid By]=$B14),INDEX(T_TRANS[],,MATCH("Friend "&amp;MATCH(K$7,L_FRIENDS,0),T_TRANS[#Headers],0))),2)
)),"")</f>
        <v>#ERROR!</v>
      </c>
      <c r="L14" s="63" t="str">
        <f>IFERROR(IF(OR($B14="",L$7=""),"",MAX(0,ROUND(
(SUMIFS(T_TRANS[Amount],T_TRANS[Split Type],"Split Equal",T_TRANS[Paid By],L$7)/C_NUMFRIENDS)+
 SUMPRODUCT(--(T_TRANS[Split Type]="Split Unequal - %"),--(T_TRANS[Paid By]=L$7),T_TRANS[Amount],INDEX(T_TRANS[],,MATCH("Friend "&amp;MATCH($B14,L_FRIENDS,0),T_TRANS[#Headers],0)))+
SUMPRODUCT(--(T_TRANS[Split Type]="Split Unequal - Amt"),--(T_TRANS[Paid By]=L$7),INDEX(T_TRANS[],,MATCH("Friend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"&amp;MATCH(L$7,L_FRIENDS,0),T_TRANS[#Headers],0)))-
SUMPRODUCT(--(T_TRANS[Split Type]="Split Unequal - Amt"),--(T_TRANS[Paid By]=$B14),INDEX(T_TRANS[],,MATCH("Friend "&amp;MATCH(L$7,L_FRIENDS,0),T_TRANS[#Headers],0))),2)
)),"")</f>
        <v>#ERROR!</v>
      </c>
      <c r="M14" s="63" t="str">
        <f>IFERROR(IF(OR($B14="",M$7=""),"",MAX(0,ROUND(
(SUMIFS(T_TRANS[Amount],T_TRANS[Split Type],"Split Equal",T_TRANS[Paid By],M$7)/C_NUMFRIENDS)+
 SUMPRODUCT(--(T_TRANS[Split Type]="Split Unequal - %"),--(T_TRANS[Paid By]=M$7),T_TRANS[Amount],INDEX(T_TRANS[],,MATCH("Friend "&amp;MATCH($B14,L_FRIENDS,0),T_TRANS[#Headers],0)))+
SUMPRODUCT(--(T_TRANS[Split Type]="Split Unequal - Amt"),--(T_TRANS[Paid By]=M$7),INDEX(T_TRANS[],,MATCH("Friend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"&amp;MATCH(M$7,L_FRIENDS,0),T_TRANS[#Headers],0)))-
SUMPRODUCT(--(T_TRANS[Split Type]="Split Unequal - Amt"),--(T_TRANS[Paid By]=$B14),INDEX(T_TRANS[],,MATCH("Friend "&amp;MATCH(M$7,L_FRIENDS,0),T_TRANS[#Headers],0))),2)
)),"")</f>
        <v>#ERROR!</v>
      </c>
      <c r="N14" s="63" t="str">
        <f>IFERROR(IF(OR($B14="",N$7=""),"",MAX(0,ROUND(
(SUMIFS(T_TRANS[Amount],T_TRANS[Split Type],"Split Equal",T_TRANS[Paid By],N$7)/C_NUMFRIENDS)+
 SUMPRODUCT(--(T_TRANS[Split Type]="Split Unequal - %"),--(T_TRANS[Paid By]=N$7),T_TRANS[Amount],INDEX(T_TRANS[],,MATCH("Friend "&amp;MATCH($B14,L_FRIENDS,0),T_TRANS[#Headers],0)))+
SUMPRODUCT(--(T_TRANS[Split Type]="Split Unequal - Amt"),--(T_TRANS[Paid By]=N$7),INDEX(T_TRANS[],,MATCH("Friend "&amp;MATCH($B14,L_FRIENDS,0),T_TRANS[#Headers],0)))-
(SUMIFS(T_TRANS[Amount],T_TRANS[Split Type],"Split Equal",T_TRANS[Paid By],$B14)/C_NUMFRIENDS)-
SUMPRODUCT(--(T_TRANS[Split Type]="Split Unequal - %"),--(T_TRANS[Paid By]=$B14),T_TRANS[Amount],INDEX(T_TRANS[],,MATCH("Friend "&amp;MATCH(N$7,L_FRIENDS,0),T_TRANS[#Headers],0)))-
SUMPRODUCT(--(T_TRANS[Split Type]="Split Unequal - Amt"),--(T_TRANS[Paid By]=$B14),INDEX(T_TRANS[],,MATCH("Friend "&amp;MATCH(N$7,L_FRIENDS,0),T_TRANS[#Headers],0))),2)
)),"")</f>
        <v>#ERROR!</v>
      </c>
      <c r="O14" s="2"/>
      <c r="P14" s="64" t="str">
        <f t="shared" si="1"/>
        <v>  </v>
      </c>
      <c r="Q14" s="45"/>
    </row>
    <row r="15">
      <c r="A15" s="61"/>
      <c r="B15" s="62" t="str">
        <f t="array" ref="B15">IFERROR(IF(ROW(B15)-ROW($B$7)&gt;C_NUMFRIENDS,"",INDEX(L_FRIENDS,ROW(B15)-ROW($B$7))),"")</f>
        <v/>
      </c>
      <c r="C15" s="63" t="str">
        <f>IFERROR(IF(OR($B15="",C$7=""),"",MAX(0,ROUND(
(SUMIFS(T_TRANS[Amount],T_TRANS[Split Type],"Split Equal",T_TRANS[Paid By],C$7)/C_NUMFRIENDS)+
 SUMPRODUCT(--(T_TRANS[Split Type]="Split Unequal - %"),--(T_TRANS[Paid By]=C$7),T_TRANS[Amount],INDEX(T_TRANS[],,MATCH("Friend "&amp;MATCH($B15,L_FRIENDS,0),T_TRANS[#Headers],0)))+
SUMPRODUCT(--(T_TRANS[Split Type]="Split Unequal - Amt"),--(T_TRANS[Paid By]=C$7),INDEX(T_TRANS[],,MATCH("Friend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"&amp;MATCH(C$7,L_FRIENDS,0),T_TRANS[#Headers],0)))-
SUMPRODUCT(--(T_TRANS[Split Type]="Split Unequal - Amt"),--(T_TRANS[Paid By]=$B15),INDEX(T_TRANS[],,MATCH("Friend "&amp;MATCH(C$7,L_FRIENDS,0),T_TRANS[#Headers],0))),2)
)),"")</f>
        <v>#ERROR!</v>
      </c>
      <c r="D15" s="63" t="str">
        <f>IFERROR(IF(OR($B15="",D$7=""),"",MAX(0,ROUND(
(SUMIFS(T_TRANS[Amount],T_TRANS[Split Type],"Split Equal",T_TRANS[Paid By],D$7)/C_NUMFRIENDS)+
 SUMPRODUCT(--(T_TRANS[Split Type]="Split Unequal - %"),--(T_TRANS[Paid By]=D$7),T_TRANS[Amount],INDEX(T_TRANS[],,MATCH("Friend "&amp;MATCH($B15,L_FRIENDS,0),T_TRANS[#Headers],0)))+
SUMPRODUCT(--(T_TRANS[Split Type]="Split Unequal - Amt"),--(T_TRANS[Paid By]=D$7),INDEX(T_TRANS[],,MATCH("Friend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"&amp;MATCH(D$7,L_FRIENDS,0),T_TRANS[#Headers],0)))-
SUMPRODUCT(--(T_TRANS[Split Type]="Split Unequal - Amt"),--(T_TRANS[Paid By]=$B15),INDEX(T_TRANS[],,MATCH("Friend "&amp;MATCH(D$7,L_FRIENDS,0),T_TRANS[#Headers],0))),2)
)),"")</f>
        <v>#ERROR!</v>
      </c>
      <c r="E15" s="63" t="str">
        <f>IFERROR(IF(OR($B15="",E$7=""),"",MAX(0,ROUND(
(SUMIFS(T_TRANS[Amount],T_TRANS[Split Type],"Split Equal",T_TRANS[Paid By],E$7)/C_NUMFRIENDS)+
 SUMPRODUCT(--(T_TRANS[Split Type]="Split Unequal - %"),--(T_TRANS[Paid By]=E$7),T_TRANS[Amount],INDEX(T_TRANS[],,MATCH("Friend "&amp;MATCH($B15,L_FRIENDS,0),T_TRANS[#Headers],0)))+
SUMPRODUCT(--(T_TRANS[Split Type]="Split Unequal - Amt"),--(T_TRANS[Paid By]=E$7),INDEX(T_TRANS[],,MATCH("Friend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"&amp;MATCH(E$7,L_FRIENDS,0),T_TRANS[#Headers],0)))-
SUMPRODUCT(--(T_TRANS[Split Type]="Split Unequal - Amt"),--(T_TRANS[Paid By]=$B15),INDEX(T_TRANS[],,MATCH("Friend "&amp;MATCH(E$7,L_FRIENDS,0),T_TRANS[#Headers],0))),2)
)),"")</f>
        <v>#ERROR!</v>
      </c>
      <c r="F15" s="63" t="str">
        <f>IFERROR(IF(OR($B15="",F$7=""),"",MAX(0,ROUND(
(SUMIFS(T_TRANS[Amount],T_TRANS[Split Type],"Split Equal",T_TRANS[Paid By],F$7)/C_NUMFRIENDS)+
 SUMPRODUCT(--(T_TRANS[Split Type]="Split Unequal - %"),--(T_TRANS[Paid By]=F$7),T_TRANS[Amount],INDEX(T_TRANS[],,MATCH("Friend "&amp;MATCH($B15,L_FRIENDS,0),T_TRANS[#Headers],0)))+
SUMPRODUCT(--(T_TRANS[Split Type]="Split Unequal - Amt"),--(T_TRANS[Paid By]=F$7),INDEX(T_TRANS[],,MATCH("Friend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"&amp;MATCH(F$7,L_FRIENDS,0),T_TRANS[#Headers],0)))-
SUMPRODUCT(--(T_TRANS[Split Type]="Split Unequal - Amt"),--(T_TRANS[Paid By]=$B15),INDEX(T_TRANS[],,MATCH("Friend "&amp;MATCH(F$7,L_FRIENDS,0),T_TRANS[#Headers],0))),2)
)),"")</f>
        <v>#ERROR!</v>
      </c>
      <c r="G15" s="63" t="str">
        <f>IFERROR(IF(OR($B15="",G$7=""),"",MAX(0,ROUND(
(SUMIFS(T_TRANS[Amount],T_TRANS[Split Type],"Split Equal",T_TRANS[Paid By],G$7)/C_NUMFRIENDS)+
 SUMPRODUCT(--(T_TRANS[Split Type]="Split Unequal - %"),--(T_TRANS[Paid By]=G$7),T_TRANS[Amount],INDEX(T_TRANS[],,MATCH("Friend "&amp;MATCH($B15,L_FRIENDS,0),T_TRANS[#Headers],0)))+
SUMPRODUCT(--(T_TRANS[Split Type]="Split Unequal - Amt"),--(T_TRANS[Paid By]=G$7),INDEX(T_TRANS[],,MATCH("Friend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"&amp;MATCH(G$7,L_FRIENDS,0),T_TRANS[#Headers],0)))-
SUMPRODUCT(--(T_TRANS[Split Type]="Split Unequal - Amt"),--(T_TRANS[Paid By]=$B15),INDEX(T_TRANS[],,MATCH("Friend "&amp;MATCH(G$7,L_FRIENDS,0),T_TRANS[#Headers],0))),2)
)),"")</f>
        <v>#ERROR!</v>
      </c>
      <c r="H15" s="63" t="str">
        <f>IFERROR(IF(OR($B15="",H$7=""),"",MAX(0,ROUND(
(SUMIFS(T_TRANS[Amount],T_TRANS[Split Type],"Split Equal",T_TRANS[Paid By],H$7)/C_NUMFRIENDS)+
 SUMPRODUCT(--(T_TRANS[Split Type]="Split Unequal - %"),--(T_TRANS[Paid By]=H$7),T_TRANS[Amount],INDEX(T_TRANS[],,MATCH("Friend "&amp;MATCH($B15,L_FRIENDS,0),T_TRANS[#Headers],0)))+
SUMPRODUCT(--(T_TRANS[Split Type]="Split Unequal - Amt"),--(T_TRANS[Paid By]=H$7),INDEX(T_TRANS[],,MATCH("Friend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"&amp;MATCH(H$7,L_FRIENDS,0),T_TRANS[#Headers],0)))-
SUMPRODUCT(--(T_TRANS[Split Type]="Split Unequal - Amt"),--(T_TRANS[Paid By]=$B15),INDEX(T_TRANS[],,MATCH("Friend "&amp;MATCH(H$7,L_FRIENDS,0),T_TRANS[#Headers],0))),2)
)),"")</f>
        <v>#ERROR!</v>
      </c>
      <c r="I15" s="63" t="str">
        <f>IFERROR(IF(OR($B15="",I$7=""),"",MAX(0,ROUND(
(SUMIFS(T_TRANS[Amount],T_TRANS[Split Type],"Split Equal",T_TRANS[Paid By],I$7)/C_NUMFRIENDS)+
 SUMPRODUCT(--(T_TRANS[Split Type]="Split Unequal - %"),--(T_TRANS[Paid By]=I$7),T_TRANS[Amount],INDEX(T_TRANS[],,MATCH("Friend "&amp;MATCH($B15,L_FRIENDS,0),T_TRANS[#Headers],0)))+
SUMPRODUCT(--(T_TRANS[Split Type]="Split Unequal - Amt"),--(T_TRANS[Paid By]=I$7),INDEX(T_TRANS[],,MATCH("Friend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"&amp;MATCH(I$7,L_FRIENDS,0),T_TRANS[#Headers],0)))-
SUMPRODUCT(--(T_TRANS[Split Type]="Split Unequal - Amt"),--(T_TRANS[Paid By]=$B15),INDEX(T_TRANS[],,MATCH("Friend "&amp;MATCH(I$7,L_FRIENDS,0),T_TRANS[#Headers],0))),2)
)),"")</f>
        <v>#ERROR!</v>
      </c>
      <c r="J15" s="63" t="str">
        <f>IFERROR(IF(OR($B15="",J$7=""),"",MAX(0,ROUND(
(SUMIFS(T_TRANS[Amount],T_TRANS[Split Type],"Split Equal",T_TRANS[Paid By],J$7)/C_NUMFRIENDS)+
 SUMPRODUCT(--(T_TRANS[Split Type]="Split Unequal - %"),--(T_TRANS[Paid By]=J$7),T_TRANS[Amount],INDEX(T_TRANS[],,MATCH("Friend "&amp;MATCH($B15,L_FRIENDS,0),T_TRANS[#Headers],0)))+
SUMPRODUCT(--(T_TRANS[Split Type]="Split Unequal - Amt"),--(T_TRANS[Paid By]=J$7),INDEX(T_TRANS[],,MATCH("Friend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"&amp;MATCH(J$7,L_FRIENDS,0),T_TRANS[#Headers],0)))-
SUMPRODUCT(--(T_TRANS[Split Type]="Split Unequal - Amt"),--(T_TRANS[Paid By]=$B15),INDEX(T_TRANS[],,MATCH("Friend "&amp;MATCH(J$7,L_FRIENDS,0),T_TRANS[#Headers],0))),2)
)),"")</f>
        <v>#ERROR!</v>
      </c>
      <c r="K15" s="63" t="str">
        <f>IFERROR(IF(OR($B15="",K$7=""),"",MAX(0,ROUND(
(SUMIFS(T_TRANS[Amount],T_TRANS[Split Type],"Split Equal",T_TRANS[Paid By],K$7)/C_NUMFRIENDS)+
 SUMPRODUCT(--(T_TRANS[Split Type]="Split Unequal - %"),--(T_TRANS[Paid By]=K$7),T_TRANS[Amount],INDEX(T_TRANS[],,MATCH("Friend "&amp;MATCH($B15,L_FRIENDS,0),T_TRANS[#Headers],0)))+
SUMPRODUCT(--(T_TRANS[Split Type]="Split Unequal - Amt"),--(T_TRANS[Paid By]=K$7),INDEX(T_TRANS[],,MATCH("Friend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"&amp;MATCH(K$7,L_FRIENDS,0),T_TRANS[#Headers],0)))-
SUMPRODUCT(--(T_TRANS[Split Type]="Split Unequal - Amt"),--(T_TRANS[Paid By]=$B15),INDEX(T_TRANS[],,MATCH("Friend "&amp;MATCH(K$7,L_FRIENDS,0),T_TRANS[#Headers],0))),2)
)),"")</f>
        <v>#ERROR!</v>
      </c>
      <c r="L15" s="63" t="str">
        <f>IFERROR(IF(OR($B15="",L$7=""),"",MAX(0,ROUND(
(SUMIFS(T_TRANS[Amount],T_TRANS[Split Type],"Split Equal",T_TRANS[Paid By],L$7)/C_NUMFRIENDS)+
 SUMPRODUCT(--(T_TRANS[Split Type]="Split Unequal - %"),--(T_TRANS[Paid By]=L$7),T_TRANS[Amount],INDEX(T_TRANS[],,MATCH("Friend "&amp;MATCH($B15,L_FRIENDS,0),T_TRANS[#Headers],0)))+
SUMPRODUCT(--(T_TRANS[Split Type]="Split Unequal - Amt"),--(T_TRANS[Paid By]=L$7),INDEX(T_TRANS[],,MATCH("Friend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"&amp;MATCH(L$7,L_FRIENDS,0),T_TRANS[#Headers],0)))-
SUMPRODUCT(--(T_TRANS[Split Type]="Split Unequal - Amt"),--(T_TRANS[Paid By]=$B15),INDEX(T_TRANS[],,MATCH("Friend "&amp;MATCH(L$7,L_FRIENDS,0),T_TRANS[#Headers],0))),2)
)),"")</f>
        <v>#ERROR!</v>
      </c>
      <c r="M15" s="63" t="str">
        <f>IFERROR(IF(OR($B15="",M$7=""),"",MAX(0,ROUND(
(SUMIFS(T_TRANS[Amount],T_TRANS[Split Type],"Split Equal",T_TRANS[Paid By],M$7)/C_NUMFRIENDS)+
 SUMPRODUCT(--(T_TRANS[Split Type]="Split Unequal - %"),--(T_TRANS[Paid By]=M$7),T_TRANS[Amount],INDEX(T_TRANS[],,MATCH("Friend "&amp;MATCH($B15,L_FRIENDS,0),T_TRANS[#Headers],0)))+
SUMPRODUCT(--(T_TRANS[Split Type]="Split Unequal - Amt"),--(T_TRANS[Paid By]=M$7),INDEX(T_TRANS[],,MATCH("Friend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"&amp;MATCH(M$7,L_FRIENDS,0),T_TRANS[#Headers],0)))-
SUMPRODUCT(--(T_TRANS[Split Type]="Split Unequal - Amt"),--(T_TRANS[Paid By]=$B15),INDEX(T_TRANS[],,MATCH("Friend "&amp;MATCH(M$7,L_FRIENDS,0),T_TRANS[#Headers],0))),2)
)),"")</f>
        <v>#ERROR!</v>
      </c>
      <c r="N15" s="63" t="str">
        <f>IFERROR(IF(OR($B15="",N$7=""),"",MAX(0,ROUND(
(SUMIFS(T_TRANS[Amount],T_TRANS[Split Type],"Split Equal",T_TRANS[Paid By],N$7)/C_NUMFRIENDS)+
 SUMPRODUCT(--(T_TRANS[Split Type]="Split Unequal - %"),--(T_TRANS[Paid By]=N$7),T_TRANS[Amount],INDEX(T_TRANS[],,MATCH("Friend "&amp;MATCH($B15,L_FRIENDS,0),T_TRANS[#Headers],0)))+
SUMPRODUCT(--(T_TRANS[Split Type]="Split Unequal - Amt"),--(T_TRANS[Paid By]=N$7),INDEX(T_TRANS[],,MATCH("Friend "&amp;MATCH($B15,L_FRIENDS,0),T_TRANS[#Headers],0)))-
(SUMIFS(T_TRANS[Amount],T_TRANS[Split Type],"Split Equal",T_TRANS[Paid By],$B15)/C_NUMFRIENDS)-
SUMPRODUCT(--(T_TRANS[Split Type]="Split Unequal - %"),--(T_TRANS[Paid By]=$B15),T_TRANS[Amount],INDEX(T_TRANS[],,MATCH("Friend "&amp;MATCH(N$7,L_FRIENDS,0),T_TRANS[#Headers],0)))-
SUMPRODUCT(--(T_TRANS[Split Type]="Split Unequal - Amt"),--(T_TRANS[Paid By]=$B15),INDEX(T_TRANS[],,MATCH("Friend "&amp;MATCH(N$7,L_FRIENDS,0),T_TRANS[#Headers],0))),2)
)),"")</f>
        <v>#ERROR!</v>
      </c>
      <c r="O15" s="2"/>
      <c r="P15" s="64" t="str">
        <f t="shared" si="1"/>
        <v>  </v>
      </c>
      <c r="Q15" s="45"/>
    </row>
    <row r="16">
      <c r="A16" s="61"/>
      <c r="B16" s="62" t="str">
        <f t="array" ref="B16">IFERROR(IF(ROW(B16)-ROW($B$7)&gt;C_NUMFRIENDS,"",INDEX(L_FRIENDS,ROW(B16)-ROW($B$7))),"")</f>
        <v/>
      </c>
      <c r="C16" s="63" t="str">
        <f>IFERROR(IF(OR($B16="",C$7=""),"",MAX(0,ROUND(
(SUMIFS(T_TRANS[Amount],T_TRANS[Split Type],"Split Equal",T_TRANS[Paid By],C$7)/C_NUMFRIENDS)+
 SUMPRODUCT(--(T_TRANS[Split Type]="Split Unequal - %"),--(T_TRANS[Paid By]=C$7),T_TRANS[Amount],INDEX(T_TRANS[],,MATCH("Friend "&amp;MATCH($B16,L_FRIENDS,0),T_TRANS[#Headers],0)))+
SUMPRODUCT(--(T_TRANS[Split Type]="Split Unequal - Amt"),--(T_TRANS[Paid By]=C$7),INDEX(T_TRANS[],,MATCH("Friend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"&amp;MATCH(C$7,L_FRIENDS,0),T_TRANS[#Headers],0)))-
SUMPRODUCT(--(T_TRANS[Split Type]="Split Unequal - Amt"),--(T_TRANS[Paid By]=$B16),INDEX(T_TRANS[],,MATCH("Friend "&amp;MATCH(C$7,L_FRIENDS,0),T_TRANS[#Headers],0))),2)
)),"")</f>
        <v>#ERROR!</v>
      </c>
      <c r="D16" s="63" t="str">
        <f>IFERROR(IF(OR($B16="",D$7=""),"",MAX(0,ROUND(
(SUMIFS(T_TRANS[Amount],T_TRANS[Split Type],"Split Equal",T_TRANS[Paid By],D$7)/C_NUMFRIENDS)+
 SUMPRODUCT(--(T_TRANS[Split Type]="Split Unequal - %"),--(T_TRANS[Paid By]=D$7),T_TRANS[Amount],INDEX(T_TRANS[],,MATCH("Friend "&amp;MATCH($B16,L_FRIENDS,0),T_TRANS[#Headers],0)))+
SUMPRODUCT(--(T_TRANS[Split Type]="Split Unequal - Amt"),--(T_TRANS[Paid By]=D$7),INDEX(T_TRANS[],,MATCH("Friend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"&amp;MATCH(D$7,L_FRIENDS,0),T_TRANS[#Headers],0)))-
SUMPRODUCT(--(T_TRANS[Split Type]="Split Unequal - Amt"),--(T_TRANS[Paid By]=$B16),INDEX(T_TRANS[],,MATCH("Friend "&amp;MATCH(D$7,L_FRIENDS,0),T_TRANS[#Headers],0))),2)
)),"")</f>
        <v>#ERROR!</v>
      </c>
      <c r="E16" s="63" t="str">
        <f>IFERROR(IF(OR($B16="",E$7=""),"",MAX(0,ROUND(
(SUMIFS(T_TRANS[Amount],T_TRANS[Split Type],"Split Equal",T_TRANS[Paid By],E$7)/C_NUMFRIENDS)+
 SUMPRODUCT(--(T_TRANS[Split Type]="Split Unequal - %"),--(T_TRANS[Paid By]=E$7),T_TRANS[Amount],INDEX(T_TRANS[],,MATCH("Friend "&amp;MATCH($B16,L_FRIENDS,0),T_TRANS[#Headers],0)))+
SUMPRODUCT(--(T_TRANS[Split Type]="Split Unequal - Amt"),--(T_TRANS[Paid By]=E$7),INDEX(T_TRANS[],,MATCH("Friend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"&amp;MATCH(E$7,L_FRIENDS,0),T_TRANS[#Headers],0)))-
SUMPRODUCT(--(T_TRANS[Split Type]="Split Unequal - Amt"),--(T_TRANS[Paid By]=$B16),INDEX(T_TRANS[],,MATCH("Friend "&amp;MATCH(E$7,L_FRIENDS,0),T_TRANS[#Headers],0))),2)
)),"")</f>
        <v>#ERROR!</v>
      </c>
      <c r="F16" s="63" t="str">
        <f>IFERROR(IF(OR($B16="",F$7=""),"",MAX(0,ROUND(
(SUMIFS(T_TRANS[Amount],T_TRANS[Split Type],"Split Equal",T_TRANS[Paid By],F$7)/C_NUMFRIENDS)+
 SUMPRODUCT(--(T_TRANS[Split Type]="Split Unequal - %"),--(T_TRANS[Paid By]=F$7),T_TRANS[Amount],INDEX(T_TRANS[],,MATCH("Friend "&amp;MATCH($B16,L_FRIENDS,0),T_TRANS[#Headers],0)))+
SUMPRODUCT(--(T_TRANS[Split Type]="Split Unequal - Amt"),--(T_TRANS[Paid By]=F$7),INDEX(T_TRANS[],,MATCH("Friend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"&amp;MATCH(F$7,L_FRIENDS,0),T_TRANS[#Headers],0)))-
SUMPRODUCT(--(T_TRANS[Split Type]="Split Unequal - Amt"),--(T_TRANS[Paid By]=$B16),INDEX(T_TRANS[],,MATCH("Friend "&amp;MATCH(F$7,L_FRIENDS,0),T_TRANS[#Headers],0))),2)
)),"")</f>
        <v>#ERROR!</v>
      </c>
      <c r="G16" s="63" t="str">
        <f>IFERROR(IF(OR($B16="",G$7=""),"",MAX(0,ROUND(
(SUMIFS(T_TRANS[Amount],T_TRANS[Split Type],"Split Equal",T_TRANS[Paid By],G$7)/C_NUMFRIENDS)+
 SUMPRODUCT(--(T_TRANS[Split Type]="Split Unequal - %"),--(T_TRANS[Paid By]=G$7),T_TRANS[Amount],INDEX(T_TRANS[],,MATCH("Friend "&amp;MATCH($B16,L_FRIENDS,0),T_TRANS[#Headers],0)))+
SUMPRODUCT(--(T_TRANS[Split Type]="Split Unequal - Amt"),--(T_TRANS[Paid By]=G$7),INDEX(T_TRANS[],,MATCH("Friend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"&amp;MATCH(G$7,L_FRIENDS,0),T_TRANS[#Headers],0)))-
SUMPRODUCT(--(T_TRANS[Split Type]="Split Unequal - Amt"),--(T_TRANS[Paid By]=$B16),INDEX(T_TRANS[],,MATCH("Friend "&amp;MATCH(G$7,L_FRIENDS,0),T_TRANS[#Headers],0))),2)
)),"")</f>
        <v>#ERROR!</v>
      </c>
      <c r="H16" s="63" t="str">
        <f>IFERROR(IF(OR($B16="",H$7=""),"",MAX(0,ROUND(
(SUMIFS(T_TRANS[Amount],T_TRANS[Split Type],"Split Equal",T_TRANS[Paid By],H$7)/C_NUMFRIENDS)+
 SUMPRODUCT(--(T_TRANS[Split Type]="Split Unequal - %"),--(T_TRANS[Paid By]=H$7),T_TRANS[Amount],INDEX(T_TRANS[],,MATCH("Friend "&amp;MATCH($B16,L_FRIENDS,0),T_TRANS[#Headers],0)))+
SUMPRODUCT(--(T_TRANS[Split Type]="Split Unequal - Amt"),--(T_TRANS[Paid By]=H$7),INDEX(T_TRANS[],,MATCH("Friend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"&amp;MATCH(H$7,L_FRIENDS,0),T_TRANS[#Headers],0)))-
SUMPRODUCT(--(T_TRANS[Split Type]="Split Unequal - Amt"),--(T_TRANS[Paid By]=$B16),INDEX(T_TRANS[],,MATCH("Friend "&amp;MATCH(H$7,L_FRIENDS,0),T_TRANS[#Headers],0))),2)
)),"")</f>
        <v>#ERROR!</v>
      </c>
      <c r="I16" s="63" t="str">
        <f>IFERROR(IF(OR($B16="",I$7=""),"",MAX(0,ROUND(
(SUMIFS(T_TRANS[Amount],T_TRANS[Split Type],"Split Equal",T_TRANS[Paid By],I$7)/C_NUMFRIENDS)+
 SUMPRODUCT(--(T_TRANS[Split Type]="Split Unequal - %"),--(T_TRANS[Paid By]=I$7),T_TRANS[Amount],INDEX(T_TRANS[],,MATCH("Friend "&amp;MATCH($B16,L_FRIENDS,0),T_TRANS[#Headers],0)))+
SUMPRODUCT(--(T_TRANS[Split Type]="Split Unequal - Amt"),--(T_TRANS[Paid By]=I$7),INDEX(T_TRANS[],,MATCH("Friend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"&amp;MATCH(I$7,L_FRIENDS,0),T_TRANS[#Headers],0)))-
SUMPRODUCT(--(T_TRANS[Split Type]="Split Unequal - Amt"),--(T_TRANS[Paid By]=$B16),INDEX(T_TRANS[],,MATCH("Friend "&amp;MATCH(I$7,L_FRIENDS,0),T_TRANS[#Headers],0))),2)
)),"")</f>
        <v>#ERROR!</v>
      </c>
      <c r="J16" s="63" t="str">
        <f>IFERROR(IF(OR($B16="",J$7=""),"",MAX(0,ROUND(
(SUMIFS(T_TRANS[Amount],T_TRANS[Split Type],"Split Equal",T_TRANS[Paid By],J$7)/C_NUMFRIENDS)+
 SUMPRODUCT(--(T_TRANS[Split Type]="Split Unequal - %"),--(T_TRANS[Paid By]=J$7),T_TRANS[Amount],INDEX(T_TRANS[],,MATCH("Friend "&amp;MATCH($B16,L_FRIENDS,0),T_TRANS[#Headers],0)))+
SUMPRODUCT(--(T_TRANS[Split Type]="Split Unequal - Amt"),--(T_TRANS[Paid By]=J$7),INDEX(T_TRANS[],,MATCH("Friend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"&amp;MATCH(J$7,L_FRIENDS,0),T_TRANS[#Headers],0)))-
SUMPRODUCT(--(T_TRANS[Split Type]="Split Unequal - Amt"),--(T_TRANS[Paid By]=$B16),INDEX(T_TRANS[],,MATCH("Friend "&amp;MATCH(J$7,L_FRIENDS,0),T_TRANS[#Headers],0))),2)
)),"")</f>
        <v>#ERROR!</v>
      </c>
      <c r="K16" s="63" t="str">
        <f>IFERROR(IF(OR($B16="",K$7=""),"",MAX(0,ROUND(
(SUMIFS(T_TRANS[Amount],T_TRANS[Split Type],"Split Equal",T_TRANS[Paid By],K$7)/C_NUMFRIENDS)+
 SUMPRODUCT(--(T_TRANS[Split Type]="Split Unequal - %"),--(T_TRANS[Paid By]=K$7),T_TRANS[Amount],INDEX(T_TRANS[],,MATCH("Friend "&amp;MATCH($B16,L_FRIENDS,0),T_TRANS[#Headers],0)))+
SUMPRODUCT(--(T_TRANS[Split Type]="Split Unequal - Amt"),--(T_TRANS[Paid By]=K$7),INDEX(T_TRANS[],,MATCH("Friend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"&amp;MATCH(K$7,L_FRIENDS,0),T_TRANS[#Headers],0)))-
SUMPRODUCT(--(T_TRANS[Split Type]="Split Unequal - Amt"),--(T_TRANS[Paid By]=$B16),INDEX(T_TRANS[],,MATCH("Friend "&amp;MATCH(K$7,L_FRIENDS,0),T_TRANS[#Headers],0))),2)
)),"")</f>
        <v>#ERROR!</v>
      </c>
      <c r="L16" s="63" t="str">
        <f>IFERROR(IF(OR($B16="",L$7=""),"",MAX(0,ROUND(
(SUMIFS(T_TRANS[Amount],T_TRANS[Split Type],"Split Equal",T_TRANS[Paid By],L$7)/C_NUMFRIENDS)+
 SUMPRODUCT(--(T_TRANS[Split Type]="Split Unequal - %"),--(T_TRANS[Paid By]=L$7),T_TRANS[Amount],INDEX(T_TRANS[],,MATCH("Friend "&amp;MATCH($B16,L_FRIENDS,0),T_TRANS[#Headers],0)))+
SUMPRODUCT(--(T_TRANS[Split Type]="Split Unequal - Amt"),--(T_TRANS[Paid By]=L$7),INDEX(T_TRANS[],,MATCH("Friend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"&amp;MATCH(L$7,L_FRIENDS,0),T_TRANS[#Headers],0)))-
SUMPRODUCT(--(T_TRANS[Split Type]="Split Unequal - Amt"),--(T_TRANS[Paid By]=$B16),INDEX(T_TRANS[],,MATCH("Friend "&amp;MATCH(L$7,L_FRIENDS,0),T_TRANS[#Headers],0))),2)
)),"")</f>
        <v>#ERROR!</v>
      </c>
      <c r="M16" s="63" t="str">
        <f>IFERROR(IF(OR($B16="",M$7=""),"",MAX(0,ROUND(
(SUMIFS(T_TRANS[Amount],T_TRANS[Split Type],"Split Equal",T_TRANS[Paid By],M$7)/C_NUMFRIENDS)+
 SUMPRODUCT(--(T_TRANS[Split Type]="Split Unequal - %"),--(T_TRANS[Paid By]=M$7),T_TRANS[Amount],INDEX(T_TRANS[],,MATCH("Friend "&amp;MATCH($B16,L_FRIENDS,0),T_TRANS[#Headers],0)))+
SUMPRODUCT(--(T_TRANS[Split Type]="Split Unequal - Amt"),--(T_TRANS[Paid By]=M$7),INDEX(T_TRANS[],,MATCH("Friend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"&amp;MATCH(M$7,L_FRIENDS,0),T_TRANS[#Headers],0)))-
SUMPRODUCT(--(T_TRANS[Split Type]="Split Unequal - Amt"),--(T_TRANS[Paid By]=$B16),INDEX(T_TRANS[],,MATCH("Friend "&amp;MATCH(M$7,L_FRIENDS,0),T_TRANS[#Headers],0))),2)
)),"")</f>
        <v>#ERROR!</v>
      </c>
      <c r="N16" s="63" t="str">
        <f>IFERROR(IF(OR($B16="",N$7=""),"",MAX(0,ROUND(
(SUMIFS(T_TRANS[Amount],T_TRANS[Split Type],"Split Equal",T_TRANS[Paid By],N$7)/C_NUMFRIENDS)+
 SUMPRODUCT(--(T_TRANS[Split Type]="Split Unequal - %"),--(T_TRANS[Paid By]=N$7),T_TRANS[Amount],INDEX(T_TRANS[],,MATCH("Friend "&amp;MATCH($B16,L_FRIENDS,0),T_TRANS[#Headers],0)))+
SUMPRODUCT(--(T_TRANS[Split Type]="Split Unequal - Amt"),--(T_TRANS[Paid By]=N$7),INDEX(T_TRANS[],,MATCH("Friend "&amp;MATCH($B16,L_FRIENDS,0),T_TRANS[#Headers],0)))-
(SUMIFS(T_TRANS[Amount],T_TRANS[Split Type],"Split Equal",T_TRANS[Paid By],$B16)/C_NUMFRIENDS)-
SUMPRODUCT(--(T_TRANS[Split Type]="Split Unequal - %"),--(T_TRANS[Paid By]=$B16),T_TRANS[Amount],INDEX(T_TRANS[],,MATCH("Friend "&amp;MATCH(N$7,L_FRIENDS,0),T_TRANS[#Headers],0)))-
SUMPRODUCT(--(T_TRANS[Split Type]="Split Unequal - Amt"),--(T_TRANS[Paid By]=$B16),INDEX(T_TRANS[],,MATCH("Friend "&amp;MATCH(N$7,L_FRIENDS,0),T_TRANS[#Headers],0))),2)
)),"")</f>
        <v>#ERROR!</v>
      </c>
      <c r="O16" s="2"/>
      <c r="P16" s="64" t="str">
        <f t="shared" si="1"/>
        <v>  </v>
      </c>
      <c r="Q16" s="45"/>
    </row>
    <row r="17">
      <c r="A17" s="61"/>
      <c r="B17" s="62" t="str">
        <f t="array" ref="B17">IFERROR(IF(ROW(B17)-ROW($B$7)&gt;C_NUMFRIENDS,"",INDEX(L_FRIENDS,ROW(B17)-ROW($B$7))),"")</f>
        <v/>
      </c>
      <c r="C17" s="63" t="str">
        <f>IFERROR(IF(OR($B17="",C$7=""),"",MAX(0,ROUND(
(SUMIFS(T_TRANS[Amount],T_TRANS[Split Type],"Split Equal",T_TRANS[Paid By],C$7)/C_NUMFRIENDS)+
 SUMPRODUCT(--(T_TRANS[Split Type]="Split Unequal - %"),--(T_TRANS[Paid By]=C$7),T_TRANS[Amount],INDEX(T_TRANS[],,MATCH("Friend "&amp;MATCH($B17,L_FRIENDS,0),T_TRANS[#Headers],0)))+
SUMPRODUCT(--(T_TRANS[Split Type]="Split Unequal - Amt"),--(T_TRANS[Paid By]=C$7),INDEX(T_TRANS[],,MATCH("Friend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"&amp;MATCH(C$7,L_FRIENDS,0),T_TRANS[#Headers],0)))-
SUMPRODUCT(--(T_TRANS[Split Type]="Split Unequal - Amt"),--(T_TRANS[Paid By]=$B17),INDEX(T_TRANS[],,MATCH("Friend "&amp;MATCH(C$7,L_FRIENDS,0),T_TRANS[#Headers],0))),2)
)),"")</f>
        <v>#ERROR!</v>
      </c>
      <c r="D17" s="63" t="str">
        <f>IFERROR(IF(OR($B17="",D$7=""),"",MAX(0,ROUND(
(SUMIFS(T_TRANS[Amount],T_TRANS[Split Type],"Split Equal",T_TRANS[Paid By],D$7)/C_NUMFRIENDS)+
 SUMPRODUCT(--(T_TRANS[Split Type]="Split Unequal - %"),--(T_TRANS[Paid By]=D$7),T_TRANS[Amount],INDEX(T_TRANS[],,MATCH("Friend "&amp;MATCH($B17,L_FRIENDS,0),T_TRANS[#Headers],0)))+
SUMPRODUCT(--(T_TRANS[Split Type]="Split Unequal - Amt"),--(T_TRANS[Paid By]=D$7),INDEX(T_TRANS[],,MATCH("Friend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"&amp;MATCH(D$7,L_FRIENDS,0),T_TRANS[#Headers],0)))-
SUMPRODUCT(--(T_TRANS[Split Type]="Split Unequal - Amt"),--(T_TRANS[Paid By]=$B17),INDEX(T_TRANS[],,MATCH("Friend "&amp;MATCH(D$7,L_FRIENDS,0),T_TRANS[#Headers],0))),2)
)),"")</f>
        <v>#ERROR!</v>
      </c>
      <c r="E17" s="63" t="str">
        <f>IFERROR(IF(OR($B17="",E$7=""),"",MAX(0,ROUND(
(SUMIFS(T_TRANS[Amount],T_TRANS[Split Type],"Split Equal",T_TRANS[Paid By],E$7)/C_NUMFRIENDS)+
 SUMPRODUCT(--(T_TRANS[Split Type]="Split Unequal - %"),--(T_TRANS[Paid By]=E$7),T_TRANS[Amount],INDEX(T_TRANS[],,MATCH("Friend "&amp;MATCH($B17,L_FRIENDS,0),T_TRANS[#Headers],0)))+
SUMPRODUCT(--(T_TRANS[Split Type]="Split Unequal - Amt"),--(T_TRANS[Paid By]=E$7),INDEX(T_TRANS[],,MATCH("Friend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"&amp;MATCH(E$7,L_FRIENDS,0),T_TRANS[#Headers],0)))-
SUMPRODUCT(--(T_TRANS[Split Type]="Split Unequal - Amt"),--(T_TRANS[Paid By]=$B17),INDEX(T_TRANS[],,MATCH("Friend "&amp;MATCH(E$7,L_FRIENDS,0),T_TRANS[#Headers],0))),2)
)),"")</f>
        <v>#ERROR!</v>
      </c>
      <c r="F17" s="63" t="str">
        <f>IFERROR(IF(OR($B17="",F$7=""),"",MAX(0,ROUND(
(SUMIFS(T_TRANS[Amount],T_TRANS[Split Type],"Split Equal",T_TRANS[Paid By],F$7)/C_NUMFRIENDS)+
 SUMPRODUCT(--(T_TRANS[Split Type]="Split Unequal - %"),--(T_TRANS[Paid By]=F$7),T_TRANS[Amount],INDEX(T_TRANS[],,MATCH("Friend "&amp;MATCH($B17,L_FRIENDS,0),T_TRANS[#Headers],0)))+
SUMPRODUCT(--(T_TRANS[Split Type]="Split Unequal - Amt"),--(T_TRANS[Paid By]=F$7),INDEX(T_TRANS[],,MATCH("Friend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"&amp;MATCH(F$7,L_FRIENDS,0),T_TRANS[#Headers],0)))-
SUMPRODUCT(--(T_TRANS[Split Type]="Split Unequal - Amt"),--(T_TRANS[Paid By]=$B17),INDEX(T_TRANS[],,MATCH("Friend "&amp;MATCH(F$7,L_FRIENDS,0),T_TRANS[#Headers],0))),2)
)),"")</f>
        <v>#ERROR!</v>
      </c>
      <c r="G17" s="63" t="str">
        <f>IFERROR(IF(OR($B17="",G$7=""),"",MAX(0,ROUND(
(SUMIFS(T_TRANS[Amount],T_TRANS[Split Type],"Split Equal",T_TRANS[Paid By],G$7)/C_NUMFRIENDS)+
 SUMPRODUCT(--(T_TRANS[Split Type]="Split Unequal - %"),--(T_TRANS[Paid By]=G$7),T_TRANS[Amount],INDEX(T_TRANS[],,MATCH("Friend "&amp;MATCH($B17,L_FRIENDS,0),T_TRANS[#Headers],0)))+
SUMPRODUCT(--(T_TRANS[Split Type]="Split Unequal - Amt"),--(T_TRANS[Paid By]=G$7),INDEX(T_TRANS[],,MATCH("Friend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"&amp;MATCH(G$7,L_FRIENDS,0),T_TRANS[#Headers],0)))-
SUMPRODUCT(--(T_TRANS[Split Type]="Split Unequal - Amt"),--(T_TRANS[Paid By]=$B17),INDEX(T_TRANS[],,MATCH("Friend "&amp;MATCH(G$7,L_FRIENDS,0),T_TRANS[#Headers],0))),2)
)),"")</f>
        <v>#ERROR!</v>
      </c>
      <c r="H17" s="63" t="str">
        <f>IFERROR(IF(OR($B17="",H$7=""),"",MAX(0,ROUND(
(SUMIFS(T_TRANS[Amount],T_TRANS[Split Type],"Split Equal",T_TRANS[Paid By],H$7)/C_NUMFRIENDS)+
 SUMPRODUCT(--(T_TRANS[Split Type]="Split Unequal - %"),--(T_TRANS[Paid By]=H$7),T_TRANS[Amount],INDEX(T_TRANS[],,MATCH("Friend "&amp;MATCH($B17,L_FRIENDS,0),T_TRANS[#Headers],0)))+
SUMPRODUCT(--(T_TRANS[Split Type]="Split Unequal - Amt"),--(T_TRANS[Paid By]=H$7),INDEX(T_TRANS[],,MATCH("Friend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"&amp;MATCH(H$7,L_FRIENDS,0),T_TRANS[#Headers],0)))-
SUMPRODUCT(--(T_TRANS[Split Type]="Split Unequal - Amt"),--(T_TRANS[Paid By]=$B17),INDEX(T_TRANS[],,MATCH("Friend "&amp;MATCH(H$7,L_FRIENDS,0),T_TRANS[#Headers],0))),2)
)),"")</f>
        <v>#ERROR!</v>
      </c>
      <c r="I17" s="63" t="str">
        <f>IFERROR(IF(OR($B17="",I$7=""),"",MAX(0,ROUND(
(SUMIFS(T_TRANS[Amount],T_TRANS[Split Type],"Split Equal",T_TRANS[Paid By],I$7)/C_NUMFRIENDS)+
 SUMPRODUCT(--(T_TRANS[Split Type]="Split Unequal - %"),--(T_TRANS[Paid By]=I$7),T_TRANS[Amount],INDEX(T_TRANS[],,MATCH("Friend "&amp;MATCH($B17,L_FRIENDS,0),T_TRANS[#Headers],0)))+
SUMPRODUCT(--(T_TRANS[Split Type]="Split Unequal - Amt"),--(T_TRANS[Paid By]=I$7),INDEX(T_TRANS[],,MATCH("Friend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"&amp;MATCH(I$7,L_FRIENDS,0),T_TRANS[#Headers],0)))-
SUMPRODUCT(--(T_TRANS[Split Type]="Split Unequal - Amt"),--(T_TRANS[Paid By]=$B17),INDEX(T_TRANS[],,MATCH("Friend "&amp;MATCH(I$7,L_FRIENDS,0),T_TRANS[#Headers],0))),2)
)),"")</f>
        <v>#ERROR!</v>
      </c>
      <c r="J17" s="63" t="str">
        <f>IFERROR(IF(OR($B17="",J$7=""),"",MAX(0,ROUND(
(SUMIFS(T_TRANS[Amount],T_TRANS[Split Type],"Split Equal",T_TRANS[Paid By],J$7)/C_NUMFRIENDS)+
 SUMPRODUCT(--(T_TRANS[Split Type]="Split Unequal - %"),--(T_TRANS[Paid By]=J$7),T_TRANS[Amount],INDEX(T_TRANS[],,MATCH("Friend "&amp;MATCH($B17,L_FRIENDS,0),T_TRANS[#Headers],0)))+
SUMPRODUCT(--(T_TRANS[Split Type]="Split Unequal - Amt"),--(T_TRANS[Paid By]=J$7),INDEX(T_TRANS[],,MATCH("Friend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"&amp;MATCH(J$7,L_FRIENDS,0),T_TRANS[#Headers],0)))-
SUMPRODUCT(--(T_TRANS[Split Type]="Split Unequal - Amt"),--(T_TRANS[Paid By]=$B17),INDEX(T_TRANS[],,MATCH("Friend "&amp;MATCH(J$7,L_FRIENDS,0),T_TRANS[#Headers],0))),2)
)),"")</f>
        <v>#ERROR!</v>
      </c>
      <c r="K17" s="63" t="str">
        <f>IFERROR(IF(OR($B17="",K$7=""),"",MAX(0,ROUND(
(SUMIFS(T_TRANS[Amount],T_TRANS[Split Type],"Split Equal",T_TRANS[Paid By],K$7)/C_NUMFRIENDS)+
 SUMPRODUCT(--(T_TRANS[Split Type]="Split Unequal - %"),--(T_TRANS[Paid By]=K$7),T_TRANS[Amount],INDEX(T_TRANS[],,MATCH("Friend "&amp;MATCH($B17,L_FRIENDS,0),T_TRANS[#Headers],0)))+
SUMPRODUCT(--(T_TRANS[Split Type]="Split Unequal - Amt"),--(T_TRANS[Paid By]=K$7),INDEX(T_TRANS[],,MATCH("Friend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"&amp;MATCH(K$7,L_FRIENDS,0),T_TRANS[#Headers],0)))-
SUMPRODUCT(--(T_TRANS[Split Type]="Split Unequal - Amt"),--(T_TRANS[Paid By]=$B17),INDEX(T_TRANS[],,MATCH("Friend "&amp;MATCH(K$7,L_FRIENDS,0),T_TRANS[#Headers],0))),2)
)),"")</f>
        <v>#ERROR!</v>
      </c>
      <c r="L17" s="63" t="str">
        <f>IFERROR(IF(OR($B17="",L$7=""),"",MAX(0,ROUND(
(SUMIFS(T_TRANS[Amount],T_TRANS[Split Type],"Split Equal",T_TRANS[Paid By],L$7)/C_NUMFRIENDS)+
 SUMPRODUCT(--(T_TRANS[Split Type]="Split Unequal - %"),--(T_TRANS[Paid By]=L$7),T_TRANS[Amount],INDEX(T_TRANS[],,MATCH("Friend "&amp;MATCH($B17,L_FRIENDS,0),T_TRANS[#Headers],0)))+
SUMPRODUCT(--(T_TRANS[Split Type]="Split Unequal - Amt"),--(T_TRANS[Paid By]=L$7),INDEX(T_TRANS[],,MATCH("Friend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"&amp;MATCH(L$7,L_FRIENDS,0),T_TRANS[#Headers],0)))-
SUMPRODUCT(--(T_TRANS[Split Type]="Split Unequal - Amt"),--(T_TRANS[Paid By]=$B17),INDEX(T_TRANS[],,MATCH("Friend "&amp;MATCH(L$7,L_FRIENDS,0),T_TRANS[#Headers],0))),2)
)),"")</f>
        <v>#ERROR!</v>
      </c>
      <c r="M17" s="63" t="str">
        <f>IFERROR(IF(OR($B17="",M$7=""),"",MAX(0,ROUND(
(SUMIFS(T_TRANS[Amount],T_TRANS[Split Type],"Split Equal",T_TRANS[Paid By],M$7)/C_NUMFRIENDS)+
 SUMPRODUCT(--(T_TRANS[Split Type]="Split Unequal - %"),--(T_TRANS[Paid By]=M$7),T_TRANS[Amount],INDEX(T_TRANS[],,MATCH("Friend "&amp;MATCH($B17,L_FRIENDS,0),T_TRANS[#Headers],0)))+
SUMPRODUCT(--(T_TRANS[Split Type]="Split Unequal - Amt"),--(T_TRANS[Paid By]=M$7),INDEX(T_TRANS[],,MATCH("Friend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"&amp;MATCH(M$7,L_FRIENDS,0),T_TRANS[#Headers],0)))-
SUMPRODUCT(--(T_TRANS[Split Type]="Split Unequal - Amt"),--(T_TRANS[Paid By]=$B17),INDEX(T_TRANS[],,MATCH("Friend "&amp;MATCH(M$7,L_FRIENDS,0),T_TRANS[#Headers],0))),2)
)),"")</f>
        <v>#ERROR!</v>
      </c>
      <c r="N17" s="63" t="str">
        <f>IFERROR(IF(OR($B17="",N$7=""),"",MAX(0,ROUND(
(SUMIFS(T_TRANS[Amount],T_TRANS[Split Type],"Split Equal",T_TRANS[Paid By],N$7)/C_NUMFRIENDS)+
 SUMPRODUCT(--(T_TRANS[Split Type]="Split Unequal - %"),--(T_TRANS[Paid By]=N$7),T_TRANS[Amount],INDEX(T_TRANS[],,MATCH("Friend "&amp;MATCH($B17,L_FRIENDS,0),T_TRANS[#Headers],0)))+
SUMPRODUCT(--(T_TRANS[Split Type]="Split Unequal - Amt"),--(T_TRANS[Paid By]=N$7),INDEX(T_TRANS[],,MATCH("Friend "&amp;MATCH($B17,L_FRIENDS,0),T_TRANS[#Headers],0)))-
(SUMIFS(T_TRANS[Amount],T_TRANS[Split Type],"Split Equal",T_TRANS[Paid By],$B17)/C_NUMFRIENDS)-
SUMPRODUCT(--(T_TRANS[Split Type]="Split Unequal - %"),--(T_TRANS[Paid By]=$B17),T_TRANS[Amount],INDEX(T_TRANS[],,MATCH("Friend "&amp;MATCH(N$7,L_FRIENDS,0),T_TRANS[#Headers],0)))-
SUMPRODUCT(--(T_TRANS[Split Type]="Split Unequal - Amt"),--(T_TRANS[Paid By]=$B17),INDEX(T_TRANS[],,MATCH("Friend "&amp;MATCH(N$7,L_FRIENDS,0),T_TRANS[#Headers],0))),2)
)),"")</f>
        <v>#ERROR!</v>
      </c>
      <c r="O17" s="2"/>
      <c r="P17" s="64" t="str">
        <f t="shared" si="1"/>
        <v>  </v>
      </c>
      <c r="Q17" s="45"/>
    </row>
    <row r="18">
      <c r="A18" s="61"/>
      <c r="B18" s="62" t="str">
        <f t="array" ref="B18">IFERROR(IF(ROW(B18)-ROW($B$7)&gt;C_NUMFRIENDS,"",INDEX(L_FRIENDS,ROW(B18)-ROW($B$7))),"")</f>
        <v/>
      </c>
      <c r="C18" s="65" t="str">
        <f>IFERROR(IF(OR($B18="",C$7=""),"",MAX(0,ROUND(
(SUMIFS(T_TRANS[Amount],T_TRANS[Split Type],"Split Equal",T_TRANS[Paid By],C$7)/C_NUMFRIENDS)+
 SUMPRODUCT(--(T_TRANS[Split Type]="Split Unequal - %"),--(T_TRANS[Paid By]=C$7),T_TRANS[Amount],INDEX(T_TRANS[],,MATCH("Friend "&amp;MATCH($B18,L_FRIENDS,0),T_TRANS[#Headers],0)))+
SUMPRODUCT(--(T_TRANS[Split Type]="Split Unequal - Amt"),--(T_TRANS[Paid By]=C$7),INDEX(T_TRANS[],,MATCH("Friend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"&amp;MATCH(C$7,L_FRIENDS,0),T_TRANS[#Headers],0)))-
SUMPRODUCT(--(T_TRANS[Split Type]="Split Unequal - Amt"),--(T_TRANS[Paid By]=$B18),INDEX(T_TRANS[],,MATCH("Friend "&amp;MATCH(C$7,L_FRIENDS,0),T_TRANS[#Headers],0))),2)
)),"")</f>
        <v>#ERROR!</v>
      </c>
      <c r="D18" s="65" t="str">
        <f>IFERROR(IF(OR($B18="",D$7=""),"",MAX(0,ROUND(
(SUMIFS(T_TRANS[Amount],T_TRANS[Split Type],"Split Equal",T_TRANS[Paid By],D$7)/C_NUMFRIENDS)+
 SUMPRODUCT(--(T_TRANS[Split Type]="Split Unequal - %"),--(T_TRANS[Paid By]=D$7),T_TRANS[Amount],INDEX(T_TRANS[],,MATCH("Friend "&amp;MATCH($B18,L_FRIENDS,0),T_TRANS[#Headers],0)))+
SUMPRODUCT(--(T_TRANS[Split Type]="Split Unequal - Amt"),--(T_TRANS[Paid By]=D$7),INDEX(T_TRANS[],,MATCH("Friend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"&amp;MATCH(D$7,L_FRIENDS,0),T_TRANS[#Headers],0)))-
SUMPRODUCT(--(T_TRANS[Split Type]="Split Unequal - Amt"),--(T_TRANS[Paid By]=$B18),INDEX(T_TRANS[],,MATCH("Friend "&amp;MATCH(D$7,L_FRIENDS,0),T_TRANS[#Headers],0))),2)
)),"")</f>
        <v>#ERROR!</v>
      </c>
      <c r="E18" s="65" t="str">
        <f>IFERROR(IF(OR($B18="",E$7=""),"",MAX(0,ROUND(
(SUMIFS(T_TRANS[Amount],T_TRANS[Split Type],"Split Equal",T_TRANS[Paid By],E$7)/C_NUMFRIENDS)+
 SUMPRODUCT(--(T_TRANS[Split Type]="Split Unequal - %"),--(T_TRANS[Paid By]=E$7),T_TRANS[Amount],INDEX(T_TRANS[],,MATCH("Friend "&amp;MATCH($B18,L_FRIENDS,0),T_TRANS[#Headers],0)))+
SUMPRODUCT(--(T_TRANS[Split Type]="Split Unequal - Amt"),--(T_TRANS[Paid By]=E$7),INDEX(T_TRANS[],,MATCH("Friend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"&amp;MATCH(E$7,L_FRIENDS,0),T_TRANS[#Headers],0)))-
SUMPRODUCT(--(T_TRANS[Split Type]="Split Unequal - Amt"),--(T_TRANS[Paid By]=$B18),INDEX(T_TRANS[],,MATCH("Friend "&amp;MATCH(E$7,L_FRIENDS,0),T_TRANS[#Headers],0))),2)
)),"")</f>
        <v>#ERROR!</v>
      </c>
      <c r="F18" s="65" t="str">
        <f>IFERROR(IF(OR($B18="",F$7=""),"",MAX(0,ROUND(
(SUMIFS(T_TRANS[Amount],T_TRANS[Split Type],"Split Equal",T_TRANS[Paid By],F$7)/C_NUMFRIENDS)+
 SUMPRODUCT(--(T_TRANS[Split Type]="Split Unequal - %"),--(T_TRANS[Paid By]=F$7),T_TRANS[Amount],INDEX(T_TRANS[],,MATCH("Friend "&amp;MATCH($B18,L_FRIENDS,0),T_TRANS[#Headers],0)))+
SUMPRODUCT(--(T_TRANS[Split Type]="Split Unequal - Amt"),--(T_TRANS[Paid By]=F$7),INDEX(T_TRANS[],,MATCH("Friend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"&amp;MATCH(F$7,L_FRIENDS,0),T_TRANS[#Headers],0)))-
SUMPRODUCT(--(T_TRANS[Split Type]="Split Unequal - Amt"),--(T_TRANS[Paid By]=$B18),INDEX(T_TRANS[],,MATCH("Friend "&amp;MATCH(F$7,L_FRIENDS,0),T_TRANS[#Headers],0))),2)
)),"")</f>
        <v>#ERROR!</v>
      </c>
      <c r="G18" s="65" t="str">
        <f>IFERROR(IF(OR($B18="",G$7=""),"",MAX(0,ROUND(
(SUMIFS(T_TRANS[Amount],T_TRANS[Split Type],"Split Equal",T_TRANS[Paid By],G$7)/C_NUMFRIENDS)+
 SUMPRODUCT(--(T_TRANS[Split Type]="Split Unequal - %"),--(T_TRANS[Paid By]=G$7),T_TRANS[Amount],INDEX(T_TRANS[],,MATCH("Friend "&amp;MATCH($B18,L_FRIENDS,0),T_TRANS[#Headers],0)))+
SUMPRODUCT(--(T_TRANS[Split Type]="Split Unequal - Amt"),--(T_TRANS[Paid By]=G$7),INDEX(T_TRANS[],,MATCH("Friend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"&amp;MATCH(G$7,L_FRIENDS,0),T_TRANS[#Headers],0)))-
SUMPRODUCT(--(T_TRANS[Split Type]="Split Unequal - Amt"),--(T_TRANS[Paid By]=$B18),INDEX(T_TRANS[],,MATCH("Friend "&amp;MATCH(G$7,L_FRIENDS,0),T_TRANS[#Headers],0))),2)
)),"")</f>
        <v>#ERROR!</v>
      </c>
      <c r="H18" s="65" t="str">
        <f>IFERROR(IF(OR($B18="",H$7=""),"",MAX(0,ROUND(
(SUMIFS(T_TRANS[Amount],T_TRANS[Split Type],"Split Equal",T_TRANS[Paid By],H$7)/C_NUMFRIENDS)+
 SUMPRODUCT(--(T_TRANS[Split Type]="Split Unequal - %"),--(T_TRANS[Paid By]=H$7),T_TRANS[Amount],INDEX(T_TRANS[],,MATCH("Friend "&amp;MATCH($B18,L_FRIENDS,0),T_TRANS[#Headers],0)))+
SUMPRODUCT(--(T_TRANS[Split Type]="Split Unequal - Amt"),--(T_TRANS[Paid By]=H$7),INDEX(T_TRANS[],,MATCH("Friend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"&amp;MATCH(H$7,L_FRIENDS,0),T_TRANS[#Headers],0)))-
SUMPRODUCT(--(T_TRANS[Split Type]="Split Unequal - Amt"),--(T_TRANS[Paid By]=$B18),INDEX(T_TRANS[],,MATCH("Friend "&amp;MATCH(H$7,L_FRIENDS,0),T_TRANS[#Headers],0))),2)
)),"")</f>
        <v>#ERROR!</v>
      </c>
      <c r="I18" s="65" t="str">
        <f>IFERROR(IF(OR($B18="",I$7=""),"",MAX(0,ROUND(
(SUMIFS(T_TRANS[Amount],T_TRANS[Split Type],"Split Equal",T_TRANS[Paid By],I$7)/C_NUMFRIENDS)+
 SUMPRODUCT(--(T_TRANS[Split Type]="Split Unequal - %"),--(T_TRANS[Paid By]=I$7),T_TRANS[Amount],INDEX(T_TRANS[],,MATCH("Friend "&amp;MATCH($B18,L_FRIENDS,0),T_TRANS[#Headers],0)))+
SUMPRODUCT(--(T_TRANS[Split Type]="Split Unequal - Amt"),--(T_TRANS[Paid By]=I$7),INDEX(T_TRANS[],,MATCH("Friend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"&amp;MATCH(I$7,L_FRIENDS,0),T_TRANS[#Headers],0)))-
SUMPRODUCT(--(T_TRANS[Split Type]="Split Unequal - Amt"),--(T_TRANS[Paid By]=$B18),INDEX(T_TRANS[],,MATCH("Friend "&amp;MATCH(I$7,L_FRIENDS,0),T_TRANS[#Headers],0))),2)
)),"")</f>
        <v>#ERROR!</v>
      </c>
      <c r="J18" s="65" t="str">
        <f>IFERROR(IF(OR($B18="",J$7=""),"",MAX(0,ROUND(
(SUMIFS(T_TRANS[Amount],T_TRANS[Split Type],"Split Equal",T_TRANS[Paid By],J$7)/C_NUMFRIENDS)+
 SUMPRODUCT(--(T_TRANS[Split Type]="Split Unequal - %"),--(T_TRANS[Paid By]=J$7),T_TRANS[Amount],INDEX(T_TRANS[],,MATCH("Friend "&amp;MATCH($B18,L_FRIENDS,0),T_TRANS[#Headers],0)))+
SUMPRODUCT(--(T_TRANS[Split Type]="Split Unequal - Amt"),--(T_TRANS[Paid By]=J$7),INDEX(T_TRANS[],,MATCH("Friend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"&amp;MATCH(J$7,L_FRIENDS,0),T_TRANS[#Headers],0)))-
SUMPRODUCT(--(T_TRANS[Split Type]="Split Unequal - Amt"),--(T_TRANS[Paid By]=$B18),INDEX(T_TRANS[],,MATCH("Friend "&amp;MATCH(J$7,L_FRIENDS,0),T_TRANS[#Headers],0))),2)
)),"")</f>
        <v>#ERROR!</v>
      </c>
      <c r="K18" s="65" t="str">
        <f>IFERROR(IF(OR($B18="",K$7=""),"",MAX(0,ROUND(
(SUMIFS(T_TRANS[Amount],T_TRANS[Split Type],"Split Equal",T_TRANS[Paid By],K$7)/C_NUMFRIENDS)+
 SUMPRODUCT(--(T_TRANS[Split Type]="Split Unequal - %"),--(T_TRANS[Paid By]=K$7),T_TRANS[Amount],INDEX(T_TRANS[],,MATCH("Friend "&amp;MATCH($B18,L_FRIENDS,0),T_TRANS[#Headers],0)))+
SUMPRODUCT(--(T_TRANS[Split Type]="Split Unequal - Amt"),--(T_TRANS[Paid By]=K$7),INDEX(T_TRANS[],,MATCH("Friend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"&amp;MATCH(K$7,L_FRIENDS,0),T_TRANS[#Headers],0)))-
SUMPRODUCT(--(T_TRANS[Split Type]="Split Unequal - Amt"),--(T_TRANS[Paid By]=$B18),INDEX(T_TRANS[],,MATCH("Friend "&amp;MATCH(K$7,L_FRIENDS,0),T_TRANS[#Headers],0))),2)
)),"")</f>
        <v>#ERROR!</v>
      </c>
      <c r="L18" s="65" t="str">
        <f>IFERROR(IF(OR($B18="",L$7=""),"",MAX(0,ROUND(
(SUMIFS(T_TRANS[Amount],T_TRANS[Split Type],"Split Equal",T_TRANS[Paid By],L$7)/C_NUMFRIENDS)+
 SUMPRODUCT(--(T_TRANS[Split Type]="Split Unequal - %"),--(T_TRANS[Paid By]=L$7),T_TRANS[Amount],INDEX(T_TRANS[],,MATCH("Friend "&amp;MATCH($B18,L_FRIENDS,0),T_TRANS[#Headers],0)))+
SUMPRODUCT(--(T_TRANS[Split Type]="Split Unequal - Amt"),--(T_TRANS[Paid By]=L$7),INDEX(T_TRANS[],,MATCH("Friend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"&amp;MATCH(L$7,L_FRIENDS,0),T_TRANS[#Headers],0)))-
SUMPRODUCT(--(T_TRANS[Split Type]="Split Unequal - Amt"),--(T_TRANS[Paid By]=$B18),INDEX(T_TRANS[],,MATCH("Friend "&amp;MATCH(L$7,L_FRIENDS,0),T_TRANS[#Headers],0))),2)
)),"")</f>
        <v>#ERROR!</v>
      </c>
      <c r="M18" s="65" t="str">
        <f>IFERROR(IF(OR($B18="",M$7=""),"",MAX(0,ROUND(
(SUMIFS(T_TRANS[Amount],T_TRANS[Split Type],"Split Equal",T_TRANS[Paid By],M$7)/C_NUMFRIENDS)+
 SUMPRODUCT(--(T_TRANS[Split Type]="Split Unequal - %"),--(T_TRANS[Paid By]=M$7),T_TRANS[Amount],INDEX(T_TRANS[],,MATCH("Friend "&amp;MATCH($B18,L_FRIENDS,0),T_TRANS[#Headers],0)))+
SUMPRODUCT(--(T_TRANS[Split Type]="Split Unequal - Amt"),--(T_TRANS[Paid By]=M$7),INDEX(T_TRANS[],,MATCH("Friend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"&amp;MATCH(M$7,L_FRIENDS,0),T_TRANS[#Headers],0)))-
SUMPRODUCT(--(T_TRANS[Split Type]="Split Unequal - Amt"),--(T_TRANS[Paid By]=$B18),INDEX(T_TRANS[],,MATCH("Friend "&amp;MATCH(M$7,L_FRIENDS,0),T_TRANS[#Headers],0))),2)
)),"")</f>
        <v>#ERROR!</v>
      </c>
      <c r="N18" s="65" t="str">
        <f>IFERROR(IF(OR($B18="",N$7=""),"",MAX(0,ROUND(
(SUMIFS(T_TRANS[Amount],T_TRANS[Split Type],"Split Equal",T_TRANS[Paid By],N$7)/C_NUMFRIENDS)+
 SUMPRODUCT(--(T_TRANS[Split Type]="Split Unequal - %"),--(T_TRANS[Paid By]=N$7),T_TRANS[Amount],INDEX(T_TRANS[],,MATCH("Friend "&amp;MATCH($B18,L_FRIENDS,0),T_TRANS[#Headers],0)))+
SUMPRODUCT(--(T_TRANS[Split Type]="Split Unequal - Amt"),--(T_TRANS[Paid By]=N$7),INDEX(T_TRANS[],,MATCH("Friend "&amp;MATCH($B18,L_FRIENDS,0),T_TRANS[#Headers],0)))-
(SUMIFS(T_TRANS[Amount],T_TRANS[Split Type],"Split Equal",T_TRANS[Paid By],$B18)/C_NUMFRIENDS)-
SUMPRODUCT(--(T_TRANS[Split Type]="Split Unequal - %"),--(T_TRANS[Paid By]=$B18),T_TRANS[Amount],INDEX(T_TRANS[],,MATCH("Friend "&amp;MATCH(N$7,L_FRIENDS,0),T_TRANS[#Headers],0)))-
SUMPRODUCT(--(T_TRANS[Split Type]="Split Unequal - Amt"),--(T_TRANS[Paid By]=$B18),INDEX(T_TRANS[],,MATCH("Friend "&amp;MATCH(N$7,L_FRIENDS,0),T_TRANS[#Headers],0))),2)
)),"")</f>
        <v>#ERROR!</v>
      </c>
      <c r="O18" s="2"/>
      <c r="P18" s="64" t="str">
        <f t="shared" si="1"/>
        <v>  </v>
      </c>
      <c r="Q18" s="45"/>
    </row>
    <row r="19">
      <c r="A19" s="61"/>
      <c r="B19" s="62" t="str">
        <f t="array" ref="B19">IFERROR(IF(ROW(B19)-ROW($B$7)&gt;C_NUMFRIENDS,"",INDEX(L_FRIENDS,ROW(B19)-ROW($B$7))),"")</f>
        <v/>
      </c>
      <c r="C19" s="65" t="str">
        <f>IFERROR(IF(OR($B19="",C$7=""),"",MAX(0,ROUND(
(SUMIFS(T_TRANS[Amount],T_TRANS[Split Type],"Split Equal",T_TRANS[Paid By],C$7)/C_NUMFRIENDS)+
 SUMPRODUCT(--(T_TRANS[Split Type]="Split Unequal - %"),--(T_TRANS[Paid By]=C$7),T_TRANS[Amount],INDEX(T_TRANS[],,MATCH("Friend "&amp;MATCH($B19,L_FRIENDS,0),T_TRANS[#Headers],0)))+
SUMPRODUCT(--(T_TRANS[Split Type]="Split Unequal - Amt"),--(T_TRANS[Paid By]=C$7),INDEX(T_TRANS[],,MATCH("Friend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"&amp;MATCH(C$7,L_FRIENDS,0),T_TRANS[#Headers],0)))-
SUMPRODUCT(--(T_TRANS[Split Type]="Split Unequal - Amt"),--(T_TRANS[Paid By]=$B19),INDEX(T_TRANS[],,MATCH("Friend "&amp;MATCH(C$7,L_FRIENDS,0),T_TRANS[#Headers],0))),2)
)),"")</f>
        <v>#ERROR!</v>
      </c>
      <c r="D19" s="65" t="str">
        <f>IFERROR(IF(OR($B19="",D$7=""),"",MAX(0,ROUND(
(SUMIFS(T_TRANS[Amount],T_TRANS[Split Type],"Split Equal",T_TRANS[Paid By],D$7)/C_NUMFRIENDS)+
 SUMPRODUCT(--(T_TRANS[Split Type]="Split Unequal - %"),--(T_TRANS[Paid By]=D$7),T_TRANS[Amount],INDEX(T_TRANS[],,MATCH("Friend "&amp;MATCH($B19,L_FRIENDS,0),T_TRANS[#Headers],0)))+
SUMPRODUCT(--(T_TRANS[Split Type]="Split Unequal - Amt"),--(T_TRANS[Paid By]=D$7),INDEX(T_TRANS[],,MATCH("Friend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"&amp;MATCH(D$7,L_FRIENDS,0),T_TRANS[#Headers],0)))-
SUMPRODUCT(--(T_TRANS[Split Type]="Split Unequal - Amt"),--(T_TRANS[Paid By]=$B19),INDEX(T_TRANS[],,MATCH("Friend "&amp;MATCH(D$7,L_FRIENDS,0),T_TRANS[#Headers],0))),2)
)),"")</f>
        <v>#ERROR!</v>
      </c>
      <c r="E19" s="65" t="str">
        <f>IFERROR(IF(OR($B19="",E$7=""),"",MAX(0,ROUND(
(SUMIFS(T_TRANS[Amount],T_TRANS[Split Type],"Split Equal",T_TRANS[Paid By],E$7)/C_NUMFRIENDS)+
 SUMPRODUCT(--(T_TRANS[Split Type]="Split Unequal - %"),--(T_TRANS[Paid By]=E$7),T_TRANS[Amount],INDEX(T_TRANS[],,MATCH("Friend "&amp;MATCH($B19,L_FRIENDS,0),T_TRANS[#Headers],0)))+
SUMPRODUCT(--(T_TRANS[Split Type]="Split Unequal - Amt"),--(T_TRANS[Paid By]=E$7),INDEX(T_TRANS[],,MATCH("Friend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"&amp;MATCH(E$7,L_FRIENDS,0),T_TRANS[#Headers],0)))-
SUMPRODUCT(--(T_TRANS[Split Type]="Split Unequal - Amt"),--(T_TRANS[Paid By]=$B19),INDEX(T_TRANS[],,MATCH("Friend "&amp;MATCH(E$7,L_FRIENDS,0),T_TRANS[#Headers],0))),2)
)),"")</f>
        <v>#ERROR!</v>
      </c>
      <c r="F19" s="65" t="str">
        <f>IFERROR(IF(OR($B19="",F$7=""),"",MAX(0,ROUND(
(SUMIFS(T_TRANS[Amount],T_TRANS[Split Type],"Split Equal",T_TRANS[Paid By],F$7)/C_NUMFRIENDS)+
 SUMPRODUCT(--(T_TRANS[Split Type]="Split Unequal - %"),--(T_TRANS[Paid By]=F$7),T_TRANS[Amount],INDEX(T_TRANS[],,MATCH("Friend "&amp;MATCH($B19,L_FRIENDS,0),T_TRANS[#Headers],0)))+
SUMPRODUCT(--(T_TRANS[Split Type]="Split Unequal - Amt"),--(T_TRANS[Paid By]=F$7),INDEX(T_TRANS[],,MATCH("Friend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"&amp;MATCH(F$7,L_FRIENDS,0),T_TRANS[#Headers],0)))-
SUMPRODUCT(--(T_TRANS[Split Type]="Split Unequal - Amt"),--(T_TRANS[Paid By]=$B19),INDEX(T_TRANS[],,MATCH("Friend "&amp;MATCH(F$7,L_FRIENDS,0),T_TRANS[#Headers],0))),2)
)),"")</f>
        <v>#ERROR!</v>
      </c>
      <c r="G19" s="65" t="str">
        <f>IFERROR(IF(OR($B19="",G$7=""),"",MAX(0,ROUND(
(SUMIFS(T_TRANS[Amount],T_TRANS[Split Type],"Split Equal",T_TRANS[Paid By],G$7)/C_NUMFRIENDS)+
 SUMPRODUCT(--(T_TRANS[Split Type]="Split Unequal - %"),--(T_TRANS[Paid By]=G$7),T_TRANS[Amount],INDEX(T_TRANS[],,MATCH("Friend "&amp;MATCH($B19,L_FRIENDS,0),T_TRANS[#Headers],0)))+
SUMPRODUCT(--(T_TRANS[Split Type]="Split Unequal - Amt"),--(T_TRANS[Paid By]=G$7),INDEX(T_TRANS[],,MATCH("Friend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"&amp;MATCH(G$7,L_FRIENDS,0),T_TRANS[#Headers],0)))-
SUMPRODUCT(--(T_TRANS[Split Type]="Split Unequal - Amt"),--(T_TRANS[Paid By]=$B19),INDEX(T_TRANS[],,MATCH("Friend "&amp;MATCH(G$7,L_FRIENDS,0),T_TRANS[#Headers],0))),2)
)),"")</f>
        <v>#ERROR!</v>
      </c>
      <c r="H19" s="65" t="str">
        <f>IFERROR(IF(OR($B19="",H$7=""),"",MAX(0,ROUND(
(SUMIFS(T_TRANS[Amount],T_TRANS[Split Type],"Split Equal",T_TRANS[Paid By],H$7)/C_NUMFRIENDS)+
 SUMPRODUCT(--(T_TRANS[Split Type]="Split Unequal - %"),--(T_TRANS[Paid By]=H$7),T_TRANS[Amount],INDEX(T_TRANS[],,MATCH("Friend "&amp;MATCH($B19,L_FRIENDS,0),T_TRANS[#Headers],0)))+
SUMPRODUCT(--(T_TRANS[Split Type]="Split Unequal - Amt"),--(T_TRANS[Paid By]=H$7),INDEX(T_TRANS[],,MATCH("Friend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"&amp;MATCH(H$7,L_FRIENDS,0),T_TRANS[#Headers],0)))-
SUMPRODUCT(--(T_TRANS[Split Type]="Split Unequal - Amt"),--(T_TRANS[Paid By]=$B19),INDEX(T_TRANS[],,MATCH("Friend "&amp;MATCH(H$7,L_FRIENDS,0),T_TRANS[#Headers],0))),2)
)),"")</f>
        <v>#ERROR!</v>
      </c>
      <c r="I19" s="65" t="str">
        <f>IFERROR(IF(OR($B19="",I$7=""),"",MAX(0,ROUND(
(SUMIFS(T_TRANS[Amount],T_TRANS[Split Type],"Split Equal",T_TRANS[Paid By],I$7)/C_NUMFRIENDS)+
 SUMPRODUCT(--(T_TRANS[Split Type]="Split Unequal - %"),--(T_TRANS[Paid By]=I$7),T_TRANS[Amount],INDEX(T_TRANS[],,MATCH("Friend "&amp;MATCH($B19,L_FRIENDS,0),T_TRANS[#Headers],0)))+
SUMPRODUCT(--(T_TRANS[Split Type]="Split Unequal - Amt"),--(T_TRANS[Paid By]=I$7),INDEX(T_TRANS[],,MATCH("Friend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"&amp;MATCH(I$7,L_FRIENDS,0),T_TRANS[#Headers],0)))-
SUMPRODUCT(--(T_TRANS[Split Type]="Split Unequal - Amt"),--(T_TRANS[Paid By]=$B19),INDEX(T_TRANS[],,MATCH("Friend "&amp;MATCH(I$7,L_FRIENDS,0),T_TRANS[#Headers],0))),2)
)),"")</f>
        <v>#ERROR!</v>
      </c>
      <c r="J19" s="65" t="str">
        <f>IFERROR(IF(OR($B19="",J$7=""),"",MAX(0,ROUND(
(SUMIFS(T_TRANS[Amount],T_TRANS[Split Type],"Split Equal",T_TRANS[Paid By],J$7)/C_NUMFRIENDS)+
 SUMPRODUCT(--(T_TRANS[Split Type]="Split Unequal - %"),--(T_TRANS[Paid By]=J$7),T_TRANS[Amount],INDEX(T_TRANS[],,MATCH("Friend "&amp;MATCH($B19,L_FRIENDS,0),T_TRANS[#Headers],0)))+
SUMPRODUCT(--(T_TRANS[Split Type]="Split Unequal - Amt"),--(T_TRANS[Paid By]=J$7),INDEX(T_TRANS[],,MATCH("Friend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"&amp;MATCH(J$7,L_FRIENDS,0),T_TRANS[#Headers],0)))-
SUMPRODUCT(--(T_TRANS[Split Type]="Split Unequal - Amt"),--(T_TRANS[Paid By]=$B19),INDEX(T_TRANS[],,MATCH("Friend "&amp;MATCH(J$7,L_FRIENDS,0),T_TRANS[#Headers],0))),2)
)),"")</f>
        <v>#ERROR!</v>
      </c>
      <c r="K19" s="65" t="str">
        <f>IFERROR(IF(OR($B19="",K$7=""),"",MAX(0,ROUND(
(SUMIFS(T_TRANS[Amount],T_TRANS[Split Type],"Split Equal",T_TRANS[Paid By],K$7)/C_NUMFRIENDS)+
 SUMPRODUCT(--(T_TRANS[Split Type]="Split Unequal - %"),--(T_TRANS[Paid By]=K$7),T_TRANS[Amount],INDEX(T_TRANS[],,MATCH("Friend "&amp;MATCH($B19,L_FRIENDS,0),T_TRANS[#Headers],0)))+
SUMPRODUCT(--(T_TRANS[Split Type]="Split Unequal - Amt"),--(T_TRANS[Paid By]=K$7),INDEX(T_TRANS[],,MATCH("Friend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"&amp;MATCH(K$7,L_FRIENDS,0),T_TRANS[#Headers],0)))-
SUMPRODUCT(--(T_TRANS[Split Type]="Split Unequal - Amt"),--(T_TRANS[Paid By]=$B19),INDEX(T_TRANS[],,MATCH("Friend "&amp;MATCH(K$7,L_FRIENDS,0),T_TRANS[#Headers],0))),2)
)),"")</f>
        <v>#ERROR!</v>
      </c>
      <c r="L19" s="65" t="str">
        <f>IFERROR(IF(OR($B19="",L$7=""),"",MAX(0,ROUND(
(SUMIFS(T_TRANS[Amount],T_TRANS[Split Type],"Split Equal",T_TRANS[Paid By],L$7)/C_NUMFRIENDS)+
 SUMPRODUCT(--(T_TRANS[Split Type]="Split Unequal - %"),--(T_TRANS[Paid By]=L$7),T_TRANS[Amount],INDEX(T_TRANS[],,MATCH("Friend "&amp;MATCH($B19,L_FRIENDS,0),T_TRANS[#Headers],0)))+
SUMPRODUCT(--(T_TRANS[Split Type]="Split Unequal - Amt"),--(T_TRANS[Paid By]=L$7),INDEX(T_TRANS[],,MATCH("Friend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"&amp;MATCH(L$7,L_FRIENDS,0),T_TRANS[#Headers],0)))-
SUMPRODUCT(--(T_TRANS[Split Type]="Split Unequal - Amt"),--(T_TRANS[Paid By]=$B19),INDEX(T_TRANS[],,MATCH("Friend "&amp;MATCH(L$7,L_FRIENDS,0),T_TRANS[#Headers],0))),2)
)),"")</f>
        <v>#ERROR!</v>
      </c>
      <c r="M19" s="65" t="str">
        <f>IFERROR(IF(OR($B19="",M$7=""),"",MAX(0,ROUND(
(SUMIFS(T_TRANS[Amount],T_TRANS[Split Type],"Split Equal",T_TRANS[Paid By],M$7)/C_NUMFRIENDS)+
 SUMPRODUCT(--(T_TRANS[Split Type]="Split Unequal - %"),--(T_TRANS[Paid By]=M$7),T_TRANS[Amount],INDEX(T_TRANS[],,MATCH("Friend "&amp;MATCH($B19,L_FRIENDS,0),T_TRANS[#Headers],0)))+
SUMPRODUCT(--(T_TRANS[Split Type]="Split Unequal - Amt"),--(T_TRANS[Paid By]=M$7),INDEX(T_TRANS[],,MATCH("Friend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"&amp;MATCH(M$7,L_FRIENDS,0),T_TRANS[#Headers],0)))-
SUMPRODUCT(--(T_TRANS[Split Type]="Split Unequal - Amt"),--(T_TRANS[Paid By]=$B19),INDEX(T_TRANS[],,MATCH("Friend "&amp;MATCH(M$7,L_FRIENDS,0),T_TRANS[#Headers],0))),2)
)),"")</f>
        <v>#ERROR!</v>
      </c>
      <c r="N19" s="65" t="str">
        <f>IFERROR(IF(OR($B19="",N$7=""),"",MAX(0,ROUND(
(SUMIFS(T_TRANS[Amount],T_TRANS[Split Type],"Split Equal",T_TRANS[Paid By],N$7)/C_NUMFRIENDS)+
 SUMPRODUCT(--(T_TRANS[Split Type]="Split Unequal - %"),--(T_TRANS[Paid By]=N$7),T_TRANS[Amount],INDEX(T_TRANS[],,MATCH("Friend "&amp;MATCH($B19,L_FRIENDS,0),T_TRANS[#Headers],0)))+
SUMPRODUCT(--(T_TRANS[Split Type]="Split Unequal - Amt"),--(T_TRANS[Paid By]=N$7),INDEX(T_TRANS[],,MATCH("Friend "&amp;MATCH($B19,L_FRIENDS,0),T_TRANS[#Headers],0)))-
(SUMIFS(T_TRANS[Amount],T_TRANS[Split Type],"Split Equal",T_TRANS[Paid By],$B19)/C_NUMFRIENDS)-
SUMPRODUCT(--(T_TRANS[Split Type]="Split Unequal - %"),--(T_TRANS[Paid By]=$B19),T_TRANS[Amount],INDEX(T_TRANS[],,MATCH("Friend "&amp;MATCH(N$7,L_FRIENDS,0),T_TRANS[#Headers],0)))-
SUMPRODUCT(--(T_TRANS[Split Type]="Split Unequal - Amt"),--(T_TRANS[Paid By]=$B19),INDEX(T_TRANS[],,MATCH("Friend "&amp;MATCH(N$7,L_FRIENDS,0),T_TRANS[#Headers],0))),2)
)),"")</f>
        <v>#ERROR!</v>
      </c>
      <c r="O19" s="2"/>
      <c r="P19" s="64" t="str">
        <f t="shared" si="1"/>
        <v>  </v>
      </c>
      <c r="Q19" s="45"/>
    </row>
    <row r="20" ht="7.5" customHeight="1">
      <c r="A20" s="4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45"/>
    </row>
    <row r="21" ht="15.75" customHeight="1">
      <c r="A21" s="46"/>
      <c r="B21" s="66" t="s">
        <v>56</v>
      </c>
      <c r="C21" s="64" t="str">
        <f t="shared" ref="C21:N21" si="2">IF(C7="","",SUM(C8:C19))</f>
        <v>  </v>
      </c>
      <c r="D21" s="64" t="str">
        <f t="shared" si="2"/>
        <v>  </v>
      </c>
      <c r="E21" s="64" t="str">
        <f t="shared" si="2"/>
        <v>  </v>
      </c>
      <c r="F21" s="64" t="str">
        <f t="shared" si="2"/>
        <v>  </v>
      </c>
      <c r="G21" s="64" t="str">
        <f t="shared" si="2"/>
        <v>  </v>
      </c>
      <c r="H21" s="64" t="str">
        <f t="shared" si="2"/>
        <v>  </v>
      </c>
      <c r="I21" s="64" t="str">
        <f t="shared" si="2"/>
        <v>  </v>
      </c>
      <c r="J21" s="64" t="str">
        <f t="shared" si="2"/>
        <v>  </v>
      </c>
      <c r="K21" s="64" t="str">
        <f t="shared" si="2"/>
        <v>  </v>
      </c>
      <c r="L21" s="64" t="str">
        <f t="shared" si="2"/>
        <v>  </v>
      </c>
      <c r="M21" s="64" t="str">
        <f t="shared" si="2"/>
        <v>  </v>
      </c>
      <c r="N21" s="64" t="str">
        <f t="shared" si="2"/>
        <v>  </v>
      </c>
      <c r="O21" s="2"/>
      <c r="P21" s="67"/>
      <c r="Q21" s="45"/>
    </row>
    <row r="22" ht="15.75" customHeight="1">
      <c r="A22" s="4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45"/>
    </row>
    <row r="23" ht="15.75" customHeight="1">
      <c r="A23" s="46"/>
      <c r="B23" s="2"/>
      <c r="C23" s="2"/>
      <c r="D23" s="2"/>
      <c r="E23" s="2"/>
      <c r="F23" s="2"/>
      <c r="G23" s="2"/>
      <c r="H23" s="2"/>
      <c r="I23" s="2"/>
      <c r="J23" s="2"/>
      <c r="K23" s="68" t="s">
        <v>56</v>
      </c>
      <c r="L23" s="40"/>
      <c r="M23" s="69" t="s">
        <v>57</v>
      </c>
      <c r="N23" s="40"/>
      <c r="O23" s="2"/>
      <c r="P23" s="2"/>
      <c r="Q23" s="45"/>
    </row>
    <row r="24" ht="15.75" customHeight="1">
      <c r="A24" s="4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45"/>
    </row>
    <row r="25" ht="27.0" customHeight="1">
      <c r="A25" s="46"/>
      <c r="B25" s="70" t="s">
        <v>54</v>
      </c>
      <c r="C25" s="71" t="s">
        <v>63</v>
      </c>
      <c r="D25" s="71" t="s">
        <v>64</v>
      </c>
      <c r="E25" s="71" t="s">
        <v>55</v>
      </c>
      <c r="F25" s="72" t="s">
        <v>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45"/>
    </row>
    <row r="26" ht="15.75" customHeight="1">
      <c r="A26" s="46"/>
      <c r="B26" s="73" t="str">
        <f t="shared" ref="B26:B37" si="3">B8</f>
        <v/>
      </c>
      <c r="C26" s="74" t="str">
        <f>IFERROR(IF($B26="","",ROUND(SUMIF(T_TRANS[Paid By],$B26,T_TRANS[Amount]),2)),"")</f>
        <v>#ERROR!</v>
      </c>
      <c r="D26" s="75" t="str">
        <f>IFERROR(IF($B26="","",ROUND((SUMIFS(T_TRANS[Amount],T_TRANS[Split Type],"Split Equal")/C_NUMFRIENDS)+ SUMPRODUCT(--(T_TRANS[Split Type]="Split Unequal - %"),T_TRANS[Amount],INDEX(T_TRANS[],,MATCH("Friend "&amp;MATCH($B26,L_FRIENDS,0),T_TRANS[#Headers],0)))+ SUMPRODUCT(--(T_TRANS[Split Type]="Split Unequal - Amt"),INDEX(T_TRANS[],,MATCH("Friend "&amp;MATCH($B26,L_FRIENDS,0),T_TRANS[#Headers],0))),2)),"")</f>
        <v>#ERROR!</v>
      </c>
      <c r="E26" s="32" t="str">
        <f t="shared" ref="E26:E37" si="4">IFERROR((C26-D26),"")</f>
        <v/>
      </c>
      <c r="F26" s="76" t="str">
        <f t="shared" ref="F26:F37" si="5">IFERROR(ABS(IFERROR(INDEX($C$21:$N$21,MATCH($B26,L_FRIENDS,0))-INDEX($P$8:$P$19,MATCH($B26,L_FRIENDS,0)),""))-ABS(E26),"")</f>
        <v> $ -   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45"/>
    </row>
    <row r="27" ht="15.75" customHeight="1">
      <c r="A27" s="46"/>
      <c r="B27" s="73" t="str">
        <f t="shared" si="3"/>
        <v/>
      </c>
      <c r="C27" s="77" t="str">
        <f>IFERROR(IF($B27="","",ROUND(SUMIF(T_TRANS[Paid By],$B27,T_TRANS[Amount]),2)),"")</f>
        <v>#ERROR!</v>
      </c>
      <c r="D27" s="78" t="str">
        <f>IFERROR(IF($B27="","",ROUND((SUMIFS(T_TRANS[Amount],T_TRANS[Split Type],"Split Equal")/C_NUMFRIENDS)+ SUMPRODUCT(--(T_TRANS[Split Type]="Split Unequal - %"),T_TRANS[Amount],INDEX(T_TRANS[],,MATCH("Friend "&amp;MATCH($B27,L_FRIENDS,0),T_TRANS[#Headers],0)))+ SUMPRODUCT(--(T_TRANS[Split Type]="Split Unequal - Amt"),INDEX(T_TRANS[],,MATCH("Friend "&amp;MATCH($B27,L_FRIENDS,0),T_TRANS[#Headers],0))),2)),"")</f>
        <v>#ERROR!</v>
      </c>
      <c r="E27" s="2" t="str">
        <f t="shared" si="4"/>
        <v/>
      </c>
      <c r="F27" s="79" t="str">
        <f t="shared" si="5"/>
        <v> $ -   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45"/>
    </row>
    <row r="28" ht="15.75" customHeight="1">
      <c r="A28" s="46"/>
      <c r="B28" s="73" t="str">
        <f t="shared" si="3"/>
        <v/>
      </c>
      <c r="C28" s="77" t="str">
        <f>IFERROR(IF($B28="","",ROUND(SUMIF(T_TRANS[Paid By],$B28,T_TRANS[Amount]),2)),"")</f>
        <v>#ERROR!</v>
      </c>
      <c r="D28" s="78" t="str">
        <f>IFERROR(IF($B28="","",ROUND((SUMIFS(T_TRANS[Amount],T_TRANS[Split Type],"Split Equal")/C_NUMFRIENDS)+ SUMPRODUCT(--(T_TRANS[Split Type]="Split Unequal - %"),T_TRANS[Amount],INDEX(T_TRANS[],,MATCH("Friend "&amp;MATCH($B28,L_FRIENDS,0),T_TRANS[#Headers],0)))+ SUMPRODUCT(--(T_TRANS[Split Type]="Split Unequal - Amt"),INDEX(T_TRANS[],,MATCH("Friend "&amp;MATCH($B28,L_FRIENDS,0),T_TRANS[#Headers],0))),2)),"")</f>
        <v>#ERROR!</v>
      </c>
      <c r="E28" s="2" t="str">
        <f t="shared" si="4"/>
        <v/>
      </c>
      <c r="F28" s="79" t="str">
        <f t="shared" si="5"/>
        <v> $ -   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45"/>
    </row>
    <row r="29" ht="15.75" customHeight="1">
      <c r="A29" s="46"/>
      <c r="B29" s="73" t="str">
        <f t="shared" si="3"/>
        <v/>
      </c>
      <c r="C29" s="77" t="str">
        <f>IFERROR(IF($B29="","",ROUND(SUMIF(T_TRANS[Paid By],$B29,T_TRANS[Amount]),2)),"")</f>
        <v>#ERROR!</v>
      </c>
      <c r="D29" s="78" t="str">
        <f>IFERROR(IF($B29="","",ROUND((SUMIFS(T_TRANS[Amount],T_TRANS[Split Type],"Split Equal")/C_NUMFRIENDS)+ SUMPRODUCT(--(T_TRANS[Split Type]="Split Unequal - %"),T_TRANS[Amount],INDEX(T_TRANS[],,MATCH("Friend "&amp;MATCH($B29,L_FRIENDS,0),T_TRANS[#Headers],0)))+ SUMPRODUCT(--(T_TRANS[Split Type]="Split Unequal - Amt"),INDEX(T_TRANS[],,MATCH("Friend "&amp;MATCH($B29,L_FRIENDS,0),T_TRANS[#Headers],0))),2)),"")</f>
        <v>#ERROR!</v>
      </c>
      <c r="E29" s="2" t="str">
        <f t="shared" si="4"/>
        <v/>
      </c>
      <c r="F29" s="79" t="str">
        <f t="shared" si="5"/>
        <v> $ -   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45"/>
    </row>
    <row r="30" ht="15.75" customHeight="1">
      <c r="A30" s="46"/>
      <c r="B30" s="73" t="str">
        <f t="shared" si="3"/>
        <v/>
      </c>
      <c r="C30" s="77" t="str">
        <f>IFERROR(IF($B30="","",ROUND(SUMIF(T_TRANS[Paid By],$B30,T_TRANS[Amount]),2)),"")</f>
        <v>#ERROR!</v>
      </c>
      <c r="D30" s="78" t="str">
        <f>IFERROR(IF($B30="","",ROUND((SUMIFS(T_TRANS[Amount],T_TRANS[Split Type],"Split Equal")/C_NUMFRIENDS)+ SUMPRODUCT(--(T_TRANS[Split Type]="Split Unequal - %"),T_TRANS[Amount],INDEX(T_TRANS[],,MATCH("Friend "&amp;MATCH($B30,L_FRIENDS,0),T_TRANS[#Headers],0)))+ SUMPRODUCT(--(T_TRANS[Split Type]="Split Unequal - Amt"),INDEX(T_TRANS[],,MATCH("Friend "&amp;MATCH($B30,L_FRIENDS,0),T_TRANS[#Headers],0))),2)),"")</f>
        <v>#ERROR!</v>
      </c>
      <c r="E30" s="2" t="str">
        <f t="shared" si="4"/>
        <v/>
      </c>
      <c r="F30" s="79" t="str">
        <f t="shared" si="5"/>
        <v> $ -   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45"/>
    </row>
    <row r="31" ht="15.75" customHeight="1">
      <c r="A31" s="46"/>
      <c r="B31" s="73" t="str">
        <f t="shared" si="3"/>
        <v/>
      </c>
      <c r="C31" s="77" t="str">
        <f>IFERROR(IF($B31="","",ROUND(SUMIF(T_TRANS[Paid By],$B31,T_TRANS[Amount]),2)),"")</f>
        <v>#ERROR!</v>
      </c>
      <c r="D31" s="78" t="str">
        <f>IFERROR(IF($B31="","",ROUND((SUMIFS(T_TRANS[Amount],T_TRANS[Split Type],"Split Equal")/C_NUMFRIENDS)+ SUMPRODUCT(--(T_TRANS[Split Type]="Split Unequal - %"),T_TRANS[Amount],INDEX(T_TRANS[],,MATCH("Friend "&amp;MATCH($B31,L_FRIENDS,0),T_TRANS[#Headers],0)))+ SUMPRODUCT(--(T_TRANS[Split Type]="Split Unequal - Amt"),INDEX(T_TRANS[],,MATCH("Friend "&amp;MATCH($B31,L_FRIENDS,0),T_TRANS[#Headers],0))),2)),"")</f>
        <v>#ERROR!</v>
      </c>
      <c r="E31" s="2" t="str">
        <f t="shared" si="4"/>
        <v/>
      </c>
      <c r="F31" s="79" t="str">
        <f t="shared" si="5"/>
        <v> $ -   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45"/>
    </row>
    <row r="32" ht="15.75" customHeight="1">
      <c r="A32" s="46"/>
      <c r="B32" s="73" t="str">
        <f t="shared" si="3"/>
        <v/>
      </c>
      <c r="C32" s="77" t="str">
        <f>IFERROR(IF($B32="","",ROUND(SUMIF(T_TRANS[Paid By],$B32,T_TRANS[Amount]),2)),"")</f>
        <v>#ERROR!</v>
      </c>
      <c r="D32" s="78" t="str">
        <f>IFERROR(IF($B32="","",ROUND((SUMIFS(T_TRANS[Amount],T_TRANS[Split Type],"Split Equal")/C_NUMFRIENDS)+ SUMPRODUCT(--(T_TRANS[Split Type]="Split Unequal - %"),T_TRANS[Amount],INDEX(T_TRANS[],,MATCH("Friend "&amp;MATCH($B32,L_FRIENDS,0),T_TRANS[#Headers],0)))+ SUMPRODUCT(--(T_TRANS[Split Type]="Split Unequal - Amt"),INDEX(T_TRANS[],,MATCH("Friend "&amp;MATCH($B32,L_FRIENDS,0),T_TRANS[#Headers],0))),2)),"")</f>
        <v>#ERROR!</v>
      </c>
      <c r="E32" s="2" t="str">
        <f t="shared" si="4"/>
        <v/>
      </c>
      <c r="F32" s="79" t="str">
        <f t="shared" si="5"/>
        <v> $ -   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45"/>
    </row>
    <row r="33" ht="15.75" customHeight="1">
      <c r="A33" s="46"/>
      <c r="B33" s="73" t="str">
        <f t="shared" si="3"/>
        <v/>
      </c>
      <c r="C33" s="77" t="str">
        <f>IFERROR(IF($B33="","",ROUND(SUMIF(T_TRANS[Paid By],$B33,T_TRANS[Amount]),2)),"")</f>
        <v>#ERROR!</v>
      </c>
      <c r="D33" s="78" t="str">
        <f>IFERROR(IF($B33="","",ROUND((SUMIFS(T_TRANS[Amount],T_TRANS[Split Type],"Split Equal")/C_NUMFRIENDS)+ SUMPRODUCT(--(T_TRANS[Split Type]="Split Unequal - %"),T_TRANS[Amount],INDEX(T_TRANS[],,MATCH("Friend "&amp;MATCH($B33,L_FRIENDS,0),T_TRANS[#Headers],0)))+ SUMPRODUCT(--(T_TRANS[Split Type]="Split Unequal - Amt"),INDEX(T_TRANS[],,MATCH("Friend "&amp;MATCH($B33,L_FRIENDS,0),T_TRANS[#Headers],0))),2)),"")</f>
        <v>#ERROR!</v>
      </c>
      <c r="E33" s="2" t="str">
        <f t="shared" si="4"/>
        <v/>
      </c>
      <c r="F33" s="79" t="str">
        <f t="shared" si="5"/>
        <v> $ -   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45"/>
    </row>
    <row r="34" ht="15.75" customHeight="1">
      <c r="A34" s="46"/>
      <c r="B34" s="73" t="str">
        <f t="shared" si="3"/>
        <v/>
      </c>
      <c r="C34" s="77" t="str">
        <f>IFERROR(IF($B34="","",ROUND(SUMIF(T_TRANS[Paid By],$B34,T_TRANS[Amount]),2)),"")</f>
        <v>#ERROR!</v>
      </c>
      <c r="D34" s="78" t="str">
        <f>IFERROR(IF($B34="","",ROUND((SUMIFS(T_TRANS[Amount],T_TRANS[Split Type],"Split Equal")/C_NUMFRIENDS)+ SUMPRODUCT(--(T_TRANS[Split Type]="Split Unequal - %"),T_TRANS[Amount],INDEX(T_TRANS[],,MATCH("Friend "&amp;MATCH($B34,L_FRIENDS,0),T_TRANS[#Headers],0)))+ SUMPRODUCT(--(T_TRANS[Split Type]="Split Unequal - Amt"),INDEX(T_TRANS[],,MATCH("Friend "&amp;MATCH($B34,L_FRIENDS,0),T_TRANS[#Headers],0))),2)),"")</f>
        <v>#ERROR!</v>
      </c>
      <c r="E34" s="2" t="str">
        <f t="shared" si="4"/>
        <v/>
      </c>
      <c r="F34" s="79" t="str">
        <f t="shared" si="5"/>
        <v> $ -   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45"/>
    </row>
    <row r="35" ht="15.75" customHeight="1">
      <c r="A35" s="46"/>
      <c r="B35" s="73" t="str">
        <f t="shared" si="3"/>
        <v/>
      </c>
      <c r="C35" s="77" t="str">
        <f>IFERROR(IF($B35="","",ROUND(SUMIF(T_TRANS[Paid By],$B35,T_TRANS[Amount]),2)),"")</f>
        <v>#ERROR!</v>
      </c>
      <c r="D35" s="78" t="str">
        <f>IFERROR(IF($B35="","",ROUND((SUMIFS(T_TRANS[Amount],T_TRANS[Split Type],"Split Equal")/C_NUMFRIENDS)+ SUMPRODUCT(--(T_TRANS[Split Type]="Split Unequal - %"),T_TRANS[Amount],INDEX(T_TRANS[],,MATCH("Friend "&amp;MATCH($B35,L_FRIENDS,0),T_TRANS[#Headers],0)))+ SUMPRODUCT(--(T_TRANS[Split Type]="Split Unequal - Amt"),INDEX(T_TRANS[],,MATCH("Friend "&amp;MATCH($B35,L_FRIENDS,0),T_TRANS[#Headers],0))),2)),"")</f>
        <v>#ERROR!</v>
      </c>
      <c r="E35" s="2" t="str">
        <f t="shared" si="4"/>
        <v/>
      </c>
      <c r="F35" s="45" t="str">
        <f t="shared" si="5"/>
        <v>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45"/>
    </row>
    <row r="36" ht="15.75" customHeight="1">
      <c r="A36" s="46"/>
      <c r="B36" s="73" t="str">
        <f t="shared" si="3"/>
        <v/>
      </c>
      <c r="C36" s="77" t="str">
        <f>IFERROR(IF($B36="","",ROUND(SUMIF(T_TRANS[Paid By],$B36,T_TRANS[Amount]),2)),"")</f>
        <v>#ERROR!</v>
      </c>
      <c r="D36" s="78" t="str">
        <f>IFERROR(IF($B36="","",ROUND((SUMIFS(T_TRANS[Amount],T_TRANS[Split Type],"Split Equal")/C_NUMFRIENDS)+ SUMPRODUCT(--(T_TRANS[Split Type]="Split Unequal - %"),T_TRANS[Amount],INDEX(T_TRANS[],,MATCH("Friend "&amp;MATCH($B36,L_FRIENDS,0),T_TRANS[#Headers],0)))+ SUMPRODUCT(--(T_TRANS[Split Type]="Split Unequal - Amt"),INDEX(T_TRANS[],,MATCH("Friend "&amp;MATCH($B36,L_FRIENDS,0),T_TRANS[#Headers],0))),2)),"")</f>
        <v>#ERROR!</v>
      </c>
      <c r="E36" s="2" t="str">
        <f t="shared" si="4"/>
        <v/>
      </c>
      <c r="F36" s="45" t="str">
        <f t="shared" si="5"/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45"/>
    </row>
    <row r="37" ht="15.75" customHeight="1">
      <c r="A37" s="46"/>
      <c r="B37" s="73" t="str">
        <f t="shared" si="3"/>
        <v/>
      </c>
      <c r="C37" s="80" t="str">
        <f>IFERROR(IF($B37="","",ROUND(SUMIF(T_TRANS[Paid By],$B37,T_TRANS[Amount]),2)),"")</f>
        <v>#ERROR!</v>
      </c>
      <c r="D37" s="81" t="str">
        <f>IFERROR(IF($B37="","",ROUND((SUMIFS(T_TRANS[Amount],T_TRANS[Split Type],"Split Equal")/C_NUMFRIENDS)+ SUMPRODUCT(--(T_TRANS[Split Type]="Split Unequal - %"),T_TRANS[Amount],INDEX(T_TRANS[],,MATCH("Friend "&amp;MATCH($B37,L_FRIENDS,0),T_TRANS[#Headers],0)))+ SUMPRODUCT(--(T_TRANS[Split Type]="Split Unequal - Amt"),INDEX(T_TRANS[],,MATCH("Friend "&amp;MATCH($B37,L_FRIENDS,0),T_TRANS[#Headers],0))),2)),"")</f>
        <v>#ERROR!</v>
      </c>
      <c r="E37" s="82" t="str">
        <f t="shared" si="4"/>
        <v/>
      </c>
      <c r="F37" s="83" t="str">
        <f t="shared" si="5"/>
        <v>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45"/>
    </row>
    <row r="38" ht="15.75" customHeight="1">
      <c r="A38" s="4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45"/>
    </row>
    <row r="39" ht="15.75" customHeight="1">
      <c r="A39" s="46"/>
      <c r="B39" s="2"/>
      <c r="C39" s="67" t="str">
        <f t="shared" ref="C39:D39" si="6">SUM(C26:C37)</f>
        <v>#ERROR!</v>
      </c>
      <c r="D39" s="67" t="str">
        <f t="shared" si="6"/>
        <v>#ERROR!</v>
      </c>
      <c r="E39" s="84"/>
      <c r="F39" s="67" t="str">
        <f>SUM(F26:F37)</f>
        <v> $ -   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45"/>
    </row>
    <row r="40" ht="15.75" customHeight="1">
      <c r="A40" s="4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45"/>
    </row>
    <row r="41" ht="15.75" customHeight="1">
      <c r="A41" s="85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M23:N23"/>
    <mergeCell ref="K23:L23"/>
    <mergeCell ref="E2:F2"/>
    <mergeCell ref="I2:J2"/>
    <mergeCell ref="M2:N2"/>
    <mergeCell ref="E3:F3"/>
    <mergeCell ref="I3:J3"/>
    <mergeCell ref="M3:N3"/>
  </mergeCells>
  <conditionalFormatting sqref="L5:N5">
    <cfRule type="expression" dxfId="7" priority="1">
      <formula>$K$5&gt;0</formula>
    </cfRule>
  </conditionalFormatting>
  <dataValidations>
    <dataValidation type="list" allowBlank="1" showErrorMessage="1" sqref="B3">
      <formula1>L_FRIENDS</formula1>
    </dataValidation>
  </dataValidations>
  <printOptions horizontalCentered="1" verticalCentered="1"/>
  <pageMargins bottom="0.5" footer="0.0" header="0.0" left="0.5" right="0.25" top="0.5"/>
  <pageSetup scale="73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baseType="lpstr" size="7">
      <vt:lpstr>HOME</vt:lpstr>
      <vt:lpstr>EXPENSES</vt:lpstr>
      <vt:lpstr>REPORT</vt:lpstr>
      <vt:lpstr>C_NUMFRIENDS</vt:lpstr>
      <vt:lpstr>I_FRIENDSEL</vt:lpstr>
      <vt:lpstr>L_FRIENDS</vt:lpstr>
      <vt:lpstr>REPORT!Print_Area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2016-09-03T16:40:56Z</dcterms:created>
  <dc:creator>ind zara</dc:creator>
  <cp:lastModifiedBy>ind zara</cp:lastModifiedBy>
  <cp:lastPrinted>2016-09-08T11:25:09Z</cp:lastPrinted>
  <dcterms:modified xsi:type="dcterms:W3CDTF">2016-09-08T13:12:14Z</dcterms:modified>
</cp:coreProperties>
</file>