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161eba75b3cc77f9/Documents/PROJECTS/Designers Dashboard/"/>
    </mc:Choice>
  </mc:AlternateContent>
  <xr:revisionPtr revIDLastSave="1" documentId="13_ncr:1_{9526DF8E-215B-4C44-B02B-B3E09E471282}" xr6:coauthVersionLast="47" xr6:coauthVersionMax="47" xr10:uidLastSave="{BCECF3EB-C6E2-4A9E-9C4D-33612F7C6F4C}"/>
  <bookViews>
    <workbookView xWindow="-98" yWindow="-98" windowWidth="19396" windowHeight="11475" tabRatio="907" activeTab="2" xr2:uid="{00000000-000D-0000-FFFF-FFFF00000000}"/>
  </bookViews>
  <sheets>
    <sheet name="Quotes " sheetId="12" r:id="rId1"/>
    <sheet name="Jobs Pivots" sheetId="20" r:id="rId2"/>
    <sheet name="Enquiry Master Fresh- 2025-2026" sheetId="1" r:id="rId3"/>
    <sheet name="Enquiry Master REV- 2025-2026" sheetId="2" r:id="rId4"/>
    <sheet name="Enquiry Master BUDG- 2025-2026" sheetId="3" r:id="rId5"/>
    <sheet name="QRF" sheetId="14" r:id="rId6"/>
    <sheet name="JOBS" sheetId="4" r:id="rId7"/>
    <sheet name="ADD-ON" sheetId="13" r:id="rId8"/>
    <sheet name="DESIGN HAND OVER" sheetId="7" r:id="rId9"/>
    <sheet name="CS JOBS" sheetId="6" r:id="rId10"/>
  </sheets>
  <definedNames>
    <definedName name="_xlnm._FilterDatabase" localSheetId="9" hidden="1">'CS JOBS'!$A$1:$H$1</definedName>
    <definedName name="_xlnm._FilterDatabase" localSheetId="8" hidden="1">'DESIGN HAND OVER'!$A$1:$H$1</definedName>
    <definedName name="_xlnm._FilterDatabase" localSheetId="4" hidden="1">'Enquiry Master BUDG- 2025-2026'!$A$1:$T$1</definedName>
    <definedName name="_xlnm._FilterDatabase" localSheetId="2" hidden="1">'Enquiry Master Fresh- 2025-2026'!$A$1:$S$851</definedName>
    <definedName name="_xlnm._FilterDatabase" localSheetId="3" hidden="1">'Enquiry Master REV- 2025-2026'!$A$1:$S$1</definedName>
    <definedName name="_xlnm._FilterDatabase" localSheetId="6" hidden="1">JOBS!$A$1:$O$73</definedName>
    <definedName name="_xlnm._FilterDatabase" localSheetId="5" hidden="1">QRF!$A$1:$K$1</definedName>
    <definedName name="_xlcn.WorksheetConnection_EnquiryMasterFresh20252026AM1" hidden="1">'Enquiry Master Fresh- 2025-2026'!$A:$M</definedName>
    <definedName name="_xlcn.WorksheetConnection_EnquiryMasterFresh20252026AS1" hidden="1">'Enquiry Master Fresh- 2025-2026'!$A:$S</definedName>
    <definedName name="_xlcn.WorksheetConnection_NewMasterSheet20252026.xlsxTable21" hidden="1">Table2[]</definedName>
    <definedName name="_xlcn.WorksheetConnection_NewMasterSheet20252026.xlsxTable41" hidden="1">Table4[]</definedName>
  </definedNames>
  <calcPr calcId="191029"/>
  <pivotCaches>
    <pivotCache cacheId="12" r:id="rId11"/>
    <pivotCache cacheId="15" r:id="rId12"/>
    <pivotCache cacheId="18" r:id="rId13"/>
    <pivotCache cacheId="21" r:id="rId14"/>
    <pivotCache cacheId="24" r:id="rId15"/>
    <pivotCache cacheId="27" r:id="rId16"/>
    <pivotCache cacheId="30" r:id="rId17"/>
    <pivotCache cacheId="33" r:id="rId18"/>
    <pivotCache cacheId="36" r:id="rId19"/>
    <pivotCache cacheId="43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New Master Sheet-2025-2026.xlsx!Table4"/>
          <x15:modelTable id="Table2" name="Table2" connection="WorksheetConnection_New Master Sheet-2025-2026.xlsx!Table2"/>
          <x15:modelTable id="Range" name="Range" connection="WorksheetConnection_Enquiry Master Fresh- 2025-2026!$A:$S"/>
          <x15:modelTable id="Range 2" name="Range 2" connection="WorksheetConnection_Enquiry Master Fresh- 2025-2026!$A:$M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RECEIVED_DATE" columnId="RECEIVED_DATE">
                <x16:calculatedTimeColumn columnName="RECEIVED_DATE (Month Index)" columnId="RECEIVED_DATE (Month Index)" contentType="monthsindex" isSelected="1"/>
                <x16:calculatedTimeColumn columnName="RECEIVED_DATE (Month)" columnId="RECEIVED_DATE (Month)" contentType="months" isSelected="1"/>
              </x16:modelTimeGrouping>
              <x16:modelTimeGrouping tableName="Range 2" columnName="RECEIVED_DATE" columnId="RECEIVED_DATE">
                <x16:calculatedTimeColumn columnName="RECEIVED_DATE (Month Index)" columnId="RECEIVED_DATE (Month Index)" contentType="monthsindex" isSelected="1"/>
                <x16:calculatedTimeColumn columnName="RECEIVED_DATE (Month)" columnId="RECEIVED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D976" i="2" l="1" a="1"/>
  <c r="D976" i="2" s="1"/>
  <c r="D975" i="2" a="1"/>
  <c r="D975" i="2" s="1"/>
  <c r="P862" i="1"/>
  <c r="R862" i="1"/>
  <c r="S862" i="1" s="1"/>
  <c r="D862" i="1" a="1"/>
  <c r="D862" i="1" s="1"/>
  <c r="D974" i="2" a="1"/>
  <c r="D974" i="2" s="1"/>
  <c r="D861" i="1" a="1"/>
  <c r="D861" i="1" s="1"/>
  <c r="P861" i="1"/>
  <c r="R861" i="1"/>
  <c r="S861" i="1" s="1"/>
  <c r="P860" i="1"/>
  <c r="R860" i="1"/>
  <c r="S860" i="1" s="1"/>
  <c r="D860" i="1" a="1"/>
  <c r="D860" i="1" s="1"/>
  <c r="D973" i="2" a="1"/>
  <c r="D973" i="2" s="1"/>
  <c r="H99" i="7"/>
  <c r="D972" i="2" a="1"/>
  <c r="D972" i="2" s="1"/>
  <c r="D971" i="2" a="1"/>
  <c r="D971" i="2" s="1"/>
  <c r="D970" i="2" a="1"/>
  <c r="D970" i="2" s="1"/>
  <c r="D859" i="1" a="1"/>
  <c r="D859" i="1" s="1"/>
  <c r="P859" i="1"/>
  <c r="R859" i="1"/>
  <c r="S859" i="1" s="1"/>
  <c r="D858" i="1" a="1"/>
  <c r="D858" i="1" s="1"/>
  <c r="P858" i="1"/>
  <c r="R858" i="1"/>
  <c r="S858" i="1" s="1"/>
  <c r="P857" i="1"/>
  <c r="R857" i="1"/>
  <c r="S857" i="1" s="1"/>
  <c r="D857" i="1" a="1"/>
  <c r="D857" i="1" s="1"/>
  <c r="D969" i="2" a="1"/>
  <c r="D969" i="2" s="1"/>
  <c r="P856" i="1"/>
  <c r="R856" i="1"/>
  <c r="S856" i="1" s="1"/>
  <c r="D856" i="1" a="1"/>
  <c r="D856" i="1" s="1"/>
  <c r="D968" i="2" a="1"/>
  <c r="D968" i="2" s="1"/>
  <c r="D967" i="2" l="1" a="1"/>
  <c r="D967" i="2" s="1"/>
  <c r="H76" i="7"/>
  <c r="H98" i="7"/>
  <c r="H97" i="7"/>
  <c r="P96" i="3"/>
  <c r="R96" i="3"/>
  <c r="S96" i="3" s="1"/>
  <c r="D96" i="3" a="1"/>
  <c r="D96" i="3" s="1"/>
  <c r="D966" i="2" a="1"/>
  <c r="D966" i="2" s="1"/>
  <c r="D965" i="2" a="1"/>
  <c r="D965" i="2" s="1"/>
  <c r="H95" i="7"/>
  <c r="H94" i="7"/>
  <c r="D964" i="2" a="1"/>
  <c r="D964" i="2" s="1"/>
  <c r="D963" i="2" a="1"/>
  <c r="D963" i="2" s="1"/>
  <c r="P855" i="1"/>
  <c r="R855" i="1"/>
  <c r="S855" i="1" s="1"/>
  <c r="D855" i="1" a="1"/>
  <c r="D855" i="1"/>
  <c r="D962" i="2" a="1"/>
  <c r="D962" i="2" s="1"/>
  <c r="D961" i="2" a="1"/>
  <c r="D961" i="2" s="1"/>
  <c r="D95" i="3" a="1"/>
  <c r="D95" i="3" s="1"/>
  <c r="P95" i="3"/>
  <c r="S95" i="3" s="1"/>
  <c r="R95" i="3"/>
  <c r="H96" i="7"/>
  <c r="P854" i="1"/>
  <c r="R854" i="1"/>
  <c r="S854" i="1" s="1"/>
  <c r="D854" i="1" a="1"/>
  <c r="D854" i="1" s="1"/>
  <c r="D960" i="2" a="1"/>
  <c r="D960" i="2" s="1"/>
  <c r="D959" i="2" a="1"/>
  <c r="D959" i="2" s="1"/>
  <c r="D958" i="2" a="1"/>
  <c r="D958" i="2" s="1"/>
  <c r="D957" i="2" a="1"/>
  <c r="D957" i="2" s="1"/>
  <c r="D853" i="1" a="1"/>
  <c r="D853" i="1" s="1"/>
  <c r="P853" i="1"/>
  <c r="R853" i="1"/>
  <c r="S853" i="1" s="1"/>
  <c r="P852" i="1"/>
  <c r="R852" i="1"/>
  <c r="S852" i="1" s="1"/>
  <c r="D852" i="1" a="1"/>
  <c r="D852" i="1" s="1"/>
  <c r="D956" i="2" a="1"/>
  <c r="D956" i="2" s="1"/>
  <c r="D955" i="2" a="1"/>
  <c r="D955" i="2" s="1"/>
  <c r="D954" i="2" a="1"/>
  <c r="D954" i="2" s="1"/>
  <c r="D953" i="2" a="1"/>
  <c r="D953" i="2" s="1"/>
  <c r="D952" i="2" a="1"/>
  <c r="D952" i="2" s="1"/>
  <c r="D849" i="1" a="1"/>
  <c r="D849" i="1" s="1"/>
  <c r="P849" i="1"/>
  <c r="R849" i="1"/>
  <c r="S849" i="1" s="1"/>
  <c r="D851" i="1" a="1"/>
  <c r="D851" i="1" s="1"/>
  <c r="P851" i="1"/>
  <c r="R851" i="1"/>
  <c r="P850" i="1"/>
  <c r="R850" i="1"/>
  <c r="D850" i="1" a="1"/>
  <c r="D850" i="1" s="1"/>
  <c r="S851" i="1" l="1"/>
  <c r="S850" i="1"/>
  <c r="D951" i="2" l="1" a="1"/>
  <c r="D951" i="2" s="1"/>
  <c r="AD7" i="20"/>
  <c r="AE7" i="20" s="1"/>
  <c r="D14" i="6" l="1"/>
  <c r="H105" i="4" l="1"/>
  <c r="O105" i="4" a="1"/>
  <c r="O105" i="4"/>
  <c r="H104" i="4"/>
  <c r="O104" i="4" a="1"/>
  <c r="O104" i="4" s="1"/>
  <c r="H103" i="4"/>
  <c r="O103" i="4" a="1"/>
  <c r="O103" i="4" s="1"/>
  <c r="P848" i="1"/>
  <c r="R848" i="1"/>
  <c r="D848" i="1" a="1"/>
  <c r="D848" i="1" s="1"/>
  <c r="H101" i="4"/>
  <c r="H102" i="4"/>
  <c r="O101" i="4" a="1"/>
  <c r="O101" i="4" s="1"/>
  <c r="O102" i="4" a="1"/>
  <c r="O102" i="4" s="1"/>
  <c r="H99" i="4"/>
  <c r="H100" i="4"/>
  <c r="O99" i="4" a="1"/>
  <c r="O99" i="4" s="1"/>
  <c r="O100" i="4" a="1"/>
  <c r="O100" i="4" s="1"/>
  <c r="S848" i="1" l="1"/>
  <c r="P847" i="1"/>
  <c r="R847" i="1"/>
  <c r="D847" i="1" a="1"/>
  <c r="D847" i="1" s="1"/>
  <c r="F24" i="4"/>
  <c r="D846" i="1" a="1"/>
  <c r="D846" i="1" s="1"/>
  <c r="P846" i="1"/>
  <c r="R846" i="1"/>
  <c r="P845" i="1"/>
  <c r="R845" i="1"/>
  <c r="S845" i="1" s="1"/>
  <c r="D845" i="1" a="1"/>
  <c r="D845" i="1" s="1"/>
  <c r="P844" i="1"/>
  <c r="R844" i="1"/>
  <c r="D844" i="1" a="1"/>
  <c r="D844" i="1" s="1"/>
  <c r="H93" i="7"/>
  <c r="D950" i="2" a="1"/>
  <c r="D950" i="2" s="1"/>
  <c r="D949" i="2" a="1"/>
  <c r="D949" i="2" s="1"/>
  <c r="P843" i="1"/>
  <c r="R843" i="1"/>
  <c r="D843" i="1" a="1"/>
  <c r="D843" i="1" s="1"/>
  <c r="D842" i="1" a="1"/>
  <c r="D842" i="1" s="1"/>
  <c r="P842" i="1"/>
  <c r="R842" i="1"/>
  <c r="P841" i="1"/>
  <c r="R841" i="1"/>
  <c r="D841" i="1" a="1"/>
  <c r="D841" i="1" s="1"/>
  <c r="P840" i="1"/>
  <c r="R840" i="1"/>
  <c r="S840" i="1" s="1"/>
  <c r="D840" i="1" a="1"/>
  <c r="D840" i="1" s="1"/>
  <c r="D839" i="1" a="1"/>
  <c r="D839" i="1" s="1"/>
  <c r="P839" i="1"/>
  <c r="R839" i="1"/>
  <c r="S839" i="1" s="1"/>
  <c r="P838" i="1"/>
  <c r="R838" i="1"/>
  <c r="D838" i="1" a="1"/>
  <c r="D838" i="1" s="1"/>
  <c r="P837" i="1"/>
  <c r="R837" i="1"/>
  <c r="D837" i="1" a="1"/>
  <c r="D837" i="1" s="1"/>
  <c r="D948" i="2" a="1"/>
  <c r="D948" i="2" s="1"/>
  <c r="E97" i="4"/>
  <c r="H98" i="4"/>
  <c r="O98" i="4" a="1"/>
  <c r="O98" i="4" s="1"/>
  <c r="S842" i="1" l="1"/>
  <c r="S837" i="1"/>
  <c r="S841" i="1"/>
  <c r="S838" i="1"/>
  <c r="S844" i="1"/>
  <c r="S843" i="1"/>
  <c r="S847" i="1"/>
  <c r="S846" i="1"/>
  <c r="P94" i="3"/>
  <c r="R94" i="3"/>
  <c r="S94" i="3" s="1"/>
  <c r="D94" i="3" a="1"/>
  <c r="D94" i="3" s="1"/>
  <c r="H92" i="7"/>
  <c r="D947" i="2" a="1"/>
  <c r="D947" i="2" s="1"/>
  <c r="P836" i="1"/>
  <c r="R836" i="1"/>
  <c r="D836" i="1" a="1"/>
  <c r="D836" i="1" s="1"/>
  <c r="P835" i="1"/>
  <c r="R835" i="1"/>
  <c r="D835" i="1" a="1"/>
  <c r="D835" i="1" s="1"/>
  <c r="S835" i="1" l="1"/>
  <c r="S836" i="1"/>
  <c r="R834" i="1"/>
  <c r="P834" i="1"/>
  <c r="D834" i="1" a="1"/>
  <c r="D834" i="1" s="1"/>
  <c r="D946" i="2" a="1"/>
  <c r="D946" i="2" s="1"/>
  <c r="P833" i="1"/>
  <c r="R833" i="1"/>
  <c r="S833" i="1" s="1"/>
  <c r="D833" i="1" a="1"/>
  <c r="D833" i="1" s="1"/>
  <c r="H97" i="4"/>
  <c r="O97" i="4" a="1"/>
  <c r="O97" i="4" s="1"/>
  <c r="P832" i="1"/>
  <c r="R832" i="1"/>
  <c r="D832" i="1" a="1"/>
  <c r="D832" i="1" s="1"/>
  <c r="H96" i="4"/>
  <c r="O96" i="4" a="1"/>
  <c r="O96" i="4" s="1"/>
  <c r="P831" i="1"/>
  <c r="R831" i="1"/>
  <c r="D831" i="1" a="1"/>
  <c r="D831" i="1" s="1"/>
  <c r="H95" i="4"/>
  <c r="O95" i="4" a="1"/>
  <c r="O95" i="4" s="1"/>
  <c r="D945" i="2" a="1"/>
  <c r="D945" i="2" s="1"/>
  <c r="D944" i="2" a="1"/>
  <c r="D944" i="2" s="1"/>
  <c r="D943" i="2" a="1"/>
  <c r="D943" i="2" s="1"/>
  <c r="S832" i="1" l="1"/>
  <c r="S834" i="1"/>
  <c r="S831" i="1"/>
  <c r="P830" i="1"/>
  <c r="R830" i="1"/>
  <c r="D830" i="1" a="1"/>
  <c r="D830" i="1" s="1"/>
  <c r="H91" i="7"/>
  <c r="H90" i="7"/>
  <c r="L3" i="14" a="1"/>
  <c r="L3" i="14" s="1"/>
  <c r="P829" i="1"/>
  <c r="R829" i="1"/>
  <c r="D829" i="1" a="1"/>
  <c r="D829" i="1" s="1"/>
  <c r="X10" i="20"/>
  <c r="W10" i="20"/>
  <c r="R93" i="3"/>
  <c r="S93" i="3" s="1"/>
  <c r="P93" i="3"/>
  <c r="D93" i="3" a="1"/>
  <c r="D93" i="3" s="1"/>
  <c r="S830" i="1" l="1"/>
  <c r="S829" i="1"/>
  <c r="Y10" i="20"/>
  <c r="Z10" i="20"/>
  <c r="P828" i="1"/>
  <c r="R828" i="1"/>
  <c r="D828" i="1" a="1"/>
  <c r="D828" i="1" s="1"/>
  <c r="R827" i="1"/>
  <c r="P827" i="1"/>
  <c r="D827" i="1" a="1"/>
  <c r="D827" i="1" s="1"/>
  <c r="D826" i="1" a="1"/>
  <c r="D826" i="1" s="1"/>
  <c r="P826" i="1"/>
  <c r="R826" i="1"/>
  <c r="D825" i="1" a="1"/>
  <c r="D825" i="1" s="1"/>
  <c r="P825" i="1"/>
  <c r="R825" i="1"/>
  <c r="D824" i="1" a="1"/>
  <c r="D824" i="1" s="1"/>
  <c r="P824" i="1"/>
  <c r="R824" i="1"/>
  <c r="D823" i="1" a="1"/>
  <c r="D823" i="1" s="1"/>
  <c r="P823" i="1"/>
  <c r="R823" i="1"/>
  <c r="D822" i="1" a="1"/>
  <c r="D822" i="1" s="1"/>
  <c r="P822" i="1"/>
  <c r="R822" i="1"/>
  <c r="P821" i="1"/>
  <c r="R821" i="1"/>
  <c r="D821" i="1" a="1"/>
  <c r="D821" i="1" s="1"/>
  <c r="P820" i="1"/>
  <c r="R820" i="1"/>
  <c r="D820" i="1" a="1"/>
  <c r="D820" i="1" s="1"/>
  <c r="L2" i="14" a="1"/>
  <c r="L2" i="14" s="1"/>
  <c r="H94" i="4"/>
  <c r="O94" i="4" a="1"/>
  <c r="O94" i="4" s="1"/>
  <c r="H93" i="4"/>
  <c r="O93" i="4" a="1"/>
  <c r="O93" i="4" s="1"/>
  <c r="D819" i="1" a="1"/>
  <c r="D819" i="1" s="1"/>
  <c r="P819" i="1"/>
  <c r="R819" i="1"/>
  <c r="P818" i="1"/>
  <c r="R818" i="1"/>
  <c r="D818" i="1" a="1"/>
  <c r="D818" i="1" s="1"/>
  <c r="D942" i="2" a="1"/>
  <c r="D942" i="2" s="1"/>
  <c r="D941" i="2" a="1"/>
  <c r="D941" i="2" s="1"/>
  <c r="D940" i="2" a="1"/>
  <c r="D940" i="2" s="1"/>
  <c r="D939" i="2" a="1"/>
  <c r="D939" i="2" s="1"/>
  <c r="D938" i="2" a="1"/>
  <c r="D938" i="2" s="1"/>
  <c r="P817" i="1"/>
  <c r="R817" i="1"/>
  <c r="D817" i="1" a="1"/>
  <c r="D817" i="1" s="1"/>
  <c r="D816" i="1" a="1"/>
  <c r="D816" i="1" s="1"/>
  <c r="P816" i="1"/>
  <c r="R816" i="1"/>
  <c r="P815" i="1"/>
  <c r="R815" i="1"/>
  <c r="D815" i="1" a="1"/>
  <c r="D815" i="1" s="1"/>
  <c r="D937" i="2" a="1"/>
  <c r="D937" i="2" s="1"/>
  <c r="H88" i="4"/>
  <c r="H89" i="4"/>
  <c r="H90" i="4"/>
  <c r="H91" i="4"/>
  <c r="O88" i="4" a="1"/>
  <c r="O88" i="4" s="1"/>
  <c r="O89" i="4" a="1"/>
  <c r="O89" i="4" s="1"/>
  <c r="O90" i="4" a="1"/>
  <c r="O90" i="4" s="1"/>
  <c r="H92" i="4"/>
  <c r="O92" i="4" a="1"/>
  <c r="O92" i="4" s="1"/>
  <c r="O91" i="4" a="1"/>
  <c r="O91" i="4" s="1"/>
  <c r="H89" i="7"/>
  <c r="D936" i="2" a="1"/>
  <c r="D936" i="2" s="1"/>
  <c r="D935" i="2" a="1"/>
  <c r="D935" i="2" s="1"/>
  <c r="D934" i="2" a="1"/>
  <c r="D934" i="2" s="1"/>
  <c r="D814" i="1" a="1"/>
  <c r="D814" i="1" s="1"/>
  <c r="P814" i="1"/>
  <c r="R814" i="1"/>
  <c r="P811" i="1"/>
  <c r="R811" i="1"/>
  <c r="P812" i="1"/>
  <c r="R812" i="1"/>
  <c r="P813" i="1"/>
  <c r="R813" i="1"/>
  <c r="D813" i="1" a="1"/>
  <c r="D813" i="1" s="1"/>
  <c r="H88" i="7"/>
  <c r="H87" i="4"/>
  <c r="O87" i="4" a="1"/>
  <c r="O87" i="4" s="1"/>
  <c r="O83" i="4" a="1"/>
  <c r="O83" i="4" s="1"/>
  <c r="O84" i="4" a="1"/>
  <c r="O84" i="4" s="1"/>
  <c r="H86" i="4"/>
  <c r="O86" i="4" a="1"/>
  <c r="O86" i="4" s="1"/>
  <c r="D812" i="1" a="1"/>
  <c r="D812" i="1" s="1"/>
  <c r="D811" i="1" a="1"/>
  <c r="D811" i="1" s="1"/>
  <c r="H84" i="4"/>
  <c r="H87" i="7"/>
  <c r="S823" i="1" l="1"/>
  <c r="S828" i="1"/>
  <c r="S816" i="1"/>
  <c r="S825" i="1"/>
  <c r="S827" i="1"/>
  <c r="S819" i="1"/>
  <c r="S822" i="1"/>
  <c r="S820" i="1"/>
  <c r="S824" i="1"/>
  <c r="S814" i="1"/>
  <c r="S826" i="1"/>
  <c r="S813" i="1"/>
  <c r="S811" i="1"/>
  <c r="S817" i="1"/>
  <c r="S818" i="1"/>
  <c r="S812" i="1"/>
  <c r="S815" i="1"/>
  <c r="S821" i="1"/>
  <c r="R92" i="3"/>
  <c r="P92" i="3"/>
  <c r="D92" i="3" a="1"/>
  <c r="D92" i="3" s="1"/>
  <c r="D933" i="2" a="1"/>
  <c r="D933" i="2" s="1"/>
  <c r="S92" i="3" l="1"/>
  <c r="D932" i="2" a="1"/>
  <c r="D932" i="2" s="1"/>
  <c r="H85" i="4"/>
  <c r="O85" i="4" a="1"/>
  <c r="O85" i="4" s="1"/>
  <c r="D810" i="1" a="1"/>
  <c r="D810" i="1" s="1"/>
  <c r="P810" i="1"/>
  <c r="R810" i="1"/>
  <c r="P809" i="1"/>
  <c r="R809" i="1"/>
  <c r="D809" i="1" a="1"/>
  <c r="D809" i="1" s="1"/>
  <c r="D91" i="3" a="1"/>
  <c r="D91" i="3" s="1"/>
  <c r="R91" i="3"/>
  <c r="P91" i="3"/>
  <c r="S810" i="1" l="1"/>
  <c r="S809" i="1"/>
  <c r="S91" i="3"/>
  <c r="P808" i="1"/>
  <c r="R808" i="1"/>
  <c r="D808" i="1" a="1"/>
  <c r="D808" i="1" s="1"/>
  <c r="D931" i="2" a="1"/>
  <c r="D931" i="2" s="1"/>
  <c r="D930" i="2" a="1"/>
  <c r="D930" i="2" s="1"/>
  <c r="D929" i="2" a="1"/>
  <c r="D929" i="2" s="1"/>
  <c r="D928" i="2" a="1"/>
  <c r="D928" i="2" s="1"/>
  <c r="P807" i="1"/>
  <c r="R807" i="1"/>
  <c r="D807" i="1" a="1"/>
  <c r="D807" i="1" s="1"/>
  <c r="P90" i="3"/>
  <c r="R90" i="3"/>
  <c r="D90" i="3" a="1"/>
  <c r="D90" i="3" s="1"/>
  <c r="D806" i="1" a="1"/>
  <c r="D806" i="1" s="1"/>
  <c r="P806" i="1"/>
  <c r="R806" i="1"/>
  <c r="P805" i="1"/>
  <c r="R805" i="1"/>
  <c r="S805" i="1" s="1"/>
  <c r="D805" i="1" a="1"/>
  <c r="D805" i="1" s="1"/>
  <c r="D927" i="2" a="1"/>
  <c r="D927" i="2" s="1"/>
  <c r="D926" i="2" a="1"/>
  <c r="D926" i="2" s="1"/>
  <c r="D925" i="2" a="1"/>
  <c r="D925" i="2" s="1"/>
  <c r="N12" i="20"/>
  <c r="N13" i="20"/>
  <c r="H86" i="7"/>
  <c r="D89" i="3" a="1"/>
  <c r="D89" i="3" s="1"/>
  <c r="P89" i="3"/>
  <c r="S89" i="3" s="1"/>
  <c r="R89" i="3"/>
  <c r="D88" i="3" a="1"/>
  <c r="D88" i="3" s="1"/>
  <c r="P88" i="3"/>
  <c r="R88" i="3"/>
  <c r="P804" i="1"/>
  <c r="R804" i="1"/>
  <c r="S804" i="1" s="1"/>
  <c r="D804" i="1" a="1"/>
  <c r="D804" i="1" s="1"/>
  <c r="D924" i="2"/>
  <c r="D924" i="2" a="1"/>
  <c r="D923" i="2" a="1"/>
  <c r="D923" i="2" s="1"/>
  <c r="P87" i="3"/>
  <c r="R87" i="3"/>
  <c r="D87" i="3" a="1"/>
  <c r="D87" i="3" s="1"/>
  <c r="H83" i="4"/>
  <c r="S808" i="1" l="1"/>
  <c r="S807" i="1"/>
  <c r="S87" i="3"/>
  <c r="S88" i="3"/>
  <c r="S806" i="1"/>
  <c r="S90" i="3"/>
  <c r="D922" i="2" a="1"/>
  <c r="D922" i="2" s="1"/>
  <c r="D921" i="2"/>
  <c r="D921" i="2" a="1"/>
  <c r="D920" i="2"/>
  <c r="D920" i="2" a="1"/>
  <c r="D919" i="2" a="1"/>
  <c r="D919" i="2" s="1"/>
  <c r="D918" i="2" a="1"/>
  <c r="D918" i="2" s="1"/>
  <c r="D917" i="2" a="1"/>
  <c r="D917" i="2" s="1"/>
  <c r="D916" i="2" a="1"/>
  <c r="D916" i="2" s="1"/>
  <c r="D915" i="2" a="1"/>
  <c r="D915" i="2" s="1"/>
  <c r="D914" i="2" l="1" a="1"/>
  <c r="D914" i="2" s="1"/>
  <c r="H27" i="4"/>
  <c r="O27" i="4" a="1"/>
  <c r="O27" i="4" s="1"/>
  <c r="D803" i="1" a="1"/>
  <c r="D803" i="1" s="1"/>
  <c r="P803" i="1"/>
  <c r="R803" i="1"/>
  <c r="D802" i="1" a="1"/>
  <c r="D802" i="1" s="1"/>
  <c r="P802" i="1"/>
  <c r="R802" i="1"/>
  <c r="D913" i="2" a="1"/>
  <c r="D913" i="2" s="1"/>
  <c r="D912" i="2" a="1"/>
  <c r="D912" i="2" s="1"/>
  <c r="D911" i="2" a="1"/>
  <c r="D911" i="2" s="1"/>
  <c r="D910" i="2" a="1"/>
  <c r="D910" i="2" s="1"/>
  <c r="P801" i="1"/>
  <c r="R801" i="1"/>
  <c r="S801" i="1" s="1"/>
  <c r="D801" i="1" a="1"/>
  <c r="D801" i="1" s="1"/>
  <c r="H82" i="4"/>
  <c r="O82" i="4" a="1"/>
  <c r="O82" i="4" s="1"/>
  <c r="D909" i="2" a="1"/>
  <c r="D909" i="2" s="1"/>
  <c r="D908" i="2" a="1"/>
  <c r="D908" i="2" s="1"/>
  <c r="D907" i="2" a="1"/>
  <c r="D907" i="2" s="1"/>
  <c r="D906" i="2" a="1"/>
  <c r="D906" i="2" s="1"/>
  <c r="D905" i="2" a="1"/>
  <c r="D905" i="2" s="1"/>
  <c r="D904" i="2" a="1"/>
  <c r="D904" i="2" s="1"/>
  <c r="D903" i="2" a="1"/>
  <c r="D903" i="2" s="1"/>
  <c r="D800" i="1" a="1"/>
  <c r="D800" i="1" s="1"/>
  <c r="P800" i="1"/>
  <c r="R800" i="1"/>
  <c r="P799" i="1"/>
  <c r="R799" i="1"/>
  <c r="D799" i="1" a="1"/>
  <c r="D799" i="1" s="1"/>
  <c r="D902" i="2" a="1"/>
  <c r="D902" i="2" s="1"/>
  <c r="P798" i="1"/>
  <c r="R798" i="1"/>
  <c r="D798" i="1" a="1"/>
  <c r="D798" i="1" s="1"/>
  <c r="D901" i="2" a="1"/>
  <c r="D901" i="2" s="1"/>
  <c r="P797" i="1"/>
  <c r="R797" i="1"/>
  <c r="D797" i="1" a="1"/>
  <c r="D797" i="1" s="1"/>
  <c r="P796" i="1"/>
  <c r="R796" i="1"/>
  <c r="D796" i="1" a="1"/>
  <c r="D796" i="1" s="1"/>
  <c r="D900" i="2" a="1"/>
  <c r="D900" i="2" s="1"/>
  <c r="D899" i="2" a="1"/>
  <c r="D899" i="2" s="1"/>
  <c r="H81" i="4"/>
  <c r="O81" i="4" a="1"/>
  <c r="O81" i="4" s="1"/>
  <c r="D795" i="1" a="1"/>
  <c r="D795" i="1" s="1"/>
  <c r="P795" i="1"/>
  <c r="R795" i="1"/>
  <c r="D794" i="1" a="1"/>
  <c r="D794" i="1" s="1"/>
  <c r="P794" i="1"/>
  <c r="R794" i="1"/>
  <c r="P793" i="1"/>
  <c r="R793" i="1"/>
  <c r="D793" i="1" a="1"/>
  <c r="D793" i="1" s="1"/>
  <c r="D898" i="2" a="1"/>
  <c r="D898" i="2" s="1"/>
  <c r="P792" i="1"/>
  <c r="R792" i="1"/>
  <c r="D792" i="1" a="1"/>
  <c r="D792" i="1" s="1"/>
  <c r="D897" i="2" a="1"/>
  <c r="D897" i="2" s="1"/>
  <c r="P791" i="1"/>
  <c r="R791" i="1"/>
  <c r="D791" i="1" a="1"/>
  <c r="D791" i="1" s="1"/>
  <c r="P789" i="1"/>
  <c r="R789" i="1"/>
  <c r="P790" i="1"/>
  <c r="R790" i="1"/>
  <c r="D790" i="1" a="1"/>
  <c r="D790" i="1" s="1"/>
  <c r="S797" i="1" l="1"/>
  <c r="S798" i="1"/>
  <c r="S803" i="1"/>
  <c r="S802" i="1"/>
  <c r="S794" i="1"/>
  <c r="S795" i="1"/>
  <c r="S796" i="1"/>
  <c r="S800" i="1"/>
  <c r="S799" i="1"/>
  <c r="S791" i="1"/>
  <c r="S792" i="1"/>
  <c r="S793" i="1"/>
  <c r="S790" i="1"/>
  <c r="S789" i="1"/>
  <c r="D789" i="1" a="1"/>
  <c r="D789" i="1" s="1"/>
  <c r="D896" i="2" a="1"/>
  <c r="D896" i="2" s="1"/>
  <c r="P788" i="1"/>
  <c r="R788" i="1"/>
  <c r="D788" i="1" a="1"/>
  <c r="D788" i="1" s="1"/>
  <c r="D895" i="2" a="1"/>
  <c r="D895" i="2" s="1"/>
  <c r="D894" i="2" a="1"/>
  <c r="D894" i="2" s="1"/>
  <c r="S788" i="1" l="1"/>
  <c r="D787" i="1" a="1"/>
  <c r="D787" i="1" s="1"/>
  <c r="P787" i="1"/>
  <c r="R787" i="1"/>
  <c r="P786" i="1"/>
  <c r="R786" i="1"/>
  <c r="D786" i="1" a="1"/>
  <c r="D786" i="1" s="1"/>
  <c r="D893" i="2" a="1"/>
  <c r="D893" i="2" s="1"/>
  <c r="D892" i="2" a="1"/>
  <c r="D892" i="2" s="1"/>
  <c r="D891" i="2" a="1"/>
  <c r="D891" i="2" s="1"/>
  <c r="D890" i="2" a="1"/>
  <c r="D890" i="2" s="1"/>
  <c r="D889" i="2" a="1"/>
  <c r="D889" i="2" s="1"/>
  <c r="D888" i="2" a="1"/>
  <c r="D888" i="2" s="1"/>
  <c r="D887" i="2" a="1"/>
  <c r="D887" i="2" s="1"/>
  <c r="D886" i="2" a="1"/>
  <c r="D886" i="2" s="1"/>
  <c r="P785" i="1"/>
  <c r="R785" i="1"/>
  <c r="D785" i="1" a="1"/>
  <c r="D785" i="1" s="1"/>
  <c r="D885" i="2" a="1"/>
  <c r="D885" i="2" s="1"/>
  <c r="D884" i="2"/>
  <c r="D884" i="2" a="1"/>
  <c r="D883" i="2" a="1"/>
  <c r="D883" i="2" s="1"/>
  <c r="D882" i="2" a="1"/>
  <c r="D882" i="2" s="1"/>
  <c r="D881" i="2" a="1"/>
  <c r="D881" i="2" s="1"/>
  <c r="D880" i="2" a="1"/>
  <c r="D880" i="2" s="1"/>
  <c r="D879" i="2" a="1"/>
  <c r="D879" i="2" s="1"/>
  <c r="P784" i="1"/>
  <c r="R784" i="1"/>
  <c r="D784" i="1" a="1"/>
  <c r="D784" i="1" s="1"/>
  <c r="D783" i="1" a="1"/>
  <c r="D783" i="1" s="1"/>
  <c r="P783" i="1"/>
  <c r="R783" i="1"/>
  <c r="D782" i="1" a="1"/>
  <c r="D782" i="1" s="1"/>
  <c r="P782" i="1"/>
  <c r="R782" i="1"/>
  <c r="D781" i="1" a="1"/>
  <c r="D781" i="1" s="1"/>
  <c r="P781" i="1"/>
  <c r="R781" i="1"/>
  <c r="D780" i="1" a="1"/>
  <c r="D780" i="1" s="1"/>
  <c r="P780" i="1"/>
  <c r="R780" i="1"/>
  <c r="P779" i="1"/>
  <c r="R779" i="1"/>
  <c r="D779" i="1" a="1"/>
  <c r="D779" i="1" s="1"/>
  <c r="D778" i="1" a="1"/>
  <c r="D778" i="1" s="1"/>
  <c r="P778" i="1"/>
  <c r="R778" i="1"/>
  <c r="P777" i="1"/>
  <c r="R777" i="1"/>
  <c r="D777" i="1" a="1"/>
  <c r="D777" i="1" s="1"/>
  <c r="D878" i="2" a="1"/>
  <c r="D878" i="2" s="1"/>
  <c r="D877" i="2" a="1"/>
  <c r="D877" i="2" s="1"/>
  <c r="D876" i="2" a="1"/>
  <c r="D876" i="2" s="1"/>
  <c r="D875" i="2" a="1"/>
  <c r="D875" i="2" s="1"/>
  <c r="D874" i="2" a="1"/>
  <c r="D874" i="2" s="1"/>
  <c r="D873" i="2" a="1"/>
  <c r="D873" i="2" s="1"/>
  <c r="D872" i="2" a="1"/>
  <c r="D872" i="2" s="1"/>
  <c r="H85" i="7"/>
  <c r="H84" i="7"/>
  <c r="P776" i="1"/>
  <c r="R776" i="1"/>
  <c r="D776" i="1" a="1"/>
  <c r="D776" i="1" s="1"/>
  <c r="D871" i="2" a="1"/>
  <c r="D871" i="2" s="1"/>
  <c r="D870" i="2" a="1"/>
  <c r="D870" i="2" s="1"/>
  <c r="S783" i="1" l="1"/>
  <c r="S784" i="1"/>
  <c r="S787" i="1"/>
  <c r="S778" i="1"/>
  <c r="S781" i="1"/>
  <c r="S776" i="1"/>
  <c r="S777" i="1"/>
  <c r="S780" i="1"/>
  <c r="S785" i="1"/>
  <c r="S782" i="1"/>
  <c r="S779" i="1"/>
  <c r="S786" i="1"/>
  <c r="D16" i="13"/>
  <c r="P775" i="1"/>
  <c r="R775" i="1"/>
  <c r="D775" i="1" a="1"/>
  <c r="D775" i="1" s="1"/>
  <c r="D869" i="2" a="1"/>
  <c r="D869" i="2" s="1"/>
  <c r="R86" i="3"/>
  <c r="P86" i="3"/>
  <c r="D86" i="3" a="1"/>
  <c r="D86" i="3" s="1"/>
  <c r="D868" i="2" a="1"/>
  <c r="D868" i="2" s="1"/>
  <c r="D867" i="2" a="1"/>
  <c r="D867" i="2" s="1"/>
  <c r="D774" i="1" a="1"/>
  <c r="D774" i="1" s="1"/>
  <c r="P774" i="1"/>
  <c r="R774" i="1"/>
  <c r="P773" i="1"/>
  <c r="R773" i="1"/>
  <c r="S773" i="1" s="1"/>
  <c r="D773" i="1" a="1"/>
  <c r="D773" i="1" s="1"/>
  <c r="H83" i="7"/>
  <c r="D866" i="2" a="1"/>
  <c r="D866" i="2" s="1"/>
  <c r="P85" i="3"/>
  <c r="R85" i="3"/>
  <c r="D85" i="3" a="1"/>
  <c r="D85" i="3" s="1"/>
  <c r="D865" i="2" a="1"/>
  <c r="D865" i="2" s="1"/>
  <c r="D864" i="2" a="1"/>
  <c r="D864" i="2" s="1"/>
  <c r="P772" i="1"/>
  <c r="R772" i="1"/>
  <c r="D772" i="1" a="1"/>
  <c r="D772" i="1" s="1"/>
  <c r="D863" i="2"/>
  <c r="D863" i="2" a="1"/>
  <c r="D862" i="2" a="1"/>
  <c r="D862" i="2" s="1"/>
  <c r="D861" i="2" a="1"/>
  <c r="D861" i="2" s="1"/>
  <c r="D860" i="2" a="1"/>
  <c r="D860" i="2" s="1"/>
  <c r="P771" i="1"/>
  <c r="R771" i="1"/>
  <c r="D771" i="1" a="1"/>
  <c r="D771" i="1" s="1"/>
  <c r="P770" i="1"/>
  <c r="R770" i="1"/>
  <c r="D770" i="1" a="1"/>
  <c r="D770" i="1" s="1"/>
  <c r="P769" i="1"/>
  <c r="R769" i="1"/>
  <c r="D769" i="1" a="1"/>
  <c r="D769" i="1" s="1"/>
  <c r="P768" i="1"/>
  <c r="R768" i="1"/>
  <c r="D768" i="1" a="1"/>
  <c r="D768" i="1" s="1"/>
  <c r="D859" i="2" a="1"/>
  <c r="D859" i="2" s="1"/>
  <c r="S768" i="1" l="1"/>
  <c r="S85" i="3"/>
  <c r="S770" i="1"/>
  <c r="S775" i="1"/>
  <c r="S769" i="1"/>
  <c r="S771" i="1"/>
  <c r="S772" i="1"/>
  <c r="S774" i="1"/>
  <c r="S86" i="3"/>
  <c r="D858" i="2" a="1"/>
  <c r="D858" i="2" s="1"/>
  <c r="P767" i="1"/>
  <c r="R767" i="1"/>
  <c r="D767" i="1" a="1"/>
  <c r="D767" i="1" s="1"/>
  <c r="S767" i="1" l="1"/>
  <c r="D857" i="2" a="1"/>
  <c r="D857" i="2" s="1"/>
  <c r="D856" i="2" a="1"/>
  <c r="D856" i="2" s="1"/>
  <c r="D855" i="2" l="1" a="1"/>
  <c r="D855" i="2" s="1"/>
  <c r="D854" i="2" a="1"/>
  <c r="D854" i="2" s="1"/>
  <c r="D853" i="2" a="1"/>
  <c r="D853" i="2" s="1"/>
  <c r="P766" i="1"/>
  <c r="R766" i="1"/>
  <c r="D766" i="1" a="1"/>
  <c r="D766" i="1" s="1"/>
  <c r="S766" i="1" l="1"/>
  <c r="D765" i="1" a="1"/>
  <c r="D765" i="1" s="1"/>
  <c r="P765" i="1"/>
  <c r="R765" i="1"/>
  <c r="P764" i="1"/>
  <c r="R764" i="1"/>
  <c r="D764" i="1" a="1"/>
  <c r="D764" i="1" s="1"/>
  <c r="D852" i="2" a="1"/>
  <c r="D852" i="2" s="1"/>
  <c r="H80" i="4"/>
  <c r="O80" i="4" a="1"/>
  <c r="O80" i="4" s="1"/>
  <c r="P763" i="1"/>
  <c r="R763" i="1"/>
  <c r="D763" i="1" a="1"/>
  <c r="D763" i="1" s="1"/>
  <c r="P762" i="1"/>
  <c r="R762" i="1"/>
  <c r="D762" i="1" a="1"/>
  <c r="D762" i="1" s="1"/>
  <c r="P761" i="1"/>
  <c r="R761" i="1"/>
  <c r="D761" i="1" a="1"/>
  <c r="D761" i="1" s="1"/>
  <c r="D851" i="2" a="1"/>
  <c r="D851" i="2" s="1"/>
  <c r="D850" i="2" a="1"/>
  <c r="D850" i="2" s="1"/>
  <c r="P760" i="1"/>
  <c r="R760" i="1"/>
  <c r="S760" i="1" s="1"/>
  <c r="D760" i="1" a="1"/>
  <c r="D760" i="1" s="1"/>
  <c r="P759" i="1"/>
  <c r="R759" i="1"/>
  <c r="D759" i="1" a="1"/>
  <c r="D759" i="1" s="1"/>
  <c r="D849" i="2" a="1"/>
  <c r="D849" i="2" s="1"/>
  <c r="H82" i="7"/>
  <c r="D848" i="2" a="1"/>
  <c r="D848" i="2" s="1"/>
  <c r="D847" i="2" a="1"/>
  <c r="D847" i="2" s="1"/>
  <c r="H81" i="7"/>
  <c r="D846" i="2" a="1"/>
  <c r="D846" i="2" s="1"/>
  <c r="D845" i="2" a="1"/>
  <c r="D845" i="2" s="1"/>
  <c r="S765" i="1" l="1"/>
  <c r="S762" i="1"/>
  <c r="S759" i="1"/>
  <c r="S761" i="1"/>
  <c r="S764" i="1"/>
  <c r="S763" i="1"/>
  <c r="D844" i="2" a="1"/>
  <c r="D844" i="2" s="1"/>
  <c r="D843" i="2" a="1"/>
  <c r="D843" i="2" s="1"/>
  <c r="D842" i="2" a="1"/>
  <c r="D842" i="2" s="1"/>
  <c r="P758" i="1"/>
  <c r="R758" i="1"/>
  <c r="D758" i="1" a="1"/>
  <c r="D758" i="1" s="1"/>
  <c r="D841" i="2" a="1"/>
  <c r="D841" i="2" s="1"/>
  <c r="D840" i="2" a="1"/>
  <c r="D840" i="2" s="1"/>
  <c r="D839" i="2" a="1"/>
  <c r="D839" i="2" s="1"/>
  <c r="D838" i="2" a="1"/>
  <c r="D838" i="2" s="1"/>
  <c r="D837" i="2" a="1"/>
  <c r="D837" i="2" s="1"/>
  <c r="D836" i="2" a="1"/>
  <c r="D836" i="2" s="1"/>
  <c r="D835" i="2" a="1"/>
  <c r="D835" i="2" s="1"/>
  <c r="D757" i="1" a="1"/>
  <c r="D757" i="1" s="1"/>
  <c r="P757" i="1"/>
  <c r="R757" i="1"/>
  <c r="D756" i="1" a="1"/>
  <c r="D756" i="1" s="1"/>
  <c r="P756" i="1"/>
  <c r="R756" i="1"/>
  <c r="D755" i="1" a="1"/>
  <c r="D755" i="1" s="1"/>
  <c r="P755" i="1"/>
  <c r="R755" i="1"/>
  <c r="D754" i="1" a="1"/>
  <c r="D754" i="1" s="1"/>
  <c r="P754" i="1"/>
  <c r="R754" i="1"/>
  <c r="P753" i="1"/>
  <c r="R753" i="1"/>
  <c r="D753" i="1" a="1"/>
  <c r="D753" i="1" s="1"/>
  <c r="P752" i="1"/>
  <c r="R752" i="1"/>
  <c r="D752" i="1" a="1"/>
  <c r="D752" i="1" s="1"/>
  <c r="D834" i="2" a="1"/>
  <c r="D834" i="2" s="1"/>
  <c r="D833" i="2" a="1"/>
  <c r="D833" i="2" s="1"/>
  <c r="P751" i="1"/>
  <c r="R751" i="1"/>
  <c r="D751" i="1" a="1"/>
  <c r="D751" i="1" s="1"/>
  <c r="D832" i="2" a="1"/>
  <c r="D832" i="2" s="1"/>
  <c r="D831" i="2" a="1"/>
  <c r="D831" i="2" s="1"/>
  <c r="F57" i="4"/>
  <c r="N14" i="20" s="1"/>
  <c r="F58" i="4"/>
  <c r="D830" i="2" a="1"/>
  <c r="D830" i="2" s="1"/>
  <c r="D829" i="2" a="1"/>
  <c r="D829" i="2" s="1"/>
  <c r="S751" i="1" l="1"/>
  <c r="S753" i="1"/>
  <c r="S755" i="1"/>
  <c r="S754" i="1"/>
  <c r="S757" i="1"/>
  <c r="S756" i="1"/>
  <c r="S758" i="1"/>
  <c r="S752" i="1"/>
  <c r="D749" i="1" a="1"/>
  <c r="D749" i="1" s="1"/>
  <c r="P749" i="1"/>
  <c r="R749" i="1"/>
  <c r="D750" i="1" a="1"/>
  <c r="D750" i="1" s="1"/>
  <c r="P750" i="1"/>
  <c r="R750" i="1"/>
  <c r="P748" i="1"/>
  <c r="R748" i="1"/>
  <c r="D748" i="1" a="1"/>
  <c r="D748" i="1" s="1"/>
  <c r="D828" i="2" a="1"/>
  <c r="D828" i="2" s="1"/>
  <c r="D827" i="2" a="1"/>
  <c r="D827" i="2" s="1"/>
  <c r="H77" i="4"/>
  <c r="H78" i="4"/>
  <c r="O77" i="4" a="1"/>
  <c r="O77" i="4" s="1"/>
  <c r="O78" i="4" a="1"/>
  <c r="O78" i="4" s="1"/>
  <c r="D3" i="3" a="1"/>
  <c r="D3" i="3" s="1"/>
  <c r="D4" i="3" a="1"/>
  <c r="D4" i="3"/>
  <c r="D5" i="3" a="1"/>
  <c r="D5" i="3" s="1"/>
  <c r="D6" i="3" a="1"/>
  <c r="D6" i="3" s="1"/>
  <c r="D7" i="3" a="1"/>
  <c r="D7" i="3" s="1"/>
  <c r="D8" i="3" a="1"/>
  <c r="D8" i="3"/>
  <c r="D9" i="3" a="1"/>
  <c r="D9" i="3" s="1"/>
  <c r="D10" i="3" a="1"/>
  <c r="D10" i="3" s="1"/>
  <c r="D11" i="3" a="1"/>
  <c r="D11" i="3" s="1"/>
  <c r="D12" i="3" a="1"/>
  <c r="D12" i="3"/>
  <c r="D13" i="3" a="1"/>
  <c r="D13" i="3" s="1"/>
  <c r="D14" i="3" a="1"/>
  <c r="D14" i="3" s="1"/>
  <c r="D15" i="3" a="1"/>
  <c r="D15" i="3" s="1"/>
  <c r="D16" i="3" a="1"/>
  <c r="D16" i="3"/>
  <c r="D17" i="3" a="1"/>
  <c r="D17" i="3" s="1"/>
  <c r="D18" i="3" a="1"/>
  <c r="D18" i="3" s="1"/>
  <c r="D19" i="3" a="1"/>
  <c r="D19" i="3" s="1"/>
  <c r="D20" i="3" a="1"/>
  <c r="D20" i="3"/>
  <c r="D21" i="3" a="1"/>
  <c r="D21" i="3" s="1"/>
  <c r="D22" i="3" a="1"/>
  <c r="D22" i="3" s="1"/>
  <c r="D23" i="3" a="1"/>
  <c r="D23" i="3" s="1"/>
  <c r="D24" i="3" a="1"/>
  <c r="D24" i="3"/>
  <c r="D25" i="3" a="1"/>
  <c r="D25" i="3" s="1"/>
  <c r="D26" i="3" a="1"/>
  <c r="D26" i="3" s="1"/>
  <c r="D27" i="3" a="1"/>
  <c r="D27" i="3" s="1"/>
  <c r="D28" i="3" a="1"/>
  <c r="D28" i="3"/>
  <c r="D29" i="3" a="1"/>
  <c r="D29" i="3" s="1"/>
  <c r="D30" i="3" a="1"/>
  <c r="D30" i="3" s="1"/>
  <c r="D31" i="3" a="1"/>
  <c r="D31" i="3" s="1"/>
  <c r="D32" i="3" a="1"/>
  <c r="D32" i="3"/>
  <c r="D33" i="3" a="1"/>
  <c r="D33" i="3" s="1"/>
  <c r="D34" i="3" a="1"/>
  <c r="D34" i="3" s="1"/>
  <c r="D35" i="3" a="1"/>
  <c r="D35" i="3" s="1"/>
  <c r="D36" i="3" a="1"/>
  <c r="D36" i="3"/>
  <c r="D37" i="3" a="1"/>
  <c r="D37" i="3" s="1"/>
  <c r="D38" i="3" a="1"/>
  <c r="D38" i="3" s="1"/>
  <c r="D39" i="3" a="1"/>
  <c r="D39" i="3" s="1"/>
  <c r="D40" i="3" a="1"/>
  <c r="D40" i="3"/>
  <c r="D41" i="3" a="1"/>
  <c r="D41" i="3" s="1"/>
  <c r="D42" i="3" a="1"/>
  <c r="D42" i="3" s="1"/>
  <c r="D43" i="3" a="1"/>
  <c r="D43" i="3" s="1"/>
  <c r="D44" i="3" a="1"/>
  <c r="D44" i="3"/>
  <c r="D45" i="3" a="1"/>
  <c r="D45" i="3" s="1"/>
  <c r="D46" i="3" a="1"/>
  <c r="D46" i="3" s="1"/>
  <c r="D47" i="3" a="1"/>
  <c r="D47" i="3" s="1"/>
  <c r="D48" i="3" a="1"/>
  <c r="D48" i="3"/>
  <c r="D49" i="3" a="1"/>
  <c r="D49" i="3" s="1"/>
  <c r="D50" i="3" a="1"/>
  <c r="D50" i="3" s="1"/>
  <c r="D51" i="3" a="1"/>
  <c r="D51" i="3" s="1"/>
  <c r="D52" i="3" a="1"/>
  <c r="D52" i="3"/>
  <c r="D53" i="3" a="1"/>
  <c r="D53" i="3" s="1"/>
  <c r="D54" i="3" a="1"/>
  <c r="D54" i="3" s="1"/>
  <c r="D55" i="3" a="1"/>
  <c r="D55" i="3" s="1"/>
  <c r="D56" i="3" a="1"/>
  <c r="D56" i="3"/>
  <c r="D57" i="3" a="1"/>
  <c r="D57" i="3" s="1"/>
  <c r="D58" i="3" a="1"/>
  <c r="D58" i="3" s="1"/>
  <c r="D59" i="3" a="1"/>
  <c r="D59" i="3" s="1"/>
  <c r="D60" i="3" a="1"/>
  <c r="D60" i="3"/>
  <c r="D61" i="3" a="1"/>
  <c r="D61" i="3" s="1"/>
  <c r="D62" i="3" a="1"/>
  <c r="D62" i="3" s="1"/>
  <c r="D63" i="3" a="1"/>
  <c r="D63" i="3" s="1"/>
  <c r="D64" i="3" a="1"/>
  <c r="D64" i="3"/>
  <c r="D65" i="3" a="1"/>
  <c r="D65" i="3" s="1"/>
  <c r="D66" i="3" a="1"/>
  <c r="D66" i="3" s="1"/>
  <c r="D67" i="3" a="1"/>
  <c r="D67" i="3" s="1"/>
  <c r="D68" i="3" a="1"/>
  <c r="D68" i="3"/>
  <c r="D69" i="3" a="1"/>
  <c r="D69" i="3" s="1"/>
  <c r="D70" i="3" a="1"/>
  <c r="D70" i="3" s="1"/>
  <c r="D71" i="3" a="1"/>
  <c r="D71" i="3" s="1"/>
  <c r="D72" i="3" a="1"/>
  <c r="D72" i="3"/>
  <c r="D73" i="3" a="1"/>
  <c r="D73" i="3" s="1"/>
  <c r="D74" i="3" a="1"/>
  <c r="D74" i="3" s="1"/>
  <c r="D75" i="3" a="1"/>
  <c r="D75" i="3" s="1"/>
  <c r="D76" i="3" a="1"/>
  <c r="D76" i="3"/>
  <c r="D77" i="3" a="1"/>
  <c r="D77" i="3" s="1"/>
  <c r="D78" i="3" a="1"/>
  <c r="D78" i="3" s="1"/>
  <c r="D79" i="3" a="1"/>
  <c r="D79" i="3" s="1"/>
  <c r="D80" i="3" a="1"/>
  <c r="D80" i="3"/>
  <c r="D81" i="3" a="1"/>
  <c r="D81" i="3" s="1"/>
  <c r="D82" i="3" a="1"/>
  <c r="D82" i="3" s="1"/>
  <c r="D83" i="3" a="1"/>
  <c r="D83" i="3" s="1"/>
  <c r="D84" i="3" a="1"/>
  <c r="D84" i="3"/>
  <c r="D2" i="3" a="1"/>
  <c r="D2" i="3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 s="1"/>
  <c r="D524" i="2" a="1"/>
  <c r="D524" i="2" s="1"/>
  <c r="D525" i="2" a="1"/>
  <c r="D525" i="2" s="1"/>
  <c r="D526" i="2" a="1"/>
  <c r="D526" i="2" s="1"/>
  <c r="D527" i="2" a="1"/>
  <c r="D527" i="2" s="1"/>
  <c r="D528" i="2" a="1"/>
  <c r="D528" i="2" s="1"/>
  <c r="D529" i="2" a="1"/>
  <c r="D529" i="2" s="1"/>
  <c r="D530" i="2" a="1"/>
  <c r="D530" i="2" s="1"/>
  <c r="D531" i="2" a="1"/>
  <c r="D531" i="2" s="1"/>
  <c r="D532" i="2" a="1"/>
  <c r="D532" i="2" s="1"/>
  <c r="D533" i="2" a="1"/>
  <c r="D533" i="2" s="1"/>
  <c r="D534" i="2" a="1"/>
  <c r="D534" i="2" s="1"/>
  <c r="D535" i="2" a="1"/>
  <c r="D535" i="2" s="1"/>
  <c r="D536" i="2" a="1"/>
  <c r="D536" i="2" s="1"/>
  <c r="D537" i="2" a="1"/>
  <c r="D537" i="2" s="1"/>
  <c r="D538" i="2" a="1"/>
  <c r="D538" i="2" s="1"/>
  <c r="D539" i="2" a="1"/>
  <c r="D539" i="2" s="1"/>
  <c r="D540" i="2" a="1"/>
  <c r="D540" i="2" s="1"/>
  <c r="D541" i="2" a="1"/>
  <c r="D541" i="2" s="1"/>
  <c r="D542" i="2" a="1"/>
  <c r="D542" i="2" s="1"/>
  <c r="D543" i="2" a="1"/>
  <c r="D543" i="2" s="1"/>
  <c r="D544" i="2" a="1"/>
  <c r="D544" i="2" s="1"/>
  <c r="D545" i="2" a="1"/>
  <c r="D545" i="2" s="1"/>
  <c r="D546" i="2" a="1"/>
  <c r="D546" i="2" s="1"/>
  <c r="D547" i="2" a="1"/>
  <c r="D547" i="2" s="1"/>
  <c r="D548" i="2" a="1"/>
  <c r="D548" i="2" s="1"/>
  <c r="D549" i="2" a="1"/>
  <c r="D549" i="2" s="1"/>
  <c r="D550" i="2" a="1"/>
  <c r="D550" i="2" s="1"/>
  <c r="D551" i="2" a="1"/>
  <c r="D551" i="2" s="1"/>
  <c r="D552" i="2" a="1"/>
  <c r="D552" i="2" s="1"/>
  <c r="D553" i="2" a="1"/>
  <c r="D553" i="2" s="1"/>
  <c r="D554" i="2" a="1"/>
  <c r="D554" i="2" s="1"/>
  <c r="D555" i="2" a="1"/>
  <c r="D555" i="2" s="1"/>
  <c r="D556" i="2" a="1"/>
  <c r="D556" i="2" s="1"/>
  <c r="D557" i="2" a="1"/>
  <c r="D557" i="2" s="1"/>
  <c r="D558" i="2" a="1"/>
  <c r="D558" i="2" s="1"/>
  <c r="D559" i="2" a="1"/>
  <c r="D559" i="2" s="1"/>
  <c r="D560" i="2" a="1"/>
  <c r="D560" i="2" s="1"/>
  <c r="D561" i="2" a="1"/>
  <c r="D561" i="2" s="1"/>
  <c r="D562" i="2" a="1"/>
  <c r="D562" i="2" s="1"/>
  <c r="D563" i="2" a="1"/>
  <c r="D563" i="2" s="1"/>
  <c r="D564" i="2" a="1"/>
  <c r="D564" i="2" s="1"/>
  <c r="D565" i="2" a="1"/>
  <c r="D565" i="2" s="1"/>
  <c r="D566" i="2" a="1"/>
  <c r="D566" i="2" s="1"/>
  <c r="D567" i="2" a="1"/>
  <c r="D567" i="2" s="1"/>
  <c r="D568" i="2" a="1"/>
  <c r="D568" i="2" s="1"/>
  <c r="D569" i="2" a="1"/>
  <c r="D569" i="2" s="1"/>
  <c r="D570" i="2" a="1"/>
  <c r="D570" i="2" s="1"/>
  <c r="D571" i="2" a="1"/>
  <c r="D571" i="2" s="1"/>
  <c r="D572" i="2" a="1"/>
  <c r="D572" i="2" s="1"/>
  <c r="D573" i="2" a="1"/>
  <c r="D573" i="2" s="1"/>
  <c r="D574" i="2" a="1"/>
  <c r="D574" i="2" s="1"/>
  <c r="D575" i="2" a="1"/>
  <c r="D575" i="2" s="1"/>
  <c r="D576" i="2" a="1"/>
  <c r="D576" i="2" s="1"/>
  <c r="D577" i="2" a="1"/>
  <c r="D577" i="2" s="1"/>
  <c r="D578" i="2" a="1"/>
  <c r="D578" i="2" s="1"/>
  <c r="D579" i="2" a="1"/>
  <c r="D579" i="2" s="1"/>
  <c r="D580" i="2" a="1"/>
  <c r="D580" i="2" s="1"/>
  <c r="D581" i="2" a="1"/>
  <c r="D581" i="2" s="1"/>
  <c r="D582" i="2" a="1"/>
  <c r="D582" i="2" s="1"/>
  <c r="D583" i="2" a="1"/>
  <c r="D583" i="2" s="1"/>
  <c r="D584" i="2" a="1"/>
  <c r="D584" i="2" s="1"/>
  <c r="D585" i="2" a="1"/>
  <c r="D585" i="2" s="1"/>
  <c r="D586" i="2" a="1"/>
  <c r="D586" i="2" s="1"/>
  <c r="D587" i="2" a="1"/>
  <c r="D587" i="2" s="1"/>
  <c r="D588" i="2" a="1"/>
  <c r="D588" i="2" s="1"/>
  <c r="D589" i="2" a="1"/>
  <c r="D589" i="2" s="1"/>
  <c r="D590" i="2" a="1"/>
  <c r="D590" i="2" s="1"/>
  <c r="D591" i="2" a="1"/>
  <c r="D591" i="2" s="1"/>
  <c r="D592" i="2" a="1"/>
  <c r="D592" i="2" s="1"/>
  <c r="D593" i="2" a="1"/>
  <c r="D593" i="2" s="1"/>
  <c r="D594" i="2" a="1"/>
  <c r="D594" i="2" s="1"/>
  <c r="D595" i="2" a="1"/>
  <c r="D595" i="2" s="1"/>
  <c r="D596" i="2" a="1"/>
  <c r="D596" i="2" s="1"/>
  <c r="D597" i="2" a="1"/>
  <c r="D597" i="2" s="1"/>
  <c r="D598" i="2" a="1"/>
  <c r="D598" i="2" s="1"/>
  <c r="D599" i="2" a="1"/>
  <c r="D599" i="2" s="1"/>
  <c r="D600" i="2" a="1"/>
  <c r="D600" i="2" s="1"/>
  <c r="D601" i="2" a="1"/>
  <c r="D601" i="2" s="1"/>
  <c r="D602" i="2" a="1"/>
  <c r="D602" i="2" s="1"/>
  <c r="D603" i="2" a="1"/>
  <c r="D603" i="2" s="1"/>
  <c r="D604" i="2" a="1"/>
  <c r="D604" i="2" s="1"/>
  <c r="D605" i="2" a="1"/>
  <c r="D605" i="2" s="1"/>
  <c r="D606" i="2" a="1"/>
  <c r="D606" i="2" s="1"/>
  <c r="D607" i="2" a="1"/>
  <c r="D607" i="2" s="1"/>
  <c r="D608" i="2" a="1"/>
  <c r="D608" i="2" s="1"/>
  <c r="D609" i="2" a="1"/>
  <c r="D609" i="2" s="1"/>
  <c r="D610" i="2" a="1"/>
  <c r="D610" i="2" s="1"/>
  <c r="D611" i="2" a="1"/>
  <c r="D611" i="2" s="1"/>
  <c r="D612" i="2" a="1"/>
  <c r="D612" i="2" s="1"/>
  <c r="D613" i="2" a="1"/>
  <c r="D613" i="2" s="1"/>
  <c r="D614" i="2" a="1"/>
  <c r="D614" i="2" s="1"/>
  <c r="D615" i="2" a="1"/>
  <c r="D615" i="2" s="1"/>
  <c r="D616" i="2" a="1"/>
  <c r="D616" i="2" s="1"/>
  <c r="D617" i="2" a="1"/>
  <c r="D617" i="2" s="1"/>
  <c r="D618" i="2" a="1"/>
  <c r="D618" i="2" s="1"/>
  <c r="D619" i="2" a="1"/>
  <c r="D619" i="2" s="1"/>
  <c r="D620" i="2" a="1"/>
  <c r="D620" i="2" s="1"/>
  <c r="D621" i="2" a="1"/>
  <c r="D621" i="2" s="1"/>
  <c r="D622" i="2" a="1"/>
  <c r="D622" i="2" s="1"/>
  <c r="D623" i="2" a="1"/>
  <c r="D623" i="2" s="1"/>
  <c r="D624" i="2" a="1"/>
  <c r="D624" i="2" s="1"/>
  <c r="D625" i="2" a="1"/>
  <c r="D625" i="2" s="1"/>
  <c r="D626" i="2" a="1"/>
  <c r="D626" i="2" s="1"/>
  <c r="D627" i="2" a="1"/>
  <c r="D627" i="2" s="1"/>
  <c r="D628" i="2" a="1"/>
  <c r="D628" i="2" s="1"/>
  <c r="D629" i="2" a="1"/>
  <c r="D629" i="2" s="1"/>
  <c r="D630" i="2" a="1"/>
  <c r="D630" i="2" s="1"/>
  <c r="D631" i="2" a="1"/>
  <c r="D631" i="2" s="1"/>
  <c r="D632" i="2" a="1"/>
  <c r="D632" i="2" s="1"/>
  <c r="D633" i="2" a="1"/>
  <c r="D633" i="2" s="1"/>
  <c r="D634" i="2" a="1"/>
  <c r="D634" i="2" s="1"/>
  <c r="D635" i="2" a="1"/>
  <c r="D635" i="2" s="1"/>
  <c r="D636" i="2" a="1"/>
  <c r="D636" i="2" s="1"/>
  <c r="D637" i="2" a="1"/>
  <c r="D637" i="2" s="1"/>
  <c r="D638" i="2" a="1"/>
  <c r="D638" i="2" s="1"/>
  <c r="D639" i="2" a="1"/>
  <c r="D639" i="2" s="1"/>
  <c r="D640" i="2" a="1"/>
  <c r="D640" i="2" s="1"/>
  <c r="D641" i="2" a="1"/>
  <c r="D641" i="2" s="1"/>
  <c r="D642" i="2" a="1"/>
  <c r="D642" i="2" s="1"/>
  <c r="D643" i="2" a="1"/>
  <c r="D643" i="2" s="1"/>
  <c r="D644" i="2" a="1"/>
  <c r="D644" i="2" s="1"/>
  <c r="D645" i="2" a="1"/>
  <c r="D645" i="2" s="1"/>
  <c r="D646" i="2" a="1"/>
  <c r="D646" i="2" s="1"/>
  <c r="D647" i="2" a="1"/>
  <c r="D647" i="2" s="1"/>
  <c r="D648" i="2" a="1"/>
  <c r="D648" i="2" s="1"/>
  <c r="D649" i="2" a="1"/>
  <c r="D649" i="2" s="1"/>
  <c r="D650" i="2" a="1"/>
  <c r="D650" i="2" s="1"/>
  <c r="D651" i="2" a="1"/>
  <c r="D651" i="2" s="1"/>
  <c r="D652" i="2" a="1"/>
  <c r="D652" i="2" s="1"/>
  <c r="D653" i="2" a="1"/>
  <c r="D653" i="2" s="1"/>
  <c r="D654" i="2" a="1"/>
  <c r="D654" i="2" s="1"/>
  <c r="D655" i="2" a="1"/>
  <c r="D655" i="2" s="1"/>
  <c r="D656" i="2" a="1"/>
  <c r="D656" i="2" s="1"/>
  <c r="D657" i="2" a="1"/>
  <c r="D657" i="2" s="1"/>
  <c r="D658" i="2" a="1"/>
  <c r="D658" i="2" s="1"/>
  <c r="D659" i="2" a="1"/>
  <c r="D659" i="2" s="1"/>
  <c r="D660" i="2" a="1"/>
  <c r="D660" i="2" s="1"/>
  <c r="D661" i="2" a="1"/>
  <c r="D661" i="2" s="1"/>
  <c r="D662" i="2" a="1"/>
  <c r="D662" i="2" s="1"/>
  <c r="D663" i="2" a="1"/>
  <c r="D663" i="2" s="1"/>
  <c r="D664" i="2" a="1"/>
  <c r="D664" i="2" s="1"/>
  <c r="D665" i="2" a="1"/>
  <c r="D665" i="2" s="1"/>
  <c r="D666" i="2" a="1"/>
  <c r="D666" i="2" s="1"/>
  <c r="D667" i="2" a="1"/>
  <c r="D667" i="2" s="1"/>
  <c r="D668" i="2" a="1"/>
  <c r="D668" i="2" s="1"/>
  <c r="D669" i="2" a="1"/>
  <c r="D669" i="2" s="1"/>
  <c r="D670" i="2" a="1"/>
  <c r="D670" i="2" s="1"/>
  <c r="D671" i="2" a="1"/>
  <c r="D671" i="2" s="1"/>
  <c r="D672" i="2" a="1"/>
  <c r="D672" i="2" s="1"/>
  <c r="D673" i="2" a="1"/>
  <c r="D673" i="2" s="1"/>
  <c r="D674" i="2" a="1"/>
  <c r="D674" i="2" s="1"/>
  <c r="D675" i="2" a="1"/>
  <c r="D675" i="2" s="1"/>
  <c r="D676" i="2" a="1"/>
  <c r="D676" i="2" s="1"/>
  <c r="D677" i="2" a="1"/>
  <c r="D677" i="2" s="1"/>
  <c r="D678" i="2" a="1"/>
  <c r="D678" i="2" s="1"/>
  <c r="D679" i="2" a="1"/>
  <c r="D679" i="2" s="1"/>
  <c r="D680" i="2" a="1"/>
  <c r="D680" i="2" s="1"/>
  <c r="D681" i="2" a="1"/>
  <c r="D681" i="2" s="1"/>
  <c r="D682" i="2" a="1"/>
  <c r="D682" i="2" s="1"/>
  <c r="D683" i="2" a="1"/>
  <c r="D683" i="2" s="1"/>
  <c r="D684" i="2" a="1"/>
  <c r="D684" i="2"/>
  <c r="D685" i="2" a="1"/>
  <c r="D685" i="2" s="1"/>
  <c r="D686" i="2" a="1"/>
  <c r="D686" i="2" s="1"/>
  <c r="D687" i="2" a="1"/>
  <c r="D687" i="2" s="1"/>
  <c r="D688" i="2" a="1"/>
  <c r="D688" i="2" s="1"/>
  <c r="D689" i="2" a="1"/>
  <c r="D689" i="2" s="1"/>
  <c r="D690" i="2" a="1"/>
  <c r="D690" i="2" s="1"/>
  <c r="D691" i="2" a="1"/>
  <c r="D691" i="2" s="1"/>
  <c r="D692" i="2" a="1"/>
  <c r="D692" i="2" s="1"/>
  <c r="D693" i="2" a="1"/>
  <c r="D693" i="2" s="1"/>
  <c r="D694" i="2" a="1"/>
  <c r="D694" i="2" s="1"/>
  <c r="D695" i="2" a="1"/>
  <c r="D695" i="2" s="1"/>
  <c r="D696" i="2" a="1"/>
  <c r="D696" i="2" s="1"/>
  <c r="D697" i="2" a="1"/>
  <c r="D697" i="2" s="1"/>
  <c r="D698" i="2" a="1"/>
  <c r="D698" i="2" s="1"/>
  <c r="D699" i="2" a="1"/>
  <c r="D699" i="2" s="1"/>
  <c r="D700" i="2" a="1"/>
  <c r="D700" i="2" s="1"/>
  <c r="D701" i="2" a="1"/>
  <c r="D701" i="2" s="1"/>
  <c r="D702" i="2" a="1"/>
  <c r="D702" i="2" s="1"/>
  <c r="D703" i="2" a="1"/>
  <c r="D703" i="2" s="1"/>
  <c r="D704" i="2" a="1"/>
  <c r="D704" i="2" s="1"/>
  <c r="D705" i="2" a="1"/>
  <c r="D705" i="2" s="1"/>
  <c r="D706" i="2" a="1"/>
  <c r="D706" i="2" s="1"/>
  <c r="D707" i="2" a="1"/>
  <c r="D707" i="2" s="1"/>
  <c r="D708" i="2" a="1"/>
  <c r="D708" i="2" s="1"/>
  <c r="D709" i="2" a="1"/>
  <c r="D709" i="2" s="1"/>
  <c r="D710" i="2" a="1"/>
  <c r="D710" i="2"/>
  <c r="D711" i="2" a="1"/>
  <c r="D711" i="2" s="1"/>
  <c r="D712" i="2" a="1"/>
  <c r="D712" i="2" s="1"/>
  <c r="D713" i="2" a="1"/>
  <c r="D713" i="2" s="1"/>
  <c r="D714" i="2" a="1"/>
  <c r="D714" i="2" s="1"/>
  <c r="D715" i="2" a="1"/>
  <c r="D715" i="2" s="1"/>
  <c r="D716" i="2" a="1"/>
  <c r="D716" i="2" s="1"/>
  <c r="D717" i="2" a="1"/>
  <c r="D717" i="2" s="1"/>
  <c r="D718" i="2" a="1"/>
  <c r="D718" i="2" s="1"/>
  <c r="D719" i="2" a="1"/>
  <c r="D719" i="2" s="1"/>
  <c r="D720" i="2" a="1"/>
  <c r="D720" i="2" s="1"/>
  <c r="D721" i="2" a="1"/>
  <c r="D721" i="2" s="1"/>
  <c r="D722" i="2" a="1"/>
  <c r="D722" i="2"/>
  <c r="D723" i="2" a="1"/>
  <c r="D723" i="2" s="1"/>
  <c r="D724" i="2" a="1"/>
  <c r="D724" i="2" s="1"/>
  <c r="D725" i="2" a="1"/>
  <c r="D725" i="2" s="1"/>
  <c r="D726" i="2" a="1"/>
  <c r="D726" i="2" s="1"/>
  <c r="D727" i="2" a="1"/>
  <c r="D727" i="2" s="1"/>
  <c r="D728" i="2" a="1"/>
  <c r="D728" i="2" s="1"/>
  <c r="D729" i="2" a="1"/>
  <c r="D729" i="2" s="1"/>
  <c r="D730" i="2" a="1"/>
  <c r="D730" i="2" s="1"/>
  <c r="D731" i="2" a="1"/>
  <c r="D731" i="2" s="1"/>
  <c r="D732" i="2" a="1"/>
  <c r="D732" i="2" s="1"/>
  <c r="D733" i="2" a="1"/>
  <c r="D733" i="2" s="1"/>
  <c r="D734" i="2" a="1"/>
  <c r="D734" i="2" s="1"/>
  <c r="D735" i="2" a="1"/>
  <c r="D735" i="2" s="1"/>
  <c r="D736" i="2" a="1"/>
  <c r="D736" i="2" s="1"/>
  <c r="D737" i="2" a="1"/>
  <c r="D737" i="2" s="1"/>
  <c r="D738" i="2" a="1"/>
  <c r="D738" i="2" s="1"/>
  <c r="D739" i="2" a="1"/>
  <c r="D739" i="2" s="1"/>
  <c r="D740" i="2" a="1"/>
  <c r="D740" i="2" s="1"/>
  <c r="D741" i="2" a="1"/>
  <c r="D741" i="2" s="1"/>
  <c r="D742" i="2" a="1"/>
  <c r="D742" i="2" s="1"/>
  <c r="D743" i="2" a="1"/>
  <c r="D743" i="2" s="1"/>
  <c r="D744" i="2" a="1"/>
  <c r="D744" i="2" s="1"/>
  <c r="D745" i="2" a="1"/>
  <c r="D745" i="2" s="1"/>
  <c r="D746" i="2" a="1"/>
  <c r="D746" i="2" s="1"/>
  <c r="D747" i="2" a="1"/>
  <c r="D747" i="2" s="1"/>
  <c r="D748" i="2" a="1"/>
  <c r="D748" i="2" s="1"/>
  <c r="D749" i="2" a="1"/>
  <c r="D749" i="2" s="1"/>
  <c r="D750" i="2" a="1"/>
  <c r="D750" i="2" s="1"/>
  <c r="D751" i="2" a="1"/>
  <c r="D751" i="2" s="1"/>
  <c r="D752" i="2" a="1"/>
  <c r="D752" i="2" s="1"/>
  <c r="D753" i="2" a="1"/>
  <c r="D753" i="2" s="1"/>
  <c r="D754" i="2" a="1"/>
  <c r="D754" i="2" s="1"/>
  <c r="D755" i="2" a="1"/>
  <c r="D755" i="2" s="1"/>
  <c r="D756" i="2" a="1"/>
  <c r="D756" i="2" s="1"/>
  <c r="D757" i="2" a="1"/>
  <c r="D757" i="2" s="1"/>
  <c r="D758" i="2" a="1"/>
  <c r="D758" i="2" s="1"/>
  <c r="D759" i="2" a="1"/>
  <c r="D759" i="2" s="1"/>
  <c r="D760" i="2" a="1"/>
  <c r="D760" i="2" s="1"/>
  <c r="D761" i="2" a="1"/>
  <c r="D761" i="2" s="1"/>
  <c r="D762" i="2" a="1"/>
  <c r="D762" i="2" s="1"/>
  <c r="D763" i="2" a="1"/>
  <c r="D763" i="2" s="1"/>
  <c r="D764" i="2" a="1"/>
  <c r="D764" i="2" s="1"/>
  <c r="D765" i="2" a="1"/>
  <c r="D765" i="2" s="1"/>
  <c r="D766" i="2" a="1"/>
  <c r="D766" i="2" s="1"/>
  <c r="D767" i="2" a="1"/>
  <c r="D767" i="2" s="1"/>
  <c r="D768" i="2" a="1"/>
  <c r="D768" i="2" s="1"/>
  <c r="D769" i="2" a="1"/>
  <c r="D769" i="2" s="1"/>
  <c r="D770" i="2" a="1"/>
  <c r="D770" i="2" s="1"/>
  <c r="D771" i="2" a="1"/>
  <c r="D771" i="2" s="1"/>
  <c r="D772" i="2" a="1"/>
  <c r="D772" i="2" s="1"/>
  <c r="D773" i="2" a="1"/>
  <c r="D773" i="2" s="1"/>
  <c r="D774" i="2" a="1"/>
  <c r="D774" i="2" s="1"/>
  <c r="D775" i="2" a="1"/>
  <c r="D775" i="2" s="1"/>
  <c r="D776" i="2" a="1"/>
  <c r="D776" i="2" s="1"/>
  <c r="D777" i="2" a="1"/>
  <c r="D777" i="2" s="1"/>
  <c r="D778" i="2" a="1"/>
  <c r="D778" i="2" s="1"/>
  <c r="D779" i="2" a="1"/>
  <c r="D779" i="2" s="1"/>
  <c r="D780" i="2" a="1"/>
  <c r="D780" i="2" s="1"/>
  <c r="D781" i="2" a="1"/>
  <c r="D781" i="2" s="1"/>
  <c r="D782" i="2" a="1"/>
  <c r="D782" i="2" s="1"/>
  <c r="D783" i="2" a="1"/>
  <c r="D783" i="2" s="1"/>
  <c r="D784" i="2" a="1"/>
  <c r="D784" i="2" s="1"/>
  <c r="D785" i="2" a="1"/>
  <c r="D785" i="2" s="1"/>
  <c r="D786" i="2" a="1"/>
  <c r="D786" i="2" s="1"/>
  <c r="D787" i="2" a="1"/>
  <c r="D787" i="2" s="1"/>
  <c r="D788" i="2" a="1"/>
  <c r="D788" i="2" s="1"/>
  <c r="D789" i="2" a="1"/>
  <c r="D789" i="2" s="1"/>
  <c r="D790" i="2" a="1"/>
  <c r="D790" i="2" s="1"/>
  <c r="D791" i="2" a="1"/>
  <c r="D791" i="2" s="1"/>
  <c r="D792" i="2" a="1"/>
  <c r="D792" i="2" s="1"/>
  <c r="D793" i="2" a="1"/>
  <c r="D793" i="2" s="1"/>
  <c r="D794" i="2" a="1"/>
  <c r="D794" i="2" s="1"/>
  <c r="D795" i="2" a="1"/>
  <c r="D795" i="2" s="1"/>
  <c r="D796" i="2" a="1"/>
  <c r="D796" i="2" s="1"/>
  <c r="D797" i="2" a="1"/>
  <c r="D797" i="2" s="1"/>
  <c r="D798" i="2" a="1"/>
  <c r="D798" i="2" s="1"/>
  <c r="D799" i="2" a="1"/>
  <c r="D799" i="2" s="1"/>
  <c r="D800" i="2" a="1"/>
  <c r="D800" i="2" s="1"/>
  <c r="D801" i="2" a="1"/>
  <c r="D801" i="2" s="1"/>
  <c r="D802" i="2" a="1"/>
  <c r="D802" i="2" s="1"/>
  <c r="D803" i="2" a="1"/>
  <c r="D803" i="2" s="1"/>
  <c r="D804" i="2" a="1"/>
  <c r="D804" i="2" s="1"/>
  <c r="D805" i="2" a="1"/>
  <c r="D805" i="2" s="1"/>
  <c r="D806" i="2" a="1"/>
  <c r="D806" i="2" s="1"/>
  <c r="D807" i="2" a="1"/>
  <c r="D807" i="2" s="1"/>
  <c r="D808" i="2" a="1"/>
  <c r="D808" i="2" s="1"/>
  <c r="D809" i="2" a="1"/>
  <c r="D809" i="2" s="1"/>
  <c r="D810" i="2" a="1"/>
  <c r="D810" i="2" s="1"/>
  <c r="D811" i="2" a="1"/>
  <c r="D811" i="2" s="1"/>
  <c r="D812" i="2" a="1"/>
  <c r="D812" i="2" s="1"/>
  <c r="D813" i="2" a="1"/>
  <c r="D813" i="2" s="1"/>
  <c r="D814" i="2" a="1"/>
  <c r="D814" i="2" s="1"/>
  <c r="D815" i="2" a="1"/>
  <c r="D815" i="2" s="1"/>
  <c r="D816" i="2" a="1"/>
  <c r="D816" i="2" s="1"/>
  <c r="D817" i="2" a="1"/>
  <c r="D817" i="2" s="1"/>
  <c r="D818" i="2" a="1"/>
  <c r="D818" i="2" s="1"/>
  <c r="D819" i="2" a="1"/>
  <c r="D819" i="2" s="1"/>
  <c r="D820" i="2" a="1"/>
  <c r="D820" i="2" s="1"/>
  <c r="D821" i="2" a="1"/>
  <c r="D821" i="2" s="1"/>
  <c r="D822" i="2" a="1"/>
  <c r="D822" i="2" s="1"/>
  <c r="D823" i="2" a="1"/>
  <c r="D823" i="2" s="1"/>
  <c r="D824" i="2" a="1"/>
  <c r="D824" i="2" s="1"/>
  <c r="D825" i="2" a="1"/>
  <c r="D825" i="2" s="1"/>
  <c r="D826" i="2" a="1"/>
  <c r="D826" i="2" s="1"/>
  <c r="D2" i="2" a="1"/>
  <c r="D2" i="2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2" i="1" a="1"/>
  <c r="D2" i="1" s="1"/>
  <c r="O6" i="4" a="1"/>
  <c r="O6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1" i="4" a="1"/>
  <c r="O21" i="4" s="1"/>
  <c r="O22" i="4" a="1"/>
  <c r="O22" i="4" s="1"/>
  <c r="O23" i="4" a="1"/>
  <c r="O23" i="4" s="1"/>
  <c r="O24" i="4" a="1"/>
  <c r="O24" i="4" s="1"/>
  <c r="O25" i="4" a="1"/>
  <c r="O25" i="4" s="1"/>
  <c r="O26" i="4" a="1"/>
  <c r="O26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 s="1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 s="1"/>
  <c r="O64" i="4" a="1"/>
  <c r="O64" i="4" s="1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9" i="4" a="1"/>
  <c r="O79" i="4" s="1"/>
  <c r="H79" i="4"/>
  <c r="P747" i="1"/>
  <c r="R747" i="1"/>
  <c r="P746" i="1"/>
  <c r="R746" i="1"/>
  <c r="H80" i="7"/>
  <c r="P745" i="1"/>
  <c r="R745" i="1"/>
  <c r="P744" i="1"/>
  <c r="R744" i="1"/>
  <c r="P743" i="1"/>
  <c r="R743" i="1"/>
  <c r="H69" i="7"/>
  <c r="W26" i="20"/>
  <c r="X26" i="20"/>
  <c r="P742" i="1"/>
  <c r="R742" i="1"/>
  <c r="S749" i="1" l="1"/>
  <c r="S742" i="1"/>
  <c r="S745" i="1"/>
  <c r="S750" i="1"/>
  <c r="S748" i="1"/>
  <c r="S746" i="1"/>
  <c r="S743" i="1"/>
  <c r="S744" i="1"/>
  <c r="S747" i="1"/>
  <c r="Z26" i="20"/>
  <c r="Y26" i="20"/>
  <c r="P741" i="1"/>
  <c r="R741" i="1"/>
  <c r="P740" i="1"/>
  <c r="R740" i="1"/>
  <c r="H79" i="7"/>
  <c r="H78" i="7"/>
  <c r="P739" i="1"/>
  <c r="R739" i="1"/>
  <c r="P738" i="1"/>
  <c r="R738" i="1"/>
  <c r="P737" i="1"/>
  <c r="R737" i="1"/>
  <c r="H75" i="7"/>
  <c r="H74" i="7"/>
  <c r="P734" i="1"/>
  <c r="R734" i="1"/>
  <c r="P736" i="1"/>
  <c r="R736" i="1"/>
  <c r="P735" i="1"/>
  <c r="R735" i="1"/>
  <c r="P733" i="1"/>
  <c r="R733" i="1"/>
  <c r="P732" i="1"/>
  <c r="R732" i="1"/>
  <c r="M732" i="1"/>
  <c r="P731" i="1"/>
  <c r="R731" i="1"/>
  <c r="P730" i="1"/>
  <c r="R730" i="1"/>
  <c r="P729" i="1"/>
  <c r="R729" i="1"/>
  <c r="P728" i="1"/>
  <c r="R728" i="1"/>
  <c r="P727" i="1"/>
  <c r="R727" i="1"/>
  <c r="AD4" i="20"/>
  <c r="AE4" i="20" s="1"/>
  <c r="AD5" i="20"/>
  <c r="AE5" i="20" s="1"/>
  <c r="AD6" i="20"/>
  <c r="AE6" i="20" s="1"/>
  <c r="AD3" i="20"/>
  <c r="AE3" i="20" s="1"/>
  <c r="X3" i="20"/>
  <c r="X4" i="20"/>
  <c r="X5" i="20"/>
  <c r="X6" i="20"/>
  <c r="X7" i="20"/>
  <c r="X8" i="20"/>
  <c r="X9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W8" i="20"/>
  <c r="W9" i="20"/>
  <c r="W11" i="20"/>
  <c r="W12" i="20"/>
  <c r="W13" i="20"/>
  <c r="W14" i="20"/>
  <c r="W15" i="20"/>
  <c r="W16" i="20"/>
  <c r="W17" i="20"/>
  <c r="W18" i="20"/>
  <c r="W19" i="20"/>
  <c r="W20" i="20"/>
  <c r="W21" i="20"/>
  <c r="W22" i="20"/>
  <c r="W23" i="20"/>
  <c r="W24" i="20"/>
  <c r="W25" i="20"/>
  <c r="W4" i="20"/>
  <c r="W5" i="20"/>
  <c r="W6" i="20"/>
  <c r="W7" i="20"/>
  <c r="W3" i="20"/>
  <c r="P726" i="1"/>
  <c r="R726" i="1"/>
  <c r="R84" i="3"/>
  <c r="P84" i="3"/>
  <c r="P725" i="1"/>
  <c r="R725" i="1"/>
  <c r="P723" i="1"/>
  <c r="R723" i="1"/>
  <c r="P724" i="1"/>
  <c r="R724" i="1"/>
  <c r="P722" i="1"/>
  <c r="R722" i="1"/>
  <c r="P83" i="3"/>
  <c r="S83" i="3" s="1"/>
  <c r="R83" i="3"/>
  <c r="P721" i="1"/>
  <c r="R721" i="1"/>
  <c r="P81" i="3"/>
  <c r="S81" i="3" s="1"/>
  <c r="R81" i="3"/>
  <c r="P82" i="3"/>
  <c r="R82" i="3"/>
  <c r="S82" i="3" s="1"/>
  <c r="P80" i="3"/>
  <c r="R80" i="3"/>
  <c r="P720" i="1"/>
  <c r="R720" i="1"/>
  <c r="P79" i="3"/>
  <c r="R79" i="3"/>
  <c r="R78" i="3"/>
  <c r="P78" i="3"/>
  <c r="R77" i="3"/>
  <c r="S77" i="3" s="1"/>
  <c r="P719" i="1"/>
  <c r="R719" i="1"/>
  <c r="P718" i="1"/>
  <c r="R718" i="1"/>
  <c r="H67" i="7"/>
  <c r="R76" i="3"/>
  <c r="S76" i="3"/>
  <c r="R75" i="3"/>
  <c r="S75" i="3" s="1"/>
  <c r="H64" i="7"/>
  <c r="R74" i="3"/>
  <c r="S74" i="3"/>
  <c r="P717" i="1"/>
  <c r="R717" i="1"/>
  <c r="P716" i="1"/>
  <c r="R716" i="1"/>
  <c r="P715" i="1"/>
  <c r="R715" i="1"/>
  <c r="Z15" i="20" l="1"/>
  <c r="Z23" i="20"/>
  <c r="S79" i="3"/>
  <c r="S80" i="3"/>
  <c r="S84" i="3"/>
  <c r="Z19" i="20"/>
  <c r="S734" i="1"/>
  <c r="S741" i="1"/>
  <c r="S739" i="1"/>
  <c r="S740" i="1"/>
  <c r="S725" i="1"/>
  <c r="S738" i="1"/>
  <c r="S718" i="1"/>
  <c r="S727" i="1"/>
  <c r="S728" i="1"/>
  <c r="S736" i="1"/>
  <c r="S731" i="1"/>
  <c r="S737" i="1"/>
  <c r="Y22" i="20"/>
  <c r="Z24" i="20"/>
  <c r="Z20" i="20"/>
  <c r="Z16" i="20"/>
  <c r="Z12" i="20"/>
  <c r="Z7" i="20"/>
  <c r="S720" i="1"/>
  <c r="S724" i="1"/>
  <c r="S726" i="1"/>
  <c r="S730" i="1"/>
  <c r="S735" i="1"/>
  <c r="S723" i="1"/>
  <c r="S729" i="1"/>
  <c r="S733" i="1"/>
  <c r="Z6" i="20"/>
  <c r="Z11" i="20"/>
  <c r="S732" i="1"/>
  <c r="Z22" i="20"/>
  <c r="Z18" i="20"/>
  <c r="Z14" i="20"/>
  <c r="Z9" i="20"/>
  <c r="Z5" i="20"/>
  <c r="Z25" i="20"/>
  <c r="Z21" i="20"/>
  <c r="Z17" i="20"/>
  <c r="Z13" i="20"/>
  <c r="Z8" i="20"/>
  <c r="Z4" i="20"/>
  <c r="Z3" i="20"/>
  <c r="Y25" i="20"/>
  <c r="Y24" i="20"/>
  <c r="Y18" i="20"/>
  <c r="Y14" i="20"/>
  <c r="Y23" i="20"/>
  <c r="Y19" i="20"/>
  <c r="Y15" i="20"/>
  <c r="Y11" i="20"/>
  <c r="Y17" i="20"/>
  <c r="Y8" i="20"/>
  <c r="Y5" i="20"/>
  <c r="Y20" i="20"/>
  <c r="Y16" i="20"/>
  <c r="Y9" i="20"/>
  <c r="Y7" i="20"/>
  <c r="Y3" i="20"/>
  <c r="Y13" i="20"/>
  <c r="Y4" i="20"/>
  <c r="Y21" i="20"/>
  <c r="Y12" i="20"/>
  <c r="Y6" i="20"/>
  <c r="S717" i="1"/>
  <c r="S715" i="1"/>
  <c r="S716" i="1"/>
  <c r="S719" i="1"/>
  <c r="S721" i="1"/>
  <c r="S722" i="1"/>
  <c r="S78" i="3"/>
  <c r="H77" i="7"/>
  <c r="P714" i="1"/>
  <c r="R714" i="1"/>
  <c r="P713" i="1"/>
  <c r="R713" i="1"/>
  <c r="P712" i="1"/>
  <c r="R712" i="1"/>
  <c r="P711" i="1"/>
  <c r="R711" i="1"/>
  <c r="P710" i="1"/>
  <c r="R710" i="1"/>
  <c r="P708" i="1"/>
  <c r="R708" i="1"/>
  <c r="P709" i="1"/>
  <c r="R709" i="1"/>
  <c r="P707" i="1"/>
  <c r="R707" i="1"/>
  <c r="R73" i="3"/>
  <c r="S73" i="3" s="1"/>
  <c r="H73" i="7"/>
  <c r="H74" i="4"/>
  <c r="H75" i="4"/>
  <c r="H76" i="4"/>
  <c r="R72" i="3"/>
  <c r="S72" i="3"/>
  <c r="R71" i="3"/>
  <c r="S71" i="3" s="1"/>
  <c r="P706" i="1"/>
  <c r="R706" i="1"/>
  <c r="P705" i="1"/>
  <c r="R705" i="1"/>
  <c r="P704" i="1"/>
  <c r="R704" i="1"/>
  <c r="P703" i="1"/>
  <c r="R703" i="1"/>
  <c r="R702" i="1"/>
  <c r="P702" i="1"/>
  <c r="P701" i="1"/>
  <c r="R701" i="1"/>
  <c r="R700" i="1"/>
  <c r="P700" i="1"/>
  <c r="P699" i="1"/>
  <c r="R699" i="1"/>
  <c r="P698" i="1"/>
  <c r="R698" i="1"/>
  <c r="P697" i="1"/>
  <c r="R697" i="1"/>
  <c r="P696" i="1"/>
  <c r="R696" i="1"/>
  <c r="P695" i="1"/>
  <c r="R695" i="1"/>
  <c r="P694" i="1"/>
  <c r="R694" i="1"/>
  <c r="P693" i="1"/>
  <c r="R693" i="1"/>
  <c r="P692" i="1"/>
  <c r="R692" i="1"/>
  <c r="P691" i="1"/>
  <c r="R691" i="1"/>
  <c r="S711" i="1" l="1"/>
  <c r="S710" i="1"/>
  <c r="S692" i="1"/>
  <c r="S709" i="1"/>
  <c r="S713" i="1"/>
  <c r="S714" i="1"/>
  <c r="S706" i="1"/>
  <c r="S693" i="1"/>
  <c r="S697" i="1"/>
  <c r="S705" i="1"/>
  <c r="S702" i="1"/>
  <c r="S691" i="1"/>
  <c r="S695" i="1"/>
  <c r="S696" i="1"/>
  <c r="S698" i="1"/>
  <c r="S704" i="1"/>
  <c r="S707" i="1"/>
  <c r="S712" i="1"/>
  <c r="S694" i="1"/>
  <c r="S699" i="1"/>
  <c r="S701" i="1"/>
  <c r="S703" i="1"/>
  <c r="S708" i="1"/>
  <c r="S700" i="1"/>
  <c r="P690" i="1"/>
  <c r="R690" i="1"/>
  <c r="H72" i="7"/>
  <c r="H66" i="7"/>
  <c r="H68" i="7"/>
  <c r="H70" i="7"/>
  <c r="H71" i="7"/>
  <c r="R70" i="3"/>
  <c r="S70" i="3" s="1"/>
  <c r="S690" i="1" l="1"/>
  <c r="P689" i="1"/>
  <c r="R689" i="1"/>
  <c r="P688" i="1"/>
  <c r="R688" i="1"/>
  <c r="P687" i="1"/>
  <c r="R687" i="1"/>
  <c r="S689" i="1" l="1"/>
  <c r="S688" i="1"/>
  <c r="S687" i="1"/>
  <c r="P686" i="1"/>
  <c r="R686" i="1"/>
  <c r="P685" i="1"/>
  <c r="R685" i="1"/>
  <c r="P684" i="1"/>
  <c r="R684" i="1"/>
  <c r="P683" i="1"/>
  <c r="R683" i="1"/>
  <c r="P682" i="1"/>
  <c r="R682" i="1"/>
  <c r="P680" i="1"/>
  <c r="R680" i="1"/>
  <c r="P681" i="1"/>
  <c r="R681" i="1"/>
  <c r="P679" i="1"/>
  <c r="R679" i="1"/>
  <c r="P678" i="1"/>
  <c r="R678" i="1"/>
  <c r="P677" i="1"/>
  <c r="R677" i="1"/>
  <c r="P676" i="1"/>
  <c r="R676" i="1"/>
  <c r="P674" i="1"/>
  <c r="R674" i="1"/>
  <c r="P675" i="1"/>
  <c r="R675" i="1"/>
  <c r="P673" i="1"/>
  <c r="R673" i="1"/>
  <c r="P672" i="1"/>
  <c r="R672" i="1"/>
  <c r="P671" i="1"/>
  <c r="R671" i="1"/>
  <c r="R670" i="1"/>
  <c r="P670" i="1"/>
  <c r="R669" i="1"/>
  <c r="P669" i="1"/>
  <c r="R668" i="1"/>
  <c r="P668" i="1"/>
  <c r="R667" i="1"/>
  <c r="P667" i="1"/>
  <c r="R666" i="1"/>
  <c r="P666" i="1"/>
  <c r="P662" i="1"/>
  <c r="R662" i="1"/>
  <c r="P663" i="1"/>
  <c r="R663" i="1"/>
  <c r="P664" i="1"/>
  <c r="R664" i="1"/>
  <c r="P665" i="1"/>
  <c r="R665" i="1"/>
  <c r="R661" i="1"/>
  <c r="P661" i="1"/>
  <c r="R69" i="3"/>
  <c r="R68" i="3"/>
  <c r="S68" i="3" s="1"/>
  <c r="R67" i="3"/>
  <c r="S67" i="3"/>
  <c r="R66" i="3"/>
  <c r="R65" i="3"/>
  <c r="H52" i="7"/>
  <c r="S675" i="1" l="1"/>
  <c r="S667" i="1"/>
  <c r="S677" i="1"/>
  <c r="S680" i="1"/>
  <c r="S683" i="1"/>
  <c r="S685" i="1"/>
  <c r="S672" i="1"/>
  <c r="S673" i="1"/>
  <c r="S678" i="1"/>
  <c r="S662" i="1"/>
  <c r="S669" i="1"/>
  <c r="S671" i="1"/>
  <c r="S681" i="1"/>
  <c r="S682" i="1"/>
  <c r="S665" i="1"/>
  <c r="S663" i="1"/>
  <c r="S670" i="1"/>
  <c r="S674" i="1"/>
  <c r="S676" i="1"/>
  <c r="S679" i="1"/>
  <c r="S684" i="1"/>
  <c r="S686" i="1"/>
  <c r="S664" i="1"/>
  <c r="S666" i="1"/>
  <c r="S668" i="1"/>
  <c r="S661" i="1"/>
  <c r="S69" i="3"/>
  <c r="S66" i="3"/>
  <c r="S65" i="3"/>
  <c r="P660" i="1"/>
  <c r="R660" i="1"/>
  <c r="P659" i="1"/>
  <c r="R659" i="1"/>
  <c r="P658" i="1"/>
  <c r="R658" i="1"/>
  <c r="S659" i="1" l="1"/>
  <c r="S658" i="1"/>
  <c r="S660" i="1"/>
  <c r="P64" i="3"/>
  <c r="R64" i="3"/>
  <c r="S64" i="3" s="1"/>
  <c r="H73" i="4"/>
  <c r="P657" i="1"/>
  <c r="R657" i="1"/>
  <c r="P656" i="1"/>
  <c r="R656" i="1"/>
  <c r="P655" i="1"/>
  <c r="R655" i="1"/>
  <c r="P654" i="1"/>
  <c r="R654" i="1"/>
  <c r="H65" i="7"/>
  <c r="P652" i="1"/>
  <c r="R652" i="1"/>
  <c r="P653" i="1"/>
  <c r="R653" i="1"/>
  <c r="P650" i="1"/>
  <c r="R650" i="1"/>
  <c r="P651" i="1"/>
  <c r="R651" i="1"/>
  <c r="H71" i="4"/>
  <c r="H72" i="4"/>
  <c r="N16" i="20"/>
  <c r="P649" i="1"/>
  <c r="R649" i="1"/>
  <c r="P648" i="1"/>
  <c r="R648" i="1"/>
  <c r="P647" i="1"/>
  <c r="R647" i="1"/>
  <c r="P646" i="1"/>
  <c r="R646" i="1"/>
  <c r="P645" i="1"/>
  <c r="R645" i="1"/>
  <c r="S645" i="1" l="1"/>
  <c r="S647" i="1"/>
  <c r="S646" i="1"/>
  <c r="S648" i="1"/>
  <c r="S657" i="1"/>
  <c r="S652" i="1"/>
  <c r="S654" i="1"/>
  <c r="S655" i="1"/>
  <c r="S650" i="1"/>
  <c r="S653" i="1"/>
  <c r="S649" i="1"/>
  <c r="S656" i="1"/>
  <c r="S651" i="1"/>
  <c r="P63" i="3" l="1"/>
  <c r="R63" i="3"/>
  <c r="P62" i="3"/>
  <c r="R62" i="3"/>
  <c r="P61" i="3"/>
  <c r="R61" i="3"/>
  <c r="P60" i="3"/>
  <c r="R60" i="3"/>
  <c r="P59" i="3"/>
  <c r="R59" i="3"/>
  <c r="P644" i="1"/>
  <c r="R644" i="1"/>
  <c r="P643" i="1"/>
  <c r="R643" i="1"/>
  <c r="P58" i="3"/>
  <c r="R58" i="3"/>
  <c r="P642" i="1"/>
  <c r="R642" i="1"/>
  <c r="P641" i="1"/>
  <c r="R641" i="1"/>
  <c r="P640" i="1"/>
  <c r="R640" i="1"/>
  <c r="P639" i="1"/>
  <c r="R639" i="1"/>
  <c r="P638" i="1"/>
  <c r="R638" i="1"/>
  <c r="P637" i="1"/>
  <c r="R637" i="1"/>
  <c r="H63" i="7"/>
  <c r="P636" i="1"/>
  <c r="R636" i="1"/>
  <c r="P635" i="1"/>
  <c r="R635" i="1"/>
  <c r="P633" i="1"/>
  <c r="R633" i="1"/>
  <c r="P634" i="1"/>
  <c r="R634" i="1"/>
  <c r="P632" i="1"/>
  <c r="R632" i="1"/>
  <c r="P631" i="1"/>
  <c r="R631" i="1"/>
  <c r="P630" i="1"/>
  <c r="R630" i="1"/>
  <c r="S58" i="3" l="1"/>
  <c r="S60" i="3"/>
  <c r="S62" i="3"/>
  <c r="S59" i="3"/>
  <c r="S61" i="3"/>
  <c r="S63" i="3"/>
  <c r="S634" i="1"/>
  <c r="S644" i="1"/>
  <c r="S632" i="1"/>
  <c r="S640" i="1"/>
  <c r="S642" i="1"/>
  <c r="S643" i="1"/>
  <c r="S639" i="1"/>
  <c r="S631" i="1"/>
  <c r="S633" i="1"/>
  <c r="S636" i="1"/>
  <c r="S637" i="1"/>
  <c r="S638" i="1"/>
  <c r="S641" i="1"/>
  <c r="S635" i="1"/>
  <c r="S630" i="1"/>
  <c r="P629" i="1"/>
  <c r="R629" i="1"/>
  <c r="P628" i="1"/>
  <c r="R628" i="1"/>
  <c r="P627" i="1"/>
  <c r="R627" i="1"/>
  <c r="P626" i="1"/>
  <c r="R626" i="1"/>
  <c r="P625" i="1"/>
  <c r="R625" i="1"/>
  <c r="P624" i="1"/>
  <c r="R624" i="1"/>
  <c r="H70" i="4"/>
  <c r="H69" i="4"/>
  <c r="I10" i="4"/>
  <c r="I28" i="4"/>
  <c r="I37" i="4"/>
  <c r="H68" i="4"/>
  <c r="S624" i="1" l="1"/>
  <c r="S627" i="1"/>
  <c r="S625" i="1"/>
  <c r="S626" i="1"/>
  <c r="S629" i="1"/>
  <c r="S628" i="1"/>
  <c r="P623" i="1"/>
  <c r="R623" i="1"/>
  <c r="P622" i="1"/>
  <c r="R622" i="1"/>
  <c r="P621" i="1"/>
  <c r="R621" i="1"/>
  <c r="P620" i="1"/>
  <c r="R620" i="1"/>
  <c r="H62" i="7"/>
  <c r="P619" i="1"/>
  <c r="R619" i="1"/>
  <c r="P618" i="1"/>
  <c r="R618" i="1"/>
  <c r="P617" i="1"/>
  <c r="R617" i="1"/>
  <c r="P616" i="1"/>
  <c r="R616" i="1"/>
  <c r="P615" i="1"/>
  <c r="R615" i="1"/>
  <c r="P614" i="1"/>
  <c r="R614" i="1"/>
  <c r="H61" i="7"/>
  <c r="R57" i="3"/>
  <c r="P57" i="3"/>
  <c r="R643" i="2"/>
  <c r="P613" i="1"/>
  <c r="R613" i="1"/>
  <c r="P612" i="1"/>
  <c r="R612" i="1"/>
  <c r="R611" i="1"/>
  <c r="P611" i="1"/>
  <c r="H67" i="4"/>
  <c r="P610" i="1"/>
  <c r="R610" i="1"/>
  <c r="R56" i="3"/>
  <c r="P56" i="3"/>
  <c r="S621" i="1" l="1"/>
  <c r="S618" i="1"/>
  <c r="S623" i="1"/>
  <c r="S613" i="1"/>
  <c r="S614" i="1"/>
  <c r="S622" i="1"/>
  <c r="S616" i="1"/>
  <c r="S617" i="1"/>
  <c r="S615" i="1"/>
  <c r="S612" i="1"/>
  <c r="S619" i="1"/>
  <c r="S620" i="1"/>
  <c r="S57" i="3"/>
  <c r="S610" i="1"/>
  <c r="S611" i="1"/>
  <c r="S56" i="3"/>
  <c r="H66" i="4"/>
  <c r="H65" i="4"/>
  <c r="H60" i="7"/>
  <c r="H57" i="7"/>
  <c r="H64" i="4"/>
  <c r="P609" i="1"/>
  <c r="P608" i="1"/>
  <c r="R608" i="1"/>
  <c r="H62" i="4"/>
  <c r="H63" i="4"/>
  <c r="H61" i="4"/>
  <c r="H59" i="7"/>
  <c r="P607" i="1"/>
  <c r="R607" i="1"/>
  <c r="P606" i="1"/>
  <c r="R606" i="1"/>
  <c r="P605" i="1"/>
  <c r="P604" i="1"/>
  <c r="R604" i="1"/>
  <c r="P603" i="1"/>
  <c r="R603" i="1"/>
  <c r="P602" i="1"/>
  <c r="R602" i="1"/>
  <c r="P601" i="1"/>
  <c r="R601" i="1"/>
  <c r="P600" i="1"/>
  <c r="R600" i="1"/>
  <c r="P55" i="3"/>
  <c r="S55" i="3" s="1"/>
  <c r="R55" i="3"/>
  <c r="P54" i="3"/>
  <c r="R54" i="3"/>
  <c r="S54" i="3" s="1"/>
  <c r="P599" i="1"/>
  <c r="R599" i="1"/>
  <c r="P598" i="1"/>
  <c r="R598" i="1"/>
  <c r="P597" i="1"/>
  <c r="R597" i="1"/>
  <c r="P596" i="1"/>
  <c r="R596" i="1"/>
  <c r="P595" i="1"/>
  <c r="R595" i="1"/>
  <c r="P594" i="1"/>
  <c r="R594" i="1"/>
  <c r="P593" i="1"/>
  <c r="P592" i="1"/>
  <c r="R592" i="1"/>
  <c r="R593" i="1"/>
  <c r="H39" i="7"/>
  <c r="S607" i="1" l="1"/>
  <c r="S597" i="1"/>
  <c r="S598" i="1"/>
  <c r="S602" i="1"/>
  <c r="S606" i="1"/>
  <c r="S600" i="1"/>
  <c r="S595" i="1"/>
  <c r="S601" i="1"/>
  <c r="S604" i="1"/>
  <c r="S599" i="1"/>
  <c r="S608" i="1"/>
  <c r="S592" i="1"/>
  <c r="S594" i="1"/>
  <c r="S596" i="1"/>
  <c r="S603" i="1"/>
  <c r="S593" i="1"/>
  <c r="H46" i="7"/>
  <c r="H60" i="4"/>
  <c r="P591" i="1"/>
  <c r="R591" i="1"/>
  <c r="P590" i="1"/>
  <c r="R590" i="1"/>
  <c r="P589" i="1"/>
  <c r="R589" i="1"/>
  <c r="P588" i="1"/>
  <c r="R588" i="1"/>
  <c r="P587" i="1"/>
  <c r="R587" i="1"/>
  <c r="P586" i="1"/>
  <c r="R586" i="1"/>
  <c r="H58" i="7"/>
  <c r="R53" i="3"/>
  <c r="P53" i="3"/>
  <c r="R585" i="1"/>
  <c r="P585" i="1"/>
  <c r="R584" i="1"/>
  <c r="P584" i="1"/>
  <c r="R583" i="1"/>
  <c r="P583" i="1"/>
  <c r="R582" i="1"/>
  <c r="P582" i="1"/>
  <c r="P581" i="1"/>
  <c r="R581" i="1"/>
  <c r="P580" i="1"/>
  <c r="R580" i="1"/>
  <c r="P579" i="1"/>
  <c r="R579" i="1"/>
  <c r="P578" i="1"/>
  <c r="R578" i="1"/>
  <c r="P577" i="1"/>
  <c r="R577" i="1"/>
  <c r="P576" i="1"/>
  <c r="R576" i="1"/>
  <c r="H59" i="4"/>
  <c r="P575" i="1"/>
  <c r="R575" i="1"/>
  <c r="P572" i="1"/>
  <c r="R572" i="1"/>
  <c r="P573" i="1"/>
  <c r="R573" i="1"/>
  <c r="P574" i="1"/>
  <c r="R574" i="1"/>
  <c r="R571" i="1"/>
  <c r="H55" i="7"/>
  <c r="N15" i="20"/>
  <c r="N18" i="20" s="1"/>
  <c r="H55" i="4"/>
  <c r="H56" i="4"/>
  <c r="H57" i="4"/>
  <c r="H58" i="4"/>
  <c r="P52" i="3"/>
  <c r="R52" i="3"/>
  <c r="S52" i="3" s="1"/>
  <c r="R570" i="1"/>
  <c r="P568" i="1"/>
  <c r="R568" i="1"/>
  <c r="P569" i="1"/>
  <c r="R569" i="1"/>
  <c r="R567" i="1"/>
  <c r="P566" i="1"/>
  <c r="R566" i="1"/>
  <c r="P565" i="1"/>
  <c r="R565" i="1"/>
  <c r="P564" i="1"/>
  <c r="R564" i="1"/>
  <c r="P563" i="1"/>
  <c r="R563" i="1"/>
  <c r="P559" i="1"/>
  <c r="R559" i="1"/>
  <c r="H48" i="7"/>
  <c r="R557" i="1"/>
  <c r="P556" i="1"/>
  <c r="R556" i="1"/>
  <c r="R554" i="1"/>
  <c r="R553" i="1"/>
  <c r="P553" i="1"/>
  <c r="R552" i="1"/>
  <c r="P552" i="1"/>
  <c r="R551" i="1"/>
  <c r="P551" i="1"/>
  <c r="R550" i="1"/>
  <c r="P550" i="1"/>
  <c r="P547" i="1"/>
  <c r="R547" i="1"/>
  <c r="P548" i="1"/>
  <c r="R548" i="1"/>
  <c r="P549" i="1"/>
  <c r="R549" i="1"/>
  <c r="P545" i="1"/>
  <c r="P546" i="1"/>
  <c r="H54" i="7"/>
  <c r="S569" i="1" l="1"/>
  <c r="S587" i="1"/>
  <c r="S589" i="1"/>
  <c r="S580" i="1"/>
  <c r="S556" i="1"/>
  <c r="S565" i="1"/>
  <c r="S590" i="1"/>
  <c r="S550" i="1"/>
  <c r="S568" i="1"/>
  <c r="S586" i="1"/>
  <c r="S559" i="1"/>
  <c r="S563" i="1"/>
  <c r="S588" i="1"/>
  <c r="S591" i="1"/>
  <c r="S584" i="1"/>
  <c r="S547" i="1"/>
  <c r="S552" i="1"/>
  <c r="S574" i="1"/>
  <c r="S573" i="1"/>
  <c r="S576" i="1"/>
  <c r="S579" i="1"/>
  <c r="S581" i="1"/>
  <c r="S582" i="1"/>
  <c r="S585" i="1"/>
  <c r="S583" i="1"/>
  <c r="S549" i="1"/>
  <c r="S548" i="1"/>
  <c r="S551" i="1"/>
  <c r="S553" i="1"/>
  <c r="S564" i="1"/>
  <c r="S566" i="1"/>
  <c r="S572" i="1"/>
  <c r="S575" i="1"/>
  <c r="S577" i="1"/>
  <c r="S53" i="3"/>
  <c r="S578" i="1"/>
  <c r="R541" i="1"/>
  <c r="P541" i="1"/>
  <c r="P542" i="1"/>
  <c r="P543" i="1"/>
  <c r="P544" i="1"/>
  <c r="P554" i="1"/>
  <c r="S554" i="1" s="1"/>
  <c r="P555" i="1"/>
  <c r="P557" i="1"/>
  <c r="S557" i="1" s="1"/>
  <c r="P558" i="1"/>
  <c r="P560" i="1"/>
  <c r="P561" i="1"/>
  <c r="P562" i="1"/>
  <c r="P567" i="1"/>
  <c r="S567" i="1" s="1"/>
  <c r="P570" i="1"/>
  <c r="S570" i="1" s="1"/>
  <c r="P571" i="1"/>
  <c r="S571" i="1" s="1"/>
  <c r="P540" i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S541" i="1" l="1"/>
  <c r="P539" i="1"/>
  <c r="R539" i="1"/>
  <c r="P538" i="1"/>
  <c r="R538" i="1"/>
  <c r="P51" i="3"/>
  <c r="R51" i="3"/>
  <c r="P50" i="3"/>
  <c r="R50" i="3"/>
  <c r="S50" i="3" s="1"/>
  <c r="P49" i="3"/>
  <c r="R49" i="3"/>
  <c r="P537" i="1"/>
  <c r="R537" i="1"/>
  <c r="R536" i="1"/>
  <c r="P536" i="1"/>
  <c r="S539" i="1" l="1"/>
  <c r="S537" i="1"/>
  <c r="S538" i="1"/>
  <c r="S51" i="3"/>
  <c r="S536" i="1"/>
  <c r="P535" i="1"/>
  <c r="R535" i="1"/>
  <c r="P534" i="1"/>
  <c r="R534" i="1"/>
  <c r="R533" i="1"/>
  <c r="P533" i="1"/>
  <c r="P532" i="1"/>
  <c r="R532" i="1"/>
  <c r="P531" i="1"/>
  <c r="R531" i="1"/>
  <c r="S535" i="1" l="1"/>
  <c r="S534" i="1"/>
  <c r="S531" i="1"/>
  <c r="S532" i="1"/>
  <c r="S533" i="1"/>
  <c r="P530" i="1"/>
  <c r="R530" i="1"/>
  <c r="P529" i="1"/>
  <c r="R529" i="1"/>
  <c r="P528" i="1"/>
  <c r="R528" i="1"/>
  <c r="P527" i="1"/>
  <c r="R527" i="1"/>
  <c r="P526" i="1"/>
  <c r="R526" i="1"/>
  <c r="P525" i="1"/>
  <c r="R525" i="1"/>
  <c r="P48" i="3"/>
  <c r="R48" i="3"/>
  <c r="S48" i="3" s="1"/>
  <c r="R47" i="3"/>
  <c r="P47" i="3"/>
  <c r="P524" i="1"/>
  <c r="R524" i="1"/>
  <c r="S525" i="1" l="1"/>
  <c r="S526" i="1"/>
  <c r="S529" i="1"/>
  <c r="S524" i="1"/>
  <c r="S530" i="1"/>
  <c r="S527" i="1"/>
  <c r="S528" i="1"/>
  <c r="S47" i="3"/>
  <c r="P523" i="1"/>
  <c r="R523" i="1"/>
  <c r="P522" i="1"/>
  <c r="R522" i="1"/>
  <c r="P521" i="1"/>
  <c r="R521" i="1"/>
  <c r="P520" i="1"/>
  <c r="R520" i="1"/>
  <c r="P519" i="1"/>
  <c r="R519" i="1"/>
  <c r="P518" i="1"/>
  <c r="R518" i="1"/>
  <c r="P517" i="1"/>
  <c r="R517" i="1"/>
  <c r="S522" i="1" l="1"/>
  <c r="S520" i="1"/>
  <c r="S519" i="1"/>
  <c r="S517" i="1"/>
  <c r="S518" i="1"/>
  <c r="S523" i="1"/>
  <c r="S521" i="1"/>
  <c r="P516" i="1" l="1"/>
  <c r="R516" i="1"/>
  <c r="P515" i="1"/>
  <c r="R515" i="1"/>
  <c r="P514" i="1"/>
  <c r="R514" i="1"/>
  <c r="S515" i="1" l="1"/>
  <c r="S516" i="1"/>
  <c r="S514" i="1"/>
  <c r="R513" i="1"/>
  <c r="P513" i="1"/>
  <c r="P512" i="1"/>
  <c r="R512" i="1"/>
  <c r="P511" i="1"/>
  <c r="R511" i="1"/>
  <c r="P510" i="1"/>
  <c r="S511" i="1" l="1"/>
  <c r="S512" i="1"/>
  <c r="S513" i="1"/>
  <c r="R509" i="1"/>
  <c r="P509" i="1"/>
  <c r="R508" i="1"/>
  <c r="P508" i="1"/>
  <c r="H51" i="7"/>
  <c r="H53" i="7"/>
  <c r="P507" i="1"/>
  <c r="P506" i="1"/>
  <c r="P505" i="1"/>
  <c r="R505" i="1"/>
  <c r="P504" i="1"/>
  <c r="R504" i="1"/>
  <c r="P503" i="1"/>
  <c r="R503" i="1"/>
  <c r="P502" i="1"/>
  <c r="R502" i="1"/>
  <c r="P501" i="1"/>
  <c r="R501" i="1"/>
  <c r="P500" i="1"/>
  <c r="R500" i="1"/>
  <c r="P498" i="1"/>
  <c r="R498" i="1"/>
  <c r="P499" i="1"/>
  <c r="R499" i="1"/>
  <c r="P497" i="1"/>
  <c r="P496" i="1"/>
  <c r="P495" i="1"/>
  <c r="R495" i="1"/>
  <c r="P494" i="1"/>
  <c r="R494" i="1"/>
  <c r="P493" i="1"/>
  <c r="R493" i="1"/>
  <c r="P492" i="1"/>
  <c r="R492" i="1"/>
  <c r="P491" i="1"/>
  <c r="R491" i="1"/>
  <c r="S500" i="1" l="1"/>
  <c r="S502" i="1"/>
  <c r="S498" i="1"/>
  <c r="S491" i="1"/>
  <c r="S493" i="1"/>
  <c r="S494" i="1"/>
  <c r="S508" i="1"/>
  <c r="S499" i="1"/>
  <c r="S505" i="1"/>
  <c r="S492" i="1"/>
  <c r="S495" i="1"/>
  <c r="S501" i="1"/>
  <c r="S509" i="1"/>
  <c r="S503" i="1"/>
  <c r="P490" i="1"/>
  <c r="R490" i="1"/>
  <c r="P489" i="1"/>
  <c r="R489" i="1"/>
  <c r="P488" i="1"/>
  <c r="R488" i="1"/>
  <c r="P487" i="1"/>
  <c r="R487" i="1"/>
  <c r="H31" i="7"/>
  <c r="P486" i="1"/>
  <c r="R486" i="1"/>
  <c r="P484" i="1"/>
  <c r="R484" i="1"/>
  <c r="P485" i="1"/>
  <c r="R485" i="1"/>
  <c r="P483" i="1"/>
  <c r="P482" i="1"/>
  <c r="R482" i="1"/>
  <c r="H56" i="7"/>
  <c r="P481" i="1"/>
  <c r="R481" i="1"/>
  <c r="P480" i="1"/>
  <c r="R480" i="1"/>
  <c r="P479" i="1"/>
  <c r="R479" i="1"/>
  <c r="P478" i="1"/>
  <c r="R478" i="1"/>
  <c r="P477" i="1"/>
  <c r="R477" i="1"/>
  <c r="P476" i="1"/>
  <c r="R476" i="1"/>
  <c r="P475" i="1"/>
  <c r="R475" i="1"/>
  <c r="H49" i="7"/>
  <c r="P474" i="1"/>
  <c r="R474" i="1"/>
  <c r="P473" i="1"/>
  <c r="R473" i="1"/>
  <c r="H47" i="7"/>
  <c r="P470" i="1"/>
  <c r="R470" i="1"/>
  <c r="P471" i="1"/>
  <c r="R471" i="1"/>
  <c r="P472" i="1"/>
  <c r="R472" i="1"/>
  <c r="P469" i="1"/>
  <c r="R469" i="1"/>
  <c r="H44" i="7"/>
  <c r="P468" i="1"/>
  <c r="R468" i="1"/>
  <c r="P466" i="1"/>
  <c r="R466" i="1"/>
  <c r="P467" i="1"/>
  <c r="R467" i="1"/>
  <c r="P465" i="1"/>
  <c r="R465" i="1"/>
  <c r="P464" i="1"/>
  <c r="R464" i="1"/>
  <c r="R428" i="2"/>
  <c r="P463" i="1"/>
  <c r="R463" i="1"/>
  <c r="H45" i="7"/>
  <c r="P462" i="1"/>
  <c r="R462" i="1"/>
  <c r="P461" i="1"/>
  <c r="R461" i="1"/>
  <c r="P460" i="1"/>
  <c r="R460" i="1"/>
  <c r="P459" i="1"/>
  <c r="R459" i="1"/>
  <c r="P458" i="1"/>
  <c r="R458" i="1"/>
  <c r="H42" i="7"/>
  <c r="H27" i="7"/>
  <c r="H28" i="7"/>
  <c r="P457" i="1"/>
  <c r="R457" i="1"/>
  <c r="H43" i="7"/>
  <c r="P456" i="1"/>
  <c r="R456" i="1"/>
  <c r="P455" i="1"/>
  <c r="R455" i="1"/>
  <c r="P454" i="1"/>
  <c r="R454" i="1"/>
  <c r="P453" i="1"/>
  <c r="R453" i="1"/>
  <c r="P452" i="1"/>
  <c r="R452" i="1"/>
  <c r="P451" i="1"/>
  <c r="R451" i="1"/>
  <c r="P450" i="1"/>
  <c r="R450" i="1"/>
  <c r="P449" i="1"/>
  <c r="R449" i="1"/>
  <c r="P448" i="1"/>
  <c r="R448" i="1"/>
  <c r="P447" i="1"/>
  <c r="R447" i="1"/>
  <c r="R46" i="3"/>
  <c r="P46" i="3"/>
  <c r="P446" i="1"/>
  <c r="R446" i="1"/>
  <c r="P444" i="1"/>
  <c r="R444" i="1"/>
  <c r="S46" i="3" l="1"/>
  <c r="S490" i="1"/>
  <c r="S467" i="1"/>
  <c r="S486" i="1"/>
  <c r="S455" i="1"/>
  <c r="S465" i="1"/>
  <c r="S466" i="1"/>
  <c r="S474" i="1"/>
  <c r="S479" i="1"/>
  <c r="S481" i="1"/>
  <c r="S472" i="1"/>
  <c r="S488" i="1"/>
  <c r="S469" i="1"/>
  <c r="S462" i="1"/>
  <c r="S468" i="1"/>
  <c r="S476" i="1"/>
  <c r="S478" i="1"/>
  <c r="S485" i="1"/>
  <c r="S487" i="1"/>
  <c r="S489" i="1"/>
  <c r="S460" i="1"/>
  <c r="S459" i="1"/>
  <c r="S461" i="1"/>
  <c r="S450" i="1"/>
  <c r="S452" i="1"/>
  <c r="S454" i="1"/>
  <c r="S457" i="1"/>
  <c r="S480" i="1"/>
  <c r="S448" i="1"/>
  <c r="S449" i="1"/>
  <c r="S453" i="1"/>
  <c r="S456" i="1"/>
  <c r="S458" i="1"/>
  <c r="S463" i="1"/>
  <c r="S471" i="1"/>
  <c r="S470" i="1"/>
  <c r="S475" i="1"/>
  <c r="S477" i="1"/>
  <c r="S482" i="1"/>
  <c r="S484" i="1"/>
  <c r="S451" i="1"/>
  <c r="S446" i="1"/>
  <c r="S444" i="1"/>
  <c r="R155" i="1"/>
  <c r="P155" i="1"/>
  <c r="P156" i="1"/>
  <c r="S155" i="1" l="1"/>
  <c r="H33" i="7"/>
  <c r="H34" i="7"/>
  <c r="R44" i="3"/>
  <c r="P44" i="3"/>
  <c r="H22" i="7"/>
  <c r="H23" i="7"/>
  <c r="P440" i="1"/>
  <c r="R440" i="1"/>
  <c r="P439" i="1"/>
  <c r="R439" i="1"/>
  <c r="P437" i="1"/>
  <c r="R437" i="1"/>
  <c r="P43" i="3"/>
  <c r="R43" i="3"/>
  <c r="P435" i="1"/>
  <c r="P436" i="1"/>
  <c r="P438" i="1"/>
  <c r="P441" i="1"/>
  <c r="P442" i="1"/>
  <c r="P443" i="1"/>
  <c r="P445" i="1"/>
  <c r="P434" i="1"/>
  <c r="R434" i="1"/>
  <c r="P433" i="1"/>
  <c r="R433" i="1"/>
  <c r="S434" i="1" l="1"/>
  <c r="S437" i="1"/>
  <c r="S433" i="1"/>
  <c r="S440" i="1"/>
  <c r="S43" i="3"/>
  <c r="S44" i="3"/>
  <c r="R41" i="3"/>
  <c r="R42" i="3"/>
  <c r="R45" i="3"/>
  <c r="P41" i="3"/>
  <c r="P42" i="3"/>
  <c r="S42" i="3" s="1"/>
  <c r="P45" i="3"/>
  <c r="S49" i="3"/>
  <c r="P432" i="1"/>
  <c r="R432" i="1"/>
  <c r="R431" i="1"/>
  <c r="P431" i="1"/>
  <c r="P430" i="1"/>
  <c r="R430" i="1"/>
  <c r="P429" i="1"/>
  <c r="R429" i="1"/>
  <c r="P428" i="1"/>
  <c r="R428" i="1"/>
  <c r="P427" i="1"/>
  <c r="R427" i="1"/>
  <c r="P426" i="1"/>
  <c r="R426" i="1"/>
  <c r="P425" i="1"/>
  <c r="R425" i="1"/>
  <c r="P424" i="1"/>
  <c r="R424" i="1"/>
  <c r="P423" i="1"/>
  <c r="R423" i="1"/>
  <c r="P422" i="1"/>
  <c r="R422" i="1"/>
  <c r="P417" i="1"/>
  <c r="R417" i="1"/>
  <c r="P421" i="1"/>
  <c r="R421" i="1"/>
  <c r="P419" i="1"/>
  <c r="P420" i="1"/>
  <c r="P40" i="3"/>
  <c r="R40" i="3"/>
  <c r="P418" i="1"/>
  <c r="R418" i="1"/>
  <c r="P416" i="1"/>
  <c r="R416" i="1"/>
  <c r="H41" i="7"/>
  <c r="P414" i="1"/>
  <c r="P39" i="3"/>
  <c r="R39" i="3"/>
  <c r="S39" i="3" s="1"/>
  <c r="R412" i="1"/>
  <c r="P412" i="1"/>
  <c r="S432" i="1" l="1"/>
  <c r="S430" i="1"/>
  <c r="S422" i="1"/>
  <c r="S426" i="1"/>
  <c r="S416" i="1"/>
  <c r="S40" i="3"/>
  <c r="S429" i="1"/>
  <c r="S45" i="3"/>
  <c r="S427" i="1"/>
  <c r="S41" i="3"/>
  <c r="S425" i="1"/>
  <c r="S418" i="1"/>
  <c r="S423" i="1"/>
  <c r="S428" i="1"/>
  <c r="S431" i="1"/>
  <c r="S421" i="1"/>
  <c r="S417" i="1"/>
  <c r="S412" i="1"/>
  <c r="P410" i="1"/>
  <c r="R410" i="1"/>
  <c r="S410" i="1" l="1"/>
  <c r="P38" i="3"/>
  <c r="R38" i="3"/>
  <c r="S38" i="3" s="1"/>
  <c r="P274" i="1"/>
  <c r="R274" i="1"/>
  <c r="S274" i="1" l="1"/>
  <c r="H37" i="7"/>
  <c r="H38" i="7"/>
  <c r="H40" i="7"/>
  <c r="P405" i="1"/>
  <c r="R405" i="1"/>
  <c r="H32" i="7"/>
  <c r="H35" i="7"/>
  <c r="H36" i="7"/>
  <c r="S405" i="1" l="1"/>
  <c r="P400" i="1"/>
  <c r="R400" i="1"/>
  <c r="P403" i="1"/>
  <c r="P404" i="1"/>
  <c r="P406" i="1"/>
  <c r="P407" i="1"/>
  <c r="P408" i="1"/>
  <c r="P409" i="1"/>
  <c r="P411" i="1"/>
  <c r="P413" i="1"/>
  <c r="P415" i="1"/>
  <c r="R399" i="1"/>
  <c r="R401" i="1"/>
  <c r="R402" i="1"/>
  <c r="R403" i="1"/>
  <c r="R404" i="1"/>
  <c r="R406" i="1"/>
  <c r="R407" i="1"/>
  <c r="R408" i="1"/>
  <c r="R409" i="1"/>
  <c r="R411" i="1"/>
  <c r="R413" i="1"/>
  <c r="R414" i="1"/>
  <c r="R415" i="1"/>
  <c r="R419" i="1"/>
  <c r="S419" i="1" s="1"/>
  <c r="R420" i="1"/>
  <c r="S420" i="1" s="1"/>
  <c r="S424" i="1"/>
  <c r="R435" i="1"/>
  <c r="S435" i="1" s="1"/>
  <c r="R436" i="1"/>
  <c r="S436" i="1" s="1"/>
  <c r="R438" i="1"/>
  <c r="S438" i="1" s="1"/>
  <c r="S439" i="1"/>
  <c r="R441" i="1"/>
  <c r="S441" i="1" s="1"/>
  <c r="R442" i="1"/>
  <c r="S442" i="1" s="1"/>
  <c r="R443" i="1"/>
  <c r="S443" i="1" s="1"/>
  <c r="R445" i="1"/>
  <c r="S445" i="1" s="1"/>
  <c r="S447" i="1"/>
  <c r="S464" i="1"/>
  <c r="S473" i="1"/>
  <c r="R483" i="1"/>
  <c r="S483" i="1" s="1"/>
  <c r="R496" i="1"/>
  <c r="S496" i="1" s="1"/>
  <c r="R497" i="1"/>
  <c r="S497" i="1" s="1"/>
  <c r="S504" i="1"/>
  <c r="R506" i="1"/>
  <c r="S506" i="1" s="1"/>
  <c r="R507" i="1"/>
  <c r="S507" i="1" s="1"/>
  <c r="R510" i="1"/>
  <c r="S510" i="1" s="1"/>
  <c r="R540" i="1"/>
  <c r="S540" i="1" s="1"/>
  <c r="R542" i="1"/>
  <c r="S542" i="1" s="1"/>
  <c r="R543" i="1"/>
  <c r="S543" i="1" s="1"/>
  <c r="R544" i="1"/>
  <c r="S544" i="1" s="1"/>
  <c r="R545" i="1"/>
  <c r="S545" i="1" s="1"/>
  <c r="R546" i="1"/>
  <c r="S546" i="1" s="1"/>
  <c r="R555" i="1"/>
  <c r="S555" i="1" s="1"/>
  <c r="R558" i="1"/>
  <c r="S558" i="1" s="1"/>
  <c r="R560" i="1"/>
  <c r="S560" i="1" s="1"/>
  <c r="R561" i="1"/>
  <c r="S561" i="1" s="1"/>
  <c r="R562" i="1"/>
  <c r="S562" i="1" s="1"/>
  <c r="R605" i="1"/>
  <c r="S605" i="1" s="1"/>
  <c r="R609" i="1"/>
  <c r="S609" i="1" s="1"/>
  <c r="R396" i="1"/>
  <c r="R397" i="1"/>
  <c r="R398" i="1"/>
  <c r="P395" i="1"/>
  <c r="P396" i="1"/>
  <c r="P397" i="1"/>
  <c r="P398" i="1"/>
  <c r="P399" i="1"/>
  <c r="P401" i="1"/>
  <c r="P402" i="1"/>
  <c r="R395" i="1"/>
  <c r="P394" i="1"/>
  <c r="R394" i="1"/>
  <c r="R393" i="1"/>
  <c r="P393" i="1"/>
  <c r="R392" i="1"/>
  <c r="P392" i="1"/>
  <c r="P391" i="1"/>
  <c r="R391" i="1"/>
  <c r="P390" i="1"/>
  <c r="R390" i="1"/>
  <c r="S407" i="1" l="1"/>
  <c r="S406" i="1"/>
  <c r="S404" i="1"/>
  <c r="S399" i="1"/>
  <c r="S395" i="1"/>
  <c r="S391" i="1"/>
  <c r="S415" i="1"/>
  <c r="S392" i="1"/>
  <c r="S390" i="1"/>
  <c r="S396" i="1"/>
  <c r="S403" i="1"/>
  <c r="S414" i="1"/>
  <c r="S411" i="1"/>
  <c r="S408" i="1"/>
  <c r="S398" i="1"/>
  <c r="S394" i="1"/>
  <c r="S400" i="1"/>
  <c r="S413" i="1"/>
  <c r="S409" i="1"/>
  <c r="S397" i="1"/>
  <c r="S401" i="1"/>
  <c r="S402" i="1"/>
  <c r="S393" i="1"/>
  <c r="H24" i="7"/>
  <c r="H25" i="7"/>
  <c r="H26" i="7"/>
  <c r="P389" i="1"/>
  <c r="R389" i="1"/>
  <c r="P388" i="1"/>
  <c r="R388" i="1"/>
  <c r="R387" i="1"/>
  <c r="P387" i="1"/>
  <c r="P386" i="1"/>
  <c r="R386" i="1"/>
  <c r="P385" i="1"/>
  <c r="R385" i="1"/>
  <c r="P384" i="1"/>
  <c r="R384" i="1"/>
  <c r="R383" i="1"/>
  <c r="R382" i="1"/>
  <c r="R37" i="3"/>
  <c r="P37" i="3"/>
  <c r="P381" i="1"/>
  <c r="R381" i="1"/>
  <c r="R380" i="1"/>
  <c r="P377" i="1"/>
  <c r="P378" i="1"/>
  <c r="P379" i="1"/>
  <c r="P380" i="1"/>
  <c r="P382" i="1"/>
  <c r="P383" i="1"/>
  <c r="R379" i="1"/>
  <c r="R378" i="1"/>
  <c r="R377" i="1"/>
  <c r="R376" i="1"/>
  <c r="R317" i="2"/>
  <c r="P36" i="3"/>
  <c r="R36" i="3"/>
  <c r="P372" i="1"/>
  <c r="P373" i="1"/>
  <c r="P374" i="1"/>
  <c r="P375" i="1"/>
  <c r="P376" i="1"/>
  <c r="R375" i="1"/>
  <c r="R374" i="1"/>
  <c r="P35" i="3"/>
  <c r="R35" i="3"/>
  <c r="R372" i="1"/>
  <c r="R373" i="1"/>
  <c r="P371" i="1"/>
  <c r="R371" i="1"/>
  <c r="P370" i="1"/>
  <c r="R370" i="1"/>
  <c r="P369" i="1"/>
  <c r="R369" i="1"/>
  <c r="R368" i="1"/>
  <c r="P368" i="1"/>
  <c r="P367" i="1"/>
  <c r="R367" i="1"/>
  <c r="P366" i="1"/>
  <c r="R366" i="1"/>
  <c r="R34" i="3"/>
  <c r="P34" i="3"/>
  <c r="R33" i="3"/>
  <c r="P33" i="3"/>
  <c r="S33" i="3" s="1"/>
  <c r="P365" i="1"/>
  <c r="R365" i="1"/>
  <c r="P364" i="1"/>
  <c r="R364" i="1"/>
  <c r="P362" i="1"/>
  <c r="R362" i="1"/>
  <c r="P363" i="1"/>
  <c r="R363" i="1"/>
  <c r="P360" i="1"/>
  <c r="R360" i="1"/>
  <c r="P361" i="1"/>
  <c r="R361" i="1"/>
  <c r="P32" i="3"/>
  <c r="R32" i="3"/>
  <c r="P31" i="3"/>
  <c r="R31" i="3"/>
  <c r="P359" i="1"/>
  <c r="R359" i="1"/>
  <c r="P358" i="1"/>
  <c r="R358" i="1"/>
  <c r="P357" i="1"/>
  <c r="R357" i="1"/>
  <c r="P356" i="1"/>
  <c r="R356" i="1"/>
  <c r="P355" i="1"/>
  <c r="R355" i="1"/>
  <c r="P354" i="1"/>
  <c r="R354" i="1"/>
  <c r="R353" i="1"/>
  <c r="S32" i="3" l="1"/>
  <c r="S372" i="1"/>
  <c r="S31" i="3"/>
  <c r="S381" i="1"/>
  <c r="S34" i="3"/>
  <c r="S35" i="3"/>
  <c r="S36" i="3"/>
  <c r="S371" i="1"/>
  <c r="S369" i="1"/>
  <c r="S374" i="1"/>
  <c r="S370" i="1"/>
  <c r="S380" i="1"/>
  <c r="S384" i="1"/>
  <c r="S373" i="1"/>
  <c r="S367" i="1"/>
  <c r="S375" i="1"/>
  <c r="S386" i="1"/>
  <c r="S389" i="1"/>
  <c r="S382" i="1"/>
  <c r="S385" i="1"/>
  <c r="S388" i="1"/>
  <c r="S387" i="1"/>
  <c r="S383" i="1"/>
  <c r="S37" i="3"/>
  <c r="S378" i="1"/>
  <c r="S379" i="1"/>
  <c r="S377" i="1"/>
  <c r="S376" i="1"/>
  <c r="S368" i="1"/>
  <c r="S363" i="1"/>
  <c r="S365" i="1"/>
  <c r="S366" i="1"/>
  <c r="S356" i="1"/>
  <c r="S360" i="1"/>
  <c r="S359" i="1"/>
  <c r="S362" i="1"/>
  <c r="S364" i="1"/>
  <c r="S355" i="1"/>
  <c r="S361" i="1"/>
  <c r="S354" i="1"/>
  <c r="S358" i="1"/>
  <c r="S357" i="1"/>
  <c r="R352" i="1"/>
  <c r="P348" i="1"/>
  <c r="P349" i="1"/>
  <c r="P350" i="1"/>
  <c r="P351" i="1"/>
  <c r="P352" i="1"/>
  <c r="P353" i="1"/>
  <c r="S353" i="1" s="1"/>
  <c r="R351" i="1"/>
  <c r="R350" i="1"/>
  <c r="R342" i="1"/>
  <c r="P342" i="1"/>
  <c r="R349" i="1"/>
  <c r="R348" i="1"/>
  <c r="R347" i="1"/>
  <c r="P345" i="1"/>
  <c r="R345" i="1"/>
  <c r="P346" i="1"/>
  <c r="R346" i="1"/>
  <c r="R344" i="1"/>
  <c r="P341" i="1"/>
  <c r="P343" i="1"/>
  <c r="P344" i="1"/>
  <c r="P347" i="1"/>
  <c r="R343" i="1"/>
  <c r="R341" i="1"/>
  <c r="S346" i="1" l="1"/>
  <c r="S341" i="1"/>
  <c r="S345" i="1"/>
  <c r="S343" i="1"/>
  <c r="S348" i="1"/>
  <c r="S342" i="1"/>
  <c r="S352" i="1"/>
  <c r="S349" i="1"/>
  <c r="S351" i="1"/>
  <c r="S350" i="1"/>
  <c r="S347" i="1"/>
  <c r="S344" i="1"/>
  <c r="P339" i="1"/>
  <c r="P340" i="1"/>
  <c r="R340" i="1"/>
  <c r="R339" i="1"/>
  <c r="R338" i="1"/>
  <c r="R337" i="1"/>
  <c r="S340" i="1" l="1"/>
  <c r="S339" i="1"/>
  <c r="P335" i="1"/>
  <c r="R335" i="1"/>
  <c r="R333" i="1"/>
  <c r="R334" i="1"/>
  <c r="R336" i="1"/>
  <c r="P334" i="1"/>
  <c r="P336" i="1"/>
  <c r="P337" i="1"/>
  <c r="S337" i="1" s="1"/>
  <c r="P338" i="1"/>
  <c r="S338" i="1" s="1"/>
  <c r="R332" i="1"/>
  <c r="P332" i="1"/>
  <c r="P333" i="1"/>
  <c r="R331" i="1"/>
  <c r="P329" i="1"/>
  <c r="P330" i="1"/>
  <c r="P331" i="1"/>
  <c r="R330" i="1"/>
  <c r="R329" i="1"/>
  <c r="P328" i="1"/>
  <c r="R328" i="1"/>
  <c r="P327" i="1"/>
  <c r="R327" i="1"/>
  <c r="P326" i="1"/>
  <c r="R326" i="1"/>
  <c r="R325" i="1"/>
  <c r="S329" i="1" l="1"/>
  <c r="S334" i="1"/>
  <c r="S332" i="1"/>
  <c r="S333" i="1"/>
  <c r="S328" i="1"/>
  <c r="S327" i="1"/>
  <c r="S326" i="1"/>
  <c r="S336" i="1"/>
  <c r="S335" i="1"/>
  <c r="S330" i="1"/>
  <c r="S331" i="1"/>
  <c r="R324" i="1"/>
  <c r="P322" i="1"/>
  <c r="P323" i="1"/>
  <c r="P324" i="1"/>
  <c r="P325" i="1"/>
  <c r="S325" i="1" s="1"/>
  <c r="R323" i="1"/>
  <c r="R322" i="1"/>
  <c r="P321" i="1"/>
  <c r="R321" i="1"/>
  <c r="R320" i="1"/>
  <c r="R319" i="1"/>
  <c r="R318" i="1"/>
  <c r="R317" i="1"/>
  <c r="R316" i="1"/>
  <c r="P313" i="1"/>
  <c r="R313" i="1"/>
  <c r="P314" i="1"/>
  <c r="R314" i="1"/>
  <c r="P315" i="1"/>
  <c r="R315" i="1"/>
  <c r="R312" i="1"/>
  <c r="P311" i="1"/>
  <c r="R311" i="1"/>
  <c r="R310" i="1"/>
  <c r="S311" i="1" l="1"/>
  <c r="S322" i="1"/>
  <c r="S314" i="1"/>
  <c r="S323" i="1"/>
  <c r="S313" i="1"/>
  <c r="S315" i="1"/>
  <c r="S321" i="1"/>
  <c r="S324" i="1"/>
  <c r="H30" i="7"/>
  <c r="R309" i="1"/>
  <c r="R308" i="1"/>
  <c r="P305" i="1"/>
  <c r="P306" i="1"/>
  <c r="P307" i="1"/>
  <c r="P308" i="1"/>
  <c r="P309" i="1"/>
  <c r="P310" i="1"/>
  <c r="S310" i="1" s="1"/>
  <c r="P312" i="1"/>
  <c r="S312" i="1" s="1"/>
  <c r="P316" i="1"/>
  <c r="S316" i="1" s="1"/>
  <c r="P317" i="1"/>
  <c r="S317" i="1" s="1"/>
  <c r="P318" i="1"/>
  <c r="S318" i="1" s="1"/>
  <c r="P319" i="1"/>
  <c r="S319" i="1" s="1"/>
  <c r="P320" i="1"/>
  <c r="S320" i="1" s="1"/>
  <c r="R307" i="1"/>
  <c r="R306" i="1"/>
  <c r="R305" i="1"/>
  <c r="R304" i="1"/>
  <c r="P304" i="1"/>
  <c r="H29" i="7"/>
  <c r="R303" i="1"/>
  <c r="P300" i="1"/>
  <c r="R300" i="1"/>
  <c r="P301" i="1"/>
  <c r="R301" i="1"/>
  <c r="P302" i="1"/>
  <c r="R302" i="1"/>
  <c r="R299" i="1"/>
  <c r="P299" i="1"/>
  <c r="P303" i="1"/>
  <c r="P298" i="1"/>
  <c r="R298" i="1"/>
  <c r="P297" i="1"/>
  <c r="R297" i="1"/>
  <c r="R296" i="1"/>
  <c r="P296" i="1"/>
  <c r="P295" i="1"/>
  <c r="R295" i="1"/>
  <c r="R294" i="1"/>
  <c r="P294" i="1"/>
  <c r="R293" i="1"/>
  <c r="P293" i="1"/>
  <c r="P30" i="3"/>
  <c r="R30" i="3"/>
  <c r="R292" i="1"/>
  <c r="P292" i="1"/>
  <c r="R291" i="1"/>
  <c r="P291" i="1"/>
  <c r="R290" i="1"/>
  <c r="P290" i="1"/>
  <c r="R29" i="3"/>
  <c r="P29" i="3"/>
  <c r="R289" i="1"/>
  <c r="P289" i="1"/>
  <c r="R288" i="1"/>
  <c r="P288" i="1"/>
  <c r="R287" i="1"/>
  <c r="P287" i="1"/>
  <c r="H21" i="7"/>
  <c r="R286" i="1"/>
  <c r="P286" i="1"/>
  <c r="R285" i="1"/>
  <c r="R284" i="1"/>
  <c r="R28" i="3"/>
  <c r="P28" i="3"/>
  <c r="P281" i="1"/>
  <c r="R281" i="1"/>
  <c r="S30" i="3" l="1"/>
  <c r="S28" i="3"/>
  <c r="S300" i="1"/>
  <c r="S286" i="1"/>
  <c r="S309" i="1"/>
  <c r="S281" i="1"/>
  <c r="S295" i="1"/>
  <c r="S293" i="1"/>
  <c r="S298" i="1"/>
  <c r="S299" i="1"/>
  <c r="S301" i="1"/>
  <c r="S305" i="1"/>
  <c r="S296" i="1"/>
  <c r="S292" i="1"/>
  <c r="S294" i="1"/>
  <c r="S297" i="1"/>
  <c r="S304" i="1"/>
  <c r="S303" i="1"/>
  <c r="S308" i="1"/>
  <c r="S290" i="1"/>
  <c r="S302" i="1"/>
  <c r="S306" i="1"/>
  <c r="S307" i="1"/>
  <c r="S291" i="1"/>
  <c r="S288" i="1"/>
  <c r="S29" i="3"/>
  <c r="S287" i="1"/>
  <c r="S289" i="1"/>
  <c r="R278" i="1" l="1"/>
  <c r="H18" i="7"/>
  <c r="R277" i="1"/>
  <c r="R27" i="3" l="1"/>
  <c r="P27" i="3"/>
  <c r="P273" i="1"/>
  <c r="R273" i="1"/>
  <c r="P272" i="1"/>
  <c r="R272" i="1"/>
  <c r="P271" i="1"/>
  <c r="R271" i="1"/>
  <c r="P270" i="1"/>
  <c r="R270" i="1"/>
  <c r="P265" i="1"/>
  <c r="R265" i="1"/>
  <c r="P266" i="1"/>
  <c r="R266" i="1"/>
  <c r="P267" i="1"/>
  <c r="R267" i="1"/>
  <c r="R264" i="1"/>
  <c r="S267" i="1" l="1"/>
  <c r="S27" i="3"/>
  <c r="S271" i="1"/>
  <c r="S273" i="1"/>
  <c r="S265" i="1"/>
  <c r="S266" i="1"/>
  <c r="S272" i="1"/>
  <c r="S270" i="1"/>
  <c r="R26" i="3"/>
  <c r="P26" i="3"/>
  <c r="R260" i="1"/>
  <c r="R25" i="3"/>
  <c r="P25" i="3"/>
  <c r="S26" i="3" l="1"/>
  <c r="S25" i="3"/>
  <c r="P256" i="1"/>
  <c r="R256" i="1"/>
  <c r="P257" i="1"/>
  <c r="R257" i="1"/>
  <c r="R255" i="1"/>
  <c r="P252" i="1"/>
  <c r="R252" i="1"/>
  <c r="P253" i="1"/>
  <c r="R253" i="1"/>
  <c r="P254" i="1"/>
  <c r="R254" i="1"/>
  <c r="R249" i="1"/>
  <c r="R247" i="1"/>
  <c r="S253" i="1" l="1"/>
  <c r="S256" i="1"/>
  <c r="S257" i="1"/>
  <c r="S254" i="1"/>
  <c r="S252" i="1"/>
  <c r="P246" i="1"/>
  <c r="R246" i="1"/>
  <c r="R245" i="1"/>
  <c r="R24" i="3"/>
  <c r="P24" i="3"/>
  <c r="P242" i="1"/>
  <c r="R242" i="1"/>
  <c r="R240" i="1"/>
  <c r="P240" i="1"/>
  <c r="R239" i="1"/>
  <c r="P239" i="1"/>
  <c r="R238" i="1"/>
  <c r="P238" i="1"/>
  <c r="R237" i="1"/>
  <c r="P237" i="1"/>
  <c r="P236" i="1"/>
  <c r="R236" i="1"/>
  <c r="P235" i="1"/>
  <c r="R235" i="1"/>
  <c r="P23" i="3"/>
  <c r="R23" i="3"/>
  <c r="H16" i="7"/>
  <c r="H17" i="7"/>
  <c r="S24" i="3" l="1"/>
  <c r="S236" i="1"/>
  <c r="S235" i="1"/>
  <c r="S246" i="1"/>
  <c r="S239" i="1"/>
  <c r="S238" i="1"/>
  <c r="S240" i="1"/>
  <c r="S237" i="1"/>
  <c r="S242" i="1"/>
  <c r="S23" i="3"/>
  <c r="R233" i="1" l="1"/>
  <c r="P233" i="1"/>
  <c r="P234" i="1"/>
  <c r="R145" i="1"/>
  <c r="R146" i="1"/>
  <c r="R147" i="1"/>
  <c r="R148" i="1"/>
  <c r="R149" i="1"/>
  <c r="R150" i="1"/>
  <c r="R151" i="1"/>
  <c r="R152" i="1"/>
  <c r="R153" i="1"/>
  <c r="R154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4" i="1"/>
  <c r="R241" i="1"/>
  <c r="R243" i="1"/>
  <c r="R244" i="1"/>
  <c r="R248" i="1"/>
  <c r="R250" i="1"/>
  <c r="R251" i="1"/>
  <c r="R258" i="1"/>
  <c r="R259" i="1"/>
  <c r="R263" i="1"/>
  <c r="R268" i="1"/>
  <c r="R269" i="1"/>
  <c r="R275" i="1"/>
  <c r="R276" i="1"/>
  <c r="R279" i="1"/>
  <c r="R280" i="1"/>
  <c r="R282" i="1"/>
  <c r="R283" i="1"/>
  <c r="P145" i="1"/>
  <c r="P146" i="1"/>
  <c r="P147" i="1"/>
  <c r="P148" i="1"/>
  <c r="S145" i="1" l="1"/>
  <c r="S147" i="1"/>
  <c r="S233" i="1"/>
  <c r="S146" i="1"/>
  <c r="S234" i="1"/>
  <c r="P231" i="1"/>
  <c r="S231" i="1" s="1"/>
  <c r="R22" i="3"/>
  <c r="P151" i="1" l="1"/>
  <c r="S151" i="1" s="1"/>
  <c r="P152" i="1"/>
  <c r="P153" i="1"/>
  <c r="S153" i="1" s="1"/>
  <c r="P150" i="1"/>
  <c r="P149" i="1"/>
  <c r="P137" i="1"/>
  <c r="R137" i="1"/>
  <c r="P136" i="1"/>
  <c r="R136" i="1"/>
  <c r="S152" i="1" l="1"/>
  <c r="S149" i="1"/>
  <c r="S150" i="1"/>
  <c r="S148" i="1"/>
  <c r="S136" i="1"/>
  <c r="S137" i="1"/>
  <c r="P222" i="1" l="1"/>
  <c r="P223" i="1"/>
  <c r="P224" i="1"/>
  <c r="P218" i="1"/>
  <c r="P219" i="1"/>
  <c r="P220" i="1"/>
  <c r="P221" i="1"/>
  <c r="P225" i="1"/>
  <c r="P226" i="1"/>
  <c r="P227" i="1"/>
  <c r="P228" i="1"/>
  <c r="P229" i="1"/>
  <c r="P230" i="1"/>
  <c r="P232" i="1"/>
  <c r="P241" i="1"/>
  <c r="P243" i="1"/>
  <c r="P244" i="1"/>
  <c r="P245" i="1"/>
  <c r="S245" i="1" s="1"/>
  <c r="P247" i="1"/>
  <c r="P248" i="1"/>
  <c r="P249" i="1"/>
  <c r="P250" i="1"/>
  <c r="P251" i="1"/>
  <c r="P255" i="1"/>
  <c r="P258" i="1"/>
  <c r="P259" i="1"/>
  <c r="P260" i="1"/>
  <c r="S260" i="1" s="1"/>
  <c r="P262" i="1"/>
  <c r="P263" i="1"/>
  <c r="P264" i="1"/>
  <c r="P268" i="1"/>
  <c r="P269" i="1"/>
  <c r="P275" i="1"/>
  <c r="P276" i="1"/>
  <c r="P277" i="1"/>
  <c r="P278" i="1"/>
  <c r="P279" i="1"/>
  <c r="P280" i="1"/>
  <c r="P282" i="1"/>
  <c r="P283" i="1"/>
  <c r="P284" i="1"/>
  <c r="P285" i="1"/>
  <c r="P216" i="1"/>
  <c r="S216" i="1" s="1"/>
  <c r="P217" i="1"/>
  <c r="P215" i="1"/>
  <c r="S222" i="1" l="1"/>
  <c r="S224" i="1"/>
  <c r="S217" i="1"/>
  <c r="S223" i="1"/>
  <c r="P214" i="1"/>
  <c r="P212" i="1" l="1"/>
  <c r="S212" i="1" l="1"/>
  <c r="P207" i="1"/>
  <c r="P208" i="1"/>
  <c r="P209" i="1"/>
  <c r="P205" i="1"/>
  <c r="P206" i="1"/>
  <c r="P210" i="1"/>
  <c r="P213" i="1"/>
  <c r="P199" i="1"/>
  <c r="P200" i="1"/>
  <c r="S200" i="1" s="1"/>
  <c r="P201" i="1"/>
  <c r="P202" i="1"/>
  <c r="P203" i="1"/>
  <c r="P204" i="1"/>
  <c r="P211" i="1"/>
  <c r="R21" i="3"/>
  <c r="P197" i="1"/>
  <c r="P198" i="1"/>
  <c r="S198" i="1" l="1"/>
  <c r="S206" i="1"/>
  <c r="S207" i="1"/>
  <c r="S199" i="1"/>
  <c r="S208" i="1"/>
  <c r="S209" i="1"/>
  <c r="S201" i="1"/>
  <c r="S197" i="1"/>
  <c r="S202" i="1"/>
  <c r="P192" i="1" l="1"/>
  <c r="P193" i="1"/>
  <c r="S284" i="1"/>
  <c r="S285" i="1"/>
  <c r="S203" i="1"/>
  <c r="S204" i="1"/>
  <c r="S205" i="1"/>
  <c r="S210" i="1"/>
  <c r="S211" i="1"/>
  <c r="S213" i="1"/>
  <c r="S214" i="1"/>
  <c r="S215" i="1"/>
  <c r="S218" i="1"/>
  <c r="S219" i="1"/>
  <c r="S220" i="1"/>
  <c r="S221" i="1"/>
  <c r="S225" i="1"/>
  <c r="S226" i="1"/>
  <c r="S227" i="1"/>
  <c r="S228" i="1"/>
  <c r="S229" i="1"/>
  <c r="S230" i="1"/>
  <c r="S232" i="1"/>
  <c r="S241" i="1"/>
  <c r="S243" i="1"/>
  <c r="S244" i="1"/>
  <c r="S247" i="1"/>
  <c r="S248" i="1"/>
  <c r="S249" i="1"/>
  <c r="S250" i="1"/>
  <c r="S251" i="1"/>
  <c r="S255" i="1"/>
  <c r="S258" i="1"/>
  <c r="S259" i="1"/>
  <c r="S262" i="1"/>
  <c r="S263" i="1"/>
  <c r="S264" i="1"/>
  <c r="S268" i="1"/>
  <c r="S269" i="1"/>
  <c r="S275" i="1"/>
  <c r="S276" i="1"/>
  <c r="S277" i="1"/>
  <c r="S278" i="1"/>
  <c r="S279" i="1"/>
  <c r="S280" i="1"/>
  <c r="S282" i="1"/>
  <c r="S283" i="1"/>
  <c r="P188" i="1"/>
  <c r="P189" i="1"/>
  <c r="P185" i="1"/>
  <c r="P186" i="1"/>
  <c r="P187" i="1"/>
  <c r="P190" i="1"/>
  <c r="P191" i="1"/>
  <c r="P194" i="1"/>
  <c r="P195" i="1"/>
  <c r="P196" i="1"/>
  <c r="P183" i="1"/>
  <c r="P184" i="1"/>
  <c r="R20" i="3"/>
  <c r="P181" i="1"/>
  <c r="P182" i="1"/>
  <c r="P173" i="1"/>
  <c r="P167" i="1"/>
  <c r="R19" i="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9" i="7"/>
  <c r="H20" i="7"/>
  <c r="H2" i="7"/>
  <c r="R18" i="3"/>
  <c r="P22" i="3"/>
  <c r="S22" i="3" s="1"/>
  <c r="P21" i="3"/>
  <c r="S21" i="3" s="1"/>
  <c r="P20" i="3"/>
  <c r="P19" i="3"/>
  <c r="P17" i="3"/>
  <c r="P18" i="3"/>
  <c r="R17" i="3"/>
  <c r="S192" i="1" l="1"/>
  <c r="S189" i="1"/>
  <c r="S188" i="1"/>
  <c r="S184" i="1"/>
  <c r="S185" i="1"/>
  <c r="S193" i="1"/>
  <c r="S18" i="3"/>
  <c r="S19" i="3"/>
  <c r="S20" i="3"/>
  <c r="S17" i="3"/>
  <c r="S195" i="1"/>
  <c r="S190" i="1"/>
  <c r="S187" i="1"/>
  <c r="S191" i="1"/>
  <c r="S186" i="1"/>
  <c r="S196" i="1"/>
  <c r="S194" i="1"/>
  <c r="S183" i="1"/>
  <c r="S173" i="1"/>
  <c r="R16" i="3"/>
  <c r="S167" i="1"/>
  <c r="P162" i="1"/>
  <c r="P163" i="1"/>
  <c r="P159" i="1"/>
  <c r="P160" i="1"/>
  <c r="P154" i="1"/>
  <c r="P14" i="3"/>
  <c r="R14" i="3"/>
  <c r="P15" i="3"/>
  <c r="R15" i="3"/>
  <c r="R13" i="3"/>
  <c r="R12" i="3"/>
  <c r="R141" i="1"/>
  <c r="S15" i="3" l="1"/>
  <c r="S14" i="3"/>
  <c r="S160" i="1"/>
  <c r="S159" i="1"/>
  <c r="S163" i="1"/>
  <c r="S162" i="1"/>
  <c r="S154" i="1"/>
  <c r="P130" i="1"/>
  <c r="R130" i="1"/>
  <c r="R129" i="1"/>
  <c r="P129" i="1"/>
  <c r="R128" i="1"/>
  <c r="P128" i="1"/>
  <c r="P127" i="1"/>
  <c r="R127" i="1"/>
  <c r="P122" i="1"/>
  <c r="S130" i="1" l="1"/>
  <c r="S127" i="1"/>
  <c r="S129" i="1"/>
  <c r="S128" i="1"/>
  <c r="R122" i="1"/>
  <c r="S122" i="1" s="1"/>
  <c r="P52" i="1"/>
  <c r="R52" i="1"/>
  <c r="P53" i="1"/>
  <c r="R53" i="1"/>
  <c r="R51" i="1"/>
  <c r="P48" i="1"/>
  <c r="P49" i="1"/>
  <c r="P50" i="1"/>
  <c r="P51" i="1"/>
  <c r="P54" i="1"/>
  <c r="P55" i="1"/>
  <c r="P56" i="1"/>
  <c r="P57" i="1"/>
  <c r="P118" i="1"/>
  <c r="R118" i="1"/>
  <c r="P117" i="1"/>
  <c r="R117" i="1"/>
  <c r="R6" i="1"/>
  <c r="P6" i="1"/>
  <c r="P116" i="1"/>
  <c r="R116" i="1"/>
  <c r="P60" i="1"/>
  <c r="P61" i="1"/>
  <c r="P62" i="1"/>
  <c r="P63" i="1"/>
  <c r="P64" i="1"/>
  <c r="P113" i="1"/>
  <c r="R3" i="1"/>
  <c r="R4" i="1"/>
  <c r="R5" i="1"/>
  <c r="R7" i="1"/>
  <c r="R8" i="1"/>
  <c r="P3" i="1"/>
  <c r="P4" i="1"/>
  <c r="P5" i="1"/>
  <c r="P7" i="1"/>
  <c r="R113" i="1"/>
  <c r="S52" i="1" l="1"/>
  <c r="S53" i="1"/>
  <c r="S51" i="1"/>
  <c r="S6" i="1"/>
  <c r="S7" i="1"/>
  <c r="S116" i="1"/>
  <c r="S118" i="1"/>
  <c r="S117" i="1"/>
  <c r="S3" i="1"/>
  <c r="S5" i="1"/>
  <c r="S4" i="1"/>
  <c r="S113" i="1"/>
  <c r="P109" i="1"/>
  <c r="R109" i="1"/>
  <c r="P110" i="1"/>
  <c r="R110" i="1"/>
  <c r="S109" i="1" l="1"/>
  <c r="S110" i="1"/>
  <c r="P74" i="1"/>
  <c r="R104" i="1" l="1"/>
  <c r="P101" i="1"/>
  <c r="P102" i="1"/>
  <c r="P103" i="1"/>
  <c r="P104" i="1"/>
  <c r="P105" i="1"/>
  <c r="P106" i="1"/>
  <c r="P97" i="1"/>
  <c r="R102" i="1"/>
  <c r="R103" i="1"/>
  <c r="P99" i="1"/>
  <c r="R99" i="1"/>
  <c r="P100" i="1"/>
  <c r="R100" i="1"/>
  <c r="R97" i="1"/>
  <c r="P94" i="1"/>
  <c r="R95" i="1"/>
  <c r="P95" i="1"/>
  <c r="R94" i="1"/>
  <c r="S97" i="1" l="1"/>
  <c r="S103" i="1"/>
  <c r="S102" i="1"/>
  <c r="S95" i="1"/>
  <c r="S100" i="1"/>
  <c r="S99" i="1"/>
  <c r="S104" i="1"/>
  <c r="S94" i="1"/>
  <c r="P85" i="1"/>
  <c r="R85" i="1"/>
  <c r="P86" i="1"/>
  <c r="R86" i="1"/>
  <c r="P87" i="1"/>
  <c r="R87" i="1"/>
  <c r="P88" i="1"/>
  <c r="R88" i="1"/>
  <c r="P89" i="1"/>
  <c r="R89" i="1"/>
  <c r="P90" i="1"/>
  <c r="R90" i="1"/>
  <c r="L7" i="4"/>
  <c r="O7" i="4" s="1" a="1"/>
  <c r="O7" i="4" s="1"/>
  <c r="S90" i="1" l="1"/>
  <c r="S88" i="1"/>
  <c r="S87" i="1"/>
  <c r="S89" i="1"/>
  <c r="S86" i="1"/>
  <c r="S85" i="1"/>
  <c r="L5" i="4"/>
  <c r="O5" i="4" s="1" a="1"/>
  <c r="O5" i="4" s="1"/>
  <c r="L4" i="4"/>
  <c r="O4" i="4" s="1" a="1"/>
  <c r="O4" i="4" s="1"/>
  <c r="L3" i="4"/>
  <c r="O3" i="4" s="1" a="1"/>
  <c r="O3" i="4" s="1"/>
  <c r="L2" i="4"/>
  <c r="O2" i="4" s="1" a="1"/>
  <c r="O2" i="4" s="1"/>
  <c r="P72" i="1"/>
  <c r="R72" i="1"/>
  <c r="P73" i="1"/>
  <c r="R73" i="1"/>
  <c r="P70" i="1"/>
  <c r="R70" i="1"/>
  <c r="P71" i="1"/>
  <c r="R71" i="1"/>
  <c r="P10" i="3"/>
  <c r="P11" i="3"/>
  <c r="P12" i="3"/>
  <c r="S12" i="3" s="1"/>
  <c r="P13" i="3"/>
  <c r="S13" i="3" s="1"/>
  <c r="P16" i="3"/>
  <c r="S16" i="3" s="1"/>
  <c r="R11" i="3"/>
  <c r="S71" i="1" l="1"/>
  <c r="S70" i="1"/>
  <c r="S72" i="1"/>
  <c r="S73" i="1"/>
  <c r="S11" i="3"/>
  <c r="R10" i="3"/>
  <c r="S10" i="3" s="1"/>
  <c r="R61" i="1"/>
  <c r="R57" i="1"/>
  <c r="R54" i="1"/>
  <c r="R50" i="1"/>
  <c r="S61" i="1" l="1"/>
  <c r="S57" i="1"/>
  <c r="S50" i="1"/>
  <c r="S54" i="1"/>
  <c r="R9" i="3"/>
  <c r="P9" i="3"/>
  <c r="R8" i="3"/>
  <c r="P8" i="3"/>
  <c r="R7" i="3"/>
  <c r="P7" i="3"/>
  <c r="R42" i="1"/>
  <c r="P6" i="3"/>
  <c r="R5" i="3"/>
  <c r="R6" i="3"/>
  <c r="S8" i="3" l="1"/>
  <c r="S7" i="3"/>
  <c r="S9" i="3"/>
  <c r="S6" i="3"/>
  <c r="R4" i="3"/>
  <c r="P4" i="3"/>
  <c r="P5" i="3"/>
  <c r="S5" i="3" s="1"/>
  <c r="P3" i="3"/>
  <c r="R3" i="3"/>
  <c r="R2" i="3"/>
  <c r="P2" i="3"/>
  <c r="P39" i="1"/>
  <c r="P40" i="1"/>
  <c r="P41" i="1"/>
  <c r="P42" i="1"/>
  <c r="S42" i="1" s="1"/>
  <c r="P43" i="1"/>
  <c r="P44" i="1"/>
  <c r="R41" i="1"/>
  <c r="R40" i="1"/>
  <c r="P38" i="1"/>
  <c r="R38" i="1"/>
  <c r="P30" i="1"/>
  <c r="R43" i="1"/>
  <c r="R44" i="1"/>
  <c r="R45" i="1"/>
  <c r="R46" i="1"/>
  <c r="R47" i="1"/>
  <c r="R48" i="1"/>
  <c r="R49" i="1"/>
  <c r="R55" i="1"/>
  <c r="R56" i="1"/>
  <c r="R59" i="1"/>
  <c r="R60" i="1"/>
  <c r="R58" i="1"/>
  <c r="R62" i="1"/>
  <c r="R63" i="1"/>
  <c r="R64" i="1"/>
  <c r="R65" i="1"/>
  <c r="R66" i="1"/>
  <c r="R67" i="1"/>
  <c r="R68" i="1"/>
  <c r="R69" i="1"/>
  <c r="R74" i="1"/>
  <c r="R75" i="1"/>
  <c r="R76" i="1"/>
  <c r="R77" i="1"/>
  <c r="R78" i="1"/>
  <c r="R79" i="1"/>
  <c r="R80" i="1"/>
  <c r="R81" i="1"/>
  <c r="R82" i="1"/>
  <c r="R83" i="1"/>
  <c r="R84" i="1"/>
  <c r="R91" i="1"/>
  <c r="R92" i="1"/>
  <c r="R93" i="1"/>
  <c r="R96" i="1"/>
  <c r="R98" i="1"/>
  <c r="R101" i="1"/>
  <c r="R105" i="1"/>
  <c r="R106" i="1"/>
  <c r="R107" i="1"/>
  <c r="R108" i="1"/>
  <c r="R111" i="1"/>
  <c r="R112" i="1"/>
  <c r="R114" i="1"/>
  <c r="R115" i="1"/>
  <c r="R119" i="1"/>
  <c r="R120" i="1"/>
  <c r="R121" i="1"/>
  <c r="R123" i="1"/>
  <c r="R124" i="1"/>
  <c r="R125" i="1"/>
  <c r="R126" i="1"/>
  <c r="R131" i="1"/>
  <c r="R132" i="1"/>
  <c r="R133" i="1"/>
  <c r="R134" i="1"/>
  <c r="R135" i="1"/>
  <c r="R138" i="1"/>
  <c r="R139" i="1"/>
  <c r="R140" i="1"/>
  <c r="R142" i="1"/>
  <c r="R143" i="1"/>
  <c r="R144" i="1"/>
  <c r="R35" i="1"/>
  <c r="R36" i="1"/>
  <c r="R37" i="1"/>
  <c r="R39" i="1"/>
  <c r="R34" i="1"/>
  <c r="R33" i="1"/>
  <c r="P32" i="1"/>
  <c r="R32" i="1"/>
  <c r="P31" i="1"/>
  <c r="R31" i="1"/>
  <c r="R30" i="1"/>
  <c r="P28" i="1"/>
  <c r="R28" i="1"/>
  <c r="P29" i="1"/>
  <c r="R29" i="1"/>
  <c r="R27" i="1"/>
  <c r="S3" i="3" l="1"/>
  <c r="S4" i="3"/>
  <c r="S2" i="3"/>
  <c r="S38" i="1"/>
  <c r="S41" i="1"/>
  <c r="S28" i="1"/>
  <c r="S31" i="1"/>
  <c r="S32" i="1"/>
  <c r="S29" i="1"/>
  <c r="R26" i="1"/>
  <c r="R25" i="1"/>
  <c r="R24" i="1"/>
  <c r="R23" i="1"/>
  <c r="P8" i="1"/>
  <c r="S8" i="1" s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S27" i="1" s="1"/>
  <c r="S30" i="1"/>
  <c r="P33" i="1"/>
  <c r="S33" i="1" s="1"/>
  <c r="P34" i="1"/>
  <c r="S34" i="1" s="1"/>
  <c r="P35" i="1"/>
  <c r="S35" i="1" s="1"/>
  <c r="P36" i="1"/>
  <c r="S36" i="1" s="1"/>
  <c r="P37" i="1"/>
  <c r="S37" i="1" s="1"/>
  <c r="S39" i="1"/>
  <c r="S40" i="1"/>
  <c r="S43" i="1"/>
  <c r="P45" i="1"/>
  <c r="S45" i="1" s="1"/>
  <c r="P46" i="1"/>
  <c r="S46" i="1" s="1"/>
  <c r="P47" i="1"/>
  <c r="S47" i="1" s="1"/>
  <c r="S48" i="1"/>
  <c r="S49" i="1"/>
  <c r="S55" i="1"/>
  <c r="S56" i="1"/>
  <c r="P59" i="1"/>
  <c r="S59" i="1" s="1"/>
  <c r="S60" i="1"/>
  <c r="P58" i="1"/>
  <c r="S58" i="1" s="1"/>
  <c r="S62" i="1"/>
  <c r="S63" i="1"/>
  <c r="S64" i="1"/>
  <c r="P65" i="1"/>
  <c r="S65" i="1" s="1"/>
  <c r="P66" i="1"/>
  <c r="S66" i="1" s="1"/>
  <c r="P67" i="1"/>
  <c r="S67" i="1" s="1"/>
  <c r="P68" i="1"/>
  <c r="S68" i="1" s="1"/>
  <c r="P69" i="1"/>
  <c r="S69" i="1" s="1"/>
  <c r="S74" i="1"/>
  <c r="P75" i="1"/>
  <c r="S75" i="1" s="1"/>
  <c r="P76" i="1"/>
  <c r="S76" i="1" s="1"/>
  <c r="P77" i="1"/>
  <c r="S77" i="1" s="1"/>
  <c r="P78" i="1"/>
  <c r="S78" i="1" s="1"/>
  <c r="P79" i="1"/>
  <c r="S79" i="1" s="1"/>
  <c r="P80" i="1"/>
  <c r="S80" i="1" s="1"/>
  <c r="P81" i="1"/>
  <c r="S81" i="1" s="1"/>
  <c r="P82" i="1"/>
  <c r="S82" i="1" s="1"/>
  <c r="P83" i="1"/>
  <c r="S83" i="1" s="1"/>
  <c r="P84" i="1"/>
  <c r="S84" i="1" s="1"/>
  <c r="P91" i="1"/>
  <c r="S91" i="1" s="1"/>
  <c r="P92" i="1"/>
  <c r="S92" i="1" s="1"/>
  <c r="P93" i="1"/>
  <c r="S93" i="1" s="1"/>
  <c r="P96" i="1"/>
  <c r="S96" i="1" s="1"/>
  <c r="P98" i="1"/>
  <c r="S98" i="1" s="1"/>
  <c r="S101" i="1"/>
  <c r="S105" i="1"/>
  <c r="S106" i="1"/>
  <c r="P107" i="1"/>
  <c r="S107" i="1" s="1"/>
  <c r="P108" i="1"/>
  <c r="S108" i="1" s="1"/>
  <c r="P111" i="1"/>
  <c r="S111" i="1" s="1"/>
  <c r="P112" i="1"/>
  <c r="S112" i="1" s="1"/>
  <c r="P114" i="1"/>
  <c r="S114" i="1" s="1"/>
  <c r="P115" i="1"/>
  <c r="S115" i="1" s="1"/>
  <c r="P119" i="1"/>
  <c r="S119" i="1" s="1"/>
  <c r="P120" i="1"/>
  <c r="S120" i="1" s="1"/>
  <c r="P121" i="1"/>
  <c r="S121" i="1" s="1"/>
  <c r="P123" i="1"/>
  <c r="S123" i="1" s="1"/>
  <c r="P124" i="1"/>
  <c r="S124" i="1" s="1"/>
  <c r="P125" i="1"/>
  <c r="S125" i="1" s="1"/>
  <c r="P126" i="1"/>
  <c r="S126" i="1" s="1"/>
  <c r="P131" i="1"/>
  <c r="S131" i="1" s="1"/>
  <c r="P132" i="1"/>
  <c r="S132" i="1" s="1"/>
  <c r="P133" i="1"/>
  <c r="S133" i="1" s="1"/>
  <c r="P134" i="1"/>
  <c r="S134" i="1" s="1"/>
  <c r="P135" i="1"/>
  <c r="S135" i="1" s="1"/>
  <c r="P138" i="1"/>
  <c r="S138" i="1" s="1"/>
  <c r="P139" i="1"/>
  <c r="S139" i="1" s="1"/>
  <c r="P140" i="1"/>
  <c r="S140" i="1" s="1"/>
  <c r="P141" i="1"/>
  <c r="S141" i="1" s="1"/>
  <c r="P142" i="1"/>
  <c r="S142" i="1" s="1"/>
  <c r="P143" i="1"/>
  <c r="S143" i="1" s="1"/>
  <c r="P144" i="1"/>
  <c r="S144" i="1" s="1"/>
  <c r="S156" i="1"/>
  <c r="P157" i="1"/>
  <c r="S157" i="1" s="1"/>
  <c r="P158" i="1"/>
  <c r="S158" i="1" s="1"/>
  <c r="P161" i="1"/>
  <c r="S161" i="1" s="1"/>
  <c r="P164" i="1"/>
  <c r="S164" i="1" s="1"/>
  <c r="P165" i="1"/>
  <c r="S165" i="1" s="1"/>
  <c r="P166" i="1"/>
  <c r="S166" i="1" s="1"/>
  <c r="P168" i="1"/>
  <c r="S168" i="1" s="1"/>
  <c r="P169" i="1"/>
  <c r="S169" i="1" s="1"/>
  <c r="P170" i="1"/>
  <c r="S170" i="1" s="1"/>
  <c r="P171" i="1"/>
  <c r="S171" i="1" s="1"/>
  <c r="P172" i="1"/>
  <c r="S172" i="1" s="1"/>
  <c r="P174" i="1"/>
  <c r="S174" i="1" s="1"/>
  <c r="P175" i="1"/>
  <c r="S175" i="1" s="1"/>
  <c r="P176" i="1"/>
  <c r="S176" i="1" s="1"/>
  <c r="P177" i="1"/>
  <c r="S177" i="1" s="1"/>
  <c r="P178" i="1"/>
  <c r="S178" i="1" s="1"/>
  <c r="P179" i="1"/>
  <c r="S179" i="1" s="1"/>
  <c r="P180" i="1"/>
  <c r="S180" i="1" s="1"/>
  <c r="S181" i="1"/>
  <c r="S182" i="1"/>
  <c r="S44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" i="1"/>
  <c r="P2" i="1"/>
  <c r="S21" i="1" l="1"/>
  <c r="S17" i="1"/>
  <c r="S13" i="1"/>
  <c r="S9" i="1"/>
  <c r="S19" i="1"/>
  <c r="S15" i="1"/>
  <c r="S11" i="1"/>
  <c r="S20" i="1"/>
  <c r="S16" i="1"/>
  <c r="S12" i="1"/>
  <c r="S25" i="1"/>
  <c r="S24" i="1"/>
  <c r="S23" i="1"/>
  <c r="S2" i="1"/>
  <c r="S26" i="1"/>
  <c r="S22" i="1"/>
  <c r="S18" i="1"/>
  <c r="S14" i="1"/>
  <c r="S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F6F0B1-5480-47B0-8098-3A9D5D3707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EB54E9-0287-4E4E-A636-81D5162416C0}" name="WorksheetConnection_Enquiry Master Fresh- 2025-2026!$A:$M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EnquiryMasterFresh20252026AM1"/>
        </x15:connection>
      </ext>
    </extLst>
  </connection>
  <connection id="3" xr16:uid="{1D180273-B7B3-468E-8896-A7E506596A0C}" name="WorksheetConnection_Enquiry Master Fresh- 2025-2026!$A:$S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quiryMasterFresh20252026AS1"/>
        </x15:connection>
      </ext>
    </extLst>
  </connection>
  <connection id="4" xr16:uid="{294FF7BC-B54E-49CB-B2BE-0CC49CA25FFF}" name="WorksheetConnection_New Master Sheet-2025-2026.xlsx!Table2" type="102" refreshedVersion="8" minRefreshableVersion="5" refreshOnLoad="1" saveData="1">
    <extLst>
      <ext xmlns:x15="http://schemas.microsoft.com/office/spreadsheetml/2010/11/main" uri="{DE250136-89BD-433C-8126-D09CA5730AF9}">
        <x15:connection id="Table2" autoDelete="1">
          <x15:rangePr sourceName="_xlcn.WorksheetConnection_NewMasterSheet20252026.xlsxTable21"/>
        </x15:connection>
      </ext>
    </extLst>
  </connection>
  <connection id="5" xr16:uid="{B0F14A1E-3D1A-4903-9755-3BAFE9106C01}" name="WorksheetConnection_New Master Sheet-2025-2026.xlsx!Table4" type="102" refreshedVersion="8" minRefreshableVersion="5" refreshOnLoad="1" saveData="1">
    <extLst>
      <ext xmlns:x15="http://schemas.microsoft.com/office/spreadsheetml/2010/11/main" uri="{DE250136-89BD-433C-8126-D09CA5730AF9}">
        <x15:connection id="Table4" autoDelete="1">
          <x15:rangePr sourceName="_xlcn.WorksheetConnection_NewMasterSheet20252026.xlsxTable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<sst xmlns="http://schemas.openxmlformats.org/spreadsheetml/2006/main" count="19925" uniqueCount="2977">
  <si>
    <t>MONTHS</t>
  </si>
  <si>
    <t>INQUIRY_NO</t>
  </si>
  <si>
    <t>ABR_SALES</t>
  </si>
  <si>
    <t>REGION</t>
  </si>
  <si>
    <t>CLIENT</t>
  </si>
  <si>
    <t>BUILDING</t>
  </si>
  <si>
    <t>CONSULTANT</t>
  </si>
  <si>
    <t>LOCATION</t>
  </si>
  <si>
    <t>RECEIVED_DATE</t>
  </si>
  <si>
    <t>DESIGN_RELEASE_DATE</t>
  </si>
  <si>
    <t>TIME_DURATION</t>
  </si>
  <si>
    <t>ABR_DESIGNER</t>
  </si>
  <si>
    <t>CHECKED_BY</t>
  </si>
  <si>
    <t>DESIGN_WEIGHT_MT</t>
  </si>
  <si>
    <t>PROPOSAL_SKETCH_DATE</t>
  </si>
  <si>
    <t>REVISION</t>
  </si>
  <si>
    <t>COMPLEXITY</t>
  </si>
  <si>
    <t>DAYS_AS_PER_COMPLEXITY</t>
  </si>
  <si>
    <t>STATUS</t>
  </si>
  <si>
    <t>Apr'25</t>
  </si>
  <si>
    <t>401-25-001</t>
  </si>
  <si>
    <t>SS</t>
  </si>
  <si>
    <t>M/s Trontek Electronic</t>
  </si>
  <si>
    <t>BLDG# 01</t>
  </si>
  <si>
    <t>STUDIO LINE DESIGN</t>
  </si>
  <si>
    <t>Jhajjar, Haryana</t>
  </si>
  <si>
    <t>MHS</t>
  </si>
  <si>
    <t>PSK</t>
  </si>
  <si>
    <t>B</t>
  </si>
  <si>
    <t>101-25-003</t>
  </si>
  <si>
    <t>VK</t>
  </si>
  <si>
    <t>M/s SLR Metaliks Ltd</t>
  </si>
  <si>
    <t>N/A</t>
  </si>
  <si>
    <t>Hosapete, Vijayanagara Distt, Karnataka</t>
  </si>
  <si>
    <t>PSN</t>
  </si>
  <si>
    <t>PRC</t>
  </si>
  <si>
    <t>401-25-003</t>
  </si>
  <si>
    <t>M/s HOH-RA logistics</t>
  </si>
  <si>
    <t>WARE HOUSE</t>
  </si>
  <si>
    <t>PROCONVIS CONSULTANTS PVT.LTD</t>
  </si>
  <si>
    <t>Bhiwandi-MH</t>
  </si>
  <si>
    <t>BPK</t>
  </si>
  <si>
    <t>201-25-001</t>
  </si>
  <si>
    <t>JSW Green Mobility Ltd</t>
  </si>
  <si>
    <t>BLDG#1 - BODY SHOP</t>
  </si>
  <si>
    <t>Ch. Sambhaji Nagar, Aurangabad</t>
  </si>
  <si>
    <t>AKM</t>
  </si>
  <si>
    <t>SPR</t>
  </si>
  <si>
    <t>B7:Chemical Storage</t>
  </si>
  <si>
    <t>APS</t>
  </si>
  <si>
    <t>PHR</t>
  </si>
  <si>
    <t>B8:HAZARDOUS STORAGE</t>
  </si>
  <si>
    <t>BLDG#6 -PDC</t>
  </si>
  <si>
    <t>MLK</t>
  </si>
  <si>
    <t>BLDG#5 - Testing Center</t>
  </si>
  <si>
    <t>BLDG10-PDI</t>
  </si>
  <si>
    <t>MMA</t>
  </si>
  <si>
    <t>A</t>
  </si>
  <si>
    <t>Shipping Center</t>
  </si>
  <si>
    <t>D</t>
  </si>
  <si>
    <t>401-25-002</t>
  </si>
  <si>
    <t>GC</t>
  </si>
  <si>
    <t>M/s ROSS Enterprises</t>
  </si>
  <si>
    <t>Guwahati</t>
  </si>
  <si>
    <t>101-25-004</t>
  </si>
  <si>
    <t>MM</t>
  </si>
  <si>
    <t>M/s Kiyaan Cashew Industries</t>
  </si>
  <si>
    <t>BLDG# XX</t>
  </si>
  <si>
    <t>ASSOCIATED ENIGINEERS</t>
  </si>
  <si>
    <t>VADODARA (GJ)</t>
  </si>
  <si>
    <t>KVN</t>
  </si>
  <si>
    <t>401-25-006</t>
  </si>
  <si>
    <t>MS</t>
  </si>
  <si>
    <t>M/s ECR BUILDTECH</t>
  </si>
  <si>
    <t>BLDG-FACTORY 01</t>
  </si>
  <si>
    <t>KHARKHODA (HR)</t>
  </si>
  <si>
    <t>401-25-007</t>
  </si>
  <si>
    <t>M/s Maxop Engineering</t>
  </si>
  <si>
    <t>Manufacturing Unit</t>
  </si>
  <si>
    <t>Studio line design</t>
  </si>
  <si>
    <t>Bhiwadi, Ra</t>
  </si>
  <si>
    <t>BGB</t>
  </si>
  <si>
    <t>C</t>
  </si>
  <si>
    <t>101-25-005</t>
  </si>
  <si>
    <t>M/s Borrosil renewables</t>
  </si>
  <si>
    <t>VMS</t>
  </si>
  <si>
    <t>Govali, Bharuch</t>
  </si>
  <si>
    <t>VVR</t>
  </si>
  <si>
    <t>401-25-005</t>
  </si>
  <si>
    <t>M/s NSC_MES</t>
  </si>
  <si>
    <t>HANGER BLDG</t>
  </si>
  <si>
    <t>Jorhat, Asssam</t>
  </si>
  <si>
    <t>201-25-004</t>
  </si>
  <si>
    <t>M/s Conserve Buildcon</t>
  </si>
  <si>
    <t>BLDG# C</t>
  </si>
  <si>
    <t>Murugu Engineers</t>
  </si>
  <si>
    <t>Elavur Village, Gummidipoondi Taluk, Tiruvallur District, TN</t>
  </si>
  <si>
    <t>501-25-003</t>
  </si>
  <si>
    <t>BLDG# 2</t>
  </si>
  <si>
    <t>AM</t>
  </si>
  <si>
    <t>M/s Lalit Goyal</t>
  </si>
  <si>
    <t>Howrah (West Bengal)</t>
  </si>
  <si>
    <t>BLDG# 1</t>
  </si>
  <si>
    <t>401-25-004</t>
  </si>
  <si>
    <t>M/s Hindustan Traders-MES</t>
  </si>
  <si>
    <t>Port blair</t>
  </si>
  <si>
    <t>Hangar BLDG</t>
  </si>
  <si>
    <t>501-25-002</t>
  </si>
  <si>
    <t>JK</t>
  </si>
  <si>
    <t>BUILDING-3 (STORAGE UNIT)</t>
  </si>
  <si>
    <t>M/s SHRIDHAA UDYOG</t>
  </si>
  <si>
    <t>KHURDHA (ODISHA)</t>
  </si>
  <si>
    <t>RVK</t>
  </si>
  <si>
    <t>BUILDING-1 (STORAGE UNIT)</t>
  </si>
  <si>
    <t>BUILDING-2 (STORAGE UNIT)</t>
  </si>
  <si>
    <t>201-25-002</t>
  </si>
  <si>
    <t>BLDG# A</t>
  </si>
  <si>
    <t>BLDG# B</t>
  </si>
  <si>
    <t>101-25-007</t>
  </si>
  <si>
    <t>Dharab</t>
  </si>
  <si>
    <t>Dharab, Gandhinagar</t>
  </si>
  <si>
    <t>WAREHOUSE</t>
  </si>
  <si>
    <t>401-25-008</t>
  </si>
  <si>
    <t>M/s Bootes Impex</t>
  </si>
  <si>
    <t>Factory</t>
  </si>
  <si>
    <t>Siddipet District , Telengana</t>
  </si>
  <si>
    <t>M/s Tarun Infra-MES</t>
  </si>
  <si>
    <t>B1</t>
  </si>
  <si>
    <t>GEO DESIGNS &amp; RESEARCH (P) LTD</t>
  </si>
  <si>
    <t>VADODARA</t>
  </si>
  <si>
    <t>401-BQ25-005</t>
  </si>
  <si>
    <t>101-25-008</t>
  </si>
  <si>
    <t>M/s RAJEN AUTO SPARE PARTS PRIVATE LIMITED</t>
  </si>
  <si>
    <t>MORAIYA, CHANGODAR</t>
  </si>
  <si>
    <t>ADS</t>
  </si>
  <si>
    <t>301-25-003</t>
  </si>
  <si>
    <t>MP</t>
  </si>
  <si>
    <t>M/s KUTCH COPPER LIMITED</t>
  </si>
  <si>
    <t>RSS</t>
  </si>
  <si>
    <t>MBCON CONSULTING ENGG LTD</t>
  </si>
  <si>
    <t>MUNDRA, GUJARAT</t>
  </si>
  <si>
    <t>GENERAL STORE</t>
  </si>
  <si>
    <t>201-25-005</t>
  </si>
  <si>
    <t>M/s Horizon Industrial Parks Pvt Ltd (Block-J)</t>
  </si>
  <si>
    <t>BLDG# BLOCK J</t>
  </si>
  <si>
    <t>SSCE Consulting Engineers</t>
  </si>
  <si>
    <t>Bilaspur, HR</t>
  </si>
  <si>
    <t>201-25-006</t>
  </si>
  <si>
    <t>BLDG# BLOCK B</t>
  </si>
  <si>
    <t>201-25-003</t>
  </si>
  <si>
    <t>101-JQ25-002</t>
  </si>
  <si>
    <t>M/s SANKO GOSEI TECHNOLOGY PVT LTD</t>
  </si>
  <si>
    <t>PLANT EXPANSION</t>
  </si>
  <si>
    <t>VITHALAPUR, GUJARAT</t>
  </si>
  <si>
    <t>101-JQ25-001</t>
  </si>
  <si>
    <t>M/s Nandoliya Foods</t>
  </si>
  <si>
    <t>PP</t>
  </si>
  <si>
    <t>Panoli</t>
  </si>
  <si>
    <t>101-JQ25-003</t>
  </si>
  <si>
    <t>M/s XXXXX</t>
  </si>
  <si>
    <t>Gandhidham</t>
  </si>
  <si>
    <t>BLDG# 3</t>
  </si>
  <si>
    <t>401-BQ25-001</t>
  </si>
  <si>
    <t>M/s WELSPUN INDIA LIMITED</t>
  </si>
  <si>
    <t>SHEETING WARE HOUSE</t>
  </si>
  <si>
    <t>KALINDA TECHNICAL SERVICES &amp; CONSULTANCY</t>
  </si>
  <si>
    <t>ANJAR-GUJARAT</t>
  </si>
  <si>
    <t>101-JQ25-004</t>
  </si>
  <si>
    <t>M/s Sewa Hydro site</t>
  </si>
  <si>
    <t>West Africa</t>
  </si>
  <si>
    <t>BLDG#01</t>
  </si>
  <si>
    <t>101-JQ25-005</t>
  </si>
  <si>
    <t>WAREHOUSE 1</t>
  </si>
  <si>
    <t>ENVIGENIC PRIVATE LIMITED</t>
  </si>
  <si>
    <t>PIRANA, AHMEDABAD</t>
  </si>
  <si>
    <t>SNK</t>
  </si>
  <si>
    <t>101-25-011</t>
  </si>
  <si>
    <t>M/s Kusumgar Limited</t>
  </si>
  <si>
    <t>Tadkeshwar,Surat</t>
  </si>
  <si>
    <t>KNK</t>
  </si>
  <si>
    <t>501-25-004</t>
  </si>
  <si>
    <t>M/s Calderys India Refractories Ltd</t>
  </si>
  <si>
    <t>Cuttack (Odhisa)</t>
  </si>
  <si>
    <t>101-25-009</t>
  </si>
  <si>
    <t>M/s NSSPL</t>
  </si>
  <si>
    <t>Veda, Vijapur, GUJARAT</t>
  </si>
  <si>
    <t>PSC</t>
  </si>
  <si>
    <t>201-25-007</t>
  </si>
  <si>
    <t>DP</t>
  </si>
  <si>
    <t>M/s JSW</t>
  </si>
  <si>
    <t>ARKKONAM,Tamil Nadu</t>
  </si>
  <si>
    <t>201-25-008</t>
  </si>
  <si>
    <t>501-25-005</t>
  </si>
  <si>
    <t>M/s Pragati Milk products pvt. Ltd.</t>
  </si>
  <si>
    <t>Indrajit Kothadiya</t>
  </si>
  <si>
    <t>Balasore (Odisha)</t>
  </si>
  <si>
    <t>201-25-009</t>
  </si>
  <si>
    <t>WAREHOUSE - W05</t>
  </si>
  <si>
    <t>VALUES SPACES REALTORS (SOHNA) PVT LTD HARYANA</t>
  </si>
  <si>
    <t>SOHNA,HARYANA</t>
  </si>
  <si>
    <t>101-25-012</t>
  </si>
  <si>
    <t>M/s Crystal</t>
  </si>
  <si>
    <t>BLDG- 1</t>
  </si>
  <si>
    <t>ACE</t>
  </si>
  <si>
    <t>Devli, Mumbai</t>
  </si>
  <si>
    <t>WAREHOUSE-B2</t>
  </si>
  <si>
    <t>501-25-007</t>
  </si>
  <si>
    <t>M/s SR Deshmukh Engineers &amp; Contractors Pvt Ltd</t>
  </si>
  <si>
    <t>Warehouse</t>
  </si>
  <si>
    <t>Kutch (Gujarat)</t>
  </si>
  <si>
    <t>May'25</t>
  </si>
  <si>
    <t>401-25-010</t>
  </si>
  <si>
    <t>Okaya Battery</t>
  </si>
  <si>
    <t>Studio Line</t>
  </si>
  <si>
    <t>Neemrana-RJ</t>
  </si>
  <si>
    <t>WAREHOUSE-B1</t>
  </si>
  <si>
    <t>101-25-006</t>
  </si>
  <si>
    <t>M/s INOX CVA</t>
  </si>
  <si>
    <t>factory</t>
  </si>
  <si>
    <t>Kalol</t>
  </si>
  <si>
    <t>501-25-006</t>
  </si>
  <si>
    <t>ND</t>
  </si>
  <si>
    <t>M/s N F Forging Ltd</t>
  </si>
  <si>
    <t>P R Mitra</t>
  </si>
  <si>
    <t>Tulshiberial- Howrah</t>
  </si>
  <si>
    <t>101-JQ25-007</t>
  </si>
  <si>
    <t>M/s ADANI WILMAR LTD</t>
  </si>
  <si>
    <t>Container loading shed</t>
  </si>
  <si>
    <t>EMINENCE EQUIPMENTS PVT LTD</t>
  </si>
  <si>
    <t>BUNDI, RJ</t>
  </si>
  <si>
    <t>M/s Rays Green Energy Manufacturing Pvt Ltd</t>
  </si>
  <si>
    <t>Narmadapuram, MP</t>
  </si>
  <si>
    <t>101-JQ25-006</t>
  </si>
  <si>
    <t>M/s Quality infra</t>
  </si>
  <si>
    <t>Vapi</t>
  </si>
  <si>
    <t>101-25-014</t>
  </si>
  <si>
    <t>M/s SKF</t>
  </si>
  <si>
    <t>FACTORY</t>
  </si>
  <si>
    <t>S &amp; T</t>
  </si>
  <si>
    <t>BAVLA, AHMADABAD</t>
  </si>
  <si>
    <t>101-25-013</t>
  </si>
  <si>
    <t>PT</t>
  </si>
  <si>
    <t>BLDG# CELL BLDG</t>
  </si>
  <si>
    <t>Gujarat</t>
  </si>
  <si>
    <t>401-25-014</t>
  </si>
  <si>
    <t>M/s Welspun @ USA</t>
  </si>
  <si>
    <t>Little rock, USA</t>
  </si>
  <si>
    <t>101-25-015</t>
  </si>
  <si>
    <t>M/s Inox CVA</t>
  </si>
  <si>
    <t>Ambekar associates</t>
  </si>
  <si>
    <t>Kandala</t>
  </si>
  <si>
    <t>501-25-009</t>
  </si>
  <si>
    <t>M/s Vikash Nagalia</t>
  </si>
  <si>
    <t>In house</t>
  </si>
  <si>
    <t>Kharagpur-WB</t>
  </si>
  <si>
    <t>M/s FAB INDUSTRIES PVT LTD</t>
  </si>
  <si>
    <t>FAB INDUSTRIES PVT LTD</t>
  </si>
  <si>
    <t>Nashik, MH</t>
  </si>
  <si>
    <t>401-25-013</t>
  </si>
  <si>
    <t>M/s TCI express</t>
  </si>
  <si>
    <t>Kheda-GJ</t>
  </si>
  <si>
    <t>301-25-001</t>
  </si>
  <si>
    <t>BATTERY REWORK</t>
  </si>
  <si>
    <t>M/s ATHER</t>
  </si>
  <si>
    <t>VA</t>
  </si>
  <si>
    <t>AURANGABAD</t>
  </si>
  <si>
    <t>U3 - SCRAP YARD</t>
  </si>
  <si>
    <t>U4 - HAZARDOUS WASTE STORAGE</t>
  </si>
  <si>
    <t>PAINT SHOP</t>
  </si>
  <si>
    <t>ASSEMBLY BLOCK</t>
  </si>
  <si>
    <t>201-BQ25-005</t>
  </si>
  <si>
    <t>M/s FIRST SPACE</t>
  </si>
  <si>
    <t>DCS-MUMBAI</t>
  </si>
  <si>
    <t>BHIWANDI</t>
  </si>
  <si>
    <t>201-BQ25-006</t>
  </si>
  <si>
    <t>BLDG-2</t>
  </si>
  <si>
    <t>BLDG-1</t>
  </si>
  <si>
    <t>501-25-008</t>
  </si>
  <si>
    <t>M/s Lemontech agro products PVT LTD</t>
  </si>
  <si>
    <t>Maranga-Purnia (Bihar)</t>
  </si>
  <si>
    <t>401-25-009</t>
  </si>
  <si>
    <t>M/s SMCC</t>
  </si>
  <si>
    <t>MANUFACTURING UNIT</t>
  </si>
  <si>
    <t>BHARUCH, GUJARAT</t>
  </si>
  <si>
    <t>501-25-011</t>
  </si>
  <si>
    <t>M/s Berger Paints India Ltd</t>
  </si>
  <si>
    <t>Rishra (West Bengal)</t>
  </si>
  <si>
    <t>Solutus consulting Engineers</t>
  </si>
  <si>
    <t>401-25-017</t>
  </si>
  <si>
    <t>M/s Minda Infrastructure LLP</t>
  </si>
  <si>
    <t>Manufacturing</t>
  </si>
  <si>
    <t>Supa-MH</t>
  </si>
  <si>
    <t>401-25-016</t>
  </si>
  <si>
    <t>Romsons Medworld Pvt Ltd</t>
  </si>
  <si>
    <t>Sanand-GJ</t>
  </si>
  <si>
    <t>401-25-020</t>
  </si>
  <si>
    <t>M/s Minda-Owari</t>
  </si>
  <si>
    <t>MINDA INFRASTRUCTURE LLP.</t>
  </si>
  <si>
    <t>Neemrana Rajasthan</t>
  </si>
  <si>
    <t>JS-936</t>
  </si>
  <si>
    <t>All Time Plastics Limited</t>
  </si>
  <si>
    <t>MM-24-49</t>
  </si>
  <si>
    <t>JS-937</t>
  </si>
  <si>
    <t>Spunweb India Private Limited</t>
  </si>
  <si>
    <t>MM-24-57</t>
  </si>
  <si>
    <t>JS-939</t>
  </si>
  <si>
    <t>501-25-001</t>
  </si>
  <si>
    <t>JS-940</t>
  </si>
  <si>
    <t>DNV Food Product Limited</t>
  </si>
  <si>
    <t xml:space="preserve">Paharpur Cooling Towers Limited </t>
  </si>
  <si>
    <t>AM-24-15</t>
  </si>
  <si>
    <t>JS-938</t>
  </si>
  <si>
    <t>Sorvicon LLP</t>
  </si>
  <si>
    <t>DP-24-10</t>
  </si>
  <si>
    <t>ZONES</t>
  </si>
  <si>
    <t>MT</t>
  </si>
  <si>
    <t>JOB_NUMBER</t>
  </si>
  <si>
    <t>JOB_NAME</t>
  </si>
  <si>
    <r>
      <t>AREA_M</t>
    </r>
    <r>
      <rPr>
        <b/>
        <sz val="10"/>
        <color indexed="8"/>
        <rFont val="Calibri"/>
        <family val="2"/>
      </rPr>
      <t>²</t>
    </r>
  </si>
  <si>
    <t>BOOKED_DATE</t>
  </si>
  <si>
    <t>SR_NO</t>
  </si>
  <si>
    <t>B4 #A1- Stamping Shop-BLDG-1</t>
  </si>
  <si>
    <t>B4-Stamping Shop-A2</t>
  </si>
  <si>
    <t>B4-Stamping Shop-A3</t>
  </si>
  <si>
    <t>B4-Stamping Shop-A4</t>
  </si>
  <si>
    <t>501-25-012</t>
  </si>
  <si>
    <t>M/s Shree Shakti Buildcon</t>
  </si>
  <si>
    <t>Kasna, (UP)</t>
  </si>
  <si>
    <t>101-25-020</t>
  </si>
  <si>
    <t>M/s SIEMENS ENERGY</t>
  </si>
  <si>
    <t>NARODA, AHMEDABAD</t>
  </si>
  <si>
    <t>INUSTRIAL BUILDING</t>
  </si>
  <si>
    <t>SM-24-71</t>
  </si>
  <si>
    <t>JS-941</t>
  </si>
  <si>
    <t>OMRS Logistics Private Limited</t>
  </si>
  <si>
    <t>401-25-011</t>
  </si>
  <si>
    <t>Krones Processing</t>
  </si>
  <si>
    <t>Besten Engineer &amp; consultant India pvt ltd</t>
  </si>
  <si>
    <t>Siddipet-Telengana</t>
  </si>
  <si>
    <t>BLDG-02(GLASS BEAD BLDG)</t>
  </si>
  <si>
    <t>BLDG-3-CONNECTING CORRIDOR</t>
  </si>
  <si>
    <t>BLDG-4&amp;5-CAR PARKING</t>
  </si>
  <si>
    <t>BLDG-6-TWO WHEELER PARKING-1</t>
  </si>
  <si>
    <t>BLDG-7(TWO WHEELER PARKING-2)</t>
  </si>
  <si>
    <t>BLDG-8(BUS PARKING)</t>
  </si>
  <si>
    <t>101-25-010</t>
  </si>
  <si>
    <t>M/s Suyog Electrical Ltd</t>
  </si>
  <si>
    <t>ELECTRICAL ROOM-B02</t>
  </si>
  <si>
    <t>Padaria Assiciates</t>
  </si>
  <si>
    <t>Halol</t>
  </si>
  <si>
    <t>501-25-010</t>
  </si>
  <si>
    <t>M/s Cosmic Fero Alloy</t>
  </si>
  <si>
    <t>Anindya Ghaose</t>
  </si>
  <si>
    <t>Borjora -bankura</t>
  </si>
  <si>
    <t>101-25-019</t>
  </si>
  <si>
    <t>M/s Knack Packaging Pvt Ltd</t>
  </si>
  <si>
    <t>K.R BHAVSAR, A.K BHAVSAR</t>
  </si>
  <si>
    <t>Borisana, Kadi</t>
  </si>
  <si>
    <t>CS-131</t>
  </si>
  <si>
    <t>Factory building</t>
  </si>
  <si>
    <t>401-25-018</t>
  </si>
  <si>
    <t>M/S ENROOT IAL ASSET PVT LTD</t>
  </si>
  <si>
    <t>SANASWADI, DISTRICT PUNE, MAHARASHTRA</t>
  </si>
  <si>
    <t>MEP CONSULTANT</t>
  </si>
  <si>
    <t>401-25-024</t>
  </si>
  <si>
    <t>M/s WELSPUN ONE PVT LTD, HAILEYMANDI-2</t>
  </si>
  <si>
    <t>WAREHOUSE - (BLDG - F)</t>
  </si>
  <si>
    <t>PC DESIGNS PRIVATE LIMITED</t>
  </si>
  <si>
    <t>HAILEYMANDI , HARYANA</t>
  </si>
  <si>
    <t>WAREHOUSE - (BLDG - G)</t>
  </si>
  <si>
    <t>WAREHOUSE - (BLDG - H)</t>
  </si>
  <si>
    <t>401-25-019</t>
  </si>
  <si>
    <t>M/s Pragati Infra</t>
  </si>
  <si>
    <t>Palwal Haryana</t>
  </si>
  <si>
    <t>BLDG# F</t>
  </si>
  <si>
    <t>BLDG# G</t>
  </si>
  <si>
    <t>101-25-016</t>
  </si>
  <si>
    <t>BLDG# PLANT BUILDING</t>
  </si>
  <si>
    <t>Ducon</t>
  </si>
  <si>
    <t>Vadsar, Kalol</t>
  </si>
  <si>
    <t>KD</t>
  </si>
  <si>
    <t>401-25-012</t>
  </si>
  <si>
    <t>SM</t>
  </si>
  <si>
    <t>101-25-017</t>
  </si>
  <si>
    <t>M/s Kumagai for Honda</t>
  </si>
  <si>
    <t>Shimzu</t>
  </si>
  <si>
    <t>Vithalapur</t>
  </si>
  <si>
    <t>SNG</t>
  </si>
  <si>
    <t>Welspun Home Solutions Limited</t>
  </si>
  <si>
    <t>JS-942</t>
  </si>
  <si>
    <t>101-25-021</t>
  </si>
  <si>
    <t>M/s CENTURY PLY</t>
  </si>
  <si>
    <t>Hoshiyarpur Punjab</t>
  </si>
  <si>
    <t>401-25-028</t>
  </si>
  <si>
    <t>M/s Prasanto Warehouse</t>
  </si>
  <si>
    <t>Siliguri</t>
  </si>
  <si>
    <t>401-25-022</t>
  </si>
  <si>
    <t>yule moar india pvt ltd</t>
  </si>
  <si>
    <t>MAIN PLANT SHED(GODOWN)</t>
  </si>
  <si>
    <t>AEN Associates pvt ltd</t>
  </si>
  <si>
    <t>jind(Haryana)</t>
  </si>
  <si>
    <t>PARALI SHED</t>
  </si>
  <si>
    <t>REWINDERPAPER MACHINE-B3DESIGN</t>
  </si>
  <si>
    <t>201-BQ25-009</t>
  </si>
  <si>
    <t>M/s AMPLE PARK</t>
  </si>
  <si>
    <t>ACE - ANTARKAR CONSULTING ENGINNERS,PUNE</t>
  </si>
  <si>
    <t>CHENNAI</t>
  </si>
  <si>
    <t>501-25-013</t>
  </si>
  <si>
    <t>M/s Rungta Mines Ltd</t>
  </si>
  <si>
    <t>BLDG-A-MANUFACTURING</t>
  </si>
  <si>
    <t>Kuju-(Jharkhand)</t>
  </si>
  <si>
    <t>BLDG-B-MANUFACTURING</t>
  </si>
  <si>
    <t>101-25-018</t>
  </si>
  <si>
    <t>M/s Arihant</t>
  </si>
  <si>
    <t>Tadkeswar, Surat, Gujarat</t>
  </si>
  <si>
    <t>101-25-001</t>
  </si>
  <si>
    <t>N N Polymars</t>
  </si>
  <si>
    <t>S3M Consulatnts</t>
  </si>
  <si>
    <t>Limbdi, Surendranagar, Gujarat</t>
  </si>
  <si>
    <t>101-25-002</t>
  </si>
  <si>
    <t>BLDG# 01-ETP BUILDING</t>
  </si>
  <si>
    <t>Shah &amp; talati</t>
  </si>
  <si>
    <t>Savli</t>
  </si>
  <si>
    <t>BLDG# 02-SCRAP YARD</t>
  </si>
  <si>
    <t>401-25-027</t>
  </si>
  <si>
    <t>Warehouse 1C</t>
  </si>
  <si>
    <t>Kalyan, Mumbai</t>
  </si>
  <si>
    <t>Warehouse 1B</t>
  </si>
  <si>
    <t>M/s DNV Food</t>
  </si>
  <si>
    <t>AMTECHNOCON</t>
  </si>
  <si>
    <t>AMTA, WEST BENGAL</t>
  </si>
  <si>
    <t>301-25-004</t>
  </si>
  <si>
    <t>101-25-023</t>
  </si>
  <si>
    <t>M/s SKIPPER LIMITED</t>
  </si>
  <si>
    <t>S&amp;T</t>
  </si>
  <si>
    <t>ULUBERIA, WESTBENGAL</t>
  </si>
  <si>
    <t>301-25-005</t>
  </si>
  <si>
    <t>M/s CUMMINS POWER SOLUTION INDIA PVT LTD</t>
  </si>
  <si>
    <t>CHIMNEY STRUCTURE</t>
  </si>
  <si>
    <t>VENKATARAMANAN ASSOCIATES</t>
  </si>
  <si>
    <t>PHALTAN, MH</t>
  </si>
  <si>
    <t>MDH</t>
  </si>
  <si>
    <t>301-25-002</t>
  </si>
  <si>
    <t>SIEMENS LIMITED</t>
  </si>
  <si>
    <t>BLDG-1(PRODUCTION)</t>
  </si>
  <si>
    <t>STUP</t>
  </si>
  <si>
    <t>SHAMBHAJINAGAR, MH</t>
  </si>
  <si>
    <t>FACTORY (BLD B)</t>
  </si>
  <si>
    <t>BLDG-3(CARDEX)</t>
  </si>
  <si>
    <t>401-25-025</t>
  </si>
  <si>
    <t>WAREHOUSE-1</t>
  </si>
  <si>
    <t>Rajesh Kumar &amp; others</t>
  </si>
  <si>
    <t>Farukhnagar-HR</t>
  </si>
  <si>
    <t>WAREHOUSE-2</t>
  </si>
  <si>
    <t>M/s City Light-MES</t>
  </si>
  <si>
    <t>MES</t>
  </si>
  <si>
    <t>Vadodara</t>
  </si>
  <si>
    <t>401-25-026</t>
  </si>
  <si>
    <t>M/s Oswal Cables Pvt.Ltd</t>
  </si>
  <si>
    <t>Jaipur SEZ</t>
  </si>
  <si>
    <t>401-25-029</t>
  </si>
  <si>
    <t>USA</t>
  </si>
  <si>
    <t>401-25-015</t>
  </si>
  <si>
    <t>401-25-023</t>
  </si>
  <si>
    <t>M/s MES- BD Raizada</t>
  </si>
  <si>
    <t>Jorhat, assam</t>
  </si>
  <si>
    <t>401-BQ25-006</t>
  </si>
  <si>
    <t>201-BQ25-001</t>
  </si>
  <si>
    <t>INDOSPACE_B200</t>
  </si>
  <si>
    <t>NARSAPURA, KA</t>
  </si>
  <si>
    <t>201-BQ25-002</t>
  </si>
  <si>
    <t>AGRATAS ENERGY SOLUTIONS</t>
  </si>
  <si>
    <t>201-BQ25-003</t>
  </si>
  <si>
    <t>201-BQ25-004</t>
  </si>
  <si>
    <t>INDOSPACE_B400</t>
  </si>
  <si>
    <t>Sanand</t>
  </si>
  <si>
    <t>NARSAPURA</t>
  </si>
  <si>
    <t>Bhiwandi</t>
  </si>
  <si>
    <t>INCREMENTAL(MT)</t>
  </si>
  <si>
    <t>DECREMENTAL(MT)</t>
  </si>
  <si>
    <t>201-25-011</t>
  </si>
  <si>
    <t>M/s BMD PVT LTD, At:Hathrol, Distt-Sabarkantha</t>
  </si>
  <si>
    <t>Sijcon Consultants Pvt. Ltd. Ahmedabad</t>
  </si>
  <si>
    <t>Hathrol, Distt-Sabarkantha, HIMATNAGAR</t>
  </si>
  <si>
    <t>401-25-021</t>
  </si>
  <si>
    <t>M/s Him Infratech</t>
  </si>
  <si>
    <t>PAREKH</t>
  </si>
  <si>
    <t>Pune</t>
  </si>
  <si>
    <t>101-25-024</t>
  </si>
  <si>
    <t>M/s Elixrr Industries Private Limited Malanpur</t>
  </si>
  <si>
    <t>Glue Plant</t>
  </si>
  <si>
    <t>Malanpur , Gwalior</t>
  </si>
  <si>
    <t>101-25-025</t>
  </si>
  <si>
    <t>M/s Colourflex Laminators Limited</t>
  </si>
  <si>
    <t>Manufacturing Plant</t>
  </si>
  <si>
    <t>Chhatral, Gandhinagar, Gujarat</t>
  </si>
  <si>
    <t>JS-943</t>
  </si>
  <si>
    <t>Hettich India Private Limited</t>
  </si>
  <si>
    <t>501-JQ25-001</t>
  </si>
  <si>
    <t>M/s Premco Rail Engineers Ltd</t>
  </si>
  <si>
    <t>Amritsar (Punjab)</t>
  </si>
  <si>
    <t>PUMP HOUSE</t>
  </si>
  <si>
    <t>101-JQ25-010</t>
  </si>
  <si>
    <t>M/s Celastar Solar</t>
  </si>
  <si>
    <t>BLDG# Industrial sheds-B01</t>
  </si>
  <si>
    <t>Palanpur, Gujarat.</t>
  </si>
  <si>
    <t>BLDG# LEAN TO sheds-3</t>
  </si>
  <si>
    <t>BLDG# lean to sheds-2</t>
  </si>
  <si>
    <t>101-25-022</t>
  </si>
  <si>
    <t>M/s Rishikiran Logistic Pvt Ltd</t>
  </si>
  <si>
    <t>PMC</t>
  </si>
  <si>
    <t>Dahej, BHARUCH</t>
  </si>
  <si>
    <t>JS-944</t>
  </si>
  <si>
    <t>501-25-014</t>
  </si>
  <si>
    <t>M/s Shakti pack pvt. Ltd.</t>
  </si>
  <si>
    <t>Tangi (Khordha)</t>
  </si>
  <si>
    <t>Jun'25</t>
  </si>
  <si>
    <t>101-25-026</t>
  </si>
  <si>
    <t>M/s Supple Tek Industries Pvt. Ltd.</t>
  </si>
  <si>
    <t>Plant Building</t>
  </si>
  <si>
    <t>Nirman Engineers</t>
  </si>
  <si>
    <t>Mithirohar Taluka, Gandhidham District, Kutch Gujarat</t>
  </si>
  <si>
    <t>201-25-012</t>
  </si>
  <si>
    <t>Dobaspet, karnataka</t>
  </si>
  <si>
    <t>101-25-028</t>
  </si>
  <si>
    <t>M/s Microfiber corp. Pvt Ltd</t>
  </si>
  <si>
    <t>Bharat Gandhi and Associates</t>
  </si>
  <si>
    <t>Silvassa</t>
  </si>
  <si>
    <t>401-25-033</t>
  </si>
  <si>
    <t>M/s MNDA INFRASTRUCTURE LLP</t>
  </si>
  <si>
    <t>Studio line</t>
  </si>
  <si>
    <t>Bawal-HR</t>
  </si>
  <si>
    <t>201-25-013</t>
  </si>
  <si>
    <t>PUNE-MH</t>
  </si>
  <si>
    <t>201-25-014</t>
  </si>
  <si>
    <t>201-25-015</t>
  </si>
  <si>
    <t>401-25-034</t>
  </si>
  <si>
    <t>AVS INDUSTRIES LTD</t>
  </si>
  <si>
    <t>shilpkaar architects pvt ltd</t>
  </si>
  <si>
    <t>K.K.M.A,GREATER ACCRA(GHANA)</t>
  </si>
  <si>
    <t>501-25-015</t>
  </si>
  <si>
    <t>M/s Rungta Agency Pvt Ltd</t>
  </si>
  <si>
    <t>Tata Steel Limited</t>
  </si>
  <si>
    <t>Cuttack, Odisha</t>
  </si>
  <si>
    <t>401-25-032</t>
  </si>
  <si>
    <t>Hanger</t>
  </si>
  <si>
    <t>Visakhapatnam</t>
  </si>
  <si>
    <t>201-25-016</t>
  </si>
  <si>
    <t>M/s WEB WERKS</t>
  </si>
  <si>
    <t>BLDG# DG AREA</t>
  </si>
  <si>
    <t>Structwel Designers</t>
  </si>
  <si>
    <t>NOIDA UP</t>
  </si>
  <si>
    <t>501-25-017</t>
  </si>
  <si>
    <t>M/s Buidfy Pvt Ltd</t>
  </si>
  <si>
    <t>Biratnagar (Nepal)</t>
  </si>
  <si>
    <t>JS-945</t>
  </si>
  <si>
    <t>Gandhi Reality (India) Private Limited (BLDG2)</t>
  </si>
  <si>
    <t>Gandhi Reality (India) Private Limited (BLDG1)</t>
  </si>
  <si>
    <t>101-25-032</t>
  </si>
  <si>
    <t>M/s Altamount road property private limited.</t>
  </si>
  <si>
    <t>Manufacturing Unit-1</t>
  </si>
  <si>
    <t>Architect United</t>
  </si>
  <si>
    <t>Ambernath, Thane</t>
  </si>
  <si>
    <t>BLDG #02</t>
  </si>
  <si>
    <t>EDICON</t>
  </si>
  <si>
    <t>101-JQ25-012</t>
  </si>
  <si>
    <t>M/S Renewable</t>
  </si>
  <si>
    <t>101-25-033</t>
  </si>
  <si>
    <t>Atlanta</t>
  </si>
  <si>
    <t>MFG</t>
  </si>
  <si>
    <t>Vyom consultant</t>
  </si>
  <si>
    <t>Near Vasad,Vadodara</t>
  </si>
  <si>
    <t>101-25-031</t>
  </si>
  <si>
    <t>M/s Viatrix Engineering and Plastics LLP</t>
  </si>
  <si>
    <t>Bamangam,Vadodara</t>
  </si>
  <si>
    <t>101-25-034</t>
  </si>
  <si>
    <t>M/s ADANI KUTCH COPPER LIMITED</t>
  </si>
  <si>
    <t>BLDG-OFC_Process Shed</t>
  </si>
  <si>
    <t>TAKVIKASH ENGINEERING PRIVATE LIMITED</t>
  </si>
  <si>
    <t>NAHAR INDUSTRIAL ENTERPRISES LTD</t>
  </si>
  <si>
    <t>Frame work</t>
  </si>
  <si>
    <t>varanasi(U.P)</t>
  </si>
  <si>
    <t>ENQUIRY NUMBER</t>
  </si>
  <si>
    <t>JOB NUMBER</t>
  </si>
  <si>
    <t>AB</t>
  </si>
  <si>
    <t>GA</t>
  </si>
  <si>
    <t>MPS</t>
  </si>
  <si>
    <t>101-SS25-001</t>
  </si>
  <si>
    <t>101-SS25-003</t>
  </si>
  <si>
    <t>JS-946</t>
  </si>
  <si>
    <t>Minda Infrastructure LLP</t>
  </si>
  <si>
    <t>401-25-035</t>
  </si>
  <si>
    <t>101-25-029</t>
  </si>
  <si>
    <t>M/s Involt Energy</t>
  </si>
  <si>
    <t>S3M</t>
  </si>
  <si>
    <t>Mitana, Tankara, Rajkot, Gujarat</t>
  </si>
  <si>
    <t>Main Plant Building</t>
  </si>
  <si>
    <t>JS-947</t>
  </si>
  <si>
    <t>Cummins Power Solutions India Private Limited (Genset Chimney)</t>
  </si>
  <si>
    <t>SM-24-63</t>
  </si>
  <si>
    <t>JS-948</t>
  </si>
  <si>
    <t>INOX India Limited( ETP Building+Scrap Yard)</t>
  </si>
  <si>
    <t>101-25-035</t>
  </si>
  <si>
    <t>S.NO</t>
  </si>
  <si>
    <t>REV.NO</t>
  </si>
  <si>
    <t>101-JQ25-014</t>
  </si>
  <si>
    <t>M/s BDR Pharmaceutical Internation Pvt. Ltd.</t>
  </si>
  <si>
    <t>Baroda, Gujarat</t>
  </si>
  <si>
    <t>101-JQ25-013</t>
  </si>
  <si>
    <t>M/s ASHTAVINAYAKA TECHNOKRAFTS PVT LTD</t>
  </si>
  <si>
    <t>UNDREL, AHMEDABAD</t>
  </si>
  <si>
    <t>KEY</t>
  </si>
  <si>
    <t>101-25-027</t>
  </si>
  <si>
    <t>M/s TECHNICAL ASSOCIATES</t>
  </si>
  <si>
    <t>LUCKNOW</t>
  </si>
  <si>
    <t>501-25-016</t>
  </si>
  <si>
    <t>Rolling mill</t>
  </si>
  <si>
    <t>Chaibasa (Jharkhand)</t>
  </si>
  <si>
    <t>401-25-037</t>
  </si>
  <si>
    <t>M/s Jindal products Pvt Ltd</t>
  </si>
  <si>
    <t>Shilpkar Architect</t>
  </si>
  <si>
    <t>Jhajjar-HR</t>
  </si>
  <si>
    <t>501-25-018</t>
  </si>
  <si>
    <t>Amta (West Bengal)</t>
  </si>
  <si>
    <t>501-JQ25-002</t>
  </si>
  <si>
    <t>M/S TRL Krosaki Refractories</t>
  </si>
  <si>
    <t>MAG Carbon Plant</t>
  </si>
  <si>
    <t>Karuppur (Tamil nadu)</t>
  </si>
  <si>
    <t>401-25-038</t>
  </si>
  <si>
    <t>BALAJI MICRO PRECISION PVT LTD</t>
  </si>
  <si>
    <t>Bhopal(M.P</t>
  </si>
  <si>
    <t>201-25-017</t>
  </si>
  <si>
    <t>Agratas Energy Storage Solutions Private Limited</t>
  </si>
  <si>
    <t>DS</t>
  </si>
  <si>
    <t>CABLE TRAY</t>
  </si>
  <si>
    <t>TATA Consulting Engineers Limited</t>
  </si>
  <si>
    <t>SANAND</t>
  </si>
  <si>
    <t>401-25-030</t>
  </si>
  <si>
    <t>Palasbari warehouse</t>
  </si>
  <si>
    <t>harpal singh associates</t>
  </si>
  <si>
    <t>guwahati(Assam)</t>
  </si>
  <si>
    <t>401-25-039</t>
  </si>
  <si>
    <t>M/s MACHINO PLASTICS</t>
  </si>
  <si>
    <t>BLDG# FACTORY</t>
  </si>
  <si>
    <t>STUDIOLINE DESIGN ARCHITECTS</t>
  </si>
  <si>
    <t>SURENDRANAGAR (GUJARAT)</t>
  </si>
  <si>
    <t>401-25-040</t>
  </si>
  <si>
    <t>Jaym Consultant</t>
  </si>
  <si>
    <t>Khed-MH</t>
  </si>
  <si>
    <t>M/S TATA STEEL LTD</t>
  </si>
  <si>
    <t>Kalinga nagar(odisha)</t>
  </si>
  <si>
    <t>501-25-019</t>
  </si>
  <si>
    <t>Maknan Consultancy Pvt Ltd</t>
  </si>
  <si>
    <t>Dhenkanal (Odisha)</t>
  </si>
  <si>
    <t>101-25-038</t>
  </si>
  <si>
    <t>M/s L&amp;T</t>
  </si>
  <si>
    <t>NAVSARI</t>
  </si>
  <si>
    <t>301-25-007</t>
  </si>
  <si>
    <t>M/s Vikram Logistics Park</t>
  </si>
  <si>
    <t>201-25-020</t>
  </si>
  <si>
    <t>NAVAYUGA ENGINEERING COMPANY LTD,</t>
  </si>
  <si>
    <t>B01- CASTING YARD</t>
  </si>
  <si>
    <t>THANE, MAHARASHTRA</t>
  </si>
  <si>
    <t>B02- CASTING YARD</t>
  </si>
  <si>
    <t>B03- CASTING YARD</t>
  </si>
  <si>
    <t>401-25-036</t>
  </si>
  <si>
    <t>M/s Minda Infrastructure LLP (NIDEC)</t>
  </si>
  <si>
    <t>Karma Consultant</t>
  </si>
  <si>
    <t>Aurangabad-MH</t>
  </si>
  <si>
    <t>401-25-041</t>
  </si>
  <si>
    <t>M/s Sigma Corporation Pvt Ltd</t>
  </si>
  <si>
    <t>BLDG_A</t>
  </si>
  <si>
    <t>Gurgugram-HR</t>
  </si>
  <si>
    <t>BLDG_B</t>
  </si>
  <si>
    <t>BLDG_C</t>
  </si>
  <si>
    <t>501-25-020</t>
  </si>
  <si>
    <t>Jul'25</t>
  </si>
  <si>
    <t>M/s TSDPL</t>
  </si>
  <si>
    <t>BLDG# 01 Manufacturing Unit</t>
  </si>
  <si>
    <t>TCE</t>
  </si>
  <si>
    <t>JAMSHEDPUR, JHARKHAND</t>
  </si>
  <si>
    <t>JS-949</t>
  </si>
  <si>
    <t>Welspun Corporation Limited</t>
  </si>
  <si>
    <t>101-SS25-002</t>
  </si>
  <si>
    <t>501-25-021</t>
  </si>
  <si>
    <t>M/s SHRI BAJRANG POWER &amp; METALLICS LTD</t>
  </si>
  <si>
    <t>Storage &amp; Maintainance unit</t>
  </si>
  <si>
    <t>Khordha, ODISHA</t>
  </si>
  <si>
    <t>201-25-018</t>
  </si>
  <si>
    <t>SHAPOORJI - Sangam Solar project</t>
  </si>
  <si>
    <t>FG WAREHOUSE (M03)</t>
  </si>
  <si>
    <t>NAGPUR,MH</t>
  </si>
  <si>
    <t>WAFER MANUFACTURING AREA (W03)</t>
  </si>
  <si>
    <t>CELL BLDG -C01</t>
  </si>
  <si>
    <t>GWS (MO4)</t>
  </si>
  <si>
    <t>RAW MATERIAL (WO1)</t>
  </si>
  <si>
    <t>INGOT WAREHOUSE (W02)</t>
  </si>
  <si>
    <t>IN PROCESS WARE HOUSE (WO6)</t>
  </si>
  <si>
    <t>M/s La- Gajjar Machineries Private. Limited</t>
  </si>
  <si>
    <t>BLDG# L-TO EXTEND</t>
  </si>
  <si>
    <t>Sanand-II Indus. Estate, Sanand</t>
  </si>
  <si>
    <t>101-25-037</t>
  </si>
  <si>
    <t>M/s INOX Air Products</t>
  </si>
  <si>
    <t>Dariba Rajastan</t>
  </si>
  <si>
    <t>201-25-021</t>
  </si>
  <si>
    <t>M/s JSW -Refractory Shed,</t>
  </si>
  <si>
    <t>Vijaynagar, KA</t>
  </si>
  <si>
    <t>101-25-040</t>
  </si>
  <si>
    <t>M/s ALCU Industries Pvt Ltd</t>
  </si>
  <si>
    <t>ANAND</t>
  </si>
  <si>
    <t>201-25-019</t>
  </si>
  <si>
    <t>M/s AVIGNA PRIVATE LIMITED</t>
  </si>
  <si>
    <t>RSB ARCH PROJECT CONSULTANTS PVT LTD</t>
  </si>
  <si>
    <t>Denkaniokotai, Krishnagiri, TN</t>
  </si>
  <si>
    <t>101-25-036</t>
  </si>
  <si>
    <t>M/s ISCON BALAJI</t>
  </si>
  <si>
    <t>Govana, patan, Gujarat</t>
  </si>
  <si>
    <t>101-25-041</t>
  </si>
  <si>
    <t>M/s TORRECID</t>
  </si>
  <si>
    <t>BLDG# PHASE-1</t>
  </si>
  <si>
    <t>SAVLI</t>
  </si>
  <si>
    <t>BLDG# PHASE-2 &amp; 3</t>
  </si>
  <si>
    <t>501-25-022</t>
  </si>
  <si>
    <t>M/S Sandhu Tubes</t>
  </si>
  <si>
    <t>Steel Storage area -01</t>
  </si>
  <si>
    <t>Kalinga nagar, Jajpur, OD</t>
  </si>
  <si>
    <t>201-25-022</t>
  </si>
  <si>
    <t>M/s Yokohama India Pvt Ltd ( ATC TIRES PVT. LTD )</t>
  </si>
  <si>
    <t>iNNOVUS ENGINNERING CONSULTANCY</t>
  </si>
  <si>
    <t>Dahej , Gujrat</t>
  </si>
  <si>
    <t>201-25-023</t>
  </si>
  <si>
    <t>M/s CONSERVE BUILDCON LLP</t>
  </si>
  <si>
    <t>CHENNAI - PHASE 1</t>
  </si>
  <si>
    <t>101-25-042</t>
  </si>
  <si>
    <t>M/s HITACHI</t>
  </si>
  <si>
    <t>401-25-045</t>
  </si>
  <si>
    <t>M/s Pioneer ltd.</t>
  </si>
  <si>
    <t>Salarpur, Rajastan</t>
  </si>
  <si>
    <t>301-25-009</t>
  </si>
  <si>
    <t>M/s CUMMINS POWER SOLUTION INDIA PVT LTD.</t>
  </si>
  <si>
    <t>301-25-010</t>
  </si>
  <si>
    <t>M/s PRINTMANN OFFSET PVT LTD</t>
  </si>
  <si>
    <t>Production Building</t>
  </si>
  <si>
    <t>ARCHIVISTA ENGG. PROJECTS PVT. LTD.</t>
  </si>
  <si>
    <t>Taloja, MH</t>
  </si>
  <si>
    <t>TRANSFORMER (BLDG_2 )</t>
  </si>
  <si>
    <t>SCRAP YARD (BLDG_3 )</t>
  </si>
  <si>
    <t>ELECTRICAL YARD (BLDG_4 )</t>
  </si>
  <si>
    <t>501-JQ25-003</t>
  </si>
  <si>
    <t>101-JQ25-015</t>
  </si>
  <si>
    <t>(blank)</t>
  </si>
  <si>
    <t>Grand Total</t>
  </si>
  <si>
    <t>Achieved</t>
  </si>
  <si>
    <t>Not Achieved</t>
  </si>
  <si>
    <t>401-25-046</t>
  </si>
  <si>
    <t>mark exhaust system ltd</t>
  </si>
  <si>
    <t>modhera(GJ)</t>
  </si>
  <si>
    <t>101-25-048</t>
  </si>
  <si>
    <t>Mr Nawal sir</t>
  </si>
  <si>
    <t>WAREHOUSE/FACTORY</t>
  </si>
  <si>
    <t>Ahmedabad</t>
  </si>
  <si>
    <t>BTK</t>
  </si>
  <si>
    <t>PVN</t>
  </si>
  <si>
    <t>AR</t>
  </si>
  <si>
    <t>PG</t>
  </si>
  <si>
    <t>NS</t>
  </si>
  <si>
    <t>201-BQ25-007</t>
  </si>
  <si>
    <t>SHIMIZU</t>
  </si>
  <si>
    <t>SAMBHAJINAGAR, MH</t>
  </si>
  <si>
    <t>201-BQ25-008</t>
  </si>
  <si>
    <t>First Space_B1 (Kona Logistics)</t>
  </si>
  <si>
    <t>Kolkata, Wb</t>
  </si>
  <si>
    <t>Warehousing &amp; Logistics</t>
  </si>
  <si>
    <t>201-BQ25-010</t>
  </si>
  <si>
    <t>201-BQ25-011</t>
  </si>
  <si>
    <t>201-BQ25-012</t>
  </si>
  <si>
    <t>ULLAVUR, CHENNAI, TN</t>
  </si>
  <si>
    <t>201-BQ25-013</t>
  </si>
  <si>
    <t>201-BQ25-014</t>
  </si>
  <si>
    <t>201-BQ25-015</t>
  </si>
  <si>
    <t>101-25-046</t>
  </si>
  <si>
    <t>M/s Taksh Structbuild Pvt Lt d</t>
  </si>
  <si>
    <t>UJB Consultant</t>
  </si>
  <si>
    <t>SANAND GUJARAT</t>
  </si>
  <si>
    <t>JS-950</t>
  </si>
  <si>
    <t>101-25-045</t>
  </si>
  <si>
    <t>M/s Samiri</t>
  </si>
  <si>
    <t>Plant</t>
  </si>
  <si>
    <t>UJB</t>
  </si>
  <si>
    <t>Chhatral kadi</t>
  </si>
  <si>
    <t>401-25-047</t>
  </si>
  <si>
    <t>BIDKIN AURANGABAD</t>
  </si>
  <si>
    <t>301-25-011</t>
  </si>
  <si>
    <t>M/s Tata Motors Ltd</t>
  </si>
  <si>
    <t>M/s Minda-MJ Casting</t>
  </si>
  <si>
    <t>Scrap yard shead</t>
  </si>
  <si>
    <t>TATA</t>
  </si>
  <si>
    <t>Pune, MH</t>
  </si>
  <si>
    <t>101-JQ25-016</t>
  </si>
  <si>
    <t>M/s TBEA</t>
  </si>
  <si>
    <t>Karjan</t>
  </si>
  <si>
    <t>101-25-043</t>
  </si>
  <si>
    <t>PHASE-1</t>
  </si>
  <si>
    <t>M/s ASHWIKA</t>
  </si>
  <si>
    <t>Ascon</t>
  </si>
  <si>
    <t>Kalyangadh, Ahmedabad</t>
  </si>
  <si>
    <t>PHASE-2</t>
  </si>
  <si>
    <t>101-25-044</t>
  </si>
  <si>
    <t>S3m</t>
  </si>
  <si>
    <t>Welspun Home Solutions Limited.</t>
  </si>
  <si>
    <t>Manufacturing &amp; Engineering</t>
  </si>
  <si>
    <t>Anjar, Gujarat, India</t>
  </si>
  <si>
    <t xml:space="preserve"> Jamuniya-Khejda, Madhya Pradesh.</t>
  </si>
  <si>
    <t>Shah&amp;Talati</t>
  </si>
  <si>
    <t>Indore, Madhya Pradesh</t>
  </si>
  <si>
    <t>201-25-026</t>
  </si>
  <si>
    <t>M/s LODHA (PALAVA)</t>
  </si>
  <si>
    <t>WAREHOUSE C3</t>
  </si>
  <si>
    <t>PROCONVIS CONSULTANTS PVT LTD,PUNE</t>
  </si>
  <si>
    <t>Asode,PALAVA,MUMBAI</t>
  </si>
  <si>
    <t>101-JQ25-017</t>
  </si>
  <si>
    <t>M/s Hytuf</t>
  </si>
  <si>
    <t>BUDGETARY EES</t>
  </si>
  <si>
    <t>Kadi, Gujarat</t>
  </si>
  <si>
    <t>201-25-025</t>
  </si>
  <si>
    <t>Warehouse(BLOCK-A)</t>
  </si>
  <si>
    <t>CONSERVE BUILDCON LLP</t>
  </si>
  <si>
    <t>HOSUR, CHENNAI</t>
  </si>
  <si>
    <t>Warehouse(BLOCK-B)</t>
  </si>
  <si>
    <t>401-25-043</t>
  </si>
  <si>
    <t>201-25-027</t>
  </si>
  <si>
    <t>Tarragon Assets Pvt Ltd (Peppermint Project)</t>
  </si>
  <si>
    <t>Warehouse(Block-A)</t>
  </si>
  <si>
    <t>Trilogue Studio LLP, Chennai</t>
  </si>
  <si>
    <t>Shoolagiri, Krishnagiri, Tamil Nadu</t>
  </si>
  <si>
    <t>201-25-028</t>
  </si>
  <si>
    <t>M/s BudgetCFS</t>
  </si>
  <si>
    <t>BLDG# MANUFACTURING</t>
  </si>
  <si>
    <t>Hathuran, Taluka - Mangrol, Dist - Surat, Gujarat</t>
  </si>
  <si>
    <t>201-JQ25-001</t>
  </si>
  <si>
    <t>Designers</t>
  </si>
  <si>
    <t>Total DESIGN WEIGHT MT</t>
  </si>
  <si>
    <t>DESIGN WEIGHT MT</t>
  </si>
  <si>
    <t>Total INQUIRY NO</t>
  </si>
  <si>
    <t>INQUIRY NO</t>
  </si>
  <si>
    <t>Month</t>
  </si>
  <si>
    <t>Apr</t>
  </si>
  <si>
    <t>May</t>
  </si>
  <si>
    <t>Jun</t>
  </si>
  <si>
    <t>Jul</t>
  </si>
  <si>
    <t>Checker</t>
  </si>
  <si>
    <t>101-25-049</t>
  </si>
  <si>
    <t>M/s ABB INDIA LTD</t>
  </si>
  <si>
    <t>PC DESIGNS</t>
  </si>
  <si>
    <t>HARYANA</t>
  </si>
  <si>
    <t>101-25-051</t>
  </si>
  <si>
    <t>M/s Toyota show room/work shop</t>
  </si>
  <si>
    <t>BLDG-opt-1</t>
  </si>
  <si>
    <t>Jibrajpark, Ahmedabad</t>
  </si>
  <si>
    <t>BSB</t>
  </si>
  <si>
    <t>201-BQ25-018</t>
  </si>
  <si>
    <t>M/s ANTONOV INDUSTRIAL PARKS</t>
  </si>
  <si>
    <t>WC-03</t>
  </si>
  <si>
    <t>ANTARKAR CONSULTING ENGINEERS</t>
  </si>
  <si>
    <t>BHIWANDI, MH</t>
  </si>
  <si>
    <t>WC-05</t>
  </si>
  <si>
    <t>101-25-050</t>
  </si>
  <si>
    <t>M/s HAWA ENGINEERS LTD</t>
  </si>
  <si>
    <t>DESIGN GENESIS CONSULTANT PVT. LTD.</t>
  </si>
  <si>
    <t>KHEDA, AHMEDABAD</t>
  </si>
  <si>
    <t>101-25-052</t>
  </si>
  <si>
    <t>M/s Greenply</t>
  </si>
  <si>
    <t>GREENPLY WPC UNIT</t>
  </si>
  <si>
    <t>Greenply</t>
  </si>
  <si>
    <t>401-25-050</t>
  </si>
  <si>
    <t>ECR BUILDTECH</t>
  </si>
  <si>
    <t>STRUCTWEL DESIGNERS &amp; CONSULTANTS</t>
  </si>
  <si>
    <t>CUTTACK</t>
  </si>
  <si>
    <t>M/s INDOSPACE LOGISTICS PARK</t>
  </si>
  <si>
    <t>B-500</t>
  </si>
  <si>
    <t>B-400</t>
  </si>
  <si>
    <t>B-1000</t>
  </si>
  <si>
    <t>B-600</t>
  </si>
  <si>
    <t>B-200</t>
  </si>
  <si>
    <t>B-900</t>
  </si>
  <si>
    <t>501-25-023</t>
  </si>
  <si>
    <t>M/s TATA Steel LTD</t>
  </si>
  <si>
    <t>BLDG# 01 manufacturing unit</t>
  </si>
  <si>
    <t>Chennai</t>
  </si>
  <si>
    <t>201-25-024</t>
  </si>
  <si>
    <t>M/s SHAPOORJI - PERKING INDIA PRIVATE LIMITED</t>
  </si>
  <si>
    <t>WARE HOUSE &amp; CORRIDOR</t>
  </si>
  <si>
    <t>TEC, PUNE</t>
  </si>
  <si>
    <t>SAMBAJI NAGAR, MAHARASHTRA</t>
  </si>
  <si>
    <t>CAR PARKING</t>
  </si>
  <si>
    <t>BLDG# PRODUCTION BLDG</t>
  </si>
  <si>
    <t>Scrap Yard</t>
  </si>
  <si>
    <t>101-25-054</t>
  </si>
  <si>
    <t>M/s PTC</t>
  </si>
  <si>
    <t>KITCH ROOM-B03</t>
  </si>
  <si>
    <t>MEHSANA, GUJARAT</t>
  </si>
  <si>
    <t>Store Room Building-B02</t>
  </si>
  <si>
    <t>Machine Shop Building-B01</t>
  </si>
  <si>
    <t>101-25-053</t>
  </si>
  <si>
    <t>M/s CG POWER</t>
  </si>
  <si>
    <t>BLDG# TEST LAB-1</t>
  </si>
  <si>
    <t>Jahangir pura (MP)</t>
  </si>
  <si>
    <t>BLDG# TEST LAB-2</t>
  </si>
  <si>
    <t>BLDG# ASSEMBLY SHED</t>
  </si>
  <si>
    <t>BLDG# STORE,ACC &amp; VPD</t>
  </si>
  <si>
    <t>BLDG# WINDING</t>
  </si>
  <si>
    <t>401-25-056</t>
  </si>
  <si>
    <t>Neoperl India Pvt Ltd</t>
  </si>
  <si>
    <t>Adroit grow</t>
  </si>
  <si>
    <t>Jhajjar(HR)</t>
  </si>
  <si>
    <t>201-JQ25-029</t>
  </si>
  <si>
    <t>M/s PETRONET LNG LTD</t>
  </si>
  <si>
    <t>DAHEJ, GUJARAT</t>
  </si>
  <si>
    <t>401-25-042</t>
  </si>
  <si>
    <t>M/s Vijay Construction</t>
  </si>
  <si>
    <t>Jamnagar</t>
  </si>
  <si>
    <t>201-BQ25-019</t>
  </si>
  <si>
    <t>M/s PRAKHHYAT INFRAPROJECTS</t>
  </si>
  <si>
    <t>BIWANDI</t>
  </si>
  <si>
    <t>201-25-030</t>
  </si>
  <si>
    <t>JS-951</t>
  </si>
  <si>
    <t>401-25-052</t>
  </si>
  <si>
    <t>M/s MAPEI</t>
  </si>
  <si>
    <t>PC DESIGN</t>
  </si>
  <si>
    <t>Kharagpur</t>
  </si>
  <si>
    <t>101-JQ25-018</t>
  </si>
  <si>
    <t>M/s NR BROTHERS</t>
  </si>
  <si>
    <t>WEST AFRICA</t>
  </si>
  <si>
    <t>401-25-057</t>
  </si>
  <si>
    <t>M/s Indospace warehousing</t>
  </si>
  <si>
    <t>S+V ARCHITECTS</t>
  </si>
  <si>
    <t>DADRI, GHAZIABAD</t>
  </si>
  <si>
    <t>401-25-048</t>
  </si>
  <si>
    <t>Allied Blenders &amp; distilleries</t>
  </si>
  <si>
    <t>SCRAP YARD</t>
  </si>
  <si>
    <t>munish &amp; associates</t>
  </si>
  <si>
    <t>Derabassi(Punjab)</t>
  </si>
  <si>
    <t>Canteen</t>
  </si>
  <si>
    <t>CHANGE ROOM</t>
  </si>
  <si>
    <t>Production hall</t>
  </si>
  <si>
    <t>Aug'25</t>
  </si>
  <si>
    <t>401-25-055</t>
  </si>
  <si>
    <t>M/s AGP LOGISTICS PARK</t>
  </si>
  <si>
    <t>BLDG# B600</t>
  </si>
  <si>
    <t>BANGALORE</t>
  </si>
  <si>
    <t>101-25-056</t>
  </si>
  <si>
    <t>M/s Indotech transformer</t>
  </si>
  <si>
    <t>BUSHING STG SHED-1</t>
  </si>
  <si>
    <t>S&amp; T</t>
  </si>
  <si>
    <t>Kanchipuram , Tamilnadu</t>
  </si>
  <si>
    <t>BUSHING STG-SHED-2</t>
  </si>
  <si>
    <t>Hazardous watse storage</t>
  </si>
  <si>
    <t>scrap Yard</t>
  </si>
  <si>
    <t>501-JQ25-004</t>
  </si>
  <si>
    <t>Pilkuwa-UP</t>
  </si>
  <si>
    <t>401-25-059</t>
  </si>
  <si>
    <t>M/s ECR Buildtech</t>
  </si>
  <si>
    <t>ESR Warehouse</t>
  </si>
  <si>
    <t>Shilpkar Architects pvt ltd</t>
  </si>
  <si>
    <t>101-25-058</t>
  </si>
  <si>
    <t>M/s Atul Auto Limited</t>
  </si>
  <si>
    <t>Bhayla, Ahmedabad</t>
  </si>
  <si>
    <t>Romsons Medworld Private Limited</t>
  </si>
  <si>
    <t>401-25-058</t>
  </si>
  <si>
    <t>M/s Marri Retail Pvt Ltd</t>
  </si>
  <si>
    <t>Ibrahimpatnam-Telengana</t>
  </si>
  <si>
    <t>501-25-025</t>
  </si>
  <si>
    <t>M/s Rungta Mines Ltd.</t>
  </si>
  <si>
    <t>R.Singh &amp; Associates Pvt. Ltd.</t>
  </si>
  <si>
    <t>BLDG-opt-2</t>
  </si>
  <si>
    <t>401-25-051</t>
  </si>
  <si>
    <t>MAPEI</t>
  </si>
  <si>
    <t>SHAH &amp; TALATI</t>
  </si>
  <si>
    <t>JS-952</t>
  </si>
  <si>
    <t xml:space="preserve">Welspun Home Solutions Limited </t>
  </si>
  <si>
    <t>JS-953</t>
  </si>
  <si>
    <t>Cowtown Infotech Services Private Limited (WH-02</t>
  </si>
  <si>
    <t>DP-24-37</t>
  </si>
  <si>
    <t>JS-954</t>
  </si>
  <si>
    <t>Cowtown Infotech Services Private Limited (WH-03</t>
  </si>
  <si>
    <t>DP-24-38</t>
  </si>
  <si>
    <t>Cowtown Infotech Services Private Limited (WH-04</t>
  </si>
  <si>
    <t>DP-24-39</t>
  </si>
  <si>
    <t>JS-955</t>
  </si>
  <si>
    <t>JS-956</t>
  </si>
  <si>
    <t>Talegaon Industrial Parks Private Limited (GB 440)</t>
  </si>
  <si>
    <t>DP-24-22</t>
  </si>
  <si>
    <t>Aug</t>
  </si>
  <si>
    <t>101-SS25-005</t>
  </si>
  <si>
    <t>Anjar, Gujarat</t>
  </si>
  <si>
    <t>401-25-063</t>
  </si>
  <si>
    <t>M/s SONALIKA TRACTORS</t>
  </si>
  <si>
    <t>BLDG# PROTOSHOP</t>
  </si>
  <si>
    <t>TCE, MUMBAI</t>
  </si>
  <si>
    <t>HOSHIARPUR, PB</t>
  </si>
  <si>
    <t>BLDG# Testing Lab</t>
  </si>
  <si>
    <t>M/s HYFUN FOODS</t>
  </si>
  <si>
    <t>Fanidhar Mega Food Park, Jotana, Mehsana, Gujarat</t>
  </si>
  <si>
    <t>101-JQ25-019</t>
  </si>
  <si>
    <t>M/s Superform</t>
  </si>
  <si>
    <t>Dahej</t>
  </si>
  <si>
    <t>401-25-060</t>
  </si>
  <si>
    <t>Jalisana-GJ</t>
  </si>
  <si>
    <t>101-25-057</t>
  </si>
  <si>
    <t>M/s Avada</t>
  </si>
  <si>
    <t>Bootiburi, nagpur, Maharashtra</t>
  </si>
  <si>
    <t>201-25-032</t>
  </si>
  <si>
    <t>Warehouse(BLOCK-G)</t>
  </si>
  <si>
    <t>M/s Horizon Industrial Parks Pvt Ltd</t>
  </si>
  <si>
    <t>Bracedge Engineers LLP</t>
  </si>
  <si>
    <t>Hosur, TN</t>
  </si>
  <si>
    <t>201-25-031</t>
  </si>
  <si>
    <t>BLOCK-B12</t>
  </si>
  <si>
    <t>Mappeddu, Chennai</t>
  </si>
  <si>
    <t>401-25-061</t>
  </si>
  <si>
    <t>M/s North Eastern Railways</t>
  </si>
  <si>
    <t>Guwahati-Assam</t>
  </si>
  <si>
    <t>401-25-054</t>
  </si>
  <si>
    <t>Cold Storage</t>
  </si>
  <si>
    <t>DHANAURA, AMROHA DISTRICT, WESTERN U.P</t>
  </si>
  <si>
    <t>M/s JK paper</t>
  </si>
  <si>
    <t>Kalana Designs</t>
  </si>
  <si>
    <t>OM LOGISTICS</t>
  </si>
  <si>
    <t>warehouse</t>
  </si>
  <si>
    <t>studioline design architects</t>
  </si>
  <si>
    <t>Rudrapur (Uttarakhand)</t>
  </si>
  <si>
    <t>301-25-012</t>
  </si>
  <si>
    <t>M/s SEIMENS LTD.</t>
  </si>
  <si>
    <t>CB/GIS Shed</t>
  </si>
  <si>
    <t>YMS</t>
  </si>
  <si>
    <t>Sambhajinagar, Maharashtra</t>
  </si>
  <si>
    <t>M/s Amcor flexible</t>
  </si>
  <si>
    <t>Rajkot, Gujarat</t>
  </si>
  <si>
    <t>101-25-061</t>
  </si>
  <si>
    <t>M/s Power International LLc</t>
  </si>
  <si>
    <t>CRUSHER TRUCK WORKSHOP SHED</t>
  </si>
  <si>
    <t>Fujairah, UAE</t>
  </si>
  <si>
    <t>LIME PLANT</t>
  </si>
  <si>
    <t>401-25-053</t>
  </si>
  <si>
    <t>BLDG# B200</t>
  </si>
  <si>
    <t>LUHARI</t>
  </si>
  <si>
    <t>BLDG# B300</t>
  </si>
  <si>
    <t>401-25-067</t>
  </si>
  <si>
    <t>Oriental logistics Park</t>
  </si>
  <si>
    <t>301-25-015</t>
  </si>
  <si>
    <t>M/s SM AUTO PVT LTD</t>
  </si>
  <si>
    <t>Power Control room</t>
  </si>
  <si>
    <t>Archivista</t>
  </si>
  <si>
    <t>Sambhajinagar, MH</t>
  </si>
  <si>
    <t>BLDG# Gas Manifold Shed</t>
  </si>
  <si>
    <t>BLDG# Scrap Yard</t>
  </si>
  <si>
    <t>401-25-065</t>
  </si>
  <si>
    <t>Urban Groove</t>
  </si>
  <si>
    <t>INDUSTRY</t>
  </si>
  <si>
    <t>Alwar (RAJASTHAN)</t>
  </si>
  <si>
    <t>JS-958</t>
  </si>
  <si>
    <t>Him Infratech Private Limited (HOH) B-03</t>
  </si>
  <si>
    <t>SS-24-21</t>
  </si>
  <si>
    <t>401-25-066</t>
  </si>
  <si>
    <t>M/s MINDA INFRA</t>
  </si>
  <si>
    <t>STUDIO LINE</t>
  </si>
  <si>
    <t>KHARKODA -HR</t>
  </si>
  <si>
    <t>301-25-014</t>
  </si>
  <si>
    <t>M/s JSWMI steel service center Pvt. Ltd.</t>
  </si>
  <si>
    <t>Blanking Line Building</t>
  </si>
  <si>
    <t>Coil Center Building</t>
  </si>
  <si>
    <t>401-25-062</t>
  </si>
  <si>
    <t>M/s NMPL-JBM</t>
  </si>
  <si>
    <t>Archvista</t>
  </si>
  <si>
    <t>Chakan-MH</t>
  </si>
  <si>
    <t>101-25-059</t>
  </si>
  <si>
    <t>M/s Renew Power</t>
  </si>
  <si>
    <t>Ancillery Builidngs</t>
  </si>
  <si>
    <t>Mott Macdonalds</t>
  </si>
  <si>
    <t>Dholera , Gujarat</t>
  </si>
  <si>
    <t>JS-959</t>
  </si>
  <si>
    <t>SSDC Resources Private Limited</t>
  </si>
  <si>
    <t>JS-957</t>
  </si>
  <si>
    <t>Pioneer Fil-Med Limited</t>
  </si>
  <si>
    <t>401-25-073</t>
  </si>
  <si>
    <t>BLOCK-A</t>
  </si>
  <si>
    <t>M/s PISL</t>
  </si>
  <si>
    <t>Hoskote</t>
  </si>
  <si>
    <t xml:space="preserve">BLOCK-B </t>
  </si>
  <si>
    <t>401-25-044</t>
  </si>
  <si>
    <t>BLDG- B100</t>
  </si>
  <si>
    <t>Badli-HR</t>
  </si>
  <si>
    <t>BLDG- B200</t>
  </si>
  <si>
    <t>BLDG- B300</t>
  </si>
  <si>
    <t>BLDG- B400</t>
  </si>
  <si>
    <t>501-25-026</t>
  </si>
  <si>
    <t>Factory Building</t>
  </si>
  <si>
    <t>M/s Truestar Air Systems Equipments Pvt. Ltd</t>
  </si>
  <si>
    <t>Bharat Gandhi &amp; Associates</t>
  </si>
  <si>
    <t>Valsad, Gujarat</t>
  </si>
  <si>
    <t>401-25-069</t>
  </si>
  <si>
    <t>GOMU ENERGY</t>
  </si>
  <si>
    <t>Giloth (Rajasthan)</t>
  </si>
  <si>
    <t>101-25-062</t>
  </si>
  <si>
    <t>M/s Aditya Birla Group</t>
  </si>
  <si>
    <t>E-Beam Plant</t>
  </si>
  <si>
    <t>Jhagadia, Bharuch</t>
  </si>
  <si>
    <t/>
  </si>
  <si>
    <t>401-25-076</t>
  </si>
  <si>
    <t>Gold tuff glasses</t>
  </si>
  <si>
    <t>shilpkar architects</t>
  </si>
  <si>
    <t>ghiloth(RJ)</t>
  </si>
  <si>
    <t>JS-960</t>
  </si>
  <si>
    <t>Tata Projects Limited</t>
  </si>
  <si>
    <t>JS-961</t>
  </si>
  <si>
    <t>Colourflex Laminators Limited (Blown Film Building)</t>
  </si>
  <si>
    <t>KD-24-46</t>
  </si>
  <si>
    <t>101-25-055</t>
  </si>
  <si>
    <t>101-25-066</t>
  </si>
  <si>
    <t>M/s Deepak Nitrite LTD</t>
  </si>
  <si>
    <t>Shroff Consulting Engineers LLP</t>
  </si>
  <si>
    <t>Vadodara Gujarat</t>
  </si>
  <si>
    <t>101-25-064</t>
  </si>
  <si>
    <t>M/s ELIXX SOLAR</t>
  </si>
  <si>
    <t>Vansi, Varedia, bharuch</t>
  </si>
  <si>
    <t>401-25-074</t>
  </si>
  <si>
    <t>CORESCAPE DESIGN</t>
  </si>
  <si>
    <t>Ludhiana</t>
  </si>
  <si>
    <t>501-25-027</t>
  </si>
  <si>
    <t>M/s Captain Steel India Ltd</t>
  </si>
  <si>
    <t>Rolling Mill</t>
  </si>
  <si>
    <t>Asansol (West Bengal)</t>
  </si>
  <si>
    <t>401-25-072</t>
  </si>
  <si>
    <t>M/s Tanzania Steel Industries Limited</t>
  </si>
  <si>
    <t>BLDG - A</t>
  </si>
  <si>
    <t>Tanzania</t>
  </si>
  <si>
    <t>BLDG - B</t>
  </si>
  <si>
    <t>BLDG - B'</t>
  </si>
  <si>
    <t>BLDG - C</t>
  </si>
  <si>
    <t>BLDG - D</t>
  </si>
  <si>
    <t>JS-962</t>
  </si>
  <si>
    <t>ILP 3 India 14 Private Limited (IndoSpace Development Management Private Limited) B-800</t>
  </si>
  <si>
    <t>101-25-063</t>
  </si>
  <si>
    <t>M/s COSMOS</t>
  </si>
  <si>
    <t>RANU, VADODARA</t>
  </si>
  <si>
    <t>401-25-070</t>
  </si>
  <si>
    <t>M/s Pallavi Copper</t>
  </si>
  <si>
    <t>INDUSTRIAL BLDG</t>
  </si>
  <si>
    <t>RAJIV ASSOCIATES</t>
  </si>
  <si>
    <t>Greater Noida</t>
  </si>
  <si>
    <t>401-25-080</t>
  </si>
  <si>
    <t>SAS logistics Warehouse</t>
  </si>
  <si>
    <t>CONTINENTAL DESIGN STUDIO</t>
  </si>
  <si>
    <t>Karnal -HR</t>
  </si>
  <si>
    <t>401-25-078</t>
  </si>
  <si>
    <t>M/s Classic Engineers-GMR</t>
  </si>
  <si>
    <t>A.T. Technolegal Combine Private Limted</t>
  </si>
  <si>
    <t>Delhi Airport</t>
  </si>
  <si>
    <t>401-25-075</t>
  </si>
  <si>
    <t>Main plant</t>
  </si>
  <si>
    <t>M/s Uflex limited</t>
  </si>
  <si>
    <t>Dharwad, Ka</t>
  </si>
  <si>
    <t>501-25-029</t>
  </si>
  <si>
    <t>M/s DPCL- Viewing gallery</t>
  </si>
  <si>
    <t>Viewing Gallery</t>
  </si>
  <si>
    <t>ADANI</t>
  </si>
  <si>
    <t>Dhamra, Odisha</t>
  </si>
  <si>
    <t>201-25-034</t>
  </si>
  <si>
    <t>Bhayala, GJ</t>
  </si>
  <si>
    <t>401-25-071</t>
  </si>
  <si>
    <t>HOSUR,TAMILNADU</t>
  </si>
  <si>
    <t>501-25-028</t>
  </si>
  <si>
    <t>Jhargram (West Bengal)</t>
  </si>
  <si>
    <t>M/s Shyam Fabrication Pvt Ltd</t>
  </si>
  <si>
    <t>Fabrication Unit</t>
  </si>
  <si>
    <t>401-25-079</t>
  </si>
  <si>
    <t>Coal Stacker- Warehouse</t>
  </si>
  <si>
    <t>Meghalaya</t>
  </si>
  <si>
    <t>AY</t>
  </si>
  <si>
    <t>M/s Hills cement</t>
  </si>
  <si>
    <t>401-25-083</t>
  </si>
  <si>
    <t>BLDG# 04-WAREHOUSE</t>
  </si>
  <si>
    <t>Sep'25</t>
  </si>
  <si>
    <t>501-25-030</t>
  </si>
  <si>
    <t>M/s SM Enterprise Pvt Ltd</t>
  </si>
  <si>
    <t>BLDG# Warehouse 1</t>
  </si>
  <si>
    <t>Singur (West Bengal)</t>
  </si>
  <si>
    <t>501-25-024</t>
  </si>
  <si>
    <t>BLDG# Warehouse</t>
  </si>
  <si>
    <t>M/s RELIANCE CONSUMER PRODUCTS LIMITED</t>
  </si>
  <si>
    <t>AEDBM</t>
  </si>
  <si>
    <t>BEGUSARAI, BIHAR</t>
  </si>
  <si>
    <t>BLDG# Production</t>
  </si>
  <si>
    <t>BLDG# Boiler</t>
  </si>
  <si>
    <t>201-25-036</t>
  </si>
  <si>
    <t>M/s Automotive Manufacturers Pvt Ltd</t>
  </si>
  <si>
    <t>RVSF Shed#2</t>
  </si>
  <si>
    <t>Axis Consultant</t>
  </si>
  <si>
    <t>Pendhri, Nagpur, MH</t>
  </si>
  <si>
    <t>RVSF Shed#1</t>
  </si>
  <si>
    <t>101-25-067</t>
  </si>
  <si>
    <t>M/s ROTO FLUIDPUMPS</t>
  </si>
  <si>
    <t>FACTORY BLDG</t>
  </si>
  <si>
    <t>AHMEDABAD</t>
  </si>
  <si>
    <t>BLDG# Warehouse 2</t>
  </si>
  <si>
    <t>Main Building Expansion</t>
  </si>
  <si>
    <t>JS-964</t>
  </si>
  <si>
    <t>JS-965</t>
  </si>
  <si>
    <t>ILP 3 India 14 Private Limited (IndoSpace Development Management Private Limited) B-900</t>
  </si>
  <si>
    <t>JS-966</t>
  </si>
  <si>
    <t>Cowtown Infotech Services Limited (Lodha - C3)</t>
  </si>
  <si>
    <t>Power International LLC</t>
  </si>
  <si>
    <t>M R Enterprises</t>
  </si>
  <si>
    <t>101-SS25-006</t>
  </si>
  <si>
    <t>JS-963</t>
  </si>
  <si>
    <t>Kutch,Gujarat</t>
  </si>
  <si>
    <t>201-25-033</t>
  </si>
  <si>
    <t>M/s LOGOS INDIA</t>
  </si>
  <si>
    <t>BLDG# 704</t>
  </si>
  <si>
    <t>SACPL</t>
  </si>
  <si>
    <t>Chakan, MH</t>
  </si>
  <si>
    <t>501-25-032</t>
  </si>
  <si>
    <t>M/s Patodi Industry Pvt Ltd</t>
  </si>
  <si>
    <t>Atlas Construction Co.</t>
  </si>
  <si>
    <t>Jashpur Nagar (Chhattisgarh)</t>
  </si>
  <si>
    <t>101-25-069</t>
  </si>
  <si>
    <t>M/s Burckhardt</t>
  </si>
  <si>
    <t>Admin</t>
  </si>
  <si>
    <t>Halol (Vadodara, GJ)</t>
  </si>
  <si>
    <t>BLDG# INSULATION &amp;AUTOCLAVE</t>
  </si>
  <si>
    <t>101-JQ25-020</t>
  </si>
  <si>
    <t>M/s Shilp Infra Projects</t>
  </si>
  <si>
    <t>BLDG -2</t>
  </si>
  <si>
    <t>Matoda, Sanand, Gujarat.</t>
  </si>
  <si>
    <t>BLDG -1</t>
  </si>
  <si>
    <t>Sep</t>
  </si>
  <si>
    <t>401-25-081</t>
  </si>
  <si>
    <t>Bikaner</t>
  </si>
  <si>
    <t>BLDG# C.</t>
  </si>
  <si>
    <t>101-25-076</t>
  </si>
  <si>
    <t>DFIPL</t>
  </si>
  <si>
    <t>Xetrapal</t>
  </si>
  <si>
    <t>Ajapar, Bhachau</t>
  </si>
  <si>
    <t>401-25-087</t>
  </si>
  <si>
    <t>Him infra -Prayagraj(U.P)</t>
  </si>
  <si>
    <t>PC Design</t>
  </si>
  <si>
    <t>Prayagraj(U.P)</t>
  </si>
  <si>
    <t>101-25-075</t>
  </si>
  <si>
    <t>BLDG# Perform Bldg</t>
  </si>
  <si>
    <t>BLDG#Fire Pump RoomDESIGN</t>
  </si>
  <si>
    <t>Bldg# Tarpaulin Station</t>
  </si>
  <si>
    <t>301-25-017</t>
  </si>
  <si>
    <t>M/s Arwade Infra</t>
  </si>
  <si>
    <t>BLDG</t>
  </si>
  <si>
    <t>Chakan Pune</t>
  </si>
  <si>
    <t>SP</t>
  </si>
  <si>
    <t>NA</t>
  </si>
  <si>
    <t>101-JQ25-021</t>
  </si>
  <si>
    <t>M/s Eris Theraputics</t>
  </si>
  <si>
    <t>Bhayla, Sanand, Gujarat</t>
  </si>
  <si>
    <t>101-25-072</t>
  </si>
  <si>
    <t>M/s DK Fire Service</t>
  </si>
  <si>
    <t>Vadodara-GJ</t>
  </si>
  <si>
    <t>401-25-082</t>
  </si>
  <si>
    <t>501-25-031</t>
  </si>
  <si>
    <t>M/s TATA STEEL LTD</t>
  </si>
  <si>
    <t>Chandighar, Punjab</t>
  </si>
  <si>
    <t>101-JQ25-022</t>
  </si>
  <si>
    <t>M/s Soni Janakkumar Popatlal</t>
  </si>
  <si>
    <t>Visnagar, Mehsana</t>
  </si>
  <si>
    <t>101-25-077</t>
  </si>
  <si>
    <t>M/s EPP Composites</t>
  </si>
  <si>
    <t>UJB Consultants</t>
  </si>
  <si>
    <t>Surendranagar, Gujarat</t>
  </si>
  <si>
    <t>401-25-077</t>
  </si>
  <si>
    <t>M/s BD Raizada-MES</t>
  </si>
  <si>
    <t>Aircraft hangar</t>
  </si>
  <si>
    <t>Hyderabad</t>
  </si>
  <si>
    <t>SHELTER</t>
  </si>
  <si>
    <t>101-25-071</t>
  </si>
  <si>
    <t>M/s Asahi India Glass Ltd</t>
  </si>
  <si>
    <t>Anma Architect</t>
  </si>
  <si>
    <t>Roorkee, Haridwar</t>
  </si>
  <si>
    <t>501-25-033</t>
  </si>
  <si>
    <t>M/s IFGL Refractories Limited</t>
  </si>
  <si>
    <t>Multi Storage building</t>
  </si>
  <si>
    <t>Rourkela, OD</t>
  </si>
  <si>
    <t>Storage Yard</t>
  </si>
  <si>
    <t>101-25-073</t>
  </si>
  <si>
    <t>M/s Hitachi Energy India Ltd</t>
  </si>
  <si>
    <t>Alindra ,Manjusar, Vadodara</t>
  </si>
  <si>
    <t>101-25-074</t>
  </si>
  <si>
    <t>M/s Aerzen Machines</t>
  </si>
  <si>
    <t>201-25-038</t>
  </si>
  <si>
    <t>M/s. Hiranandani Realty ( SHED- GB-260 )</t>
  </si>
  <si>
    <t>BLDG# GB 200</t>
  </si>
  <si>
    <t>ARCHITECTS UNITED</t>
  </si>
  <si>
    <t>VADAKKUPATTU VILLAGE, KANCHEEPURAM DISTRICT</t>
  </si>
  <si>
    <t>Utility Bldg</t>
  </si>
  <si>
    <t>401-25-089</t>
  </si>
  <si>
    <t>M/s Satvik Logistics</t>
  </si>
  <si>
    <t>DADRI, UP</t>
  </si>
  <si>
    <t>401-25-090</t>
  </si>
  <si>
    <t>Saunrachana strucon pvt ltd</t>
  </si>
  <si>
    <t>Pundhra (GUJARAT)</t>
  </si>
  <si>
    <t>101-25-079</t>
  </si>
  <si>
    <t>M/s Mita India Pvt. Ltd</t>
  </si>
  <si>
    <t>BLDG-A (FACTORY)</t>
  </si>
  <si>
    <t>Bhopal Road, District Dewas -MP</t>
  </si>
  <si>
    <t>BLDG-B (PAINTING SHOP)</t>
  </si>
  <si>
    <t>501-25-035</t>
  </si>
  <si>
    <t>M/s Surya international</t>
  </si>
  <si>
    <t>Bhubaneswar, OD</t>
  </si>
  <si>
    <t>501-25-034</t>
  </si>
  <si>
    <t>Bandel (West Bengal)</t>
  </si>
  <si>
    <t>301-25-019</t>
  </si>
  <si>
    <t>101-25-080</t>
  </si>
  <si>
    <t>M/s PMT</t>
  </si>
  <si>
    <t>Spire consultant</t>
  </si>
  <si>
    <t>Naroda, Ahmedabad</t>
  </si>
  <si>
    <t>JS-967</t>
  </si>
  <si>
    <t>ATC Tires Private Limited (EVA Plant)</t>
  </si>
  <si>
    <t>401-25-093</t>
  </si>
  <si>
    <t>M/s Rcrisp Solution ( CCIL)</t>
  </si>
  <si>
    <t>Hyderabad, Telangana</t>
  </si>
  <si>
    <t>JS-968</t>
  </si>
  <si>
    <t>401-25-084</t>
  </si>
  <si>
    <t>ADCPL</t>
  </si>
  <si>
    <t>VAPI(GUJARAT)</t>
  </si>
  <si>
    <t>JS-969</t>
  </si>
  <si>
    <t>101-25-078</t>
  </si>
  <si>
    <t>DPPL</t>
  </si>
  <si>
    <t>401-25-085</t>
  </si>
  <si>
    <t>M/s KPS GLOBAL</t>
  </si>
  <si>
    <t>Team design &amp; consultants</t>
  </si>
  <si>
    <t>201-25-039</t>
  </si>
  <si>
    <t>C-01- CELL BUILDING</t>
  </si>
  <si>
    <t>M/s ABL BIO SCIENCESS PVT LTD</t>
  </si>
  <si>
    <t>DESAI PROJECT CONSULTANT PVT. LTD</t>
  </si>
  <si>
    <t>HYDERABAD</t>
  </si>
  <si>
    <t>501-25-036</t>
  </si>
  <si>
    <t>M/s Emdee Digitronics Pvt Ltd</t>
  </si>
  <si>
    <t>Sanda Atelier Pvt Ltd</t>
  </si>
  <si>
    <t>Kalyani (West Bengal)</t>
  </si>
  <si>
    <t>DP-24-25</t>
  </si>
  <si>
    <t>401-25-097</t>
  </si>
  <si>
    <t>M/s Inox solar</t>
  </si>
  <si>
    <t>Cell building</t>
  </si>
  <si>
    <t>Odisha</t>
  </si>
  <si>
    <t>101-25-081</t>
  </si>
  <si>
    <t>WAREHOUSE -B01</t>
  </si>
  <si>
    <t>M/s ATUL INDIA PVT.LTD</t>
  </si>
  <si>
    <t>TPES</t>
  </si>
  <si>
    <t>WAREHOUSE -B02</t>
  </si>
  <si>
    <t>Minda Infrastructure LLP(Building 01)</t>
  </si>
  <si>
    <t>Main Building-DT PLANT</t>
  </si>
  <si>
    <t>CENTRAL</t>
  </si>
  <si>
    <t>301-25-016</t>
  </si>
  <si>
    <t>INDUSTRAIL SHED</t>
  </si>
  <si>
    <t>M/s B Odhavji &amp; Company</t>
  </si>
  <si>
    <t>Architects United</t>
  </si>
  <si>
    <t>Khed, Rajgurunagar</t>
  </si>
  <si>
    <t>101-25-070</t>
  </si>
  <si>
    <t>M/s Acme Cleatech Solutions Pvt Ltd</t>
  </si>
  <si>
    <t>Dholka, Gujarat</t>
  </si>
  <si>
    <t>JS-970</t>
  </si>
  <si>
    <t>Cummins Power Solutions India Private Limited</t>
  </si>
  <si>
    <t>MP-24-48</t>
  </si>
  <si>
    <t>101-JQ25-023</t>
  </si>
  <si>
    <t>CHANGODR, AHMEDABAD</t>
  </si>
  <si>
    <t>401-25-091</t>
  </si>
  <si>
    <t>M/s INSOLATION GREEN ENERGY LTD.</t>
  </si>
  <si>
    <t>Mohasa PVU, MP</t>
  </si>
  <si>
    <t>401-25-092</t>
  </si>
  <si>
    <t>M/s Radico Kaitan</t>
  </si>
  <si>
    <t>NIRMAN</t>
  </si>
  <si>
    <t>Rampur (U.P)</t>
  </si>
  <si>
    <t>401-25-064</t>
  </si>
  <si>
    <t>401-25-088</t>
  </si>
  <si>
    <t>401-25-101</t>
  </si>
  <si>
    <t>M/s VIVEK KUMAR</t>
  </si>
  <si>
    <t>BLDG 1</t>
  </si>
  <si>
    <t>PALWAL</t>
  </si>
  <si>
    <t>ATS BUILDING SYSTEMS PVT. LTD.</t>
  </si>
  <si>
    <t>401-25-098</t>
  </si>
  <si>
    <t>M/s Indo Nissan Foods Pvt. Ltd.</t>
  </si>
  <si>
    <t>BLDG A</t>
  </si>
  <si>
    <t>MNU Consultant Pvt. Ltd.</t>
  </si>
  <si>
    <t>Khordha, Odisha</t>
  </si>
  <si>
    <t>MP-24-47</t>
  </si>
  <si>
    <t>Kirloskar Oil Engines Limited(FG Warehouse)</t>
  </si>
  <si>
    <t>Kirloskar Oil Engines Limited(RM Warehouse)</t>
  </si>
  <si>
    <t>QRF</t>
  </si>
  <si>
    <t>201-05-004</t>
  </si>
  <si>
    <t>Conserve Buildcon LLP(Building - A)</t>
  </si>
  <si>
    <t>Conserve Buildcon LLP(Building - B)</t>
  </si>
  <si>
    <t>Conserve Buildcon LLP(Building - C)</t>
  </si>
  <si>
    <t>ALCU Industries Private Limited</t>
  </si>
  <si>
    <t>MM-23-23</t>
  </si>
  <si>
    <t>Newtronic Lifecare Equipment Private Limited</t>
  </si>
  <si>
    <t>MP-24-54</t>
  </si>
  <si>
    <t>GILLETTE DIVERSIFIED OPERATIONS PVT LTD</t>
  </si>
  <si>
    <t>ADD_ON_DATE</t>
  </si>
  <si>
    <t>JS-793</t>
  </si>
  <si>
    <t>EPIC Agro</t>
  </si>
  <si>
    <t>JS-902</t>
  </si>
  <si>
    <t>OM Logistics</t>
  </si>
  <si>
    <t>JS-920</t>
  </si>
  <si>
    <t>Agrawal Metal Works</t>
  </si>
  <si>
    <t>JS-901</t>
  </si>
  <si>
    <t>Hettich India</t>
  </si>
  <si>
    <t>JS-935</t>
  </si>
  <si>
    <t>Hitachi Energy</t>
  </si>
  <si>
    <t>301-25-018</t>
  </si>
  <si>
    <t>M/s MAHINDRA ACCELO LTD</t>
  </si>
  <si>
    <t>ARCHIVISTA</t>
  </si>
  <si>
    <t>AHILYANAGAR, MH</t>
  </si>
  <si>
    <t>101-25-082</t>
  </si>
  <si>
    <t>M/s VALMET</t>
  </si>
  <si>
    <t>Ducon Pvt Ltd</t>
  </si>
  <si>
    <t>101-JQ25-025</t>
  </si>
  <si>
    <t>M/s Shivani construction</t>
  </si>
  <si>
    <t>Mundra, Kutch</t>
  </si>
  <si>
    <t>401-25-100</t>
  </si>
  <si>
    <t>M/s OM LOGISTICS</t>
  </si>
  <si>
    <t>Bangalore (Karnataka)</t>
  </si>
  <si>
    <t>Denfab engineers pvt ltd</t>
  </si>
  <si>
    <t>JS-971</t>
  </si>
  <si>
    <t>201-25-040</t>
  </si>
  <si>
    <t>Manufacturing &amp; Light Engg AssemblyDESIGN</t>
  </si>
  <si>
    <t>M/s H Realty / TIPPL</t>
  </si>
  <si>
    <t>Archtect United</t>
  </si>
  <si>
    <t>Talegoan, Pune</t>
  </si>
  <si>
    <t>BLDG# 03</t>
  </si>
  <si>
    <t>JS-934 (B01)</t>
  </si>
  <si>
    <t>M/s Bizz</t>
  </si>
  <si>
    <t>JS-917</t>
  </si>
  <si>
    <t>ALCU</t>
  </si>
  <si>
    <t>401-25-086</t>
  </si>
  <si>
    <t>Oct'25</t>
  </si>
  <si>
    <t>pc design</t>
  </si>
  <si>
    <t>kosi,mathura(UP)</t>
  </si>
  <si>
    <t>101-25-083</t>
  </si>
  <si>
    <t>M/s Transformers &amp; rectifiers</t>
  </si>
  <si>
    <t>Bavla (near Ahmedabad)</t>
  </si>
  <si>
    <t>401-25-102</t>
  </si>
  <si>
    <t>M/s ACE Pvt. Ltd.</t>
  </si>
  <si>
    <t>Palwal- Haryana</t>
  </si>
  <si>
    <t>PLANT 9</t>
  </si>
  <si>
    <t>401-25-094</t>
  </si>
  <si>
    <t>Cell building(</t>
  </si>
  <si>
    <t>M/s Rays Green Energy  Manufacturing Private Limited</t>
  </si>
  <si>
    <t>Spectrum PharmaTECH Consultants Pvt. Ltd.</t>
  </si>
  <si>
    <t>Narmada Puram, MP</t>
  </si>
  <si>
    <t>301-25-020</t>
  </si>
  <si>
    <t>BLDG# BLOCK-B</t>
  </si>
  <si>
    <t>M/s WOLP</t>
  </si>
  <si>
    <t>Navi Mumbai</t>
  </si>
  <si>
    <t>BLDG# BLOCK-C</t>
  </si>
  <si>
    <t>301-25-022</t>
  </si>
  <si>
    <t>M/s GOLDI SUN PVT. LTD.</t>
  </si>
  <si>
    <t>AIR SEPARATION</t>
  </si>
  <si>
    <t>PALOTI, GUJARAT</t>
  </si>
  <si>
    <t>AMMONIA DECANTATION</t>
  </si>
  <si>
    <t>BSGM</t>
  </si>
  <si>
    <t>SCRAPYARD</t>
  </si>
  <si>
    <t>SPECIAL GAS</t>
  </si>
  <si>
    <t>401-25-103</t>
  </si>
  <si>
    <t>FG STORAGE</t>
  </si>
  <si>
    <t>HICON BUILDERS</t>
  </si>
  <si>
    <t>UA DESIGN STUDIO</t>
  </si>
  <si>
    <t>JAIPUR (RAJASTHAN)</t>
  </si>
  <si>
    <t>BLDG# 602</t>
  </si>
  <si>
    <t>M/s ULTRATECH</t>
  </si>
  <si>
    <t>COMPOUNDING PLANT</t>
  </si>
  <si>
    <t>Shah &amp; Talati</t>
  </si>
  <si>
    <t>BHARUCH</t>
  </si>
  <si>
    <t>101-JQ25-029</t>
  </si>
  <si>
    <t>401-25-106</t>
  </si>
  <si>
    <t>M/s RS Builder Pvt. Ltd. ( Ashok Leyland)</t>
  </si>
  <si>
    <t>Sijcon Design and Engineering Pvt. Ltd.</t>
  </si>
  <si>
    <t>Alwar - Rajasthan</t>
  </si>
  <si>
    <t>101-25JQ-026</t>
  </si>
  <si>
    <t>201-BQ25-035</t>
  </si>
  <si>
    <t>M/s V9-VINPLEX</t>
  </si>
  <si>
    <t>BLDG# V9</t>
  </si>
  <si>
    <t>BLDG# V10</t>
  </si>
  <si>
    <t>101-25-084</t>
  </si>
  <si>
    <t>M/s KRIS FLEXIPACK</t>
  </si>
  <si>
    <t>SARIGAM, GUJRATH</t>
  </si>
  <si>
    <t>CS-136</t>
  </si>
  <si>
    <t>Smith Structures (India) Private Limited</t>
  </si>
  <si>
    <t>Astral Poly Technik Limited</t>
  </si>
  <si>
    <t>CS-133</t>
  </si>
  <si>
    <t>Phoenix Flexibles Private Limited</t>
  </si>
  <si>
    <t>CS-135</t>
  </si>
  <si>
    <t>Icon Granito Private Limited</t>
  </si>
  <si>
    <t>CS-130</t>
  </si>
  <si>
    <t>Ecopluse Industries Pvt. Ltd</t>
  </si>
  <si>
    <t>SKF Engineering and Lubrication India Private Limited</t>
  </si>
  <si>
    <t>Oct</t>
  </si>
  <si>
    <t>101-JQ25-027</t>
  </si>
  <si>
    <t>M/s Ducon Consulatants</t>
  </si>
  <si>
    <t>301-25-023</t>
  </si>
  <si>
    <t>M/s Kirloskar Oil Engines Limited</t>
  </si>
  <si>
    <t>HHP Shed</t>
  </si>
  <si>
    <t>AU</t>
  </si>
  <si>
    <t>Kagal, Kolhapur, MH</t>
  </si>
  <si>
    <t>401-25-105</t>
  </si>
  <si>
    <t>M/s Hiranandani Industrial Park</t>
  </si>
  <si>
    <t>RSB</t>
  </si>
  <si>
    <t>Kanchipuram-TN</t>
  </si>
  <si>
    <t>201-25-043</t>
  </si>
  <si>
    <t>Bracedge Engineers</t>
  </si>
  <si>
    <t>Dobaspet, KA</t>
  </si>
  <si>
    <t>201-25-041</t>
  </si>
  <si>
    <t>Block-C</t>
  </si>
  <si>
    <t>Mallur, KA</t>
  </si>
  <si>
    <t>201-25-042</t>
  </si>
  <si>
    <t>QRF_NUMBER</t>
  </si>
  <si>
    <r>
      <t>AREA_M</t>
    </r>
    <r>
      <rPr>
        <b/>
        <sz val="10"/>
        <color indexed="8"/>
        <rFont val="Agency FB"/>
        <family val="2"/>
      </rPr>
      <t>²</t>
    </r>
  </si>
  <si>
    <t>21-B2</t>
  </si>
  <si>
    <t>101-JQ25-028</t>
  </si>
  <si>
    <t>401-25-099</t>
  </si>
  <si>
    <t>M/s PRAGATI INFRA SOLUTIONS PRIVATE LIMITED</t>
  </si>
  <si>
    <t>ISM ACTIVITY CENTER- II</t>
  </si>
  <si>
    <t>SWATI STRUCTURE SOLUTION PVT. LTD.</t>
  </si>
  <si>
    <t>Dhanbad (Jharkhand)</t>
  </si>
  <si>
    <t>Fresh Quotes: A Monthly Summary of Designer Performance (2025-2026)</t>
  </si>
  <si>
    <t>Fresh Quotes: A Monthly Summary of Leads Performance (2025-2026)</t>
  </si>
  <si>
    <t>EAST</t>
  </si>
  <si>
    <t>NORTH</t>
  </si>
  <si>
    <t>WEST-I</t>
  </si>
  <si>
    <t>WEST-II</t>
  </si>
  <si>
    <t>Total Monthly Zones Inquiries</t>
  </si>
  <si>
    <t>DESIGNERS</t>
  </si>
  <si>
    <t>JOB NO</t>
  </si>
  <si>
    <t>Sum of MT</t>
  </si>
  <si>
    <t>LEADS</t>
  </si>
  <si>
    <t xml:space="preserve">QRF </t>
  </si>
  <si>
    <t>BOOKED JOBS</t>
  </si>
  <si>
    <t>JS-972</t>
  </si>
  <si>
    <t>101-25-030</t>
  </si>
  <si>
    <t>SHIVANI CONSTRUCTION</t>
  </si>
  <si>
    <t>Amneal Pharma</t>
  </si>
  <si>
    <t>Rafter System</t>
  </si>
  <si>
    <t>Bavla, Ahmedabad</t>
  </si>
  <si>
    <t>401-25-104</t>
  </si>
  <si>
    <t>M/s Transrail lighting Ltd.</t>
  </si>
  <si>
    <t>Jamnagar- Gujarat.</t>
  </si>
  <si>
    <t>401-25-107</t>
  </si>
  <si>
    <t>M/s Blink Infrastructure Pvt. Ltd.</t>
  </si>
  <si>
    <t>BLDG# 1 (DEHRADUN)</t>
  </si>
  <si>
    <t>Dehradun (U.K)</t>
  </si>
  <si>
    <t>BLDG# 1 (LUCKNOW)</t>
  </si>
  <si>
    <t>401-25-109</t>
  </si>
  <si>
    <t>M/s VBL</t>
  </si>
  <si>
    <t>Main Bldg</t>
  </si>
  <si>
    <t>M.R. Warerkar &amp; Associates Pvt. Ltd.</t>
  </si>
  <si>
    <t>Jabalpur</t>
  </si>
  <si>
    <t>M/s SOPREMA PRIVATE LIMITED</t>
  </si>
  <si>
    <t>BAVLA, AHMEDABAD</t>
  </si>
  <si>
    <t>401-25-108</t>
  </si>
  <si>
    <t>M/sHindusthan Urban Infrastructure</t>
  </si>
  <si>
    <t>AASHRAY DESIGN CONSULTANTS</t>
  </si>
  <si>
    <t>faridabad- HR</t>
  </si>
  <si>
    <t>101-25-085</t>
  </si>
  <si>
    <t>Powergen technical sevices Pvt, Ltd.</t>
  </si>
  <si>
    <t>401-BQ25-011</t>
  </si>
  <si>
    <t>M/s ECR (Haier)</t>
  </si>
  <si>
    <t>AC PLANT 7 WAREHOUSE</t>
  </si>
  <si>
    <t>CMCU</t>
  </si>
  <si>
    <t>GREATER NOIDA, DELHI</t>
  </si>
  <si>
    <t>AIS Glass Solutions Limited</t>
  </si>
  <si>
    <t>JS-973</t>
  </si>
  <si>
    <t>Welspun Tubular LLC</t>
  </si>
  <si>
    <t>401-25-110</t>
  </si>
  <si>
    <t>M/s ARISE GROUP -STB</t>
  </si>
  <si>
    <t>COTTON GODOWN</t>
  </si>
  <si>
    <t>Sijcon Design &amp; Eng Pvt. Ltd</t>
  </si>
  <si>
    <t>BENIN, AFRICA</t>
  </si>
  <si>
    <t>Garment Plant</t>
  </si>
  <si>
    <t>JS - 958</t>
  </si>
  <si>
    <t>M/s HIM INFRATECH PVT. LTD (HOH)</t>
  </si>
  <si>
    <t>BLDG# B 02</t>
  </si>
  <si>
    <t>HIM INFRATECH PVT. LTD</t>
  </si>
  <si>
    <t>Lucknow-UP</t>
  </si>
  <si>
    <t>BLDG# B 03</t>
  </si>
  <si>
    <t>101-25-086</t>
  </si>
  <si>
    <t>M/s AADISHAKTI GREEN RECYCLING PVT LTD</t>
  </si>
  <si>
    <t>PLANT BUILDING</t>
  </si>
  <si>
    <t>VILLAGE - KUNDRODI, TALUKA - MUNDRA, DISTRICT - KATCH</t>
  </si>
  <si>
    <t>501-25-037</t>
  </si>
  <si>
    <t>M/s OSR Refracatory</t>
  </si>
  <si>
    <t>Storage unit</t>
  </si>
  <si>
    <t>Jajpur (Odisha)</t>
  </si>
  <si>
    <t>201-25-045</t>
  </si>
  <si>
    <t>M/s MRL TYRES LIMITED</t>
  </si>
  <si>
    <t>BLDG# MIXER BUILDING EXPANSION</t>
  </si>
  <si>
    <t>KARMAA SR CONSULTANTS, MUMBAI</t>
  </si>
  <si>
    <t>SEDLA, DISTRICT - SURENDRANAGAR, GJ</t>
  </si>
  <si>
    <t>201-BQ25-038</t>
  </si>
  <si>
    <t>B-300</t>
  </si>
  <si>
    <t>TAORU, HARYANA</t>
  </si>
  <si>
    <t>401-25-113</t>
  </si>
  <si>
    <t>M/s Dalmia Cement</t>
  </si>
  <si>
    <t>BLDG-A</t>
  </si>
  <si>
    <t>Design Tribe India pvt. Ltd</t>
  </si>
  <si>
    <t>Sattur- T.N</t>
  </si>
  <si>
    <t>22-B1</t>
  </si>
  <si>
    <t>22-B2</t>
  </si>
  <si>
    <t>501-25-038</t>
  </si>
  <si>
    <t>M/s Pathemara Tea Estate</t>
  </si>
  <si>
    <t>Solutus Consulting Engineers Pvt Ltd</t>
  </si>
  <si>
    <t>Cachar (Assam)</t>
  </si>
  <si>
    <t>JS-974</t>
  </si>
  <si>
    <t>OM Logistics Limited</t>
  </si>
  <si>
    <t>401-25-096</t>
  </si>
  <si>
    <t>M/s SHYAM SEL AND POWER LTD. (SSPL)</t>
  </si>
  <si>
    <t>MILL BAY &amp; ROLL SHOP</t>
  </si>
  <si>
    <t>ESPIC CONSULTING PRIVATE LIMITED</t>
  </si>
  <si>
    <t>ATBAHADURPUR, JAMURIA,WEST BENGAL</t>
  </si>
  <si>
    <t>COLD COIL STORAGE</t>
  </si>
  <si>
    <t>FURNACE BAY</t>
  </si>
  <si>
    <t>HOT COIL STORAGE</t>
  </si>
  <si>
    <t>21-B3</t>
  </si>
  <si>
    <t>Him Infratech Private Limited (HOH) B-02</t>
  </si>
  <si>
    <t>101-25-091</t>
  </si>
  <si>
    <t>M/s Ascela</t>
  </si>
  <si>
    <t>BLDG- WAREHOUSE</t>
  </si>
  <si>
    <t>Ascela</t>
  </si>
  <si>
    <t>Jodhpur,Rajasthan</t>
  </si>
  <si>
    <t>101-25-090</t>
  </si>
  <si>
    <t>M/s Jindal Stainless Limited</t>
  </si>
  <si>
    <t>Hisar</t>
  </si>
  <si>
    <t>Spinning plant</t>
  </si>
  <si>
    <t>Knitting Plant</t>
  </si>
  <si>
    <t>BLDG# Production &amp; Warehouse</t>
  </si>
  <si>
    <t>Hindustan Traders (Military Engineer Services)</t>
  </si>
  <si>
    <t>CS-137</t>
  </si>
  <si>
    <t>M/s ADANI PORTS &amp; LOGISTICS</t>
  </si>
  <si>
    <t>M/S. UNO MINDA INFRASTRUCTURE LLP</t>
  </si>
  <si>
    <t>CS-138</t>
  </si>
  <si>
    <t>Cowtown Infotech Services Limited (WH- A6)</t>
  </si>
  <si>
    <t>101-25-089</t>
  </si>
  <si>
    <t>ODISHA</t>
  </si>
  <si>
    <t>201-25-047</t>
  </si>
  <si>
    <t>Uddanapalli, Krishnagiri, TN</t>
  </si>
  <si>
    <t>BLDG# 05</t>
  </si>
  <si>
    <t>BLDG# 17</t>
  </si>
  <si>
    <t>BLDG# 18</t>
  </si>
  <si>
    <t>101-25-060</t>
  </si>
  <si>
    <t>M/s La relient Aluminium ltd</t>
  </si>
  <si>
    <t>BLDG# MODULE PLANT</t>
  </si>
  <si>
    <t>Alva, Bharuch , Gujarat</t>
  </si>
  <si>
    <t>BLDG# Aluminium Plant</t>
  </si>
  <si>
    <t>Nov'25</t>
  </si>
  <si>
    <t>JS-975</t>
  </si>
  <si>
    <t>101-25-096</t>
  </si>
  <si>
    <t>M/s. CELLO CONSUMER WARE PVT. LTD.</t>
  </si>
  <si>
    <t>FALNA, RAJASTHAN.</t>
  </si>
  <si>
    <t>101-25-094</t>
  </si>
  <si>
    <t>FUEL (COAL) SHEED</t>
  </si>
  <si>
    <t>M/s HRMM Enterprises Pvt Ltd - Bhuj, Kutch</t>
  </si>
  <si>
    <t>P.H Joshi &amp; Assocites</t>
  </si>
  <si>
    <t>VILLAGE - RATADITA, TALUKA - BHUJ, DISTRICT - KATCH</t>
  </si>
  <si>
    <t>401-25-115</t>
  </si>
  <si>
    <t>M/s Vide Engineering Consultant</t>
  </si>
  <si>
    <t>BLDG# Bale storage</t>
  </si>
  <si>
    <t>Vide Engineering Consultant ( End Client- Reliance Industries)</t>
  </si>
  <si>
    <t>Silvassa- Daman</t>
  </si>
  <si>
    <t>IWL</t>
  </si>
  <si>
    <t>BLDG# RPET BLDG</t>
  </si>
  <si>
    <t>Scrap yard</t>
  </si>
  <si>
    <t>JS-894</t>
  </si>
  <si>
    <t>Transport Corporation of India Limited</t>
  </si>
  <si>
    <t>101-05-099</t>
  </si>
  <si>
    <t>M/s PVS WAREHOUSE</t>
  </si>
  <si>
    <t>Kosamba</t>
  </si>
  <si>
    <t>301-25-024</t>
  </si>
  <si>
    <t>M/s Apar Industries Ltd</t>
  </si>
  <si>
    <t>FG SHED</t>
  </si>
  <si>
    <t>Valsad, GJ</t>
  </si>
  <si>
    <t>M/S.Oriental Tollways Private Limited(WH-03)</t>
  </si>
  <si>
    <t>101-25-093</t>
  </si>
  <si>
    <t>BLDG-2-GIS Store Financial</t>
  </si>
  <si>
    <t>Savli VADODARA.</t>
  </si>
  <si>
    <t>BLDG-3-Closed insulator yard Financial</t>
  </si>
  <si>
    <t>BLDG-1-LTB Store Financial</t>
  </si>
  <si>
    <t>101-25-088</t>
  </si>
  <si>
    <t>MAIN PLANT BUILDING</t>
  </si>
  <si>
    <t>M/s Trelleborg Marine</t>
  </si>
  <si>
    <t>Halol, Gujarat</t>
  </si>
  <si>
    <t>29-B1</t>
  </si>
  <si>
    <t>201-25-046</t>
  </si>
  <si>
    <t>M/s GRI INDIA</t>
  </si>
  <si>
    <t>FACTORY BUILDING</t>
  </si>
  <si>
    <t>Parikh &amp; Associates</t>
  </si>
  <si>
    <t>Bharuch, GJ</t>
  </si>
  <si>
    <t>501-25-040</t>
  </si>
  <si>
    <t>PREMCO RAIL ENGINEERS LTD</t>
  </si>
  <si>
    <t>ROOFING SHED</t>
  </si>
  <si>
    <t>Mangalore (Karnataka)</t>
  </si>
  <si>
    <t>PVC</t>
  </si>
  <si>
    <t>AG</t>
  </si>
  <si>
    <t>PNC</t>
  </si>
  <si>
    <t>501-25-039</t>
  </si>
  <si>
    <t>M/s Tata Steel Limited</t>
  </si>
  <si>
    <t>GPS-1(Factory Shed)</t>
  </si>
  <si>
    <t>GPS-2(Storage Shed)</t>
  </si>
  <si>
    <t>101-25-101</t>
  </si>
  <si>
    <t>M/s JSW CEMENT</t>
  </si>
  <si>
    <t>BLDG# MFG</t>
  </si>
  <si>
    <t>JSW CEMENT</t>
  </si>
  <si>
    <t>Ludhiana,Punjab</t>
  </si>
  <si>
    <t>501-25-042</t>
  </si>
  <si>
    <t>M/s TATA Cummins Pvt Ltd</t>
  </si>
  <si>
    <t>Jamshedpur (Jharkhand)</t>
  </si>
  <si>
    <t>401-25-120</t>
  </si>
  <si>
    <t>M/s Minda</t>
  </si>
  <si>
    <t>STORE SHED</t>
  </si>
  <si>
    <t>Khed, Pune</t>
  </si>
  <si>
    <t>JS-976</t>
  </si>
  <si>
    <t>Cosmic Castings Limited</t>
  </si>
  <si>
    <t>101-25-098</t>
  </si>
  <si>
    <t>M/s Tega Industries</t>
  </si>
  <si>
    <t>401-25-118</t>
  </si>
  <si>
    <t>Nirman Consultant</t>
  </si>
  <si>
    <t>M/s Bootes Impex tech Ltd.</t>
  </si>
  <si>
    <t>Faridabad-HR</t>
  </si>
  <si>
    <t>101-25-102</t>
  </si>
  <si>
    <t>M/s EASTLONDON PHARMACEUTICAL PVT LTD</t>
  </si>
  <si>
    <t>Factory Bulding</t>
  </si>
  <si>
    <t>GHANA, AFRICA</t>
  </si>
  <si>
    <t>101-25-092</t>
  </si>
  <si>
    <t>M/s SKIPPER LTD</t>
  </si>
  <si>
    <t>FASTNER ANCILLARY PLANT</t>
  </si>
  <si>
    <t>Dues Consultant</t>
  </si>
  <si>
    <t>Khalna , Howrah,WB</t>
  </si>
  <si>
    <t>FASTNER MAIN PLANT</t>
  </si>
  <si>
    <t>101-JQ25-031</t>
  </si>
  <si>
    <t>101-JQ25-032</t>
  </si>
  <si>
    <t>101-25-097</t>
  </si>
  <si>
    <t>Jangalpur, Howrah</t>
  </si>
  <si>
    <t>201-25-053</t>
  </si>
  <si>
    <t>PANAMA PETROCHEM LTD.</t>
  </si>
  <si>
    <t>STYLOBATE ARCHITECTS</t>
  </si>
  <si>
    <t>AMBERNATH, THANE, MH</t>
  </si>
  <si>
    <t>JS-897</t>
  </si>
  <si>
    <t>Ozone Overseas Private Limited</t>
  </si>
  <si>
    <t>201-25-052</t>
  </si>
  <si>
    <t>M/s EURO PANEL PRODUCTS LIMITED</t>
  </si>
  <si>
    <t>PROPOSED SHED</t>
  </si>
  <si>
    <t>ENGINEERING CREATIONS CONSULTANCY (I) PVT.LTD.</t>
  </si>
  <si>
    <t>VAPI, GUJARAT</t>
  </si>
  <si>
    <t>101-25-103</t>
  </si>
  <si>
    <t>M/s TRANSFORMOTECH</t>
  </si>
  <si>
    <t>JAROD, HALOL</t>
  </si>
  <si>
    <t>201-25-054</t>
  </si>
  <si>
    <t>M/s SHANKAR PATEL (RATAN LOGISTICS)</t>
  </si>
  <si>
    <t>Warehouse - A7</t>
  </si>
  <si>
    <t>KK AND ASSOCIATES</t>
  </si>
  <si>
    <t>DEVLI, BHIWANDI, MH</t>
  </si>
  <si>
    <t>Warehouse - A8</t>
  </si>
  <si>
    <t>501-25-041</t>
  </si>
  <si>
    <t>M/s Rungta Mines</t>
  </si>
  <si>
    <t>Promethean Engineering Pvt. Ltd.</t>
  </si>
  <si>
    <t>101-25-104</t>
  </si>
  <si>
    <t>M/s SPUNWEB</t>
  </si>
  <si>
    <t>Rangpar, rajkot</t>
  </si>
  <si>
    <t>101-25-105</t>
  </si>
  <si>
    <t>COMPOUNDING PLANT-B1</t>
  </si>
  <si>
    <t>COMPOUNDING PLANT-B2</t>
  </si>
  <si>
    <t>401-25-116</t>
  </si>
  <si>
    <t>M/s DRA-MES</t>
  </si>
  <si>
    <t>CAMPBELL BAY</t>
  </si>
  <si>
    <t>101-25-095</t>
  </si>
  <si>
    <t>M/s DUCON</t>
  </si>
  <si>
    <t>DUCON</t>
  </si>
  <si>
    <t>Moraiya, GUJARAT</t>
  </si>
  <si>
    <t>101-25-100</t>
  </si>
  <si>
    <t>M/s MPCL Industrial limited</t>
  </si>
  <si>
    <t>Ware House</t>
  </si>
  <si>
    <t>SMPS Architects</t>
  </si>
  <si>
    <t>Wada, Maharastra</t>
  </si>
  <si>
    <t>Warehouse-B</t>
  </si>
  <si>
    <t>401-25-117</t>
  </si>
  <si>
    <t>M/s Minda Infrastructure</t>
  </si>
  <si>
    <t>BLDG - MAIN SHED</t>
  </si>
  <si>
    <t>BLDG-INGOT SHED</t>
  </si>
  <si>
    <t>Samiri Equipment and Engineers Private Limited</t>
  </si>
  <si>
    <t>201-25-055</t>
  </si>
  <si>
    <t>M/s GODREJ &amp; BOYCE MFG. CO. LTD</t>
  </si>
  <si>
    <t>PPS ENGINEERING CONSULTANTS LLP</t>
  </si>
  <si>
    <t>DAHEJ SEZ</t>
  </si>
  <si>
    <t>JS-977</t>
  </si>
  <si>
    <t>JS-978</t>
  </si>
  <si>
    <t>Aerzen Machines (India) Private Limited</t>
  </si>
  <si>
    <t>M/s SUZUKI MOTOR GUJARAT PRIVATE LIMITED</t>
  </si>
  <si>
    <t>Extenstion BLDG</t>
  </si>
  <si>
    <t>SMCC CONSTRUCTION INDIA PRIVATE LIMITED</t>
  </si>
  <si>
    <t>Hansalpur near bechraraji Ahmedabad-GJ</t>
  </si>
  <si>
    <t>M/s YIZUMI ADVANCE PROCESSING PLANT</t>
  </si>
  <si>
    <t>201-25-056</t>
  </si>
  <si>
    <t>IDMC Limited</t>
  </si>
  <si>
    <t>Torsion Engineers &amp; Consultants</t>
  </si>
  <si>
    <t>Kuppam, AP</t>
  </si>
  <si>
    <t>BLDG# 02</t>
  </si>
  <si>
    <t>Industrial</t>
  </si>
  <si>
    <t>WATER TANK &amp; PUMP ROOM</t>
  </si>
  <si>
    <t>Nov</t>
  </si>
  <si>
    <t>JS-916</t>
  </si>
  <si>
    <t>Yash Highvoltage Limited</t>
  </si>
  <si>
    <t>401-BQ25-013</t>
  </si>
  <si>
    <t>101-25-108</t>
  </si>
  <si>
    <t>M/s VARDHAAN</t>
  </si>
  <si>
    <t>UJB DESIGN AND ENGINEERING SERVICES LLP.</t>
  </si>
  <si>
    <t>SANAND GUJARAT.</t>
  </si>
  <si>
    <t>401-BQ25-009</t>
  </si>
  <si>
    <t>M/s MES</t>
  </si>
  <si>
    <t>HANGER</t>
  </si>
  <si>
    <t>S A Associates</t>
  </si>
  <si>
    <t>Mangalore</t>
  </si>
  <si>
    <t>501-25-043</t>
  </si>
  <si>
    <t>M/s Kalpataru Projects International Ltd</t>
  </si>
  <si>
    <t>Conakry (Guinea)</t>
  </si>
  <si>
    <t>401-25-121</t>
  </si>
  <si>
    <t>Core Space Design Studio</t>
  </si>
  <si>
    <t>Hosur-TN</t>
  </si>
  <si>
    <t>101-25-106</t>
  </si>
  <si>
    <t>SHREE BHAGWATI FLOUR &amp; FOODS PVT. LTD.</t>
  </si>
  <si>
    <t>STRUCCORE ENGINEERING CONSULTANTS PVT LTD.</t>
  </si>
  <si>
    <t>BHAYLA, AHMEDABAD</t>
  </si>
  <si>
    <t>101-25-107</t>
  </si>
  <si>
    <t>M/s Autorise Empower</t>
  </si>
  <si>
    <t>BLDG# Cold Storgae</t>
  </si>
  <si>
    <t>Mehsana, Gujarat</t>
  </si>
  <si>
    <t>501-25-045</t>
  </si>
  <si>
    <t>M/s SM ENTERPRISES</t>
  </si>
  <si>
    <t>Auditorium</t>
  </si>
  <si>
    <t>KOLKATA</t>
  </si>
  <si>
    <t>La Reliant Aluminium Limited</t>
  </si>
  <si>
    <t>201-25-035</t>
  </si>
  <si>
    <t>KD-24-64</t>
  </si>
  <si>
    <t>JS-979</t>
  </si>
  <si>
    <t>M/s FJM Cylinders Pvt. Ltd.</t>
  </si>
  <si>
    <t>BLDG# 1 (Manufacturing Bldg)</t>
  </si>
  <si>
    <t>VMS Engineering and Design Services Private Limited</t>
  </si>
  <si>
    <t>Vitthalapur, Gujarat.</t>
  </si>
  <si>
    <t>201-BQ25-031</t>
  </si>
  <si>
    <t>B-700</t>
  </si>
  <si>
    <t>201-BQ25-039</t>
  </si>
  <si>
    <t>B-800</t>
  </si>
  <si>
    <t>JS-934 (COLD STORAGE &amp; PROCESS AREA)</t>
  </si>
  <si>
    <t>401-25-123</t>
  </si>
  <si>
    <t>M/s Reliance Model Economic Township</t>
  </si>
  <si>
    <t>Warehouse / Industrial Shed</t>
  </si>
  <si>
    <t>Gurugram, Jhajjar - Haryana</t>
  </si>
  <si>
    <t>JS-912</t>
  </si>
  <si>
    <t>M/s kothur Industrial Parks pvt ltd</t>
  </si>
  <si>
    <t>101-25-109</t>
  </si>
  <si>
    <t>501-25-044</t>
  </si>
  <si>
    <t>TMT Storage Shed</t>
  </si>
  <si>
    <t>101-JQ25-033</t>
  </si>
  <si>
    <t>KG ENGICON</t>
  </si>
  <si>
    <t>B2</t>
  </si>
  <si>
    <t>101-JQ25-034</t>
  </si>
  <si>
    <t>501-25-047</t>
  </si>
  <si>
    <t>Bhilwara (Rajasthan)</t>
  </si>
  <si>
    <t>Indian Explosives Ltd</t>
  </si>
  <si>
    <t>Minda Infrastructure LLP(Building (02,03,04))</t>
  </si>
  <si>
    <t>29-B2,3,4</t>
  </si>
  <si>
    <t>Trelleborg Marine Systems India Pvt Ltd</t>
  </si>
  <si>
    <t>JS-980</t>
  </si>
  <si>
    <t>International Tractors Limited (Sonalika Tractor)- Protoshop</t>
  </si>
  <si>
    <t>International Tractors Limited (Sonalika Tractor)- Testing Lab</t>
  </si>
  <si>
    <t>DP-24-26</t>
  </si>
  <si>
    <t>Morde Foods Private Limited- Scrap Yard Building</t>
  </si>
  <si>
    <t>Morde Foods Private Limited- FG Store Building</t>
  </si>
  <si>
    <t>Morde Foods Private Limited- RM Store Building</t>
  </si>
  <si>
    <t>Morde Foods Private Limited- Chocolate tower &amp; Production Building</t>
  </si>
  <si>
    <t>Action Construction Equipment Limited</t>
  </si>
  <si>
    <t>JS-981</t>
  </si>
  <si>
    <t>Kalina Warehousing Private Limited (Horizon Industrial Parks)</t>
  </si>
  <si>
    <t>TATA Steel Limited</t>
  </si>
  <si>
    <t>JS-982</t>
  </si>
  <si>
    <t>Last Years Jobs Added in This year</t>
  </si>
  <si>
    <t>Job No's yet to received</t>
  </si>
  <si>
    <t>Job No's received</t>
  </si>
  <si>
    <t>This year's jobs incremental tonnage</t>
  </si>
  <si>
    <t>CS jobs</t>
  </si>
  <si>
    <t>Last Year's Jobs Add on scopes</t>
  </si>
  <si>
    <t>BLDG# 01 (Manufacturing bldg)</t>
  </si>
  <si>
    <t>BLDG# A (Warehouse)</t>
  </si>
  <si>
    <t>BLDG# B (Warehouse)</t>
  </si>
  <si>
    <t>BLDG# C (Warehouse)</t>
  </si>
  <si>
    <t>BLDG# A (Manufacturing Plant)</t>
  </si>
  <si>
    <t>BLDG# 1 (manufacturing plant)</t>
  </si>
  <si>
    <t>BLDG# 1 (Warehouse)</t>
  </si>
  <si>
    <t>BLDG# 2 (Warehouse)</t>
  </si>
  <si>
    <t>BLDG# 3 (Warehouse)</t>
  </si>
  <si>
    <t>BLDG# 4 (Warehouse)</t>
  </si>
  <si>
    <t>B100 ((Warehouse)</t>
  </si>
  <si>
    <t>B200 (Warehouse)</t>
  </si>
  <si>
    <t>B300 (Warehouse)</t>
  </si>
  <si>
    <t>BLDG# BLOCK J (Warehouse)</t>
  </si>
  <si>
    <t>BLDG# BLOCK B (Warehouse)</t>
  </si>
  <si>
    <t>TOTAL_MT</t>
  </si>
  <si>
    <t xml:space="preserve">TOTAL TONNAGE </t>
  </si>
  <si>
    <t xml:space="preserve"> Tonnage Overview</t>
  </si>
  <si>
    <t>CS-139</t>
  </si>
  <si>
    <t>Advaith Storage Facilities LLP</t>
  </si>
  <si>
    <t>101-25-110</t>
  </si>
  <si>
    <t>M/s Terex ind pvt ltd</t>
  </si>
  <si>
    <t>1 (Storage Room)</t>
  </si>
  <si>
    <t>Sanand GIDC, Ahmedabad</t>
  </si>
  <si>
    <t>401-25-124</t>
  </si>
  <si>
    <t>M/s Nitesh Enterprise</t>
  </si>
  <si>
    <t>Hanger Rafter system</t>
  </si>
  <si>
    <t>Porbandar</t>
  </si>
  <si>
    <t>101-25-114</t>
  </si>
  <si>
    <t>Adroit structural engineers Pvt Ltd</t>
  </si>
  <si>
    <t>EZ Engineers</t>
  </si>
  <si>
    <t>Warehouse-A</t>
  </si>
  <si>
    <t>501-25-049</t>
  </si>
  <si>
    <t>Gauri Logistics Pvt Ltd</t>
  </si>
  <si>
    <t>Bijaynagar-Kamrup (Assam)</t>
  </si>
  <si>
    <t>401-25-125</t>
  </si>
  <si>
    <t>M/s PRAGATI INFRA</t>
  </si>
  <si>
    <t>TALOJA (M.H)</t>
  </si>
  <si>
    <t>Dec'25</t>
  </si>
  <si>
    <t xml:space="preserve"> </t>
  </si>
  <si>
    <t>501-25-048</t>
  </si>
  <si>
    <t>M/s Tripathag Textiles</t>
  </si>
  <si>
    <t>Bhubaneswar (Odisha)</t>
  </si>
  <si>
    <t>301-25-025</t>
  </si>
  <si>
    <t>M/s Epiroc Mining India Pvt Ltd</t>
  </si>
  <si>
    <t>ADS BLDG</t>
  </si>
  <si>
    <t>PAINT BOOTH BLDG</t>
  </si>
  <si>
    <t>PROTO SHOP</t>
  </si>
  <si>
    <t>URE BLDG</t>
  </si>
  <si>
    <t>201-25-060</t>
  </si>
  <si>
    <t>DMART-RICCO</t>
  </si>
  <si>
    <t>SACPL, Mumbai</t>
  </si>
  <si>
    <t>Bhiwadi, Rajsthan</t>
  </si>
  <si>
    <t>101-25-111</t>
  </si>
  <si>
    <t>M/s D&amp;D BUILDCON</t>
  </si>
  <si>
    <t>BLDG-01</t>
  </si>
  <si>
    <t>CHANGODAR-AHMEDABAD</t>
  </si>
  <si>
    <t>BLDG-02</t>
  </si>
  <si>
    <t>201-25-058</t>
  </si>
  <si>
    <t>Cosmos Impex India Private Limited</t>
  </si>
  <si>
    <t>101-25-116</t>
  </si>
  <si>
    <t>S3M DESIGN CONSULTANTS LLP</t>
  </si>
  <si>
    <t>501-25-050</t>
  </si>
  <si>
    <t>M/s Sudisa Foundry Pvt Ltd</t>
  </si>
  <si>
    <t>Nalin Goel &amp; Associates</t>
  </si>
  <si>
    <t>Indore (MP)</t>
  </si>
  <si>
    <t>401-25-129</t>
  </si>
  <si>
    <t>M/s Talema Electricals</t>
  </si>
  <si>
    <t>Munish and associates</t>
  </si>
  <si>
    <t>Baddi-H.P</t>
  </si>
  <si>
    <t>401-25-130</t>
  </si>
  <si>
    <t>NEEMRANA</t>
  </si>
  <si>
    <t>101-25-113</t>
  </si>
  <si>
    <t>M/s STELLAR MANUFACTURERS PVT. LIMITED</t>
  </si>
  <si>
    <t>BLDG# 01-MAIN PLANT BUILDING</t>
  </si>
  <si>
    <t>PUMP RROM</t>
  </si>
  <si>
    <t>TARPAULIN SHED</t>
  </si>
  <si>
    <t>401-25-138</t>
  </si>
  <si>
    <t>Hiranandani Industrial Park</t>
  </si>
  <si>
    <t>RSB Arch Project Consultant</t>
  </si>
  <si>
    <t>Bhiwandi MH</t>
  </si>
  <si>
    <t>PKG</t>
  </si>
  <si>
    <t>401-25-127</t>
  </si>
  <si>
    <t>401-25-133</t>
  </si>
  <si>
    <t>M/S MUNJAL STP INDUSTRIES PVT. LTD.</t>
  </si>
  <si>
    <t>DHANANSU, LUDHIANA</t>
  </si>
  <si>
    <t>101-JQ25-035</t>
  </si>
  <si>
    <t>SINDHUBHAVAN,AHMEDABAD</t>
  </si>
  <si>
    <t>Dec</t>
  </si>
  <si>
    <t>JS-983</t>
  </si>
  <si>
    <t>101-25-118</t>
  </si>
  <si>
    <t>MCC ROOM</t>
  </si>
  <si>
    <t>INOX Air Products Private Limited</t>
  </si>
  <si>
    <t>Dholera, Gujarat</t>
  </si>
  <si>
    <t>Administrative Building</t>
  </si>
  <si>
    <t>Compressor Shed</t>
  </si>
  <si>
    <t>HT Electrical Building</t>
  </si>
  <si>
    <t>401-25-137</t>
  </si>
  <si>
    <t>NAHAR LOGISTICS PARK</t>
  </si>
  <si>
    <t>Gorakhpur (U.P)</t>
  </si>
  <si>
    <t>JS-984</t>
  </si>
  <si>
    <t>501-25-051</t>
  </si>
  <si>
    <t>M/s SMS India Pvt. Ltd.</t>
  </si>
  <si>
    <t>BLDG# 1 (Storage unit)</t>
  </si>
  <si>
    <t>VMS ENGINEERING &amp; DESIGN SERVICES (P) LTD.</t>
  </si>
  <si>
    <t>Bhubaneswar, Odisha</t>
  </si>
  <si>
    <t>401-25-139</t>
  </si>
  <si>
    <t>OSWAL LOGISTICS PARK</t>
  </si>
  <si>
    <t>JORHAT</t>
  </si>
  <si>
    <t>401-25-134</t>
  </si>
  <si>
    <t>BHAGALPUR(BIHAR)</t>
  </si>
  <si>
    <t>401-25-136</t>
  </si>
  <si>
    <t>SILCHAR</t>
  </si>
  <si>
    <t>MAIN FACTORY BLDG</t>
  </si>
  <si>
    <t>301-25-026</t>
  </si>
  <si>
    <t>MVI SHED</t>
  </si>
  <si>
    <t>M/s SCHNEIDER ELECTRIC INFRASTRUCTURE LIMITED</t>
  </si>
  <si>
    <t>LV shed Building</t>
  </si>
  <si>
    <t>401-25-135</t>
  </si>
  <si>
    <t>NEW GENERATION EQUIPMENT BAY</t>
  </si>
  <si>
    <t>501-25-046</t>
  </si>
  <si>
    <t>M/s Colliers International CIS Kolkata</t>
  </si>
  <si>
    <t>SPA Consultancy</t>
  </si>
  <si>
    <t>Kolkata (West Bengal)</t>
  </si>
  <si>
    <t>401-25-140</t>
  </si>
  <si>
    <t>BLDG# 05-LUBRICANT STORE</t>
  </si>
  <si>
    <t>Canpack</t>
  </si>
  <si>
    <t>Tata Consulting engineers</t>
  </si>
  <si>
    <t>UTTAR PRADESH</t>
  </si>
  <si>
    <t>Production unit</t>
  </si>
  <si>
    <t>BLDG# 04-PALLET STORAGE</t>
  </si>
  <si>
    <t>BLDG# 03-SCRAP YARD</t>
  </si>
  <si>
    <t>Uno Minda Infrastructure LLP(MAIN SHED)</t>
  </si>
  <si>
    <t>Uno Minda Infrastructure LLP(INGOT SHED)</t>
  </si>
  <si>
    <t>JS-985</t>
  </si>
  <si>
    <t>501-25-052</t>
  </si>
  <si>
    <t>BLDG# 1(Warehouse)</t>
  </si>
  <si>
    <t>M/s MATA Transport Pvt Ltd</t>
  </si>
  <si>
    <t>Miroli-Ahmedabad (Gujarat)</t>
  </si>
  <si>
    <t>CS-140</t>
  </si>
  <si>
    <t>SMCC Construction India Private Limited</t>
  </si>
  <si>
    <t>401-25-143</t>
  </si>
  <si>
    <t>101-25-120</t>
  </si>
  <si>
    <t>DUCON CONSULTANTS</t>
  </si>
  <si>
    <t>Viramgam, Gujarat</t>
  </si>
  <si>
    <t>201-25-061</t>
  </si>
  <si>
    <t>M/s L&amp;T ECC</t>
  </si>
  <si>
    <t>Jagiroad - Assam</t>
  </si>
  <si>
    <t>101-25-121</t>
  </si>
  <si>
    <t>BLDG# A2</t>
  </si>
  <si>
    <t>M/s Mahakali</t>
  </si>
  <si>
    <t>Viravda, Himmatnagar,GJ</t>
  </si>
  <si>
    <t>BLDG# A1</t>
  </si>
  <si>
    <t>501-JQ25-005</t>
  </si>
  <si>
    <t>M/s Adani Infra (India) Ltd</t>
  </si>
  <si>
    <t># 01- Central Store</t>
  </si>
  <si>
    <t>SMP Structural Design Studio</t>
  </si>
  <si>
    <t>Vizhinjam Port (Kerala)</t>
  </si>
  <si>
    <t># 02 - Site Store</t>
  </si>
  <si>
    <t>Mita India Private Limited(Main Shed)</t>
  </si>
  <si>
    <t>Mita India Private Limited(Painting Shop)</t>
  </si>
  <si>
    <t>101-25-122</t>
  </si>
  <si>
    <t>FJM Cylinders Private Limited(Building No. 1)</t>
  </si>
  <si>
    <t>FJM Cylinders Private Limited(Building No. 2)</t>
  </si>
  <si>
    <t>CS-141</t>
  </si>
  <si>
    <t>Reliance Industries Limited</t>
  </si>
  <si>
    <t>M/s Rajeshree Agri foods</t>
  </si>
  <si>
    <t>Factory+Warehouse</t>
  </si>
  <si>
    <t>ADR Venture</t>
  </si>
  <si>
    <t>Deesa, Gujarat</t>
  </si>
  <si>
    <t>201-25-063</t>
  </si>
  <si>
    <t>M/s Yogi Pipes &amp; Tubes Pvt. Ltd.</t>
  </si>
  <si>
    <t>TUBE MILL PLANT</t>
  </si>
  <si>
    <t>Parikh &amp; Associates, Sangli</t>
  </si>
  <si>
    <t>Patgaon, MH</t>
  </si>
  <si>
    <t>BLDG-B (PRODUCTION PLANT)</t>
  </si>
  <si>
    <t>BLDG-C (PRODUCTION PLANT)</t>
  </si>
  <si>
    <t>201-25-062</t>
  </si>
  <si>
    <t>M/s Linear Constructions</t>
  </si>
  <si>
    <t>Coign Consultant</t>
  </si>
  <si>
    <t>Chennai, TN</t>
  </si>
  <si>
    <t>301-25-028</t>
  </si>
  <si>
    <t>M/s Venkatraman Associates</t>
  </si>
  <si>
    <t>FACTORY Building</t>
  </si>
  <si>
    <t>Pimpari Chinchwad, Pune</t>
  </si>
  <si>
    <t>301-25-027</t>
  </si>
  <si>
    <t>PULP WAREHOUE</t>
  </si>
  <si>
    <t>M/s GRASIM INDUSTRIES LTD.</t>
  </si>
  <si>
    <t>VCARE ENGG PVT. LTD.</t>
  </si>
  <si>
    <t>HARIHAR,KA</t>
  </si>
  <si>
    <t>Fiber Godown</t>
  </si>
  <si>
    <t>BLDG# A1+A2</t>
  </si>
  <si>
    <t>101-25-125</t>
  </si>
  <si>
    <t>M/s Surelock</t>
  </si>
  <si>
    <t>AT ZAROLI, Valsad</t>
  </si>
  <si>
    <t>101-25-099</t>
  </si>
  <si>
    <t>45-B1</t>
  </si>
  <si>
    <t>45-B2</t>
  </si>
  <si>
    <t>JS-986</t>
  </si>
  <si>
    <t>RA Logistics (Hiranandani Industrial Park Pvt. Ltd.)</t>
  </si>
  <si>
    <t>LEADS PERFORMANCE (2025-2026)</t>
  </si>
  <si>
    <t>B. Odhavji &amp; Company</t>
  </si>
  <si>
    <t>JS-987</t>
  </si>
  <si>
    <t>Model Economic Township Limited (Reliance)</t>
  </si>
  <si>
    <t>JS-718</t>
  </si>
  <si>
    <t>Arora Warehousing &amp; Real Estate Developers Private Limited</t>
  </si>
  <si>
    <t>JS-922</t>
  </si>
  <si>
    <t>Kalpvrux Converting Products Private Limited</t>
  </si>
  <si>
    <t>101-25-128</t>
  </si>
  <si>
    <t>Production Building-1</t>
  </si>
  <si>
    <t>Jalundra mota, Dehgam road</t>
  </si>
  <si>
    <t>101-25-123</t>
  </si>
  <si>
    <t>Jaipur</t>
  </si>
  <si>
    <t>Mangal Electric</t>
  </si>
  <si>
    <t>JS-988</t>
  </si>
  <si>
    <t>44-B1</t>
  </si>
  <si>
    <t>44-B2</t>
  </si>
  <si>
    <t>JS-989</t>
  </si>
  <si>
    <t>Indospace Park Oragadam V Phase 1 Private Limited (IndoSpace Development Management Pvt Ltd) B-700</t>
  </si>
  <si>
    <t>JS-990</t>
  </si>
  <si>
    <t>Indospace Park Oragadam V Phase 1 Private Limited (IndoSpace Development Management Pvt Ltd) B-800</t>
  </si>
  <si>
    <t>401-25-131</t>
  </si>
  <si>
    <t>M/s TCI</t>
  </si>
  <si>
    <t>Dandaker &amp; Associates</t>
  </si>
  <si>
    <t>101-25-126</t>
  </si>
  <si>
    <t>M/s Protec Infra Projects Private Limited</t>
  </si>
  <si>
    <t>Kheda, Gujarat</t>
  </si>
  <si>
    <t>JS-991</t>
  </si>
  <si>
    <t>Protec Infra Projects Private Limited</t>
  </si>
  <si>
    <t>201-BQ25-046</t>
  </si>
  <si>
    <t>M/s Greenbase Logistics</t>
  </si>
  <si>
    <t>401-25-142</t>
  </si>
  <si>
    <t>Indo Autotech</t>
  </si>
  <si>
    <t>AURIC-Bidkin, MH</t>
  </si>
  <si>
    <t>Jan'26</t>
  </si>
  <si>
    <t>JS-</t>
  </si>
  <si>
    <t>201-25-064</t>
  </si>
  <si>
    <t>RM DLDG</t>
  </si>
  <si>
    <t>Ms Flowserve Sanmar Ltd</t>
  </si>
  <si>
    <t>Tamil Nadu</t>
  </si>
  <si>
    <t>Seal System</t>
  </si>
  <si>
    <t>surface Preparation</t>
  </si>
  <si>
    <t>UTILITY BLDG</t>
  </si>
  <si>
    <t>WET &amp; GAS SEAL</t>
  </si>
  <si>
    <t>CS-142</t>
  </si>
  <si>
    <t>Kothur Logistics Park Private Limited (Horizon Industrial Parks)</t>
  </si>
  <si>
    <t>101-25-115</t>
  </si>
  <si>
    <t>M/s Bagla group</t>
  </si>
  <si>
    <t>Tampico, Tamaulipas, Mexico C.P.89440</t>
  </si>
  <si>
    <t>401-25-146</t>
  </si>
  <si>
    <t>ELECTRICAL LAYOUT SHED</t>
  </si>
  <si>
    <t>NIDEC INDIA PRIVATE LTD</t>
  </si>
  <si>
    <t>NEEMRANA (RJ)</t>
  </si>
  <si>
    <t>GARBAGE SHED</t>
  </si>
  <si>
    <t>PUMP ROOM</t>
  </si>
  <si>
    <t>401-25-144</t>
  </si>
  <si>
    <t>M/s Enco engineers</t>
  </si>
  <si>
    <t>Bhagapura, Gujarat</t>
  </si>
  <si>
    <t>401-25-122</t>
  </si>
  <si>
    <t>JS-992</t>
  </si>
  <si>
    <t>JS-993</t>
  </si>
  <si>
    <t>JS-994</t>
  </si>
  <si>
    <t>101-25-135</t>
  </si>
  <si>
    <t>M/s Revanta build con LLP</t>
  </si>
  <si>
    <t>BLDG# 1 Factory building</t>
  </si>
  <si>
    <t>Savli, GJ</t>
  </si>
  <si>
    <t>101-25-133</t>
  </si>
  <si>
    <t>M/s ANGLIAN INFRASTRUCTURE DEVELOPMENT PRIVATE LIMITED</t>
  </si>
  <si>
    <t>BLDG# FACTORY + OFFICE</t>
  </si>
  <si>
    <t>RAM</t>
  </si>
  <si>
    <t>101-25-131</t>
  </si>
  <si>
    <t>M/s anjani Logostics and warehouse</t>
  </si>
  <si>
    <t>BASKA WAREHOUSE</t>
  </si>
  <si>
    <t>Ezitech</t>
  </si>
  <si>
    <t>Baska, Vadodara</t>
  </si>
  <si>
    <t>301-25-029</t>
  </si>
  <si>
    <t>M/s Thermax Ltd.</t>
  </si>
  <si>
    <t>Production- 01</t>
  </si>
  <si>
    <t>Philipines</t>
  </si>
  <si>
    <t>101-25-127</t>
  </si>
  <si>
    <t>M/s CESC GREEN POWER LTD</t>
  </si>
  <si>
    <t>3 GW CELL BUILDING</t>
  </si>
  <si>
    <t>JEWER, UP</t>
  </si>
  <si>
    <t>401-25-147</t>
  </si>
  <si>
    <t>Minda Infrastructure</t>
  </si>
  <si>
    <t>Mysure- Karnataka</t>
  </si>
  <si>
    <t>101-25-134</t>
  </si>
  <si>
    <t>M/s OMNITECH ENGINEERING LTD</t>
  </si>
  <si>
    <t>Warehosue - 01</t>
  </si>
  <si>
    <t>RAJKOT</t>
  </si>
  <si>
    <t>Warehosue - 02</t>
  </si>
  <si>
    <t>Warehosue - 03</t>
  </si>
  <si>
    <t>Warehosue - 04</t>
  </si>
  <si>
    <t>Warehosue - 05</t>
  </si>
  <si>
    <t>401-25-148</t>
  </si>
  <si>
    <t>M/s KEI INDUSTRIES</t>
  </si>
  <si>
    <t>WORKING HALL</t>
  </si>
  <si>
    <t>Shilpkar</t>
  </si>
  <si>
    <t>Bhiwadi ( RJ)</t>
  </si>
  <si>
    <t>WORKING SHED</t>
  </si>
  <si>
    <t>48-B1</t>
  </si>
  <si>
    <t>48-B2</t>
  </si>
  <si>
    <t>401-25-149</t>
  </si>
  <si>
    <t>M/s Suvarnaganga Consultants Private Limited</t>
  </si>
  <si>
    <t># 01- Industrial plant shed</t>
  </si>
  <si>
    <t>PM Consultancy</t>
  </si>
  <si>
    <t>Kachchh</t>
  </si>
  <si>
    <t>301-25-031</t>
  </si>
  <si>
    <t>PESO WARE HOUSE</t>
  </si>
  <si>
    <t>M/s PONPURE CHEMICAL LTD</t>
  </si>
  <si>
    <t>COIGN</t>
  </si>
  <si>
    <t>KHOPILI</t>
  </si>
  <si>
    <t>BARREL FILLING SHED</t>
  </si>
  <si>
    <t>FIRE PUMP ROOM</t>
  </si>
  <si>
    <t>GENERAL WARE HOUSE</t>
  </si>
  <si>
    <t>Jan</t>
  </si>
  <si>
    <t>201-JQ25-</t>
  </si>
  <si>
    <t>193 - Hilton Trent</t>
  </si>
  <si>
    <t>MALL</t>
  </si>
  <si>
    <t>Shravani Consultant</t>
  </si>
  <si>
    <t>Bhiwandi, MH</t>
  </si>
  <si>
    <t>101-25-129</t>
  </si>
  <si>
    <t>M/s POWER STATIC SOLUTION</t>
  </si>
  <si>
    <t>BLDG# EXTENSION SHOP</t>
  </si>
  <si>
    <t>BLDG# LPOC</t>
  </si>
  <si>
    <t>101-JQ25-040</t>
  </si>
  <si>
    <t>PESO WARE HOUSE-BARREL FILLING SHED</t>
  </si>
  <si>
    <t>PESO WARE HOUSE-FIRE PUMP</t>
  </si>
  <si>
    <t>PESO WARE HOUSE-GENERAL WAREHOUSE</t>
  </si>
  <si>
    <t>PESO WARE HOUSE-VEHICLE GANTRY</t>
  </si>
  <si>
    <t>Team (Lead)</t>
  </si>
  <si>
    <t>Status</t>
  </si>
  <si>
    <t>Start Date</t>
  </si>
  <si>
    <t>Exit Date</t>
  </si>
  <si>
    <t>Annual Target</t>
  </si>
  <si>
    <t>Revised Target</t>
  </si>
  <si>
    <t>RESIGNED</t>
  </si>
  <si>
    <t>PRESENT</t>
  </si>
  <si>
    <t>Actual Achieved</t>
  </si>
  <si>
    <t>401-25-151</t>
  </si>
  <si>
    <t>manufacturing unit</t>
  </si>
  <si>
    <t>waree transpower</t>
  </si>
  <si>
    <t>alwar</t>
  </si>
  <si>
    <t>101-25-136</t>
  </si>
  <si>
    <t>M/s Himanshu</t>
  </si>
  <si>
    <t>BLDG# A-Warehouse</t>
  </si>
  <si>
    <t>BLDG# B-Warehouse</t>
  </si>
  <si>
    <t>BLDG# C-Warehouse</t>
  </si>
  <si>
    <t>401-25-152</t>
  </si>
  <si>
    <t>Masu brakes</t>
  </si>
  <si>
    <t>Sanand (GJ)</t>
  </si>
  <si>
    <t>TEAM</t>
  </si>
  <si>
    <t>Total Achieved</t>
  </si>
  <si>
    <t>Performance</t>
  </si>
  <si>
    <t>Pending Target</t>
  </si>
  <si>
    <t>JS-995</t>
  </si>
  <si>
    <t>Shree Mahakali Corporation(Building No. A1+A2)</t>
  </si>
  <si>
    <t>Shree Mahakali Corporation(Building No. B)</t>
  </si>
  <si>
    <t>Shree Mahakali Corporation(Building No. C)</t>
  </si>
  <si>
    <t>CS-143</t>
  </si>
  <si>
    <t>Packaid Solutions Private Limited</t>
  </si>
  <si>
    <t>401-25-153</t>
  </si>
  <si>
    <t>SMCC</t>
  </si>
  <si>
    <t>Ghilot RJ</t>
  </si>
  <si>
    <t>101-25-140</t>
  </si>
  <si>
    <t>BLDG#1 Main Plant</t>
  </si>
  <si>
    <t>M/s Mekins Industries</t>
  </si>
  <si>
    <t>D G Consultant</t>
  </si>
  <si>
    <t>Sanand, Gujarat</t>
  </si>
  <si>
    <t>BLDG#2 RM Area</t>
  </si>
  <si>
    <t>BLDG#3 Pump Room</t>
  </si>
  <si>
    <t>49-B1</t>
  </si>
  <si>
    <t>49-B2</t>
  </si>
  <si>
    <t>501-25-054</t>
  </si>
  <si>
    <t>M/s S M Enterprise</t>
  </si>
  <si>
    <t># 01 Ware House</t>
  </si>
  <si>
    <t>PM Cosultant</t>
  </si>
  <si>
    <t>Dulaghar</t>
  </si>
  <si>
    <t>401-25-150</t>
  </si>
  <si>
    <t>M/s IFB AUTOMATIVE</t>
  </si>
  <si>
    <t>BINOLA HR</t>
  </si>
  <si>
    <t>401-25-155</t>
  </si>
  <si>
    <t>Rockman industries ltd</t>
  </si>
  <si>
    <t>501-25-056</t>
  </si>
  <si>
    <t>M/s Saizer Enterprise Pvt. Ltd.</t>
  </si>
  <si>
    <t>VIVEK CONSULTANTS</t>
  </si>
  <si>
    <t>LUDHIANA, PUNJAB</t>
  </si>
  <si>
    <t>JS-996</t>
  </si>
  <si>
    <t>101-JQ25-043</t>
  </si>
  <si>
    <t>M/s HITACHI INDIA PVT LTD</t>
  </si>
  <si>
    <t>800 KV TEST LAB</t>
  </si>
  <si>
    <t>Maneja</t>
  </si>
  <si>
    <t>RM BLDG</t>
  </si>
  <si>
    <t>101-25-130</t>
  </si>
  <si>
    <t>RISHI KIRAN LOGISTIC PV T LTD</t>
  </si>
  <si>
    <t>501-25-058</t>
  </si>
  <si>
    <t>M/s Marudhar Chemicals</t>
  </si>
  <si>
    <t># 01 - Chemical Factory</t>
  </si>
  <si>
    <t>Jodhpur, RJ</t>
  </si>
  <si>
    <t>201-25-067</t>
  </si>
  <si>
    <t>M/s AUTOMOTIVE MANUFACTURERS PRIVATE LIMITED</t>
  </si>
  <si>
    <t>Axis Consultatnt</t>
  </si>
  <si>
    <t>Pendhari, MH</t>
  </si>
  <si>
    <t xml:space="preserve">  </t>
  </si>
  <si>
    <t>101-25-143</t>
  </si>
  <si>
    <t>201-25-066</t>
  </si>
  <si>
    <t>301-25-032</t>
  </si>
  <si>
    <t>M/s VERTIV</t>
  </si>
  <si>
    <t>SHOP FLOOR</t>
  </si>
  <si>
    <t>ARCHIVISTA ENGINEERING PROJECTS PVT.LTD. , PUNE</t>
  </si>
  <si>
    <t>Ambernath, MH</t>
  </si>
  <si>
    <t>201-25-068</t>
  </si>
  <si>
    <t>M/s ANTARIKSH GROUP</t>
  </si>
  <si>
    <t>DAHOLE, BHIWANDI, MH</t>
  </si>
  <si>
    <t>SACPL, MUMBAI</t>
  </si>
  <si>
    <t>BLDG# B110</t>
  </si>
  <si>
    <t>301-25-034</t>
  </si>
  <si>
    <t>BIW LINE</t>
  </si>
  <si>
    <t>SAMBAJI NAGAR, MH</t>
  </si>
  <si>
    <t>CHECK SHOP</t>
  </si>
  <si>
    <t>GA SHOP</t>
  </si>
  <si>
    <t>201-25-065</t>
  </si>
  <si>
    <t>M/s LODHA INDUSTRIAL AND LOGISTICS PARK</t>
  </si>
  <si>
    <t>WAREHOUSE-B01</t>
  </si>
  <si>
    <t>EZHICHUR, ORAGADAM</t>
  </si>
  <si>
    <t>WAREHOUSE-B05</t>
  </si>
  <si>
    <t>401-25-119</t>
  </si>
  <si>
    <t>M/s HIM Intratech Pvt</t>
  </si>
  <si>
    <t>BLDG#</t>
  </si>
  <si>
    <t>Lucknow - UP</t>
  </si>
  <si>
    <t>201-25-070</t>
  </si>
  <si>
    <t>Metering &amp; VCB Unit</t>
  </si>
  <si>
    <t>M/s PHOENIX MECANO</t>
  </si>
  <si>
    <t>Sunil Muthalik &amp; Associates</t>
  </si>
  <si>
    <t>PIRANGUT, PUNE</t>
  </si>
  <si>
    <t>EXPANSION BLDG</t>
  </si>
  <si>
    <t>security cabin &amp; Canteen</t>
  </si>
  <si>
    <t>201-25-069</t>
  </si>
  <si>
    <t>BLOCK-B200</t>
  </si>
  <si>
    <t>101-25-144</t>
  </si>
  <si>
    <t>M/s SUYOG ELECTRICAL</t>
  </si>
  <si>
    <t>501-25-055</t>
  </si>
  <si>
    <t>M/s NDR Logistics</t>
  </si>
  <si>
    <t># 01 Warehousing</t>
  </si>
  <si>
    <t>Amtechnocon</t>
  </si>
  <si>
    <t>Panchala, WB</t>
  </si>
  <si>
    <t>101-25-142</t>
  </si>
  <si>
    <t>Rajoda Warehosuing</t>
  </si>
  <si>
    <t>Small Warhouse</t>
  </si>
  <si>
    <t>Rajoda, Bavla, Gujarat</t>
  </si>
  <si>
    <t>Big Warhosue</t>
  </si>
  <si>
    <t>101-25-145</t>
  </si>
  <si>
    <t>M/s KUVAR -SANAND</t>
  </si>
  <si>
    <t>RP ENGINEERS AND CONSULTANTS</t>
  </si>
  <si>
    <t>KUVAR -SANAND</t>
  </si>
  <si>
    <t>401-25-157</t>
  </si>
  <si>
    <t>M/s AMRIT BOTTLERS</t>
  </si>
  <si>
    <t>Nirman consultants</t>
  </si>
  <si>
    <t>Gorakhpur(U.P)</t>
  </si>
  <si>
    <t>401-25-156</t>
  </si>
  <si>
    <t>M/s VAYDA OVERSEAS</t>
  </si>
  <si>
    <t>textile unit</t>
  </si>
  <si>
    <t>GHERZI engineering consultant pvt ltd</t>
  </si>
  <si>
    <t>PANIPAT HARYANA</t>
  </si>
  <si>
    <t>201-BQ25-037</t>
  </si>
  <si>
    <t>Shimizu Corporation India Private Limited</t>
  </si>
  <si>
    <t>Kirloskar Oil Engines Limited</t>
  </si>
  <si>
    <t>CS-144</t>
  </si>
  <si>
    <t>Him Infratech Private Limited(STP Shed)</t>
  </si>
  <si>
    <t>Him Infratech Private Limited(Mezzanine &amp; Canopy)</t>
  </si>
  <si>
    <t>101-JQ25-044</t>
  </si>
  <si>
    <t>M/s KIA</t>
  </si>
  <si>
    <t>SHOWROOM</t>
  </si>
  <si>
    <t>OGNAJ</t>
  </si>
  <si>
    <t>Feb'26</t>
  </si>
  <si>
    <t>401-25-126</t>
  </si>
  <si>
    <t>SUBROS LTD</t>
  </si>
  <si>
    <t>PANKAJ SANGWAN ASSOCIATES</t>
  </si>
  <si>
    <t>KARSHANPURA (GJ)</t>
  </si>
  <si>
    <t>101-25-141</t>
  </si>
  <si>
    <t>Tulsi tea</t>
  </si>
  <si>
    <t>201-25-072</t>
  </si>
  <si>
    <t>M/s Randack Fasteners</t>
  </si>
  <si>
    <t>FACTORY SHED</t>
  </si>
  <si>
    <t>401-25-163</t>
  </si>
  <si>
    <t>CORESCAPE DESIGN STUDIO LLP</t>
  </si>
  <si>
    <t>Shemirpet ( Hyderabad).</t>
  </si>
  <si>
    <t>401-25-162</t>
  </si>
  <si>
    <t>Ms Rockman industries ltd</t>
  </si>
  <si>
    <t>Bhiwadi, Salarpur, Rj.</t>
  </si>
  <si>
    <t>101-25-138</t>
  </si>
  <si>
    <t>M/s LUXOR</t>
  </si>
  <si>
    <t>VITTHALAPUR</t>
  </si>
  <si>
    <t>101-25-146</t>
  </si>
  <si>
    <t>M/s Hi-Tech Projects</t>
  </si>
  <si>
    <t>CHANGODAR GUJARAT</t>
  </si>
  <si>
    <t>101-25-147</t>
  </si>
  <si>
    <t>M/s Changodar Warehousing</t>
  </si>
  <si>
    <t>Changodar , Ahmedabad</t>
  </si>
  <si>
    <t>201-25-071</t>
  </si>
  <si>
    <t>M/s JAI BHAGAWAN REALTIES</t>
  </si>
  <si>
    <t>BLDG-D5</t>
  </si>
  <si>
    <t>VAHULI &amp; SAPE, BHIWANDI, MH</t>
  </si>
  <si>
    <t>PIPE Rack</t>
  </si>
  <si>
    <t>401-25-160</t>
  </si>
  <si>
    <t>M/s ECR Buildtech Pvt. Ltd.</t>
  </si>
  <si>
    <t>Neemrana ( RJ).</t>
  </si>
  <si>
    <t>Feb</t>
  </si>
  <si>
    <t>301-25-021</t>
  </si>
  <si>
    <t>TATA Auto Comp GY Batteries Private Limited</t>
  </si>
  <si>
    <t>201-25-073</t>
  </si>
  <si>
    <t>Automotive Manufacturers Private Limited</t>
  </si>
  <si>
    <t>401-25-165</t>
  </si>
  <si>
    <t>M/s PRJ-MES</t>
  </si>
  <si>
    <t>VISAKHAPATNAM</t>
  </si>
  <si>
    <t>501-25-061</t>
  </si>
  <si>
    <t>OFFICE BLDG</t>
  </si>
  <si>
    <t>ODISHA - PARADEEP</t>
  </si>
  <si>
    <t>501-25-059</t>
  </si>
  <si>
    <t>M/s XSERV Metals Pvt Ltd</t>
  </si>
  <si>
    <t>BLDG# 01-Manufacturing Unit</t>
  </si>
  <si>
    <t>Keonjhar (Odisha)</t>
  </si>
  <si>
    <t>Manufacturing Unit -BLDG# 02</t>
  </si>
  <si>
    <t>501-JQ25-059</t>
  </si>
  <si>
    <t>Manufacturing Unit -BLDG-1</t>
  </si>
  <si>
    <t>JS-997</t>
  </si>
  <si>
    <t>101-JQ25-045</t>
  </si>
  <si>
    <t>M/s Dhaval Patoliya LLP</t>
  </si>
  <si>
    <t>Surat</t>
  </si>
  <si>
    <t>401-25-158</t>
  </si>
  <si>
    <t>M/s JAKSON ENGINEERS LTD</t>
  </si>
  <si>
    <t>FG WAREHOUSE</t>
  </si>
  <si>
    <t>Maksi, Phase-2, Barandwa, Distt Ujjain</t>
  </si>
  <si>
    <t>MODULE PLANT</t>
  </si>
  <si>
    <t>RM + FG</t>
  </si>
  <si>
    <t>101-25-148</t>
  </si>
  <si>
    <t>M/s Janshakti</t>
  </si>
  <si>
    <t>Sahyog design way</t>
  </si>
  <si>
    <t>Bakrol</t>
  </si>
  <si>
    <t>BLDG-1WAREHOUSE</t>
  </si>
  <si>
    <t>BLDG-2WAREHOUSE</t>
  </si>
  <si>
    <t>501-25-062</t>
  </si>
  <si>
    <t>M/s SHRIMALI ENTERPRISES LLP</t>
  </si>
  <si>
    <t>SPORTS SHOE MANUFACTURING</t>
  </si>
  <si>
    <t>PAAVANI DESIGNS</t>
  </si>
  <si>
    <t>JODHPUR - RAJASTHAN</t>
  </si>
  <si>
    <t>501-25-053</t>
  </si>
  <si>
    <t>M/s SHEETAL NATURALS</t>
  </si>
  <si>
    <t>SOLUTUS</t>
  </si>
  <si>
    <t>GOWHATI, ASSAM</t>
  </si>
  <si>
    <t>401-25-167</t>
  </si>
  <si>
    <t>M/s Shri Gang Industries,</t>
  </si>
  <si>
    <t>Munish and assocites</t>
  </si>
  <si>
    <t>Sandila- U.P</t>
  </si>
  <si>
    <t>101-25-151</t>
  </si>
  <si>
    <t>M/s Servotech India Limited</t>
  </si>
  <si>
    <t>storing seed</t>
  </si>
  <si>
    <t>Thane, Maharastra</t>
  </si>
  <si>
    <t>CS-145</t>
  </si>
  <si>
    <t>CS-147</t>
  </si>
  <si>
    <t>Hamilton Housewares Private Limited</t>
  </si>
  <si>
    <t>CS-132</t>
  </si>
  <si>
    <t>Jaivel Aerospace Private Limited</t>
  </si>
  <si>
    <t>CS-134</t>
  </si>
  <si>
    <t>Gandhi Realty (I) Pvt. Ltd</t>
  </si>
  <si>
    <t>CS-146</t>
  </si>
  <si>
    <t>Agrawal Metal Works Private Limited</t>
  </si>
  <si>
    <t>Uflex Limited (Rohan Builders)</t>
  </si>
  <si>
    <t>401-25-166</t>
  </si>
  <si>
    <t>M/s SPM AUTO</t>
  </si>
  <si>
    <t>ADROIT GROW</t>
  </si>
  <si>
    <t>TIJARA(RAJASTHAN)</t>
  </si>
  <si>
    <t>401-25-161</t>
  </si>
  <si>
    <t>MANEJA -GUJARAT</t>
  </si>
  <si>
    <t>Chopadava, Bhachau</t>
  </si>
  <si>
    <t>48-B3</t>
  </si>
  <si>
    <t>101-JQ25-046</t>
  </si>
  <si>
    <t>101-JQ25-041</t>
  </si>
  <si>
    <t># 01 WAREHOUSE</t>
  </si>
  <si>
    <t>Mundra</t>
  </si>
  <si>
    <t>54-B3</t>
  </si>
  <si>
    <t>201-25-050</t>
  </si>
  <si>
    <t>201-25-048</t>
  </si>
  <si>
    <t>201-25-049</t>
  </si>
  <si>
    <t>401-25-114</t>
  </si>
  <si>
    <t>501-25-057</t>
  </si>
  <si>
    <t>NDR LOGISTICS</t>
  </si>
  <si>
    <t>Warehousing -4</t>
  </si>
  <si>
    <t>101-25-119</t>
  </si>
  <si>
    <t>M/s ARVIND SMARTPLACE</t>
  </si>
  <si>
    <t>PROPOSED WAREHOUSE-1</t>
  </si>
  <si>
    <t>AXEES CONSULTANTS &amp; COLLABORATIVE DESIGN</t>
  </si>
  <si>
    <t>Kochariya, Gujarat</t>
  </si>
  <si>
    <t>501-JQ25-006</t>
  </si>
  <si>
    <t>501-JQ25-007</t>
  </si>
  <si>
    <t>Tada (AP)</t>
  </si>
  <si>
    <t>101-JQ25-039</t>
  </si>
  <si>
    <t>Flowrise agrochem Ltd</t>
  </si>
  <si>
    <t>PROJECT MANAGEMENT CONSULTANTS</t>
  </si>
  <si>
    <t>DAHEJ - GUJARAT</t>
  </si>
  <si>
    <t>101-25-132</t>
  </si>
  <si>
    <t>M/s PRATHIBHA</t>
  </si>
  <si>
    <t>Indore, MP</t>
  </si>
  <si>
    <t>101-JQ25-038</t>
  </si>
  <si>
    <t>M/s CINCINNATI MILACRON PVT LTD</t>
  </si>
  <si>
    <t>MACHINES MANUFACTURING PLANDETS</t>
  </si>
  <si>
    <t>DALAL CONSULTANTS AND ENGINEERS PVT LTD</t>
  </si>
  <si>
    <t>101-25-149</t>
  </si>
  <si>
    <t>M/s Rabatex Industries Pvt Ltd</t>
  </si>
  <si>
    <t>UJB Consulatants</t>
  </si>
  <si>
    <t>Chamla , Ahmedabad</t>
  </si>
  <si>
    <t>101-JQ25-036</t>
  </si>
  <si>
    <t>USA, CALIFORNIA</t>
  </si>
  <si>
    <t>101-25-124</t>
  </si>
  <si>
    <t>M/s CELLO CONSUMER WARE PVT LTD</t>
  </si>
  <si>
    <t>RACK STORAGE PRE ENGINEEREDDE</t>
  </si>
  <si>
    <t>VMS ENGINEERING &amp; DESIGN SERVICES (P) LTD</t>
  </si>
  <si>
    <t>FALNA , RAJASTHAN</t>
  </si>
  <si>
    <t>Production Unit - PHASE -2</t>
  </si>
  <si>
    <t>Storage unit Phase-1</t>
  </si>
  <si>
    <t>101-25-117</t>
  </si>
  <si>
    <t>SHREE AMBICA POLYMER PVT LTD</t>
  </si>
  <si>
    <t>INDUSTRIAL SHED</t>
  </si>
  <si>
    <t>401-25-169</t>
  </si>
  <si>
    <t>SMCC(NSSI)</t>
  </si>
  <si>
    <t>KRK</t>
  </si>
  <si>
    <t>%</t>
  </si>
  <si>
    <t>TEAM Target</t>
  </si>
  <si>
    <t>401-25-172</t>
  </si>
  <si>
    <t>M/s NEEL AUTO PRIVATE LTD</t>
  </si>
  <si>
    <t>Skeleton Consultant Pvt. Ltd.</t>
  </si>
  <si>
    <t>401-25-164</t>
  </si>
  <si>
    <t>M/s STEEL STRIPS WHEELS LIMITED</t>
  </si>
  <si>
    <t>Industrial building</t>
  </si>
  <si>
    <t>Dappar, Mohali, Punjab</t>
  </si>
  <si>
    <t>101-25-047</t>
  </si>
  <si>
    <t>M/s ANKIT PATEL</t>
  </si>
  <si>
    <t>501-25-060</t>
  </si>
  <si>
    <t>CTC Praezision</t>
  </si>
  <si>
    <t>Adityapur (Jharkhand)</t>
  </si>
  <si>
    <t>MS-24-60</t>
  </si>
  <si>
    <t>Fornnax Technology Private Limited</t>
  </si>
  <si>
    <t>101-25-137</t>
  </si>
  <si>
    <t>M/s HIM CAST</t>
  </si>
  <si>
    <t>HALOL</t>
  </si>
  <si>
    <t>201-25-037</t>
  </si>
  <si>
    <t>BACHUBHAI CHAIRS</t>
  </si>
  <si>
    <t>401-25-171</t>
  </si>
  <si>
    <t>M/s Welspun</t>
  </si>
  <si>
    <t>Tampa-Florida-USA</t>
  </si>
  <si>
    <t>BLDG# 01 Wareehouse 1</t>
  </si>
  <si>
    <t>201-25-051</t>
  </si>
  <si>
    <t>M/s Kilburn Engineering Ltd</t>
  </si>
  <si>
    <t>Designers Consultancy Services</t>
  </si>
  <si>
    <t>Bhiwandi MIDC, Bhiwandi, MH</t>
  </si>
  <si>
    <t>401-25-141</t>
  </si>
  <si>
    <t>M/s jsk Ropeplast Ind Pvt</t>
  </si>
  <si>
    <t>Vapi GJ</t>
  </si>
  <si>
    <t>BLDG# 01 Wareehouse 2</t>
  </si>
  <si>
    <t>56-B1</t>
  </si>
  <si>
    <t>56-B2</t>
  </si>
  <si>
    <t>401-25-173</t>
  </si>
  <si>
    <t>SMCC(Astemo)</t>
  </si>
  <si>
    <t>Product Storage</t>
  </si>
  <si>
    <t>ABS</t>
  </si>
  <si>
    <t>Parts Storage</t>
  </si>
  <si>
    <t>Rotofluid Pumps Private Limited</t>
  </si>
  <si>
    <t>OD</t>
  </si>
  <si>
    <t>401-25-170</t>
  </si>
  <si>
    <t>M/s Rockman industries ltd</t>
  </si>
  <si>
    <t>BLDG# 1 LPDC building</t>
  </si>
  <si>
    <t>Besten</t>
  </si>
  <si>
    <t>Cheyyar</t>
  </si>
  <si>
    <t>BLDG# 2 (Machine Shop Expansion</t>
  </si>
  <si>
    <t>101-25-153</t>
  </si>
  <si>
    <t>M/s RABATEX</t>
  </si>
  <si>
    <t>NIRMAN CONSULTANTS</t>
  </si>
  <si>
    <t>Lucknow</t>
  </si>
  <si>
    <t>SNR</t>
  </si>
  <si>
    <t>51-B1</t>
  </si>
  <si>
    <t>51-B2</t>
  </si>
  <si>
    <t>401-25-145</t>
  </si>
  <si>
    <t>M/s NSC-MES</t>
  </si>
  <si>
    <t>Role Equip Hangar BLDG</t>
  </si>
  <si>
    <t>GURDASPUR (Punjab)</t>
  </si>
  <si>
    <t>WSI FLt Hangar BLDG</t>
  </si>
  <si>
    <t>401-25-159</t>
  </si>
  <si>
    <t>M/s Gopal MES</t>
  </si>
  <si>
    <t>Bangalore</t>
  </si>
  <si>
    <t>401-25-174</t>
  </si>
  <si>
    <t>SMCC(Daiichi)</t>
  </si>
  <si>
    <t>501-25-063</t>
  </si>
  <si>
    <t>M/s Swastika Pvt Ltd</t>
  </si>
  <si>
    <t>Gurap (West Bengal)</t>
  </si>
  <si>
    <t>JS-998</t>
  </si>
  <si>
    <t>JS-999</t>
  </si>
  <si>
    <t>101-25-152</t>
  </si>
  <si>
    <t>M/s IRM OFFSHORE AND MARINE ENGINEERS PVT LTD</t>
  </si>
  <si>
    <t>Central Mixing Banbury</t>
  </si>
  <si>
    <t>DG Consultants</t>
  </si>
  <si>
    <t>Saroda, Gujarat</t>
  </si>
  <si>
    <t>factory - Module Storage</t>
  </si>
  <si>
    <t>101-25-154</t>
  </si>
  <si>
    <t>M/s Jindal Saw Limited,</t>
  </si>
  <si>
    <t>PEB SHED</t>
  </si>
  <si>
    <t>401-25-176</t>
  </si>
  <si>
    <t>SK Traders (Military Engineer Services)</t>
  </si>
  <si>
    <t>M/s SK Traders (Military Engineer Services)</t>
  </si>
  <si>
    <t>Vadodara, Gujarat.</t>
  </si>
  <si>
    <t>201-25-074</t>
  </si>
  <si>
    <t>M/s VALUE SPACES</t>
  </si>
  <si>
    <t>WH# 19 - Warehouse</t>
  </si>
  <si>
    <t>AEDBM CONSULTANTS PRIVATE LIMITED, BANGALORE</t>
  </si>
  <si>
    <t>Polivakkam, Chennai</t>
  </si>
  <si>
    <t>WH# 09 - Warehouse</t>
  </si>
  <si>
    <t>WAREHOUSE-10</t>
  </si>
  <si>
    <t>WAREHOUSE-11</t>
  </si>
  <si>
    <t>WAREHOUSE-12</t>
  </si>
  <si>
    <t>201-25-076</t>
  </si>
  <si>
    <t>CTC PLANT</t>
  </si>
  <si>
    <t>501-25-064</t>
  </si>
  <si>
    <t>M/s JSW Paradip</t>
  </si>
  <si>
    <t>301-25-033</t>
  </si>
  <si>
    <t>Ramjidas Construction</t>
  </si>
  <si>
    <t>Nashik</t>
  </si>
  <si>
    <t>201-25-078</t>
  </si>
  <si>
    <t>M/s HORIZON INDUSTRIAL PARK PVT LTD - BLOCK-L</t>
  </si>
  <si>
    <t>BLDG-L</t>
  </si>
  <si>
    <t>Bilaspur, Haryana</t>
  </si>
  <si>
    <t>201-BQ25-051</t>
  </si>
  <si>
    <t>M/s Ascendas Firstspace Development Management Pvt.Ltd.</t>
  </si>
  <si>
    <t>BLDG-D06</t>
  </si>
  <si>
    <t>EPITOME Consultancy services pvt.Ltd.</t>
  </si>
  <si>
    <t>Thoranahalli - Bengaluru</t>
  </si>
  <si>
    <t>201-25-077</t>
  </si>
  <si>
    <t>Block E - Warehouse</t>
  </si>
  <si>
    <t>Transformers &amp; Rectifiers India Limited</t>
  </si>
  <si>
    <t>JS-1000</t>
  </si>
  <si>
    <t>201-25-079</t>
  </si>
  <si>
    <t>BLDG# B06</t>
  </si>
  <si>
    <t>BLDG# B07</t>
  </si>
  <si>
    <t>501-25-065</t>
  </si>
  <si>
    <t>M/s JSL</t>
  </si>
  <si>
    <t>jajpur (Odisha)</t>
  </si>
  <si>
    <t>401-25-186</t>
  </si>
  <si>
    <t>M/s HOUSE OF HIRANANDI</t>
  </si>
  <si>
    <t>RSB ARC PROJECT</t>
  </si>
  <si>
    <t>101-BQ25-002</t>
  </si>
  <si>
    <t>M/s CMR ECO ALUMINUM PRIVATE LIMITED</t>
  </si>
  <si>
    <t>Tirupati</t>
  </si>
  <si>
    <t>401-25-177</t>
  </si>
  <si>
    <t>M/s SD Intenational</t>
  </si>
  <si>
    <t>Gorakhpur, UP</t>
  </si>
  <si>
    <t>201-BQ25-053</t>
  </si>
  <si>
    <t>M/s Ocean Lifespace</t>
  </si>
  <si>
    <t>MET Factory</t>
  </si>
  <si>
    <t>401-25-188</t>
  </si>
  <si>
    <t>M/s Dorset</t>
  </si>
  <si>
    <t>Production Unit</t>
  </si>
  <si>
    <t>Binola, Gurgaon</t>
  </si>
  <si>
    <t>Mar'26</t>
  </si>
  <si>
    <t>401-25-187</t>
  </si>
  <si>
    <t>M/s NuVoco</t>
  </si>
  <si>
    <t>AFR SHED</t>
  </si>
  <si>
    <t>Chittorgarh</t>
  </si>
  <si>
    <t>Mar</t>
  </si>
  <si>
    <t>101-JQ25-048</t>
  </si>
  <si>
    <t>M/s KUSH - SYTHETIC</t>
  </si>
  <si>
    <t>GANDHIDHAM - GJ</t>
  </si>
  <si>
    <t>401-25-189</t>
  </si>
  <si>
    <t>M/s Rockson Projects</t>
  </si>
  <si>
    <t>Jhajjar (Haryana)</t>
  </si>
  <si>
    <t>401-25-175</t>
  </si>
  <si>
    <t>M/s House of Hiranandani</t>
  </si>
  <si>
    <t>RSB Arch project consultant</t>
  </si>
  <si>
    <t>Kiloy, Kanchipuram</t>
  </si>
  <si>
    <t>401-25-184</t>
  </si>
  <si>
    <t>M/s Quantum Industries</t>
  </si>
  <si>
    <t>Mandi Gobindgarh, Punjab.</t>
  </si>
  <si>
    <t>Rockman Industries Limited</t>
  </si>
  <si>
    <t>401-25-180</t>
  </si>
  <si>
    <t>M/s Rockman Industries Ltd_Building-2</t>
  </si>
  <si>
    <t>RIS Machine shop Shed No-2</t>
  </si>
  <si>
    <t>401-25-190</t>
  </si>
  <si>
    <t>M/s ITL-Sonalika</t>
  </si>
  <si>
    <t>Hosiarpur, Pb</t>
  </si>
  <si>
    <t>401-25-183</t>
  </si>
  <si>
    <t>M/s Varun Beverages Ltd</t>
  </si>
  <si>
    <t>BLDG# Plant-A</t>
  </si>
  <si>
    <t>M.R. Warerkar &amp; Associates Pvt. Ltd</t>
  </si>
  <si>
    <t>Suratgarh, Ganganagar</t>
  </si>
  <si>
    <t>BLDG#UTILITY BLOCK</t>
  </si>
  <si>
    <t>BLDG#COAGULATION TANK</t>
  </si>
  <si>
    <t>BLDG#Boiler Building</t>
  </si>
  <si>
    <t>BLDG# Plant-B</t>
  </si>
  <si>
    <t>401-25-192</t>
  </si>
  <si>
    <t>M/s Anita Distillery</t>
  </si>
  <si>
    <t>STRUCTURES AND FOUNDATIONS PVT. LTD.</t>
  </si>
  <si>
    <t>Basti-U.P</t>
  </si>
  <si>
    <t>BLDG# MAIN PLANT</t>
  </si>
  <si>
    <t>401-25-191</t>
  </si>
  <si>
    <t>M/s JAGATI FLEXIBLES AND INNOVATIONS PRIVATE LIMITED</t>
  </si>
  <si>
    <t>Concresic Design &amp; developers</t>
  </si>
  <si>
    <t>Guwahati, Assam</t>
  </si>
  <si>
    <t>401-25-181</t>
  </si>
  <si>
    <t>Minda</t>
  </si>
  <si>
    <t>Factory-04</t>
  </si>
  <si>
    <t>Neemrana RJ</t>
  </si>
  <si>
    <t>Factory-03</t>
  </si>
  <si>
    <t>101-25-157</t>
  </si>
  <si>
    <t>M/s Indore Speciality Materials Pvt Ltd</t>
  </si>
  <si>
    <t>Vadodara, Gujarat</t>
  </si>
  <si>
    <t>201-25-080</t>
  </si>
  <si>
    <t>M/s Knight Frank (India) Pvt. Ltd.</t>
  </si>
  <si>
    <t>Thamaripakkam, TN</t>
  </si>
  <si>
    <t>BLDG-03</t>
  </si>
  <si>
    <t>301-25-036</t>
  </si>
  <si>
    <t>M/s CRANEDGE INDIA PVT. LTD.</t>
  </si>
  <si>
    <t>MANUFACTURING</t>
  </si>
  <si>
    <t>KASARAMBOLI,PUNE</t>
  </si>
  <si>
    <t>401-25-194</t>
  </si>
  <si>
    <t>M/s LOOM SOLAR</t>
  </si>
  <si>
    <t>SOLAR PLANT</t>
  </si>
  <si>
    <t>PC DESIGNS pvt ltd</t>
  </si>
  <si>
    <t>KOSI, MATHURA, UP</t>
  </si>
  <si>
    <t>401-25-193</t>
  </si>
  <si>
    <t>LOGISTIC PARK</t>
  </si>
  <si>
    <t>CP Kukreja</t>
  </si>
  <si>
    <t>Jewar-UP</t>
  </si>
  <si>
    <t>BONDED WAREHOUSE</t>
  </si>
  <si>
    <t>JS-1001</t>
  </si>
  <si>
    <t>401-25-196</t>
  </si>
  <si>
    <t>Ashbee energy systems</t>
  </si>
  <si>
    <t>Ghiloth (Rajasthan)</t>
  </si>
  <si>
    <t>501-25-068</t>
  </si>
  <si>
    <t>Tada (Andhra Pradesh)</t>
  </si>
  <si>
    <t>101-25-158</t>
  </si>
  <si>
    <t>M/s Hamilton houseware</t>
  </si>
  <si>
    <t>Jayam consultant</t>
  </si>
  <si>
    <t>Chinnapanduru,Varadaiahpalem,Chitoor District, Andhra Pradesh</t>
  </si>
  <si>
    <t>201-25-081</t>
  </si>
  <si>
    <t>M/s JANUS LOGISTICS AND INDUSTRIAL PARKS PVT. LTD.</t>
  </si>
  <si>
    <t>BLDG# B-03</t>
  </si>
  <si>
    <t>Sohna, Haryana</t>
  </si>
  <si>
    <t>BLDG# B-04</t>
  </si>
  <si>
    <t>JS-1002</t>
  </si>
  <si>
    <t>501-25-069</t>
  </si>
  <si>
    <t>JSW PARADEEP</t>
  </si>
  <si>
    <t>JSW STEEL LIMITED</t>
  </si>
  <si>
    <t>BHEL</t>
  </si>
  <si>
    <t>PARADEEP ODISSA</t>
  </si>
  <si>
    <t>WAREHOUSE-B06</t>
  </si>
  <si>
    <t>WAREHOUSE-B07</t>
  </si>
  <si>
    <t>Him Infratech Private Limited (HOH) B-04 ADD-ON</t>
  </si>
  <si>
    <t>CS-148</t>
  </si>
  <si>
    <t>CS-149</t>
  </si>
  <si>
    <t>Phoenix Mecano (India) Private Limited</t>
  </si>
  <si>
    <t>Shreejee Warehouse</t>
  </si>
  <si>
    <t>501-25-067</t>
  </si>
  <si>
    <t>M/s ARRJAVV BUILDERS PVT LTD</t>
  </si>
  <si>
    <t>ACRE ARCHITECTURE</t>
  </si>
  <si>
    <t>DANKUNI - WB</t>
  </si>
  <si>
    <t>JS-1003</t>
  </si>
  <si>
    <t>101-JQ25-049</t>
  </si>
  <si>
    <t>M/s CSN PLANT</t>
  </si>
  <si>
    <t>Shambaji nagar</t>
  </si>
  <si>
    <t>301-25-037</t>
  </si>
  <si>
    <t>M/s Express Machines &amp; Scaffolding Pvt Ltd</t>
  </si>
  <si>
    <t>I2E Consultants, Goa</t>
  </si>
  <si>
    <t>Lautulim , Goa</t>
  </si>
  <si>
    <t>101-JQ25-050</t>
  </si>
  <si>
    <t>M/s METSO</t>
  </si>
  <si>
    <t>BLDG# PAINT SHOP</t>
  </si>
  <si>
    <t>RAJASTHAN</t>
  </si>
  <si>
    <t>BLDG# WAREHOUSE</t>
  </si>
  <si>
    <t>101-25-160</t>
  </si>
  <si>
    <t>M/s Nexus india</t>
  </si>
  <si>
    <t>Moraiya, Changodar</t>
  </si>
  <si>
    <t>501-JQ25-009</t>
  </si>
  <si>
    <t>SAIL</t>
  </si>
  <si>
    <t>BOKORA - JHARKHAND</t>
  </si>
  <si>
    <t>101-25-068</t>
  </si>
  <si>
    <t>501-25-066</t>
  </si>
  <si>
    <t>M/s Tata steel limited</t>
  </si>
  <si>
    <t>BLDG# 1 Factorey</t>
  </si>
  <si>
    <t>SANGHI CONSULTING ENGINEERS</t>
  </si>
  <si>
    <t>Gannavaram AP</t>
  </si>
  <si>
    <t>Hitachi Energy India Limited</t>
  </si>
  <si>
    <t>101-JQ25-051</t>
  </si>
  <si>
    <t>AMRELI, GUJARAT</t>
  </si>
  <si>
    <t>401-25-195</t>
  </si>
  <si>
    <t>BLDG# Bike Parking</t>
  </si>
  <si>
    <t>M/sHIM Infratech Pvt. Ltd.</t>
  </si>
  <si>
    <t>Lucknow, UP</t>
  </si>
  <si>
    <t>JS-1005</t>
  </si>
  <si>
    <t>JS-846</t>
  </si>
  <si>
    <t>Harsha Engineers Advantek Limited</t>
  </si>
  <si>
    <t>MAIN FACTORY (BLDG - A)</t>
  </si>
  <si>
    <t>M/s waree transpower</t>
  </si>
  <si>
    <t>JS-1004</t>
  </si>
  <si>
    <t>401-25-201</t>
  </si>
  <si>
    <t>M/s HIM Infratech pvt ltd</t>
  </si>
  <si>
    <t>BLDG# WARE HOUSE 2</t>
  </si>
  <si>
    <t>Kanpur, Uttar Pradesh</t>
  </si>
  <si>
    <t>BLDG# WARE HOUSE 3</t>
  </si>
  <si>
    <t>JS-1006</t>
  </si>
  <si>
    <t>JS-1007</t>
  </si>
  <si>
    <t>201-25-082</t>
  </si>
  <si>
    <t>M/s CONSERVE BUILDCON-NRC</t>
  </si>
  <si>
    <t>BLDG# WARE HOUSE-1B BLOCK</t>
  </si>
  <si>
    <t>KALYAN, THANE</t>
  </si>
  <si>
    <t>BLDG# WARE HOUSE-1C BLOCK</t>
  </si>
  <si>
    <t>JS-1008</t>
  </si>
  <si>
    <t>JS-1009</t>
  </si>
  <si>
    <t>JS-1010</t>
  </si>
  <si>
    <t>201-25-083</t>
  </si>
  <si>
    <t>M/s Fortress Infracon Ltd.</t>
  </si>
  <si>
    <t>Nagpur</t>
  </si>
  <si>
    <t>401-25-200</t>
  </si>
  <si>
    <t>APEEJAY Logistics Park, Ballabhgarh</t>
  </si>
  <si>
    <t>Ballabhgarh, Faridabad- HR</t>
  </si>
  <si>
    <t>JS-905</t>
  </si>
  <si>
    <t>JS-874</t>
  </si>
  <si>
    <t>Shirodkar Preci. Comp. Private Limited</t>
  </si>
  <si>
    <t>JS-924</t>
  </si>
  <si>
    <t>Bagla Polifilms Limited</t>
  </si>
  <si>
    <t>401-25-199</t>
  </si>
  <si>
    <t>M/s NANAK LOGISTICS PVT LTD</t>
  </si>
  <si>
    <t>WAREHOUSE- 02</t>
  </si>
  <si>
    <t>WAREHOUSE- 03</t>
  </si>
  <si>
    <t>JS-858</t>
  </si>
  <si>
    <t>RST Industries LLP</t>
  </si>
  <si>
    <t>JS-911</t>
  </si>
  <si>
    <t>Elixrr Industries Private Limited</t>
  </si>
  <si>
    <t>JS-921</t>
  </si>
  <si>
    <t>Swingtel Communications Private Limited</t>
  </si>
  <si>
    <t>Reise Mitas Tires LLP</t>
  </si>
  <si>
    <t>JS-913</t>
  </si>
  <si>
    <t>MINDA INFRA STRUCTURE LLP</t>
  </si>
  <si>
    <t>ILV Logistics Parks Private Limited(B-602)</t>
  </si>
  <si>
    <t>JS-1011</t>
  </si>
  <si>
    <t>JS-1012</t>
  </si>
  <si>
    <t>ILV Logistics Parks Private Limited(B-704)</t>
  </si>
  <si>
    <t>101-25-163</t>
  </si>
  <si>
    <t>M/s Yash High Voltage LTD</t>
  </si>
  <si>
    <t>Vyom consulatant</t>
  </si>
  <si>
    <t>101-25-155</t>
  </si>
  <si>
    <t>M/s Greenply industries Ltd</t>
  </si>
  <si>
    <t>CHIPPER PEB SHED</t>
  </si>
  <si>
    <t>Mepic Engineering design and associate- Main Building</t>
  </si>
  <si>
    <t>Halol, VADODARA</t>
  </si>
  <si>
    <t>MAIN PLANT</t>
  </si>
  <si>
    <t>glue storage</t>
  </si>
  <si>
    <t>FUEL SHED</t>
  </si>
  <si>
    <t>REFINER</t>
  </si>
  <si>
    <t>CHIP SILO</t>
  </si>
  <si>
    <t>WORKSHOP</t>
  </si>
  <si>
    <t>401-25-204</t>
  </si>
  <si>
    <t>101-JQ25-052</t>
  </si>
  <si>
    <t>VIN</t>
  </si>
  <si>
    <t>101-25-161</t>
  </si>
  <si>
    <t>M/s WAGO</t>
  </si>
  <si>
    <t>POR (VADODARA, GUJARAT)</t>
  </si>
  <si>
    <t>Lodha Industrial &amp; Logistic Park(Building No. 01)</t>
  </si>
  <si>
    <t>Lodha Industrial &amp; Logistic Park(Building No. 05)</t>
  </si>
  <si>
    <t>501-25-075</t>
  </si>
  <si>
    <t>Rungta Mines Ltd</t>
  </si>
  <si>
    <t>R. Singh &amp; Associates Pvt Ltd</t>
  </si>
  <si>
    <t>Sundergarh (Odisha)</t>
  </si>
  <si>
    <t>JS-1013</t>
  </si>
  <si>
    <t>301-BQ25-007</t>
  </si>
  <si>
    <t>Scon Projects Pvt. Ltd. (Fine
Organics Industries (SEZ) Pvt. Ltd.)</t>
  </si>
  <si>
    <t>JNPA-SEZ, Navi Mumbai, Maharashtra</t>
  </si>
  <si>
    <t>JS-1014</t>
  </si>
  <si>
    <t>Scon Projects Private Limited (Fine Organics Industries Limited)</t>
  </si>
  <si>
    <t>101-25-165</t>
  </si>
  <si>
    <t>M/s ISGEC</t>
  </si>
  <si>
    <t>DAHEJ</t>
  </si>
  <si>
    <t>JS-1015</t>
  </si>
  <si>
    <t>401-25-198</t>
  </si>
  <si>
    <t>Elite Stream Industrial Company</t>
  </si>
  <si>
    <t>Jubail, Saudi</t>
  </si>
  <si>
    <t>BLDG# SHOP</t>
  </si>
  <si>
    <t>101-BQ25-004</t>
  </si>
  <si>
    <t>M/s HMI</t>
  </si>
  <si>
    <t>PUNE</t>
  </si>
  <si>
    <t>101-JQ25-053</t>
  </si>
  <si>
    <t>M/s AMRUT INFRASTRUCTURE</t>
  </si>
  <si>
    <t>SARJAK DESIGN</t>
  </si>
  <si>
    <t>JS-1016</t>
  </si>
  <si>
    <t>Nitesh Enterprise (Military Engineer Services)</t>
  </si>
  <si>
    <t>Lodha Industrial &amp; Logistic Park(Building No. 06)</t>
  </si>
  <si>
    <t>Lodha Industrial &amp; Logistic Park(Building No. 07)</t>
  </si>
  <si>
    <t>101-25-166</t>
  </si>
  <si>
    <t>M/s ASAHI INDIA GLASS LIMITED</t>
  </si>
  <si>
    <t>ANMA ARCHITECTS</t>
  </si>
  <si>
    <t>TEMP 4- Factory</t>
  </si>
  <si>
    <t>Mehsana, Near Ahmedabad, Gujrat.</t>
  </si>
  <si>
    <t>401-25-203</t>
  </si>
  <si>
    <t>M/s GRUPO BIMBO</t>
  </si>
  <si>
    <t>FRISKING BUILDING</t>
  </si>
  <si>
    <t>Serkadu TamilNadu</t>
  </si>
  <si>
    <t>MAIN BUILDING</t>
  </si>
  <si>
    <t>101-25-164</t>
  </si>
  <si>
    <t>Anjar</t>
  </si>
  <si>
    <t>401-25-205</t>
  </si>
  <si>
    <t>M/s DRS Warehousing PVT LTD</t>
  </si>
  <si>
    <t>PG1 - BLOCK - I</t>
  </si>
  <si>
    <t>PALWAL - HARYANA</t>
  </si>
  <si>
    <t>PG2- BLOCK - J</t>
  </si>
  <si>
    <t>401-25-185</t>
  </si>
  <si>
    <t>SHOPPING MALL</t>
  </si>
  <si>
    <t>GALAXY GROUP</t>
  </si>
  <si>
    <t>JASOLA, New DELHI</t>
  </si>
  <si>
    <t>101-25-167</t>
  </si>
  <si>
    <t>M/s ABODEX process system Pvt Ltd</t>
  </si>
  <si>
    <t>Shah n Talati</t>
  </si>
  <si>
    <t>DESIGNER</t>
  </si>
  <si>
    <t>CSD</t>
  </si>
  <si>
    <t>SOURCE</t>
  </si>
  <si>
    <t>101-25-159</t>
  </si>
  <si>
    <t>Shri Devshi Bhai L</t>
  </si>
  <si>
    <t>Takshashila Architects</t>
  </si>
  <si>
    <t>Tighara</t>
  </si>
  <si>
    <t>401-25-206</t>
  </si>
  <si>
    <t>M/s Neel metal</t>
  </si>
  <si>
    <t>JS-1017</t>
  </si>
  <si>
    <t>JS-1018</t>
  </si>
  <si>
    <t>501-25-072</t>
  </si>
  <si>
    <t>K.K. RESOURCES PVT. LTD.</t>
  </si>
  <si>
    <t>BLDG 01</t>
  </si>
  <si>
    <t>Nakhara, Cuttack (Odisha)</t>
  </si>
  <si>
    <t>JS-1019</t>
  </si>
  <si>
    <t>JS-1020</t>
  </si>
  <si>
    <t>Automotive Manufacturers Private Limited(Main Building)</t>
  </si>
  <si>
    <t>Automotive Manufacturers Private Limited(Addon Building)</t>
  </si>
  <si>
    <t>JS-923</t>
  </si>
  <si>
    <t>M/S COLOUR FLEX</t>
  </si>
  <si>
    <t>DIRECTLY FROM THE CLIENT- 109.24</t>
  </si>
  <si>
    <t>DIRECTLY FROM THE CLIENT- 444.20</t>
  </si>
  <si>
    <t>DIRECTLY FROM THE CLIENT- 294</t>
  </si>
  <si>
    <t>201-25-084</t>
  </si>
  <si>
    <t>M/s Landforce Dasmesh Mechanical Works</t>
  </si>
  <si>
    <t>Karmaa SR Consultants, Mumbai</t>
  </si>
  <si>
    <t>LANGRIAN, DISTRICT SANGRUR, AMARGARH, PUNJAB</t>
  </si>
  <si>
    <t>BLDG 02</t>
  </si>
  <si>
    <t>JS-904</t>
  </si>
  <si>
    <t>JS-819</t>
  </si>
  <si>
    <t xml:space="preserve">Om Logistics Limited </t>
  </si>
  <si>
    <t>IFFCO (Nano Fertilizer Project)</t>
  </si>
  <si>
    <t>101-25-156</t>
  </si>
  <si>
    <t>M/s McCain Foods</t>
  </si>
  <si>
    <t>Agar Malva, Madhya Pradesh, India.</t>
  </si>
  <si>
    <t>BOILER PLANT &amp; FUEL SHED</t>
  </si>
  <si>
    <t>101-25-170</t>
  </si>
  <si>
    <t>M/s Asahi Glass India Ltd</t>
  </si>
  <si>
    <t>Rajasthan</t>
  </si>
  <si>
    <t>M/s Aerocraft Engineering (I) Pvt. Ltd</t>
  </si>
  <si>
    <t>Ahmedabad, GUJARAT.</t>
  </si>
  <si>
    <t>101-JQ26-001</t>
  </si>
  <si>
    <t>Janapanchatram, Chennai</t>
  </si>
  <si>
    <t>70-B1</t>
  </si>
  <si>
    <t>70-B5</t>
  </si>
  <si>
    <t>101-JQ25-055</t>
  </si>
  <si>
    <t>M/s GUJARAT FLUOROCHEMICALS LTD</t>
  </si>
  <si>
    <t>BLDG01</t>
  </si>
  <si>
    <t>ADC ENGINEERING SOLUTIONS PVT LTD</t>
  </si>
  <si>
    <t>DHAHEJ GUJARAT</t>
  </si>
  <si>
    <t>73-B1</t>
  </si>
  <si>
    <t>73-B2</t>
  </si>
  <si>
    <t>56-B3</t>
  </si>
  <si>
    <t>101-25-172</t>
  </si>
  <si>
    <t>101-25-171</t>
  </si>
  <si>
    <t>COSMOS</t>
  </si>
  <si>
    <t>Bamangam, POR,Vadodara</t>
  </si>
  <si>
    <t>BLDG-3</t>
  </si>
  <si>
    <t>401-25-207</t>
  </si>
  <si>
    <t>M/s MINDA Infrastructure</t>
  </si>
  <si>
    <t>BLDG - Warehouse - 1C</t>
  </si>
  <si>
    <t>KALYAN - MH</t>
  </si>
  <si>
    <t>BLDG - Warehouse - 1B</t>
  </si>
  <si>
    <t>400-25-209</t>
  </si>
  <si>
    <t>LSL tools Pvt. Ltd.</t>
  </si>
  <si>
    <t>SHILPKAR</t>
  </si>
  <si>
    <t>Manesar-HR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</si>
</sst>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24009]mm/dd/yy;@"/>
    <numFmt numFmtId="165" formatCode="[$-14009]dd/mm/yy;@"/>
    <numFmt numFmtId="166" formatCode="[$-F800]dddd\,\ mmmm\ dd\,\ yyyy"/>
    <numFmt numFmtId="167" formatCode="0\ &quot;m²&quot;"/>
    <numFmt numFmtId="168" formatCode="[$-409]d/mmm;@"/>
  </numFmts>
  <fonts count="19" x14ac:knownFonts="1">
    <font>
      <sz val="11"/>
      <color theme="1"/>
      <name val="Calibri Light"/>
      <family val="2"/>
      <scheme val="minor"/>
    </font>
    <font>
      <sz val="10"/>
      <color theme="1"/>
      <name val="Calibri Light"/>
      <family val="2"/>
      <scheme val="minor"/>
    </font>
    <font>
      <sz val="9"/>
      <color theme="1"/>
      <name val="Calibri Light"/>
      <family val="2"/>
      <scheme val="minor"/>
    </font>
    <font>
      <b/>
      <sz val="10"/>
      <color theme="1"/>
      <name val="Calibri Light"/>
      <family val="2"/>
      <scheme val="minor"/>
    </font>
    <font>
      <b/>
      <sz val="10"/>
      <color indexed="8"/>
      <name val="Calibri"/>
      <family val="2"/>
    </font>
    <font>
      <sz val="8"/>
      <name val="Calibri Light"/>
      <family val="2"/>
      <scheme val="minor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gency FB"/>
      <family val="2"/>
    </font>
    <font>
      <b/>
      <sz val="10"/>
      <color indexed="8"/>
      <name val="Agency FB"/>
      <family val="2"/>
    </font>
    <font>
      <sz val="11"/>
      <color theme="1"/>
      <name val="Aharoni"/>
    </font>
    <font>
      <b/>
      <sz val="11"/>
      <color theme="1"/>
      <name val="Aharoni"/>
    </font>
    <font>
      <b/>
      <sz val="11"/>
      <color theme="1"/>
      <name val="Calibri Light"/>
      <family val="2"/>
      <scheme val="minor"/>
    </font>
    <font>
      <b/>
      <sz val="9"/>
      <color theme="1"/>
      <name val="Calibri Light"/>
      <family val="2"/>
      <scheme val="minor"/>
    </font>
    <font>
      <sz val="14"/>
      <color theme="1"/>
      <name val="Cooper Black"/>
      <family val="1"/>
    </font>
    <font>
      <b/>
      <sz val="16"/>
      <color theme="1"/>
      <name val="Arial Rounded MT Bold"/>
      <family val="2"/>
    </font>
    <font>
      <sz val="16"/>
      <color theme="1"/>
      <name val="Calibri Light"/>
      <family val="2"/>
      <scheme val="minor"/>
    </font>
    <font>
      <b/>
      <i/>
      <sz val="11"/>
      <color theme="1"/>
      <name val="Calibri Light"/>
      <family val="2"/>
      <scheme val="minor"/>
    </font>
    <font>
      <b/>
      <u/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medium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0" xfId="0" applyFont="1"/>
    <xf numFmtId="1" fontId="1" fillId="0" borderId="1" xfId="0" applyNumberFormat="1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1" fontId="0" fillId="2" borderId="1" xfId="0" applyNumberFormat="1" applyFill="1" applyBorder="1" applyAlignment="1">
      <alignment horizontal="left" vertical="top"/>
    </xf>
    <xf numFmtId="2" fontId="0" fillId="2" borderId="1" xfId="0" applyNumberFormat="1" applyFill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2" fontId="1" fillId="0" borderId="1" xfId="0" applyNumberFormat="1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2" fontId="2" fillId="0" borderId="0" xfId="0" applyNumberFormat="1" applyFont="1" applyAlignment="1">
      <alignment horizontal="left" vertical="center"/>
    </xf>
    <xf numFmtId="49" fontId="0" fillId="2" borderId="1" xfId="0" applyNumberFormat="1" applyFill="1" applyBorder="1"/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0" borderId="0" xfId="0" pivotButton="1" applyFont="1" applyAlignment="1">
      <alignment horizontal="center" vertical="top"/>
    </xf>
    <xf numFmtId="165" fontId="0" fillId="2" borderId="1" xfId="0" applyNumberFormat="1" applyFill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165" fontId="0" fillId="2" borderId="1" xfId="0" applyNumberFormat="1" applyFill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5" fontId="1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6" fillId="3" borderId="2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2" fontId="6" fillId="3" borderId="2" xfId="0" applyNumberFormat="1" applyFont="1" applyFill="1" applyBorder="1" applyAlignment="1">
      <alignment horizontal="left" vertical="top"/>
    </xf>
    <xf numFmtId="166" fontId="6" fillId="3" borderId="2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" fontId="3" fillId="3" borderId="7" xfId="0" applyNumberFormat="1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49" fontId="3" fillId="3" borderId="9" xfId="0" applyNumberFormat="1" applyFont="1" applyFill="1" applyBorder="1" applyAlignment="1">
      <alignment horizontal="left" vertical="center"/>
    </xf>
    <xf numFmtId="2" fontId="3" fillId="3" borderId="7" xfId="0" applyNumberFormat="1" applyFont="1" applyFill="1" applyBorder="1" applyAlignment="1">
      <alignment horizontal="left" vertical="top"/>
    </xf>
    <xf numFmtId="49" fontId="3" fillId="3" borderId="7" xfId="0" applyNumberFormat="1" applyFont="1" applyFill="1" applyBorder="1" applyAlignment="1">
      <alignment horizontal="left" vertical="center"/>
    </xf>
    <xf numFmtId="166" fontId="3" fillId="3" borderId="7" xfId="0" applyNumberFormat="1" applyFont="1" applyFill="1" applyBorder="1" applyAlignment="1">
      <alignment horizontal="left" vertical="center"/>
    </xf>
    <xf numFmtId="1" fontId="8" fillId="3" borderId="7" xfId="0" applyNumberFormat="1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49" fontId="8" fillId="3" borderId="9" xfId="0" applyNumberFormat="1" applyFont="1" applyFill="1" applyBorder="1" applyAlignment="1">
      <alignment horizontal="left" vertical="center"/>
    </xf>
    <xf numFmtId="49" fontId="8" fillId="3" borderId="7" xfId="0" applyNumberFormat="1" applyFont="1" applyFill="1" applyBorder="1" applyAlignment="1">
      <alignment horizontal="left" vertical="center"/>
    </xf>
    <xf numFmtId="166" fontId="8" fillId="3" borderId="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7" fontId="8" fillId="3" borderId="7" xfId="0" applyNumberFormat="1" applyFont="1" applyFill="1" applyBorder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167" fontId="3" fillId="3" borderId="7" xfId="0" applyNumberFormat="1" applyFont="1" applyFill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5" borderId="17" xfId="0" applyFont="1" applyFill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8" fontId="3" fillId="4" borderId="1" xfId="0" applyNumberFormat="1" applyFont="1" applyFill="1" applyBorder="1" applyAlignment="1">
      <alignment horizontal="left" vertical="center"/>
    </xf>
    <xf numFmtId="168" fontId="2" fillId="0" borderId="1" xfId="0" applyNumberFormat="1" applyFont="1" applyBorder="1" applyAlignment="1">
      <alignment horizontal="left" vertical="center"/>
    </xf>
    <xf numFmtId="168" fontId="2" fillId="0" borderId="6" xfId="0" applyNumberFormat="1" applyFont="1" applyBorder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2" fillId="0" borderId="10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2" fontId="3" fillId="3" borderId="7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0" fontId="0" fillId="0" borderId="0" xfId="0" applyNumberFormat="1"/>
    <xf numFmtId="10" fontId="0" fillId="0" borderId="0" xfId="0" applyNumberForma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0" fontId="1" fillId="0" borderId="0" xfId="0" pivotButton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 wrapText="1"/>
    </xf>
    <xf numFmtId="166" fontId="13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2" fontId="6" fillId="0" borderId="20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0" fontId="17" fillId="0" borderId="24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8" xfId="0" applyFont="1" applyBorder="1" applyAlignment="1">
      <alignment horizontal="left" vertical="center"/>
    </xf>
    <xf numFmtId="0" fontId="18" fillId="6" borderId="21" xfId="0" applyFont="1" applyFill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1" fontId="2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3" fillId="6" borderId="0" xfId="0" applyNumberFormat="1" applyFont="1" applyFill="1" applyAlignment="1">
      <alignment horizontal="left" vertical="center"/>
    </xf>
    <xf numFmtId="167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6" borderId="16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58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6" formatCode="[$-F800]dddd\,\ mmmm\ dd\,\ 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" formatCode="0"/>
      <alignment horizontal="left" vertical="center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6" formatCode="[$-F800]dddd\,\ mmmm\ dd\,\ 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7" formatCode="0\ &quot;m²&quot;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6" formatCode="[$-F800]dddd\,\ mmmm\ dd\,\ 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7" formatCode="0\ &quot;m²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gency FB"/>
        <family val="2"/>
        <scheme val="none"/>
      </font>
      <numFmt numFmtId="30" formatCode="@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4" formatCode="0.00%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6" formatCode="[$-F800]dddd\,\ mmmm\ dd\,\ 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numFmt numFmtId="166" formatCode="[$-F800]dddd\,\ mmmm\ dd\,\ 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inor"/>
      </font>
      <alignment horizontal="left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wrapText="0"/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02777779" backgroundQuery="1" createdVersion="7" refreshedVersion="8" minRefreshableVersion="3" recordCount="0" supportSubquery="1" supportAdvancedDrill="1" xr:uid="{D6A60772-6F66-4DB5-A2CC-EFC66F2E1A69}">
  <cacheSource type="external" connectionId="1"/>
  <cacheFields count="3">
    <cacheField name="[Table4].[ABR_DESIGNER].[ABR_DESIGNER]" caption="ABR_DESIGNER" numFmtId="0" hierarchy="55" level="1">
      <sharedItems count="2">
        <s v="AKM"/>
        <s v="PSC"/>
      </sharedItems>
    </cacheField>
    <cacheField name="[Measures].[Sum of MT 2]" caption="Sum of MT 2" numFmtId="0" hierarchy="77" level="32767"/>
    <cacheField name="[Measures].[Distinct Count of INQUIRY_NO 3]" caption="Distinct Count of INQUIRY_NO 3" numFmtId="0" hierarchy="78" level="32767"/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03935187" backgroundQuery="1" createdVersion="7" refreshedVersion="8" minRefreshableVersion="3" recordCount="0" supportSubquery="1" supportAdvancedDrill="1" xr:uid="{C583B2B9-2546-4520-BA0D-2D291CA5AA14}">
  <cacheSource type="external" connectionId="1"/>
  <cacheFields count="3">
    <cacheField name="[Measures].[Sum of MT 2]" caption="Sum of MT 2" numFmtId="0" hierarchy="77" level="32767"/>
    <cacheField name="[Table4].[CHECKED_BY].[CHECKED_BY]" caption="CHECKED_BY" numFmtId="0" hierarchy="56" level="1">
      <sharedItems count="2">
        <s v="PHR"/>
        <s v="SPR"/>
      </sharedItems>
    </cacheField>
    <cacheField name="[Measures].[Distinct Count of INQUIRY_NO 3]" caption="Distinct Count of INQUIRY_NO 3" numFmtId="0" hierarchy="78" level="32767"/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04861111" backgroundQuery="1" createdVersion="7" refreshedVersion="8" minRefreshableVersion="3" recordCount="0" supportSubquery="1" supportAdvancedDrill="1" xr:uid="{277BF2E7-B699-4EBB-AD6F-FFFD44251248}">
  <cacheSource type="external" connectionId="1"/>
  <cacheFields count="3">
    <cacheField name="[Measures].[Sum of MT 2]" caption="Sum of MT 2" numFmtId="0" hierarchy="77" level="32767"/>
    <cacheField name="[Measures].[Distinct Count of INQUIRY_NO 3]" caption="Distinct Count of INQUIRY_NO 3" numFmtId="0" hierarchy="78" level="32767"/>
    <cacheField name="[Table4].[ZONES].[ZONES]" caption="ZONES" numFmtId="0" hierarchy="60" level="1">
      <sharedItems count="2">
        <s v="CENTRAL"/>
        <s v="WEST-I"/>
      </sharedItems>
    </cacheField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2" memberValueDatatype="130" unbalanced="0">
      <fieldsUsage count="2">
        <fieldUsage x="-1"/>
        <fieldUsage x="2"/>
      </fieldsUsage>
    </cacheHierarchy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08680552" backgroundQuery="1" createdVersion="7" refreshedVersion="8" minRefreshableVersion="3" recordCount="0" supportSubquery="1" supportAdvancedDrill="1" xr:uid="{8F160D67-1AC3-4738-9787-F5DDDA4226C7}">
  <cacheSource type="external" connectionId="1"/>
  <cacheFields count="3">
    <cacheField name="[Table2].[ABR_DESIGNER].[ABR_DESIGNER]" caption="ABR_DESIGNER" numFmtId="0" hierarchy="43" level="1">
      <sharedItems containsBlank="1" count="21">
        <m/>
        <s v="ADS"/>
        <s v="AKM"/>
        <s v="APS"/>
        <s v="BGB"/>
        <s v="BPK"/>
        <s v="BTK"/>
        <s v="KVN"/>
        <s v="MDH"/>
        <s v="MHS"/>
        <s v="MMA"/>
        <s v="PHR"/>
        <s v="PKG"/>
        <s v="PRC"/>
        <s v="PSC"/>
        <s v="PSK"/>
        <s v="PSN"/>
        <s v="PVN"/>
        <s v="SNK"/>
        <s v="SPR"/>
        <s v="VVR"/>
      </sharedItems>
    </cacheField>
    <cacheField name="[Measures].[Distinct Count of JOB_NUMBER]" caption="Distinct Count of JOB_NUMBER" numFmtId="0" hierarchy="74" level="32767"/>
    <cacheField name="[Measures].[Sum of MT]" caption="Sum of MT" numFmtId="0" hierarchy="75" level="32767"/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09606483" backgroundQuery="1" createdVersion="7" refreshedVersion="8" minRefreshableVersion="3" recordCount="0" supportSubquery="1" supportAdvancedDrill="1" xr:uid="{E4A55C3C-9DF9-442E-9EF2-E01848C51DFB}">
  <cacheSource type="external" connectionId="1"/>
  <cacheFields count="3">
    <cacheField name="[Measures].[Distinct Count of JOB_NUMBER]" caption="Distinct Count of JOB_NUMBER" numFmtId="0" hierarchy="74" level="32767"/>
    <cacheField name="[Table2].[CHECKED_BY].[CHECKED_BY]" caption="CHECKED_BY" numFmtId="0" hierarchy="44" level="1">
      <sharedItems containsBlank="1" count="6">
        <m/>
        <s v="PHR"/>
        <s v="PRC"/>
        <s v="PSK"/>
        <s v="SNG"/>
        <s v="SPR"/>
      </sharedItems>
    </cacheField>
    <cacheField name="[Measures].[Sum of MT]" caption="Sum of MT" numFmtId="0" hierarchy="75" level="32767"/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10532407" backgroundQuery="1" createdVersion="7" refreshedVersion="8" minRefreshableVersion="3" recordCount="0" supportSubquery="1" supportAdvancedDrill="1" xr:uid="{EC4E79CF-6356-4224-B791-DB49C1B7543A}">
  <cacheSource type="external" connectionId="1"/>
  <cacheFields count="3">
    <cacheField name="[Measures].[Distinct Count of JOB_NUMBER]" caption="Distinct Count of JOB_NUMBER" numFmtId="0" hierarchy="74" level="32767"/>
    <cacheField name="[Measures].[Sum of MT]" caption="Sum of MT" numFmtId="0" hierarchy="75" level="32767"/>
    <cacheField name="[Table2].[ZONES].[ZONES]" caption="ZONES" numFmtId="0" hierarchy="48" level="1">
      <sharedItems count="5">
        <s v="CENTRAL"/>
        <s v="EAST"/>
        <s v="NORTH"/>
        <s v="WEST-I"/>
        <s v="WEST-II"/>
      </sharedItems>
    </cacheField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2" memberValueDatatype="130" unbalanced="0">
      <fieldsUsage count="2">
        <fieldUsage x="-1"/>
        <fieldUsage x="2"/>
      </fieldsUsage>
    </cacheHierarchy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14583333" backgroundQuery="1" createdVersion="7" refreshedVersion="8" minRefreshableVersion="3" recordCount="0" supportSubquery="1" supportAdvancedDrill="1" xr:uid="{4FF7A97B-F2FB-4742-934F-342A5FB060B3}">
  <cacheSource type="external" connectionId="1"/>
  <cacheFields count="4">
    <cacheField name="[Range 2].[REGION].[REGION]" caption="REGION" numFmtId="0" hierarchy="23" level="1">
      <sharedItems containsBlank="1" count="6">
        <m/>
        <s v="CENTRAL"/>
        <s v="EAST"/>
        <s v="NORTH"/>
        <s v="WEST-I"/>
        <s v="WEST-II"/>
      </sharedItems>
    </cacheField>
    <cacheField name="[Range 2].[RECEIVED_DATE].[RECEIVED_DATE]" caption="RECEIVED_DATE" numFmtId="0" hierarchy="28" level="1">
      <sharedItems containsNonDate="0" containsString="0" containsBlank="1" count="1">
        <m/>
      </sharedItems>
    </cacheField>
    <cacheField name="[Range 2].[RECEIVED_DATE (Month)].[RECEIVED_DATE (Month)]" caption="RECEIVED_DATE (Month)" numFmtId="0" hierarchy="33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Distinct Count of INQUIRY_NO 2]" caption="Distinct Count of INQUIRY_NO 2" numFmtId="0" hierarchy="72" level="32767"/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2" memberValueDatatype="7" unbalanced="0">
      <fieldsUsage count="2">
        <fieldUsage x="-1"/>
        <fieldUsage x="1"/>
      </fieldsUsage>
    </cacheHierarchy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2" memberValueDatatype="130" unbalanced="0">
      <fieldsUsage count="2">
        <fieldUsage x="-1"/>
        <fieldUsage x="2"/>
      </fieldsUsage>
    </cacheHierarchy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1585648" backgroundQuery="1" createdVersion="7" refreshedVersion="8" minRefreshableVersion="3" recordCount="0" supportSubquery="1" supportAdvancedDrill="1" xr:uid="{9E2C05C5-F32D-408F-84D4-47758FE505DB}">
  <cacheSource type="external" connectionId="1"/>
  <cacheFields count="4">
    <cacheField name="[Range 2].[RECEIVED_DATE].[RECEIVED_DATE]" caption="RECEIVED_DATE" numFmtId="0" hierarchy="28" level="1">
      <sharedItems containsNonDate="0" containsString="0" containsBlank="1" count="1">
        <m/>
      </sharedItems>
    </cacheField>
    <cacheField name="[Range 2].[RECEIVED_DATE (Month)].[RECEIVED_DATE (Month)]" caption="RECEIVED_DATE (Month)" numFmtId="0" hierarchy="33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Distinct Count of INQUIRY_NO 2]" caption="Distinct Count of INQUIRY_NO 2" numFmtId="0" hierarchy="72" level="32767"/>
    <cacheField name="[Range 2].[CHECKED_BY].[CHECKED_BY]" caption="CHECKED_BY" numFmtId="0" hierarchy="31" level="1">
      <sharedItems containsBlank="1" count="6">
        <m/>
        <s v="PHR"/>
        <s v="PRC"/>
        <s v="PSK"/>
        <s v="SNG"/>
        <s v="SPR"/>
      </sharedItems>
    </cacheField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0" memberValueDatatype="7" unbalanced="0"/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0" memberValueDatatype="130" unbalanced="0"/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2" memberValueDatatype="7" unbalanced="0">
      <fieldsUsage count="2">
        <fieldUsage x="-1"/>
        <fieldUsage x="0"/>
      </fieldsUsage>
    </cacheHierarchy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2" memberValueDatatype="130" unbalanced="0">
      <fieldsUsage count="2">
        <fieldUsage x="-1"/>
        <fieldUsage x="1"/>
      </fieldsUsage>
    </cacheHierarchy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VIVEK KUMAR SINGH" refreshedDate="46125.964019907406" backgroundQuery="1" createdVersion="7" refreshedVersion="8" minRefreshableVersion="3" recordCount="0" supportSubquery="1" supportAdvancedDrill="1" xr:uid="{0207A11F-506F-41A5-B3E1-33A97E4ACD90}">
  <cacheSource type="external" connectionId="1"/>
  <cacheFields count="3">
    <cacheField name="[Measures].[Distinct Count of INQUIRY_NO]" caption="Distinct Count of INQUIRY_NO" numFmtId="0" hierarchy="69" level="32767"/>
    <cacheField name="[Range].[RECEIVED_DATE].[RECEIVED_DATE]" caption="RECEIVED_DATE" numFmtId="0" hierarchy="8" level="1">
      <sharedItems containsNonDate="0" containsString="0" containsBlank="1" count="1">
        <m/>
      </sharedItems>
    </cacheField>
    <cacheField name="[Range].[RECEIVED_DATE (Month)].[RECEIVED_DATE (Month)]" caption="RECEIVED_DATE (Month)" numFmtId="0" hierarchy="19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81">
    <cacheHierarchy uniqueName="[Range].[MONTHS]" caption="MONTHS" attribute="1" defaultMemberUniqueName="[Range].[MONTHS].[All]" allUniqueName="[Range].[MONTHS].[All]" dimensionUniqueName="[Range]" displayFolder="" count="0" memberValueDatatype="130" unbalanced="0"/>
    <cacheHierarchy uniqueName="[Range].[INQUIRY_NO]" caption="INQUIRY_NO" attribute="1" defaultMemberUniqueName="[Range].[INQUIRY_NO].[All]" allUniqueName="[Range].[INQUIRY_NO].[All]" dimensionUniqueName="[Range]" displayFolder="" count="0" memberValueDatatype="130" unbalanced="0"/>
    <cacheHierarchy uniqueName="[Range].[ABR_SALES]" caption="ABR_SALES" attribute="1" defaultMemberUniqueName="[Range].[ABR_SALES].[All]" allUniqueName="[Range].[ABR_SALES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BUILDING]" caption="BUILDING" attribute="1" defaultMemberUniqueName="[Range].[BUILDING].[All]" allUniqueName="[Range].[BUILDING].[All]" dimensionUniqueName="[Range]" displayFolder="" count="0" memberValueDatatype="130" unbalanced="0"/>
    <cacheHierarchy uniqueName="[Range].[CONSULTANT]" caption="CONSULTANT" attribute="1" defaultMemberUniqueName="[Range].[CONSULTANT].[All]" allUniqueName="[Range].[CONSULTANT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RECEIVED_DATE]" caption="RECEIVED_DATE" attribute="1" time="1" defaultMemberUniqueName="[Range].[RECEIVED_DATE].[All]" allUniqueName="[Range].[RECEIVED_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DESIGN_RELEASE_DATE]" caption="DESIGN_RELEASE_DATE" attribute="1" time="1" defaultMemberUniqueName="[Range].[DESIGN_RELEASE_DATE].[All]" allUniqueName="[Range].[DESIGN_RELEASE_DATE].[All]" dimensionUniqueName="[Range]" displayFolder="" count="0" memberValueDatatype="7" unbalanced="0"/>
    <cacheHierarchy uniqueName="[Range].[ABR_DESIGNER]" caption="ABR_DESIGNER" attribute="1" defaultMemberUniqueName="[Range].[ABR_DESIGNER].[All]" allUniqueName="[Range].[ABR_DESIGNER].[All]" dimensionUniqueName="[Range]" displayFolder="" count="0" memberValueDatatype="130" unbalanced="0"/>
    <cacheHierarchy uniqueName="[Range].[CHECKED_BY]" caption="CHECKED_BY" attribute="1" defaultMemberUniqueName="[Range].[CHECKED_BY].[All]" allUniqueName="[Range].[CHECKED_BY].[All]" dimensionUniqueName="[Range]" displayFolder="" count="0" memberValueDatatype="130" unbalanced="0"/>
    <cacheHierarchy uniqueName="[Range].[DESIGN_WEIGHT_MT]" caption="DESIGN_WEIGHT_MT" attribute="1" defaultMemberUniqueName="[Range].[DESIGN_WEIGHT_MT].[All]" allUniqueName="[Range].[DESIGN_WEIGHT_MT].[All]" dimensionUniqueName="[Range]" displayFolder="" count="0" memberValueDatatype="5" unbalanced="0"/>
    <cacheHierarchy uniqueName="[Range].[PROPOSAL_SKETCH_DATE]" caption="PROPOSAL_SKETCH_DATE" attribute="1" time="1" defaultMemberUniqueName="[Range].[PROPOSAL_SKETCH_DATE].[All]" allUniqueName="[Range].[PROPOSAL_SKETCH_DATE].[All]" dimensionUniqueName="[Range]" displayFolder="" count="0" memberValueDatatype="7" unbalanced="0"/>
    <cacheHierarchy uniqueName="[Range].[REVISION]" caption="REVISION" attribute="1" defaultMemberUniqueName="[Range].[REVISION].[All]" allUniqueName="[Range].[REVISION].[All]" dimensionUniqueName="[Range]" displayFolder="" count="0" memberValueDatatype="20" unbalanced="0"/>
    <cacheHierarchy uniqueName="[Range].[TIME_DURATION]" caption="TIME_DURATION" attribute="1" defaultMemberUniqueName="[Range].[TIME_DURATION].[All]" allUniqueName="[Range].[TIME_DURATION].[All]" dimensionUniqueName="[Range]" displayFolder="" count="0" memberValueDatatype="20" unbalanced="0"/>
    <cacheHierarchy uniqueName="[Range].[COMPLEXITY]" caption="COMPLEXITY" attribute="1" defaultMemberUniqueName="[Range].[COMPLEXITY].[All]" allUniqueName="[Range].[COMPLEXITY].[All]" dimensionUniqueName="[Range]" displayFolder="" count="0" memberValueDatatype="130" unbalanced="0"/>
    <cacheHierarchy uniqueName="[Range].[DAYS_AS_PER_COMPLEXITY]" caption="DAYS_AS_PER_COMPLEXITY" attribute="1" defaultMemberUniqueName="[Range].[DAYS_AS_PER_COMPLEXITY].[All]" allUniqueName="[Range].[DAYS_AS_PER_COMPLEX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ECEIVED_DATE (Month)]" caption="RECEIVED_DATE (Month)" attribute="1" defaultMemberUniqueName="[Range].[RECEIVED_DATE (Month)].[All]" allUniqueName="[Range].[RECEIVED_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 2].[MONTHS]" caption="MONTHS" attribute="1" defaultMemberUniqueName="[Range 2].[MONTHS].[All]" allUniqueName="[Range 2].[MONTHS].[All]" dimensionUniqueName="[Range 2]" displayFolder="" count="0" memberValueDatatype="130" unbalanced="0"/>
    <cacheHierarchy uniqueName="[Range 2].[INQUIRY_NO]" caption="INQUIRY_NO" attribute="1" defaultMemberUniqueName="[Range 2].[INQUIRY_NO].[All]" allUniqueName="[Range 2].[INQUIRY_NO].[All]" dimensionUniqueName="[Range 2]" displayFolder="" count="0" memberValueDatatype="130" unbalanced="0"/>
    <cacheHierarchy uniqueName="[Range 2].[ABR_SALES]" caption="ABR_SALES" attribute="1" defaultMemberUniqueName="[Range 2].[ABR_SALES].[All]" allUniqueName="[Range 2].[ABR_SALES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CLIENT]" caption="CLIENT" attribute="1" defaultMemberUniqueName="[Range 2].[CLIENT].[All]" allUniqueName="[Range 2].[CLIENT].[All]" dimensionUniqueName="[Range 2]" displayFolder="" count="0" memberValueDatatype="130" unbalanced="0"/>
    <cacheHierarchy uniqueName="[Range 2].[BUILDING]" caption="BUILDING" attribute="1" defaultMemberUniqueName="[Range 2].[BUILDING].[All]" allUniqueName="[Range 2].[BUILDING].[All]" dimensionUniqueName="[Range 2]" displayFolder="" count="0" memberValueDatatype="130" unbalanced="0"/>
    <cacheHierarchy uniqueName="[Range 2].[CONSULTANT]" caption="CONSULTANT" attribute="1" defaultMemberUniqueName="[Range 2].[CONSULTANT].[All]" allUniqueName="[Range 2].[CONSULTANT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RECEIVED_DATE]" caption="RECEIVED_DATE" attribute="1" time="1" defaultMemberUniqueName="[Range 2].[RECEIVED_DATE].[All]" allUniqueName="[Range 2].[RECEIVED_DATE].[All]" dimensionUniqueName="[Range 2]" displayFolder="" count="0" memberValueDatatype="7" unbalanced="0"/>
    <cacheHierarchy uniqueName="[Range 2].[DESIGN_RELEASE_DATE]" caption="DESIGN_RELEASE_DATE" attribute="1" time="1" defaultMemberUniqueName="[Range 2].[DESIGN_RELEASE_DATE].[All]" allUniqueName="[Range 2].[DESIGN_RELEASE_DATE].[All]" dimensionUniqueName="[Range 2]" displayFolder="" count="0" memberValueDatatype="7" unbalanced="0"/>
    <cacheHierarchy uniqueName="[Range 2].[ABR_DESIGNER]" caption="ABR_DESIGNER" attribute="1" defaultMemberUniqueName="[Range 2].[ABR_DESIGNER].[All]" allUniqueName="[Range 2].[ABR_DESIGNER].[All]" dimensionUniqueName="[Range 2]" displayFolder="" count="0" memberValueDatatype="130" unbalanced="0"/>
    <cacheHierarchy uniqueName="[Range 2].[CHECKED_BY]" caption="CHECKED_BY" attribute="1" defaultMemberUniqueName="[Range 2].[CHECKED_BY].[All]" allUniqueName="[Range 2].[CHECKED_BY].[All]" dimensionUniqueName="[Range 2]" displayFolder="" count="0" memberValueDatatype="130" unbalanced="0"/>
    <cacheHierarchy uniqueName="[Range 2].[DESIGN_WEIGHT_MT]" caption="DESIGN_WEIGHT_MT" attribute="1" defaultMemberUniqueName="[Range 2].[DESIGN_WEIGHT_MT].[All]" allUniqueName="[Range 2].[DESIGN_WEIGHT_MT].[All]" dimensionUniqueName="[Range 2]" displayFolder="" count="0" memberValueDatatype="5" unbalanced="0"/>
    <cacheHierarchy uniqueName="[Range 2].[RECEIVED_DATE (Month)]" caption="RECEIVED_DATE (Month)" attribute="1" defaultMemberUniqueName="[Range 2].[RECEIVED_DATE (Month)].[All]" allUniqueName="[Range 2].[RECEIVED_DATE (Month)].[All]" dimensionUniqueName="[Range 2]" displayFolder="" count="0" memberValueDatatype="130" unbalanced="0"/>
    <cacheHierarchy uniqueName="[Table2].[SR_NO]" caption="SR_NO" attribute="1" defaultMemberUniqueName="[Table2].[SR_NO].[All]" allUniqueName="[Table2].[SR_NO].[All]" dimensionUniqueName="[Table2]" displayFolder="" count="0" memberValueDatatype="20" unbalanced="0"/>
    <cacheHierarchy uniqueName="[Table2].[INQUIRY_NO]" caption="INQUIRY_NO" attribute="1" defaultMemberUniqueName="[Table2].[INQUIRY_NO].[All]" allUniqueName="[Table2].[INQUIRY_NO].[All]" dimensionUniqueName="[Table2]" displayFolder="" count="0" memberValueDatatype="130" unbalanced="0"/>
    <cacheHierarchy uniqueName="[Table2].[JOB_NUMBER]" caption="JOB_NUMBER" attribute="1" defaultMemberUniqueName="[Table2].[JOB_NUMBER].[All]" allUniqueName="[Table2].[JOB_NUMBER].[All]" dimensionUniqueName="[Table2]" displayFolder="" count="0" memberValueDatatype="130" unbalanced="0"/>
    <cacheHierarchy uniqueName="[Table2].[JOB_NAME]" caption="JOB_NAME" attribute="1" defaultMemberUniqueName="[Table2].[JOB_NAME].[All]" allUniqueName="[Table2].[JOB_NAME].[All]" dimensionUniqueName="[Table2]" displayFolder="" count="0" memberValueDatatype="130" unbalanced="0"/>
    <cacheHierarchy uniqueName="[Table2].[MT]" caption="MT" attribute="1" defaultMemberUniqueName="[Table2].[MT].[All]" allUniqueName="[Table2].[MT].[All]" dimensionUniqueName="[Table2]" displayFolder="" count="0" memberValueDatatype="5" unbalanced="0"/>
    <cacheHierarchy uniqueName="[Table2].[INCREMENTAL(MT)]" caption="INCREMENTAL(MT)" attribute="1" defaultMemberUniqueName="[Table2].[INCREMENTAL(MT)].[All]" allUniqueName="[Table2].[INCREMENTAL(MT)].[All]" dimensionUniqueName="[Table2]" displayFolder="" count="0" memberValueDatatype="5" unbalanced="0"/>
    <cacheHierarchy uniqueName="[Table2].[DECREMENTAL(MT)]" caption="DECREMENTAL(MT)" attribute="1" defaultMemberUniqueName="[Table2].[DECREMENTAL(MT)].[All]" allUniqueName="[Table2].[DECREMENTAL(MT)].[All]" dimensionUniqueName="[Table2]" displayFolder="" count="0" memberValueDatatype="5" unbalanced="0"/>
    <cacheHierarchy uniqueName="[Table2].[TOTAL_MT]" caption="TOTAL_MT" attribute="1" defaultMemberUniqueName="[Table2].[TOTAL_MT].[All]" allUniqueName="[Table2].[TOTAL_MT].[All]" dimensionUniqueName="[Table2]" displayFolder="" count="0" memberValueDatatype="5" unbalanced="0"/>
    <cacheHierarchy uniqueName="[Table2].[AREA_M²]" caption="AREA_M²" attribute="1" defaultMemberUniqueName="[Table2].[AREA_M²].[All]" allUniqueName="[Table2].[AREA_M²].[All]" dimensionUniqueName="[Table2]" displayFolder="" count="0" memberValueDatatype="20" unbalanced="0"/>
    <cacheHierarchy uniqueName="[Table2].[ABR_DESIGNER]" caption="ABR_DESIGNER" attribute="1" defaultMemberUniqueName="[Table2].[ABR_DESIGNER].[All]" allUniqueName="[Table2].[ABR_DESIGNER].[All]" dimensionUniqueName="[Table2]" displayFolder="" count="0" memberValueDatatype="130" unbalanced="0"/>
    <cacheHierarchy uniqueName="[Table2].[CHECKED_BY]" caption="CHECKED_BY" attribute="1" defaultMemberUniqueName="[Table2].[CHECKED_BY].[All]" allUniqueName="[Table2].[CHECKED_BY].[All]" dimensionUniqueName="[Table2]" displayFolder="" count="0" memberValueDatatype="130" unbalanced="0"/>
    <cacheHierarchy uniqueName="[Table2].[ABR_SALES]" caption="ABR_SALES" attribute="1" defaultMemberUniqueName="[Table2].[ABR_SALES].[All]" allUniqueName="[Table2].[ABR_SALES].[All]" dimensionUniqueName="[Table2]" displayFolder="" count="0" memberValueDatatype="130" unbalanced="0"/>
    <cacheHierarchy uniqueName="[Table2].[COMPLEXITY]" caption="COMPLEXITY" attribute="1" defaultMemberUniqueName="[Table2].[COMPLEXITY].[All]" allUniqueName="[Table2].[COMPLEXITY].[All]" dimensionUniqueName="[Table2]" displayFolder="" count="0" memberValueDatatype="130" unbalanced="0"/>
    <cacheHierarchy uniqueName="[Table2].[BOOKED_DATE]" caption="BOOKED_DATE" attribute="1" time="1" defaultMemberUniqueName="[Table2].[BOOKED_DATE].[All]" allUniqueName="[Table2].[BOOKED_DATE].[All]" dimensionUniqueName="[Table2]" displayFolder="" count="0" memberValueDatatype="7" unbalanced="0"/>
    <cacheHierarchy uniqueName="[Table2].[ZONES]" caption="ZONES" attribute="1" defaultMemberUniqueName="[Table2].[ZONES].[All]" allUniqueName="[Table2].[ZONES].[All]" dimensionUniqueName="[Table2]" displayFolder="" count="0" memberValueDatatype="130" unbalanced="0"/>
    <cacheHierarchy uniqueName="[Table4].[SR_NO]" caption="SR_NO" attribute="1" defaultMemberUniqueName="[Table4].[SR_NO].[All]" allUniqueName="[Table4].[SR_NO].[All]" dimensionUniqueName="[Table4]" displayFolder="" count="0" memberValueDatatype="20" unbalanced="0"/>
    <cacheHierarchy uniqueName="[Table4].[INQUIRY_NO]" caption="INQUIRY_NO" attribute="1" defaultMemberUniqueName="[Table4].[INQUIRY_NO].[All]" allUniqueName="[Table4].[INQUIRY_NO].[All]" dimensionUniqueName="[Table4]" displayFolder="" count="0" memberValueDatatype="130" unbalanced="0"/>
    <cacheHierarchy uniqueName="[Table4].[QRF_NUMBER]" caption="QRF_NUMBER" attribute="1" defaultMemberUniqueName="[Table4].[QRF_NUMBER].[All]" allUniqueName="[Table4].[QRF_NUMBER].[All]" dimensionUniqueName="[Table4]" displayFolder="" count="0" memberValueDatatype="130" unbalanced="0"/>
    <cacheHierarchy uniqueName="[Table4].[JOB_NAME]" caption="JOB_NAME" attribute="1" defaultMemberUniqueName="[Table4].[JOB_NAME].[All]" allUniqueName="[Table4].[JOB_NAME].[All]" dimensionUniqueName="[Table4]" displayFolder="" count="0" memberValueDatatype="130" unbalanced="0"/>
    <cacheHierarchy uniqueName="[Table4].[MT]" caption="MT" attribute="1" defaultMemberUniqueName="[Table4].[MT].[All]" allUniqueName="[Table4].[MT].[All]" dimensionUniqueName="[Table4]" displayFolder="" count="0" memberValueDatatype="5" unbalanced="0"/>
    <cacheHierarchy uniqueName="[Table4].[AREA_M²]" caption="AREA_M²" attribute="1" defaultMemberUniqueName="[Table4].[AREA_M²].[All]" allUniqueName="[Table4].[AREA_M²].[All]" dimensionUniqueName="[Table4]" displayFolder="" count="0" memberValueDatatype="20" unbalanced="0"/>
    <cacheHierarchy uniqueName="[Table4].[ABR_DESIGNER]" caption="ABR_DESIGNER" attribute="1" defaultMemberUniqueName="[Table4].[ABR_DESIGNER].[All]" allUniqueName="[Table4].[ABR_DESIGNER].[All]" dimensionUniqueName="[Table4]" displayFolder="" count="0" memberValueDatatype="130" unbalanced="0"/>
    <cacheHierarchy uniqueName="[Table4].[CHECKED_BY]" caption="CHECKED_BY" attribute="1" defaultMemberUniqueName="[Table4].[CHECKED_BY].[All]" allUniqueName="[Table4].[CHECKED_BY].[All]" dimensionUniqueName="[Table4]" displayFolder="" count="0" memberValueDatatype="130" unbalanced="0"/>
    <cacheHierarchy uniqueName="[Table4].[ABR_SALES]" caption="ABR_SALES" attribute="1" defaultMemberUniqueName="[Table4].[ABR_SALES].[All]" allUniqueName="[Table4].[ABR_SALES].[All]" dimensionUniqueName="[Table4]" displayFolder="" count="0" memberValueDatatype="130" unbalanced="0"/>
    <cacheHierarchy uniqueName="[Table4].[COMPLEXITY]" caption="COMPLEXITY" attribute="1" defaultMemberUniqueName="[Table4].[COMPLEXITY].[All]" allUniqueName="[Table4].[COMPLEXITY].[All]" dimensionUniqueName="[Table4]" displayFolder="" count="0" memberValueDatatype="130" unbalanced="0"/>
    <cacheHierarchy uniqueName="[Table4].[BOOKED_DATE]" caption="BOOKED_DATE" attribute="1" time="1" defaultMemberUniqueName="[Table4].[BOOKED_DATE].[All]" allUniqueName="[Table4].[BOOKED_DATE].[All]" dimensionUniqueName="[Table4]" displayFolder="" count="0" memberValueDatatype="7" unbalanced="0"/>
    <cacheHierarchy uniqueName="[Table4].[ZONES]" caption="ZONES" attribute="1" defaultMemberUniqueName="[Table4].[ZONES].[All]" allUniqueName="[Table4].[ZONES].[All]" dimensionUniqueName="[Table4]" displayFolder="" count="0" memberValueDatatype="130" unbalanced="0"/>
    <cacheHierarchy uniqueName="[Range].[RECEIVED_DATE (Month Index)]" caption="RECEIVED_DATE (Month Index)" attribute="1" defaultMemberUniqueName="[Range].[RECEIVED_DATE (Month Index)].[All]" allUniqueName="[Range].[RECEIVED_DATE (Month Index)].[All]" dimensionUniqueName="[Range]" displayFolder="" count="0" memberValueDatatype="20" unbalanced="0" hidden="1"/>
    <cacheHierarchy uniqueName="[Range 2].[RECEIVED_DATE (Month Index)]" caption="RECEIVED_DATE (Month Index)" attribute="1" defaultMemberUniqueName="[Range 2].[RECEIVED_DATE (Month Index)].[All]" allUniqueName="[Range 2].[RECEIVED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INQUIRY_NO]" caption="Count of INQUIRY_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INQUIRY_NO]" caption="Distinct Count of INQUIRY_NO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SIGN_WEIGHT_MT]" caption="Sum of DESIGN_WEIGHT_MT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QUIRY_NO 2]" caption="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INQUIRY_NO 2]" caption="Distinct Count of INQUIRY_N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NUMBER]" caption="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JOB_NUMBER]" caption="Distinct Count of JOB_NUMBER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MT]" caption="Sum of MT" measure="1" displayFolder="" measureGroup="Table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INQUIRY_NO 3]" caption="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MT 2]" caption="Sum of MT 2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INQUIRY_NO 3]" caption="Distinct Count of INQUIRY_NO 3" measure="1" displayFolder="" measureGroup="Table4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Distinct Count of MT]" caption="Distinct Count of MT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OTAL_MT]" caption="Sum of TOTAL_MT" measure="1" displayFolder="" measureGroup="Table2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Table2" uniqueName="[Table2]" caption="Table2"/>
    <dimension name="Table4" uniqueName="[Table4]" caption="Table4"/>
  </dimensions>
  <measureGroups count="4">
    <measureGroup name="Range" caption="Range"/>
    <measureGroup name="Range 2" caption="Range 2"/>
    <measureGroup name="Table2" caption="Table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VEK KUMAR SINGH" refreshedDate="46125.964020254629" createdVersion="7" refreshedVersion="8" minRefreshableVersion="3" recordCount="865" xr:uid="{DB0122D0-5658-43C0-992C-E1A2A37B434E}">
  <cacheSource type="worksheet">
    <worksheetSource ref="A1:S1048576" sheet="Enquiry Master Fresh- 2025-2026"/>
  </cacheSource>
  <cacheFields count="20">
    <cacheField name="MONTHS" numFmtId="164">
      <sharedItems containsBlank="1"/>
    </cacheField>
    <cacheField name="INQUIRY_NO" numFmtId="0">
      <sharedItems containsBlank="1"/>
    </cacheField>
    <cacheField name="ABR_SALES" numFmtId="0">
      <sharedItems containsBlank="1"/>
    </cacheField>
    <cacheField name="REGION" numFmtId="0">
      <sharedItems containsBlank="1"/>
    </cacheField>
    <cacheField name="CLIENT" numFmtId="0">
      <sharedItems containsBlank="1"/>
    </cacheField>
    <cacheField name="BUILDING" numFmtId="0">
      <sharedItems containsBlank="1"/>
    </cacheField>
    <cacheField name="CONSULTANT" numFmtId="0">
      <sharedItems containsBlank="1"/>
    </cacheField>
    <cacheField name="LOCATION" numFmtId="0">
      <sharedItems containsBlank="1"/>
    </cacheField>
    <cacheField name="RECEIVED_DATE" numFmtId="165">
      <sharedItems containsNonDate="0" containsDate="1" containsString="0" containsBlank="1" minDate="2024-09-29T00:00:00" maxDate="2026-04-02T00:00:00" count="249">
        <d v="2025-04-04T00:00:00"/>
        <d v="2025-04-02T00:00:00"/>
        <d v="2025-04-08T00:00:00"/>
        <d v="2025-04-07T00:00:00"/>
        <d v="2025-04-05T00:00:00"/>
        <d v="2025-04-09T00:00:00"/>
        <d v="2025-04-01T00:00:00"/>
        <d v="2025-04-14T00:00:00"/>
        <d v="2025-04-11T00:00:00"/>
        <d v="2025-04-10T00:00:00"/>
        <d v="2025-04-18T00:00:00"/>
        <d v="2025-04-15T00:00:00"/>
        <d v="2025-04-16T00:00:00"/>
        <d v="2025-04-22T00:00:00"/>
        <d v="2025-04-17T00:00:00"/>
        <d v="2025-04-21T00:00:00"/>
        <d v="2025-04-20T00:00:00"/>
        <d v="2025-04-25T00:00:00"/>
        <d v="2025-04-28T00:00:00"/>
        <d v="2025-04-30T00:00:00"/>
        <d v="2025-04-29T00:00:00"/>
        <d v="2025-05-05T00:00:00"/>
        <d v="2025-05-03T00:00:00"/>
        <d v="2025-05-02T00:00:00"/>
        <d v="2025-05-08T00:00:00"/>
        <d v="2025-05-07T00:00:00"/>
        <d v="2025-05-06T00:00:00"/>
        <d v="2025-05-13T00:00:00"/>
        <d v="2025-05-12T00:00:00"/>
        <d v="2025-05-14T00:00:00"/>
        <d v="2025-05-09T00:00:00"/>
        <d v="2025-05-16T00:00:00"/>
        <d v="2025-05-20T00:00:00"/>
        <d v="2025-05-19T00:00:00"/>
        <d v="2025-05-23T00:00:00"/>
        <d v="2025-05-22T00:00:00"/>
        <m/>
        <d v="2025-05-26T00:00:00"/>
        <d v="2025-05-28T00:00:00"/>
        <d v="2025-05-29T00:00:00"/>
        <d v="2025-05-18T00:00:00"/>
        <d v="2025-07-02T00:00:00"/>
        <d v="2025-05-30T00:00:00"/>
        <d v="2025-07-22T00:00:00"/>
        <d v="2025-06-02T00:00:00"/>
        <d v="2025-06-04T00:00:00"/>
        <d v="2025-06-03T00:00:00"/>
        <d v="2025-06-05T00:00:00"/>
        <d v="2025-06-06T00:00:00"/>
        <d v="2025-06-07T00:00:00"/>
        <d v="2025-06-09T00:00:00"/>
        <d v="2025-06-10T00:00:00"/>
        <d v="2025-06-17T00:00:00"/>
        <d v="2025-06-14T00:00:00"/>
        <d v="2025-06-16T00:00:00"/>
        <d v="2025-06-19T00:00:00"/>
        <d v="2025-06-23T00:00:00"/>
        <d v="2025-06-20T00:00:00"/>
        <d v="2025-06-26T00:00:00"/>
        <d v="2025-06-25T00:00:00"/>
        <d v="2025-06-24T00:00:00"/>
        <d v="2025-06-30T00:00:00"/>
        <d v="2025-07-01T00:00:00"/>
        <d v="2025-06-18T00:00:00"/>
        <d v="2025-07-05T00:00:00"/>
        <d v="2025-07-04T00:00:00"/>
        <d v="2025-07-08T00:00:00"/>
        <d v="2025-07-07T00:00:00"/>
        <d v="2025-07-09T00:00:00"/>
        <d v="2025-07-13T00:00:00"/>
        <d v="2025-07-15T00:00:00"/>
        <d v="2025-07-10T00:00:00"/>
        <d v="2025-07-14T00:00:00"/>
        <d v="2025-07-16T00:00:00"/>
        <d v="2025-07-21T00:00:00"/>
        <d v="2025-07-17T00:00:00"/>
        <d v="2025-07-20T00:00:00"/>
        <d v="2025-07-19T00:00:00"/>
        <d v="2025-07-28T00:00:00"/>
        <d v="2025-07-27T00:00:00"/>
        <d v="2025-07-24T00:00:00"/>
        <d v="2025-07-25T00:00:00"/>
        <d v="2025-07-29T00:00:00"/>
        <d v="2025-08-01T00:00:00"/>
        <d v="2025-08-05T00:00:00"/>
        <d v="2025-08-02T00:00:00"/>
        <d v="2025-08-06T00:00:00"/>
        <d v="2025-08-11T00:00:00"/>
        <d v="2025-07-30T00:00:00"/>
        <d v="2025-08-07T00:00:00"/>
        <d v="2025-08-10T00:00:00"/>
        <d v="2025-08-12T00:00:00"/>
        <d v="2025-08-08T00:00:00"/>
        <d v="2025-08-13T00:00:00"/>
        <d v="2025-08-14T00:00:00"/>
        <d v="2025-08-22T00:00:00"/>
        <d v="2025-08-25T00:00:00"/>
        <d v="2025-08-18T00:00:00"/>
        <d v="2025-08-19T00:00:00"/>
        <d v="2025-08-20T00:00:00"/>
        <d v="2025-08-21T00:00:00"/>
        <d v="2025-08-26T00:00:00"/>
        <d v="2025-08-28T00:00:00"/>
        <d v="2025-08-31T00:00:00"/>
        <d v="2025-09-01T00:00:00"/>
        <d v="2025-08-27T00:00:00"/>
        <d v="2025-09-04T00:00:00"/>
        <d v="2025-07-18T00:00:00"/>
        <d v="2025-09-03T00:00:00"/>
        <d v="2025-09-05T00:00:00"/>
        <d v="2025-09-08T00:00:00"/>
        <d v="2025-08-30T00:00:00"/>
        <d v="2025-09-02T00:00:00"/>
        <d v="2025-09-07T00:00:00"/>
        <d v="2025-09-09T00:00:00"/>
        <d v="2025-09-15T00:00:00"/>
        <d v="2025-09-18T00:00:00"/>
        <d v="2025-09-16T00:00:00"/>
        <d v="2025-09-17T00:00:00"/>
        <d v="2025-09-10T00:00:00"/>
        <d v="2025-09-22T00:00:00"/>
        <d v="2025-09-23T00:00:00"/>
        <d v="2025-09-29T00:00:00"/>
        <d v="2025-09-27T00:00:00"/>
        <d v="2025-09-28T00:00:00"/>
        <d v="2025-09-26T00:00:00"/>
        <d v="2025-10-01T00:00:00"/>
        <d v="2025-10-04T00:00:00"/>
        <d v="2025-10-03T00:00:00"/>
        <d v="2025-10-06T00:00:00"/>
        <d v="2025-09-30T00:00:00"/>
        <d v="2025-10-02T00:00:00"/>
        <d v="2025-10-07T00:00:00"/>
        <d v="2025-10-09T00:00:00"/>
        <d v="2025-10-10T00:00:00"/>
        <d v="2025-09-25T00:00:00"/>
        <d v="2025-10-13T00:00:00"/>
        <d v="2024-09-29T00:00:00"/>
        <d v="2025-10-14T00:00:00"/>
        <d v="2025-10-22T00:00:00"/>
        <d v="2025-10-28T00:00:00"/>
        <d v="2025-10-17T00:00:00"/>
        <d v="2025-10-29T00:00:00"/>
        <d v="2025-10-30T00:00:00"/>
        <d v="2025-11-01T00:00:00"/>
        <d v="2025-11-03T00:00:00"/>
        <d v="2025-10-27T00:00:00"/>
        <d v="2025-10-31T00:00:00"/>
        <d v="2025-11-05T00:00:00"/>
        <d v="2025-11-04T00:00:00"/>
        <d v="2025-11-06T00:00:00"/>
        <d v="2025-11-07T00:00:00"/>
        <d v="2025-11-12T00:00:00"/>
        <d v="2025-11-14T00:00:00"/>
        <d v="2025-11-10T00:00:00"/>
        <d v="2025-11-13T00:00:00"/>
        <d v="2025-11-17T00:00:00"/>
        <d v="2025-11-21T00:00:00"/>
        <d v="2025-11-24T00:00:00"/>
        <d v="2025-11-26T00:00:00"/>
        <d v="2025-11-25T00:00:00"/>
        <d v="2025-12-01T00:00:00"/>
        <d v="2025-11-28T00:00:00"/>
        <d v="2025-12-09T00:00:00"/>
        <d v="2025-12-10T00:00:00"/>
        <d v="2025-12-03T00:00:00"/>
        <d v="2025-12-02T00:00:00"/>
        <d v="2025-12-08T00:00:00"/>
        <d v="2025-12-12T00:00:00"/>
        <d v="2025-12-14T00:00:00"/>
        <d v="2025-12-16T00:00:00"/>
        <d v="2025-12-15T00:00:00"/>
        <d v="2025-12-18T00:00:00"/>
        <d v="2025-12-22T00:00:00"/>
        <d v="2025-12-21T00:00:00"/>
        <d v="2025-12-25T00:00:00"/>
        <d v="2025-12-27T00:00:00"/>
        <d v="2025-12-31T00:00:00"/>
        <d v="2025-12-30T00:00:00"/>
        <d v="2026-01-02T00:00:00"/>
        <d v="2025-01-07T00:00:00"/>
        <d v="2026-01-03T00:00:00"/>
        <d v="2025-12-29T00:00:00"/>
        <d v="2026-01-05T00:00:00"/>
        <d v="2026-01-06T00:00:00"/>
        <d v="2026-01-09T00:00:00"/>
        <d v="2025-01-06T00:00:00"/>
        <d v="2026-01-08T00:00:00"/>
        <d v="2026-01-10T00:00:00"/>
        <d v="2026-01-12T00:00:00"/>
        <d v="2026-01-16T00:00:00"/>
        <d v="2026-01-19T00:00:00"/>
        <d v="2025-01-08T00:00:00"/>
        <d v="2026-01-15T00:00:00"/>
        <d v="2026-01-20T00:00:00"/>
        <d v="2026-01-01T00:00:00"/>
        <d v="2026-01-22T00:00:00"/>
        <d v="2025-01-28T00:00:00"/>
        <d v="2026-01-21T00:00:00"/>
        <d v="2026-01-28T00:00:00"/>
        <d v="2026-01-29T00:00:00"/>
        <d v="2026-01-27T00:00:00"/>
        <d v="2026-01-23T00:00:00"/>
        <d v="2026-01-31T00:00:00"/>
        <d v="2026-01-30T00:00:00"/>
        <d v="2026-02-24T00:00:00"/>
        <d v="2026-02-03T00:00:00"/>
        <d v="2026-02-06T00:00:00"/>
        <d v="2026-02-04T00:00:00"/>
        <d v="2025-12-17T00:00:00"/>
        <d v="2026-02-07T00:00:00"/>
        <d v="2026-02-05T00:00:00"/>
        <d v="2026-02-10T00:00:00"/>
        <d v="2026-02-09T00:00:00"/>
        <d v="2026-02-11T00:00:00"/>
        <d v="2026-02-12T00:00:00"/>
        <d v="2025-12-11T00:00:00"/>
        <d v="2026-02-13T00:00:00"/>
        <d v="2026-02-18T00:00:00"/>
        <d v="2026-02-16T00:00:00"/>
        <d v="2026-02-17T00:00:00"/>
        <d v="2026-02-21T00:00:00"/>
        <d v="2026-02-19T00:00:00"/>
        <d v="2026-02-22T00:00:00"/>
        <d v="2026-02-20T00:00:00"/>
        <d v="2026-02-23T00:00:00"/>
        <d v="2026-02-26T00:00:00"/>
        <d v="2026-02-25T00:00:00"/>
        <d v="2026-03-02T00:00:00"/>
        <d v="2026-02-27T00:00:00"/>
        <d v="2026-03-03T00:00:00"/>
        <d v="2026-03-05T00:00:00"/>
        <d v="2026-03-06T00:00:00"/>
        <d v="2026-03-09T00:00:00"/>
        <d v="2026-03-10T00:00:00"/>
        <d v="2026-03-12T00:00:00"/>
        <d v="2026-03-17T00:00:00"/>
        <d v="2026-03-18T00:00:00"/>
        <d v="2026-03-13T00:00:00"/>
        <d v="2026-03-20T00:00:00"/>
        <d v="2026-03-22T00:00:00"/>
        <d v="2026-03-24T00:00:00"/>
        <d v="2026-03-23T00:00:00"/>
        <d v="2026-03-25T00:00:00"/>
        <d v="2026-03-19T00:00:00"/>
        <d v="2026-03-30T00:00:00"/>
        <d v="2026-03-26T00:00:00"/>
        <d v="2026-04-01T00:00:00"/>
        <d v="2026-03-31T00:00:00"/>
      </sharedItems>
      <fieldGroup par="19" base="8">
        <rangePr groupBy="days" startDate="2024-09-29T00:00:00" endDate="2026-04-02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4-2026"/>
        </groupItems>
      </fieldGroup>
    </cacheField>
    <cacheField name="DESIGN_RELEASE_DATE" numFmtId="165">
      <sharedItems containsNonDate="0" containsDate="1" containsString="0" containsBlank="1" minDate="2025-01-07T00:00:00" maxDate="2026-04-08T00:00:00"/>
    </cacheField>
    <cacheField name="ABR_DESIGNER" numFmtId="0">
      <sharedItems containsBlank="1" count="27">
        <s v="MHS"/>
        <s v="APS"/>
        <s v="MMA"/>
        <s v="PSN"/>
        <s v="BPK"/>
        <s v="AKM"/>
        <s v="MLK"/>
        <s v="KVN"/>
        <s v="BGB"/>
        <s v="VVR"/>
        <s v="RVK"/>
        <s v="ADS"/>
        <s v="KNK"/>
        <s v="PSC"/>
        <s v="SNK"/>
        <s v="PSK"/>
        <s v="PHR"/>
        <s v="MDH"/>
        <m/>
        <s v="SPR"/>
        <s v="PRC"/>
        <s v="BTK"/>
        <s v="PVN"/>
        <s v="PVC"/>
        <s v="PKG"/>
        <s v="RAM"/>
        <s v="SNR"/>
      </sharedItems>
    </cacheField>
    <cacheField name="CHECKED_BY" numFmtId="0">
      <sharedItems containsBlank="1" count="7">
        <s v="PSK"/>
        <s v="PHR"/>
        <s v="PRC"/>
        <s v="SPR"/>
        <s v="SNG"/>
        <m/>
        <s v="PSC" u="1"/>
      </sharedItems>
    </cacheField>
    <cacheField name="DESIGN_WEIGHT_MT" numFmtId="0">
      <sharedItems containsString="0" containsBlank="1" containsNumber="1" minValue="2.5" maxValue="15891.43"/>
    </cacheField>
    <cacheField name="PROPOSAL_SKETCH_DATE" numFmtId="0">
      <sharedItems containsNonDate="0" containsDate="1" containsString="0" containsBlank="1" minDate="2025-01-07T00:00:00" maxDate="2026-04-10T00:00:00"/>
    </cacheField>
    <cacheField name="REVISION" numFmtId="0">
      <sharedItems containsString="0" containsBlank="1" containsNumber="1" containsInteger="1" minValue="0" maxValue="8"/>
    </cacheField>
    <cacheField name="TIME_DURATION" numFmtId="1">
      <sharedItems containsString="0" containsBlank="1" containsNumber="1" containsInteger="1" minValue="-45751" maxValue="394"/>
    </cacheField>
    <cacheField name="COMPLEXITY" numFmtId="0">
      <sharedItems containsBlank="1"/>
    </cacheField>
    <cacheField name="DAYS_AS_PER_COMPLEXITY" numFmtId="0">
      <sharedItems containsBlank="1" containsMixedTypes="1" containsNumber="1" containsInteger="1" minValue="3" maxValue="10"/>
    </cacheField>
    <cacheField name="STATUS" numFmtId="0">
      <sharedItems containsBlank="1" count="3">
        <s v="Achieved"/>
        <s v="Not Achieved"/>
        <m/>
      </sharedItems>
    </cacheField>
    <cacheField name="Months2" numFmtId="0" databaseField="0">
      <fieldGroup base="8">
        <rangePr groupBy="months" startDate="2024-09-29T00:00:00" endDate="2026-04-02T00:00:00"/>
        <groupItems count="14">
          <s v="&lt;29-09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5">
  <r>
    <s v="Apr'25"/>
    <s v="401-25-001"/>
    <s v="SS"/>
    <s v="NORTH"/>
    <s v="M/s Trontek Electronic"/>
    <s v="BLDG# 01 (Manufacturing bldg)"/>
    <s v="STUDIO LINE DESIGN"/>
    <s v="Jhajjar, Haryana"/>
    <x v="0"/>
    <d v="2025-04-09T00:00:00"/>
    <x v="0"/>
    <x v="0"/>
    <n v="224.06"/>
    <d v="2025-04-08T00:00:00"/>
    <n v="0"/>
    <n v="5"/>
    <s v="B"/>
    <n v="5"/>
    <x v="0"/>
  </r>
  <r>
    <s v="Apr'25"/>
    <s v="101-25-001"/>
    <s v="PT"/>
    <s v="CENTRAL"/>
    <s v="N N Polymars"/>
    <s v="Factory"/>
    <s v="S3M Consulatnts"/>
    <s v="Limbdi, Surendranagar, Gujarat"/>
    <x v="1"/>
    <d v="2025-04-07T00:00:00"/>
    <x v="1"/>
    <x v="1"/>
    <n v="100.43"/>
    <m/>
    <n v="0"/>
    <n v="5"/>
    <s v="B"/>
    <n v="5"/>
    <x v="0"/>
  </r>
  <r>
    <s v="Apr'25"/>
    <s v="101-25-002"/>
    <s v="MM"/>
    <s v="CENTRAL"/>
    <s v="M/s Inox CVA"/>
    <s v="BLDG# 01-ETP BUILDING"/>
    <s v="Shah &amp; talati"/>
    <s v="Savli"/>
    <x v="2"/>
    <d v="2025-05-16T00:00:00"/>
    <x v="2"/>
    <x v="1"/>
    <n v="19.61"/>
    <m/>
    <n v="0"/>
    <n v="38"/>
    <s v="A"/>
    <n v="3"/>
    <x v="1"/>
  </r>
  <r>
    <s v="Apr'25"/>
    <s v="101-25-002"/>
    <s v="MM"/>
    <s v="CENTRAL"/>
    <s v="M/s Inox CVA"/>
    <s v="BLDG# 02-SCRAP YARD"/>
    <s v="Shah &amp; talati"/>
    <s v="Savli"/>
    <x v="2"/>
    <d v="2025-05-16T00:00:00"/>
    <x v="2"/>
    <x v="1"/>
    <n v="8.9700000000000006"/>
    <m/>
    <n v="0"/>
    <n v="38"/>
    <s v="A"/>
    <n v="3"/>
    <x v="1"/>
  </r>
  <r>
    <s v="Apr'25"/>
    <s v="501-25-001"/>
    <s v="ND"/>
    <s v="EAST"/>
    <s v="M/s DNV Food"/>
    <s v="BLDG# 01"/>
    <s v="AMTECHNOCON"/>
    <s v="AMTA, WEST BENGAL"/>
    <x v="1"/>
    <d v="2025-04-04T00:00:00"/>
    <x v="3"/>
    <x v="2"/>
    <n v="25.95"/>
    <m/>
    <n v="0"/>
    <n v="2"/>
    <s v="B"/>
    <n v="5"/>
    <x v="0"/>
  </r>
  <r>
    <s v="Apr'25"/>
    <s v="101-25-003"/>
    <s v="VK"/>
    <s v="CENTRAL"/>
    <s v="M/s SLR Metaliks Ltd"/>
    <s v="BLDG# 01"/>
    <s v="N/A"/>
    <s v="Hosapete, Vijayanagara Distt, Karnataka"/>
    <x v="3"/>
    <d v="2025-04-09T00:00:00"/>
    <x v="3"/>
    <x v="2"/>
    <n v="105.98"/>
    <d v="2025-04-09T00:00:00"/>
    <n v="0"/>
    <n v="2"/>
    <s v="B"/>
    <n v="5"/>
    <x v="0"/>
  </r>
  <r>
    <s v="Apr'25"/>
    <s v="401-25-003"/>
    <s v="SS"/>
    <s v="NORTH"/>
    <s v="M/s HOH-RA logistics"/>
    <s v="WARE HOUSE"/>
    <s v="PROCONVIS CONSULTANTS PVT.LTD"/>
    <s v="Bhiwandi-MH"/>
    <x v="4"/>
    <d v="2025-04-10T00:00:00"/>
    <x v="4"/>
    <x v="0"/>
    <n v="1244"/>
    <m/>
    <n v="0"/>
    <n v="5"/>
    <s v="B"/>
    <n v="5"/>
    <x v="0"/>
  </r>
  <r>
    <s v="Apr'25"/>
    <s v="201-25-001"/>
    <s v="KD"/>
    <s v="WEST-I"/>
    <s v="JSW Green Mobility Ltd"/>
    <s v="BLDG#1 - BODY SHOP"/>
    <s v="N/A"/>
    <s v="Ch. Sambhaji Nagar, Aurangabad"/>
    <x v="1"/>
    <d v="2025-04-10T00:00:00"/>
    <x v="5"/>
    <x v="3"/>
    <n v="4838.1899999999996"/>
    <m/>
    <n v="0"/>
    <n v="8"/>
    <s v="B"/>
    <n v="5"/>
    <x v="1"/>
  </r>
  <r>
    <s v="Apr'25"/>
    <s v="201-25-001"/>
    <s v="KD"/>
    <s v="WEST-I"/>
    <s v="JSW Green Mobility Ltd"/>
    <s v="B7:Chemical Storage"/>
    <s v="N/A"/>
    <s v="Ch. Sambhaji Nagar, Aurangabad"/>
    <x v="1"/>
    <d v="2025-04-10T00:00:00"/>
    <x v="1"/>
    <x v="1"/>
    <n v="61.84"/>
    <m/>
    <n v="0"/>
    <n v="8"/>
    <s v="B"/>
    <n v="5"/>
    <x v="1"/>
  </r>
  <r>
    <s v="Apr'25"/>
    <s v="201-25-001"/>
    <s v="KD"/>
    <s v="WEST-I"/>
    <s v="JSW Green Mobility Ltd"/>
    <s v="B8:HAZARDOUS STORAGE"/>
    <s v="N/A"/>
    <s v="Ch. Sambhaji Nagar, Aurangabad"/>
    <x v="1"/>
    <d v="2025-04-10T00:00:00"/>
    <x v="1"/>
    <x v="1"/>
    <n v="61.84"/>
    <m/>
    <n v="0"/>
    <n v="8"/>
    <s v="B"/>
    <n v="5"/>
    <x v="1"/>
  </r>
  <r>
    <s v="Apr'25"/>
    <s v="201-25-001"/>
    <s v="KD"/>
    <s v="WEST-I"/>
    <s v="JSW Green Mobility Ltd"/>
    <s v="BLDG#6 -PDC"/>
    <s v="N/A"/>
    <s v="Ch. Sambhaji Nagar, Aurangabad"/>
    <x v="1"/>
    <d v="2025-04-10T00:00:00"/>
    <x v="6"/>
    <x v="1"/>
    <n v="599.98"/>
    <m/>
    <n v="0"/>
    <n v="8"/>
    <s v="B"/>
    <n v="5"/>
    <x v="1"/>
  </r>
  <r>
    <s v="Apr'25"/>
    <s v="201-25-001"/>
    <s v="KD"/>
    <s v="WEST-I"/>
    <s v="JSW Green Mobility Ltd"/>
    <s v="BLDG#5 - Testing Center"/>
    <s v="N/A"/>
    <s v="Ch. Sambhaji Nagar, Aurangabad"/>
    <x v="1"/>
    <d v="2025-04-08T00:00:00"/>
    <x v="6"/>
    <x v="1"/>
    <n v="295.47000000000003"/>
    <m/>
    <n v="0"/>
    <n v="6"/>
    <s v="B"/>
    <n v="5"/>
    <x v="1"/>
  </r>
  <r>
    <s v="Apr'25"/>
    <s v="201-25-001"/>
    <s v="KD"/>
    <s v="WEST-I"/>
    <s v="JSW Green Mobility Ltd"/>
    <s v="BLDG10-PDI"/>
    <s v="N/A"/>
    <s v="Ch. Sambhaji Nagar, Aurangabad"/>
    <x v="5"/>
    <d v="2025-04-10T00:00:00"/>
    <x v="2"/>
    <x v="1"/>
    <n v="67.680000000000007"/>
    <m/>
    <n v="0"/>
    <n v="1"/>
    <s v="A"/>
    <n v="3"/>
    <x v="0"/>
  </r>
  <r>
    <s v="Apr'25"/>
    <s v="201-25-001"/>
    <s v="KD"/>
    <s v="WEST-I"/>
    <s v="JSW Green Mobility Ltd"/>
    <s v="Shipping Center"/>
    <s v="N/A"/>
    <s v="Ch. Sambhaji Nagar, Aurangabad"/>
    <x v="6"/>
    <d v="2025-04-01T00:00:00"/>
    <x v="1"/>
    <x v="1"/>
    <n v="55.42"/>
    <m/>
    <n v="0"/>
    <n v="0"/>
    <s v="B"/>
    <n v="5"/>
    <x v="0"/>
  </r>
  <r>
    <s v="Apr'25"/>
    <s v="201-25-001"/>
    <s v="KD"/>
    <s v="WEST-I"/>
    <s v="JSW Green Mobility Ltd"/>
    <s v="BLDG#1 - BODY SHOP"/>
    <s v="N/A"/>
    <s v="Ch. Sambhaji Nagar, Aurangabad"/>
    <x v="1"/>
    <d v="2025-04-10T00:00:00"/>
    <x v="5"/>
    <x v="3"/>
    <n v="8017.45"/>
    <m/>
    <n v="0"/>
    <n v="8"/>
    <s v="D"/>
    <n v="10"/>
    <x v="0"/>
  </r>
  <r>
    <s v="Apr'25"/>
    <s v="401-25-002"/>
    <s v="GC"/>
    <s v="NORTH"/>
    <s v="M/s ROSS Enterprises"/>
    <s v="BLDG# 01 (Manufacturing bldg)"/>
    <s v="N/A"/>
    <s v="Guwahati"/>
    <x v="2"/>
    <d v="2025-04-15T00:00:00"/>
    <x v="0"/>
    <x v="0"/>
    <n v="279.24"/>
    <d v="2025-04-15T00:00:00"/>
    <n v="0"/>
    <n v="7"/>
    <s v="B"/>
    <n v="5"/>
    <x v="1"/>
  </r>
  <r>
    <s v="Apr'25"/>
    <s v="101-25-004"/>
    <s v="MM"/>
    <s v="CENTRAL"/>
    <s v="M/s Kiyaan Cashew Industries"/>
    <s v="Production Building"/>
    <s v="ASSOCIATED ENIGINEERS"/>
    <s v="VADODARA (GJ)"/>
    <x v="2"/>
    <d v="2025-04-11T00:00:00"/>
    <x v="7"/>
    <x v="2"/>
    <n v="137.41999999999999"/>
    <d v="2025-04-10T00:00:00"/>
    <n v="0"/>
    <n v="3"/>
    <s v="B"/>
    <n v="5"/>
    <x v="0"/>
  </r>
  <r>
    <s v="Apr'25"/>
    <s v="401-25-006"/>
    <s v="SM"/>
    <s v="NORTH"/>
    <s v="M/s ECR BUILDTECH"/>
    <s v="BLDG-FACTORY 01"/>
    <s v="N/A"/>
    <s v="KHARKHODA (HR)"/>
    <x v="7"/>
    <d v="2025-04-15T00:00:00"/>
    <x v="2"/>
    <x v="1"/>
    <n v="419.95"/>
    <m/>
    <n v="0"/>
    <n v="1"/>
    <s v="A"/>
    <n v="3"/>
    <x v="0"/>
  </r>
  <r>
    <s v="Apr'25"/>
    <s v="401-25-007"/>
    <s v="GC"/>
    <s v="NORTH"/>
    <s v="M/s Maxop Engineering"/>
    <s v="Manufacturing Unit"/>
    <s v="STUDIO LINE DESIGN"/>
    <s v="Bhiwadi, Ra"/>
    <x v="8"/>
    <d v="2025-04-16T00:00:00"/>
    <x v="8"/>
    <x v="0"/>
    <n v="1208.79"/>
    <d v="2025-04-16T00:00:00"/>
    <n v="0"/>
    <n v="5"/>
    <s v="C"/>
    <n v="7"/>
    <x v="0"/>
  </r>
  <r>
    <s v="Apr'25"/>
    <s v="101-25-005"/>
    <s v="MS"/>
    <s v="CENTRAL"/>
    <s v="M/s Borrosil renewables"/>
    <s v="BLDG# XX"/>
    <s v="VMS"/>
    <s v="Govali, Bharuch"/>
    <x v="9"/>
    <d v="2025-04-15T00:00:00"/>
    <x v="9"/>
    <x v="3"/>
    <n v="8391"/>
    <m/>
    <n v="0"/>
    <n v="5"/>
    <s v="D"/>
    <n v="10"/>
    <x v="0"/>
  </r>
  <r>
    <s v="Apr'25"/>
    <s v="401-25-005"/>
    <s v="GC"/>
    <s v="NORTH"/>
    <s v="M/s NSC_MES"/>
    <s v="HANGER BLDG"/>
    <s v="N/A"/>
    <s v="Jorhat, Asssam"/>
    <x v="7"/>
    <d v="2025-04-17T00:00:00"/>
    <x v="4"/>
    <x v="0"/>
    <n v="916.95"/>
    <m/>
    <n v="0"/>
    <n v="3"/>
    <s v="A"/>
    <n v="3"/>
    <x v="0"/>
  </r>
  <r>
    <s v="Apr'25"/>
    <s v="201-25-004"/>
    <s v="KD"/>
    <s v="WEST-I"/>
    <s v="M/s Conserve Buildcon"/>
    <s v="BLDG# C"/>
    <s v="Murugu Engineers"/>
    <s v="Elavur Village, Gummidipoondi Taluk, Tiruvallur District, TN"/>
    <x v="10"/>
    <d v="2025-04-20T00:00:00"/>
    <x v="9"/>
    <x v="3"/>
    <n v="1383"/>
    <d v="2025-04-23T00:00:00"/>
    <n v="0"/>
    <n v="2"/>
    <s v="B"/>
    <n v="5"/>
    <x v="0"/>
  </r>
  <r>
    <s v="Apr'25"/>
    <s v="501-25-003"/>
    <s v="AM"/>
    <s v="EAST"/>
    <s v="M/s Lalit Goyal"/>
    <s v="BLDG# 2"/>
    <s v="N/A"/>
    <s v="Howrah (West Bengal)"/>
    <x v="8"/>
    <d v="2025-04-16T00:00:00"/>
    <x v="3"/>
    <x v="1"/>
    <n v="36.340000000000003"/>
    <d v="2025-04-16T00:00:00"/>
    <n v="0"/>
    <n v="5"/>
    <s v="A"/>
    <n v="3"/>
    <x v="1"/>
  </r>
  <r>
    <s v="Apr'25"/>
    <s v="501-25-003"/>
    <s v="AM"/>
    <s v="EAST"/>
    <s v="M/s Lalit Goyal"/>
    <s v="BLDG# 1"/>
    <s v="N/A"/>
    <s v="Howrah (West Bengal)"/>
    <x v="8"/>
    <d v="2025-04-16T00:00:00"/>
    <x v="3"/>
    <x v="1"/>
    <n v="322.87"/>
    <d v="2025-04-16T00:00:00"/>
    <n v="0"/>
    <n v="5"/>
    <s v="B"/>
    <n v="5"/>
    <x v="0"/>
  </r>
  <r>
    <s v="Apr'25"/>
    <s v="401-25-004"/>
    <s v="GC"/>
    <s v="NORTH"/>
    <s v="M/s Hindustan Traders-MES"/>
    <s v="Hangar BLDG"/>
    <s v="N/A"/>
    <s v="Port blair"/>
    <x v="7"/>
    <d v="2025-04-17T00:00:00"/>
    <x v="0"/>
    <x v="0"/>
    <n v="544.79"/>
    <d v="2025-04-17T00:00:00"/>
    <n v="0"/>
    <n v="3"/>
    <s v="C"/>
    <n v="7"/>
    <x v="0"/>
  </r>
  <r>
    <s v="Apr'25"/>
    <s v="501-25-002"/>
    <s v="JK"/>
    <s v="EAST"/>
    <s v="M/s SHRIDHAA UDYOG"/>
    <s v="BUILDING-3 (STORAGE UNIT)"/>
    <s v="N/A"/>
    <s v="KHURDHA (ODISHA)"/>
    <x v="11"/>
    <d v="2025-04-18T00:00:00"/>
    <x v="10"/>
    <x v="2"/>
    <n v="33.409999999999997"/>
    <d v="2025-04-18T00:00:00"/>
    <n v="0"/>
    <n v="3"/>
    <s v="A"/>
    <n v="3"/>
    <x v="0"/>
  </r>
  <r>
    <s v="Apr'25"/>
    <s v="501-25-002"/>
    <s v="JK"/>
    <s v="EAST"/>
    <s v="M/s SHRIDHAA UDYOG"/>
    <s v="BUILDING-1 (STORAGE UNIT)"/>
    <s v="N/A"/>
    <s v="KHURDHA (ODISHA)"/>
    <x v="11"/>
    <d v="2025-04-18T00:00:00"/>
    <x v="10"/>
    <x v="2"/>
    <n v="54.74"/>
    <d v="2025-04-18T00:00:00"/>
    <n v="0"/>
    <n v="3"/>
    <s v="A"/>
    <n v="3"/>
    <x v="0"/>
  </r>
  <r>
    <s v="Apr'25"/>
    <s v="501-25-002"/>
    <s v="JK"/>
    <s v="EAST"/>
    <s v="M/s SHRIDHAA UDYOG"/>
    <s v="BUILDING-2 (STORAGE UNIT)"/>
    <s v="N/A"/>
    <s v="KHURDHA (ODISHA)"/>
    <x v="11"/>
    <d v="2025-04-18T00:00:00"/>
    <x v="10"/>
    <x v="2"/>
    <n v="41.35"/>
    <d v="2025-04-18T00:00:00"/>
    <n v="0"/>
    <n v="3"/>
    <s v="A"/>
    <n v="3"/>
    <x v="0"/>
  </r>
  <r>
    <s v="Apr'25"/>
    <s v="201-25-002"/>
    <s v="KD"/>
    <s v="WEST-I"/>
    <s v="M/s Conserve Buildcon"/>
    <s v="BLDG# A (Warehouse)"/>
    <s v="Murugu Engineers"/>
    <s v="Elavur Village, Gummidipoondi Taluk, Tiruvallur District, TN"/>
    <x v="10"/>
    <d v="2025-04-19T00:00:00"/>
    <x v="9"/>
    <x v="3"/>
    <n v="1666"/>
    <m/>
    <n v="0"/>
    <n v="1"/>
    <s v="B"/>
    <n v="5"/>
    <x v="0"/>
  </r>
  <r>
    <s v="Apr'25"/>
    <s v="201-25-002"/>
    <s v="KD"/>
    <s v="WEST-I"/>
    <s v="M/s Conserve Buildcon"/>
    <s v="BLDG# B (Warehouse)"/>
    <s v="Murugu Engineers"/>
    <s v="Elavur Village, Gummidipoondi Taluk, Tiruvallur District, TN"/>
    <x v="10"/>
    <d v="2025-04-19T00:00:00"/>
    <x v="9"/>
    <x v="3"/>
    <n v="2212"/>
    <m/>
    <n v="0"/>
    <n v="1"/>
    <s v="B"/>
    <n v="5"/>
    <x v="0"/>
  </r>
  <r>
    <s v="Apr'25"/>
    <s v="201-25-002"/>
    <s v="KD"/>
    <s v="WEST-I"/>
    <s v="M/s Conserve Buildcon"/>
    <s v="BLDG# C (Warehouse)"/>
    <s v="Murugu Engineers"/>
    <s v="Elavur Village, Gummidipoondi Taluk, Tiruvallur District, TN"/>
    <x v="10"/>
    <d v="2025-04-20T00:00:00"/>
    <x v="9"/>
    <x v="3"/>
    <n v="1383"/>
    <d v="2025-04-22T00:00:00"/>
    <n v="0"/>
    <n v="2"/>
    <s v="B"/>
    <n v="5"/>
    <x v="0"/>
  </r>
  <r>
    <s v="Apr'25"/>
    <s v="101-25-007"/>
    <s v="VK"/>
    <s v="CENTRAL"/>
    <s v="Dharab"/>
    <s v="WAREHOUSE"/>
    <s v="N/A"/>
    <s v="Dharab, Gandhinagar"/>
    <x v="10"/>
    <d v="2025-04-21T00:00:00"/>
    <x v="1"/>
    <x v="1"/>
    <n v="332.66"/>
    <m/>
    <n v="0"/>
    <n v="3"/>
    <s v="B"/>
    <n v="5"/>
    <x v="0"/>
  </r>
  <r>
    <s v="Apr'25"/>
    <s v="401-25-008"/>
    <s v="GC"/>
    <s v="NORTH"/>
    <s v="M/s Bootes Impex"/>
    <s v="Factory"/>
    <s v="N/A"/>
    <s v="Siddipet District , Telengana"/>
    <x v="12"/>
    <d v="2025-04-21T00:00:00"/>
    <x v="8"/>
    <x v="1"/>
    <n v="309.75"/>
    <d v="2025-04-21T00:00:00"/>
    <n v="0"/>
    <n v="5"/>
    <s v="B"/>
    <n v="5"/>
    <x v="0"/>
  </r>
  <r>
    <s v="Apr'25"/>
    <s v="401-BQ25-005"/>
    <s v="GC"/>
    <s v="NORTH"/>
    <s v="M/s Tarun Infra-MES"/>
    <s v="B1"/>
    <s v="GEO DESIGNS &amp; RESEARCH (P) LTD"/>
    <s v="VADODARA"/>
    <x v="12"/>
    <d v="2025-04-22T00:00:00"/>
    <x v="4"/>
    <x v="1"/>
    <n v="267.32"/>
    <m/>
    <n v="0"/>
    <n v="6"/>
    <s v="B"/>
    <n v="5"/>
    <x v="1"/>
  </r>
  <r>
    <s v="Apr'25"/>
    <s v="101-25-008"/>
    <s v="VK"/>
    <s v="CENTRAL"/>
    <s v="M/s RAJEN AUTO SPARE PARTS PRIVATE LIMITED"/>
    <s v="WAREHOUSE"/>
    <s v="N/A"/>
    <s v="MORAIYA, CHANGODAR"/>
    <x v="13"/>
    <d v="2025-04-24T00:00:00"/>
    <x v="11"/>
    <x v="3"/>
    <n v="60.74"/>
    <d v="2025-04-23T00:00:00"/>
    <n v="0"/>
    <n v="2"/>
    <s v="B"/>
    <n v="5"/>
    <x v="0"/>
  </r>
  <r>
    <s v="Apr'25"/>
    <s v="301-25-003"/>
    <s v="MP"/>
    <s v="WEST-II"/>
    <s v="M/s KUTCH COPPER LIMITED"/>
    <s v="RSS"/>
    <s v="MBCON CONSULTING ENGG LTD"/>
    <s v="MUNDRA, GUJARAT"/>
    <x v="14"/>
    <d v="2025-04-23T00:00:00"/>
    <x v="4"/>
    <x v="2"/>
    <n v="148.58000000000001"/>
    <d v="2025-04-23T00:00:00"/>
    <n v="0"/>
    <n v="6"/>
    <s v="B"/>
    <n v="5"/>
    <x v="1"/>
  </r>
  <r>
    <s v="Apr'25"/>
    <s v="301-25-003"/>
    <s v="MP"/>
    <s v="WEST-II"/>
    <s v="M/s KUTCH COPPER LIMITED"/>
    <s v="GENERAL STORE"/>
    <s v="MBCON CONSULTING ENGG LTD"/>
    <s v="MUNDRA, GUJARAT"/>
    <x v="14"/>
    <d v="2025-04-23T00:00:00"/>
    <x v="4"/>
    <x v="2"/>
    <n v="225.15"/>
    <d v="2025-04-23T00:00:00"/>
    <n v="0"/>
    <n v="6"/>
    <s v="B"/>
    <n v="5"/>
    <x v="1"/>
  </r>
  <r>
    <s v="Apr'25"/>
    <s v="201-25-005"/>
    <s v="KD"/>
    <s v="WEST-I"/>
    <s v="M/s Horizon Industrial Parks Pvt Ltd (Block-J)"/>
    <s v="BLDG# BLOCK J (Warehouse)"/>
    <s v="SSCE Consulting Engineers"/>
    <s v="Bilaspur, HR"/>
    <x v="15"/>
    <d v="2025-04-24T00:00:00"/>
    <x v="9"/>
    <x v="3"/>
    <n v="734"/>
    <m/>
    <n v="0"/>
    <n v="3"/>
    <s v="C"/>
    <n v="7"/>
    <x v="0"/>
  </r>
  <r>
    <s v="Apr'25"/>
    <s v="201-25-006"/>
    <s v="KD"/>
    <s v="WEST-I"/>
    <s v="M/s Horizon Industrial Parks Pvt Ltd (Block-J)"/>
    <s v="BLDG# BLOCK B (Warehouse)"/>
    <s v="SSCE Consulting Engineers"/>
    <s v="Bilaspur, HR"/>
    <x v="15"/>
    <d v="2025-04-24T00:00:00"/>
    <x v="9"/>
    <x v="3"/>
    <n v="743"/>
    <m/>
    <n v="0"/>
    <n v="3"/>
    <s v="C"/>
    <n v="7"/>
    <x v="0"/>
  </r>
  <r>
    <s v="Apr'25"/>
    <s v="201-25-003"/>
    <s v="KD"/>
    <s v="WEST-I"/>
    <s v="M/s Conserve Buildcon"/>
    <s v="BLDG# B (Warehouse)"/>
    <s v="Murugu Engineers"/>
    <s v="Elavur Village, Gummidipoondi Taluk, Tiruvallur District, TN"/>
    <x v="10"/>
    <d v="2025-04-19T00:00:00"/>
    <x v="9"/>
    <x v="3"/>
    <n v="2212"/>
    <d v="2025-04-23T00:00:00"/>
    <n v="0"/>
    <n v="1"/>
    <s v="B"/>
    <n v="5"/>
    <x v="0"/>
  </r>
  <r>
    <s v="Apr'25"/>
    <s v="401-BQ25-001"/>
    <s v="GC"/>
    <s v="NORTH"/>
    <s v="M/s WELSPUN INDIA LIMITED"/>
    <s v="SHEETING WARE HOUSE"/>
    <s v="KALINDA TECHNICAL SERVICES &amp; CONSULTANCY"/>
    <s v="ANJAR-GUJARAT"/>
    <x v="0"/>
    <d v="2025-04-14T00:00:00"/>
    <x v="4"/>
    <x v="0"/>
    <n v="179.36"/>
    <m/>
    <n v="0"/>
    <n v="10"/>
    <s v="B"/>
    <n v="5"/>
    <x v="1"/>
  </r>
  <r>
    <s v="Apr'25"/>
    <s v="101-25-011"/>
    <s v="PP"/>
    <s v="CENTRAL"/>
    <s v="M/s Kusumgar Limited"/>
    <s v="BLDG# 01"/>
    <s v="VMS"/>
    <s v="Tadkeshwar,Surat"/>
    <x v="13"/>
    <d v="2025-04-24T00:00:00"/>
    <x v="12"/>
    <x v="3"/>
    <n v="996.27"/>
    <d v="2025-04-25T00:00:00"/>
    <n v="0"/>
    <n v="2"/>
    <s v="B"/>
    <n v="5"/>
    <x v="0"/>
  </r>
  <r>
    <s v="Apr'25"/>
    <s v="501-25-004"/>
    <s v="AM"/>
    <s v="EAST"/>
    <s v="M/s Calderys India Refractories Ltd"/>
    <s v="BLDG# 1"/>
    <s v="N/A"/>
    <s v="Cuttack (Odhisa)"/>
    <x v="15"/>
    <d v="2025-04-25T00:00:00"/>
    <x v="3"/>
    <x v="2"/>
    <n v="700.15"/>
    <d v="2025-04-25T00:00:00"/>
    <n v="0"/>
    <n v="4"/>
    <s v="B"/>
    <n v="5"/>
    <x v="0"/>
  </r>
  <r>
    <s v="Apr'25"/>
    <s v="501-25-004"/>
    <s v="AM"/>
    <s v="EAST"/>
    <s v="M/s Calderys India Refractories Ltd"/>
    <s v="Manufacturing Unit"/>
    <s v="N/A"/>
    <s v="Cuttack (Odhisa)"/>
    <x v="15"/>
    <d v="2025-04-25T00:00:00"/>
    <x v="10"/>
    <x v="2"/>
    <n v="80.819999999999993"/>
    <d v="2025-04-25T00:00:00"/>
    <n v="0"/>
    <n v="4"/>
    <s v="A"/>
    <n v="3"/>
    <x v="1"/>
  </r>
  <r>
    <s v="Apr'25"/>
    <s v="101-25-009"/>
    <s v="MS"/>
    <s v="CENTRAL"/>
    <s v="M/s NSSPL"/>
    <s v="WAREHOUSE"/>
    <s v="N/A"/>
    <s v="Veda, Vijapur, GUJARAT"/>
    <x v="16"/>
    <d v="2025-04-25T00:00:00"/>
    <x v="13"/>
    <x v="3"/>
    <n v="695.01"/>
    <d v="2025-04-25T00:00:00"/>
    <n v="0"/>
    <n v="5"/>
    <s v="B"/>
    <n v="5"/>
    <x v="0"/>
  </r>
  <r>
    <s v="Apr'25"/>
    <s v="201-25-007"/>
    <s v="DP"/>
    <s v="WEST-I"/>
    <s v="M/s JSW"/>
    <s v="BLDG# 1"/>
    <s v="N/A"/>
    <s v="ARKKONAM,Tamil Nadu"/>
    <x v="15"/>
    <d v="2025-04-25T00:00:00"/>
    <x v="5"/>
    <x v="3"/>
    <n v="1011.37"/>
    <d v="2025-04-25T00:00:00"/>
    <n v="0"/>
    <n v="4"/>
    <s v="B"/>
    <n v="5"/>
    <x v="0"/>
  </r>
  <r>
    <s v="Apr'25"/>
    <s v="201-25-008"/>
    <s v="DP"/>
    <s v="WEST-I"/>
    <s v="M/s JSW"/>
    <s v="BLDG# 2"/>
    <s v="N/A"/>
    <s v="ARKKONAM,Tamil Nadu"/>
    <x v="15"/>
    <d v="2025-04-25T00:00:00"/>
    <x v="5"/>
    <x v="3"/>
    <n v="944.91"/>
    <d v="2025-04-25T00:00:00"/>
    <n v="0"/>
    <n v="4"/>
    <s v="B"/>
    <n v="5"/>
    <x v="0"/>
  </r>
  <r>
    <s v="Apr'25"/>
    <s v="501-25-005"/>
    <s v="JK"/>
    <s v="EAST"/>
    <s v="M/s Pragati Milk products pvt. Ltd."/>
    <s v="BLDG# 2"/>
    <s v="Indrajit Kothadiya"/>
    <s v="Balasore (Odisha)"/>
    <x v="17"/>
    <d v="2025-04-29T00:00:00"/>
    <x v="3"/>
    <x v="2"/>
    <n v="105.59"/>
    <d v="2025-04-29T00:00:00"/>
    <n v="0"/>
    <n v="4"/>
    <s v="B"/>
    <n v="5"/>
    <x v="0"/>
  </r>
  <r>
    <s v="Apr'25"/>
    <s v="501-25-005"/>
    <s v="JK"/>
    <s v="EAST"/>
    <s v="M/s Pragati Milk products pvt. Ltd."/>
    <s v="BLDG# 3"/>
    <s v="Indrajit Kothadiya"/>
    <s v="Balasore (Odisha)"/>
    <x v="17"/>
    <d v="2025-04-29T00:00:00"/>
    <x v="3"/>
    <x v="2"/>
    <n v="58.12"/>
    <d v="2025-04-29T00:00:00"/>
    <n v="0"/>
    <n v="4"/>
    <s v="A"/>
    <n v="3"/>
    <x v="1"/>
  </r>
  <r>
    <s v="Apr'25"/>
    <s v="301-25-002"/>
    <s v="MP"/>
    <s v="WEST-II"/>
    <s v="SIEMENS LIMITED"/>
    <s v="BLDG-1(PRODUCTION)"/>
    <s v="STUP"/>
    <s v="SHAMBHAJINAGAR, MH"/>
    <x v="15"/>
    <d v="2025-04-24T00:00:00"/>
    <x v="6"/>
    <x v="1"/>
    <n v="1624.74"/>
    <d v="2025-05-20T00:00:00"/>
    <n v="0"/>
    <n v="3"/>
    <s v="B"/>
    <n v="5"/>
    <x v="0"/>
  </r>
  <r>
    <s v="Apr'25"/>
    <s v="301-25-002"/>
    <s v="MP"/>
    <s v="WEST-II"/>
    <s v="SIEMENS LIMITED"/>
    <s v="FACTORY (BLD B)"/>
    <s v="STUP"/>
    <s v="SHAMBHAJINAGAR, MH"/>
    <x v="15"/>
    <d v="2025-04-24T00:00:00"/>
    <x v="2"/>
    <x v="1"/>
    <n v="57.17"/>
    <d v="2025-05-20T00:00:00"/>
    <n v="0"/>
    <n v="3"/>
    <s v="A"/>
    <n v="3"/>
    <x v="0"/>
  </r>
  <r>
    <s v="Apr'25"/>
    <s v="301-25-002"/>
    <s v="MP"/>
    <s v="WEST-II"/>
    <s v="SIEMENS LIMITED"/>
    <s v="BLDG-3(CARDEX)"/>
    <s v="STUP"/>
    <s v="SHAMBHAJINAGAR, MH"/>
    <x v="15"/>
    <d v="2025-04-24T00:00:00"/>
    <x v="6"/>
    <x v="1"/>
    <n v="20.96"/>
    <d v="2025-05-20T00:00:00"/>
    <n v="0"/>
    <n v="3"/>
    <s v="B"/>
    <n v="5"/>
    <x v="0"/>
  </r>
  <r>
    <s v="Apr'25"/>
    <s v="501-25-005"/>
    <s v="JK"/>
    <s v="EAST"/>
    <s v="M/s Pragati Milk products pvt. Ltd."/>
    <s v="BLDG# 1"/>
    <s v="Indrajit Kothadiya"/>
    <s v="Balasore (Odisha)"/>
    <x v="17"/>
    <d v="2025-04-29T00:00:00"/>
    <x v="3"/>
    <x v="2"/>
    <n v="189.37"/>
    <d v="2025-04-29T00:00:00"/>
    <n v="0"/>
    <n v="4"/>
    <s v="B"/>
    <n v="5"/>
    <x v="0"/>
  </r>
  <r>
    <s v="Apr'25"/>
    <s v="201-25-009"/>
    <s v="DP"/>
    <s v="WEST-I"/>
    <s v="VALUES SPACES REALTORS (SOHNA) PVT LTD HARYANA"/>
    <s v="WAREHOUSE - W05"/>
    <s v="N/A"/>
    <s v="SOHNA,HARYANA"/>
    <x v="13"/>
    <d v="2025-04-29T00:00:00"/>
    <x v="1"/>
    <x v="1"/>
    <n v="462.07"/>
    <d v="2025-04-29T00:00:00"/>
    <n v="0"/>
    <n v="7"/>
    <s v="B"/>
    <n v="5"/>
    <x v="1"/>
  </r>
  <r>
    <s v="Apr'25"/>
    <s v="101-25-012"/>
    <s v="MS"/>
    <s v="CENTRAL"/>
    <s v="M/s Crystal"/>
    <s v="BLDG- 1"/>
    <s v="ACE"/>
    <s v="Devli, Mumbai"/>
    <x v="18"/>
    <d v="2025-04-30T00:00:00"/>
    <x v="6"/>
    <x v="1"/>
    <n v="1339.54"/>
    <m/>
    <n v="0"/>
    <n v="2"/>
    <s v="B"/>
    <n v="5"/>
    <x v="0"/>
  </r>
  <r>
    <s v="Apr'25"/>
    <s v="101-25-012"/>
    <s v="MS"/>
    <s v="CENTRAL"/>
    <s v="M/s Crystal"/>
    <s v="WAREHOUSE-B2"/>
    <s v="ACE"/>
    <s v="Devli, Mumbai"/>
    <x v="18"/>
    <d v="2025-04-30T00:00:00"/>
    <x v="1"/>
    <x v="1"/>
    <n v="920.83"/>
    <m/>
    <n v="0"/>
    <n v="2"/>
    <s v="B"/>
    <n v="5"/>
    <x v="0"/>
  </r>
  <r>
    <s v="Apr'25"/>
    <s v="101-25-006"/>
    <s v="MM"/>
    <s v="CENTRAL"/>
    <s v="M/s INOX CVA"/>
    <s v="factory"/>
    <s v="Kalol"/>
    <s v="N/A"/>
    <x v="15"/>
    <d v="2025-04-21T00:00:00"/>
    <x v="13"/>
    <x v="3"/>
    <n v="90.28"/>
    <d v="2025-04-21T00:00:00"/>
    <n v="0"/>
    <n v="0"/>
    <s v="B"/>
    <n v="5"/>
    <x v="0"/>
  </r>
  <r>
    <s v="May'25"/>
    <s v="501-25-007"/>
    <s v="AM"/>
    <s v="EAST"/>
    <s v="M/s SR Deshmukh Engineers &amp; Contractors Pvt Ltd"/>
    <s v="Warehouse"/>
    <s v="N/A"/>
    <s v="Kutch (Gujarat)"/>
    <x v="18"/>
    <d v="2025-05-01T00:00:00"/>
    <x v="10"/>
    <x v="2"/>
    <n v="169.84"/>
    <d v="2025-05-01T00:00:00"/>
    <n v="0"/>
    <n v="3"/>
    <s v="A"/>
    <n v="3"/>
    <x v="0"/>
  </r>
  <r>
    <s v="May'25"/>
    <s v="401-25-010"/>
    <s v="SS"/>
    <s v="NORTH"/>
    <s v="Okaya Battery"/>
    <s v="WAREHOUSE-B1"/>
    <s v="Studio Line"/>
    <s v="Neemrana-RJ"/>
    <x v="18"/>
    <d v="2025-05-01T00:00:00"/>
    <x v="14"/>
    <x v="0"/>
    <n v="543.57000000000005"/>
    <m/>
    <n v="0"/>
    <n v="3"/>
    <s v="B"/>
    <n v="5"/>
    <x v="0"/>
  </r>
  <r>
    <s v="May'25"/>
    <s v="401-25-010"/>
    <s v="SS"/>
    <s v="NORTH"/>
    <s v="Okaya Battery"/>
    <s v="WAREHOUSE-B2"/>
    <s v="Studio Line"/>
    <s v="Neemrana-RJ"/>
    <x v="18"/>
    <d v="2025-05-01T00:00:00"/>
    <x v="14"/>
    <x v="0"/>
    <n v="115.5"/>
    <m/>
    <n v="0"/>
    <n v="3"/>
    <s v="B"/>
    <n v="5"/>
    <x v="0"/>
  </r>
  <r>
    <s v="May'25"/>
    <s v="501-25-006"/>
    <s v="ND"/>
    <s v="EAST"/>
    <s v="M/s N F Forging Ltd"/>
    <s v="BLDG# 01"/>
    <s v="P R Mitra"/>
    <s v="Tulshiberial- Howrah"/>
    <x v="18"/>
    <d v="2025-05-02T00:00:00"/>
    <x v="7"/>
    <x v="2"/>
    <n v="1092.42"/>
    <d v="2025-05-02T00:00:00"/>
    <n v="0"/>
    <n v="4"/>
    <s v="C"/>
    <n v="7"/>
    <x v="0"/>
  </r>
  <r>
    <s v="May'25"/>
    <s v="101-25-014"/>
    <s v="MM"/>
    <s v="CENTRAL"/>
    <s v="M/s SKF"/>
    <s v="FACTORY"/>
    <s v="S &amp; T"/>
    <s v="BAVLA, AHMADABAD"/>
    <x v="19"/>
    <d v="2025-05-05T00:00:00"/>
    <x v="13"/>
    <x v="3"/>
    <n v="289.33999999999997"/>
    <d v="2025-05-05T00:00:00"/>
    <n v="0"/>
    <n v="5"/>
    <s v="B"/>
    <n v="5"/>
    <x v="0"/>
  </r>
  <r>
    <s v="May'25"/>
    <s v="101-25-013"/>
    <s v="PT"/>
    <s v="CENTRAL"/>
    <s v="M/S Renewable"/>
    <s v="BLDG# CELL BLDG"/>
    <s v="VMS"/>
    <s v="Gujarat"/>
    <x v="20"/>
    <d v="2025-04-30T00:00:00"/>
    <x v="9"/>
    <x v="0"/>
    <n v="6944.08"/>
    <m/>
    <n v="0"/>
    <n v="1"/>
    <s v="D"/>
    <n v="10"/>
    <x v="0"/>
  </r>
  <r>
    <s v="May'25"/>
    <s v="401-25-014"/>
    <s v="GC"/>
    <s v="NORTH"/>
    <s v="M/s Welspun @ USA"/>
    <s v="BLDG# A"/>
    <s v="N/A"/>
    <s v="Little rock, USA"/>
    <x v="20"/>
    <d v="2025-05-05T00:00:00"/>
    <x v="15"/>
    <x v="0"/>
    <n v="2294.94"/>
    <d v="2025-09-18T00:00:00"/>
    <n v="0"/>
    <n v="6"/>
    <s v="B"/>
    <n v="5"/>
    <x v="1"/>
  </r>
  <r>
    <s v="May'25"/>
    <s v="101-25-015"/>
    <s v="MM"/>
    <s v="CENTRAL"/>
    <s v="M/s Inox CVA"/>
    <s v="BLDG# XX"/>
    <s v="Ambekar associates"/>
    <s v="Kandala"/>
    <x v="21"/>
    <d v="2025-05-05T00:00:00"/>
    <x v="3"/>
    <x v="2"/>
    <n v="266.73"/>
    <d v="2025-05-05T00:00:00"/>
    <n v="0"/>
    <n v="0"/>
    <s v="B"/>
    <n v="5"/>
    <x v="0"/>
  </r>
  <r>
    <s v="May'25"/>
    <s v="501-25-009"/>
    <s v="ND"/>
    <s v="EAST"/>
    <s v="M/s Vikash Nagalia"/>
    <s v="BLDG# 1"/>
    <s v="In house"/>
    <s v="Kharagpur-WB"/>
    <x v="22"/>
    <d v="2025-05-06T00:00:00"/>
    <x v="3"/>
    <x v="2"/>
    <n v="204.27"/>
    <m/>
    <n v="0"/>
    <n v="3"/>
    <s v="B"/>
    <n v="5"/>
    <x v="0"/>
  </r>
  <r>
    <s v="May'25"/>
    <s v="401-25-013"/>
    <s v="SS"/>
    <s v="NORTH"/>
    <s v="M/s TCI express"/>
    <s v="WAREHOUSE"/>
    <s v="VMS"/>
    <s v="Kheda-GJ"/>
    <x v="23"/>
    <d v="2025-05-06T00:00:00"/>
    <x v="8"/>
    <x v="0"/>
    <n v="938"/>
    <d v="2025-05-07T00:00:00"/>
    <n v="0"/>
    <n v="4"/>
    <s v="B"/>
    <n v="5"/>
    <x v="0"/>
  </r>
  <r>
    <s v="Apr'25"/>
    <s v="301-25-001"/>
    <s v="MP"/>
    <s v="WEST-II"/>
    <s v="M/s ATHER"/>
    <s v="BATTERY REWORK"/>
    <s v="VA"/>
    <s v="AURANGABAD"/>
    <x v="12"/>
    <d v="2025-04-30T00:00:00"/>
    <x v="8"/>
    <x v="0"/>
    <n v="237.11"/>
    <d v="2025-05-03T00:00:00"/>
    <n v="0"/>
    <n v="14"/>
    <s v="B"/>
    <n v="5"/>
    <x v="1"/>
  </r>
  <r>
    <s v="Apr'25"/>
    <s v="301-25-001"/>
    <s v="MP"/>
    <s v="WEST-II"/>
    <s v="M/s ATHER"/>
    <s v="U3 - SCRAP YARD"/>
    <s v="VA"/>
    <s v="AURANGABAD"/>
    <x v="12"/>
    <d v="2025-04-30T00:00:00"/>
    <x v="8"/>
    <x v="0"/>
    <n v="75.08"/>
    <d v="2025-05-03T00:00:00"/>
    <n v="0"/>
    <n v="14"/>
    <s v="B"/>
    <n v="5"/>
    <x v="1"/>
  </r>
  <r>
    <s v="Apr'25"/>
    <s v="301-25-001"/>
    <s v="MP"/>
    <s v="WEST-II"/>
    <s v="M/s ATHER"/>
    <s v="U4 - HAZARDOUS WASTE STORAGE"/>
    <s v="VA"/>
    <s v="AURANGABAD"/>
    <x v="12"/>
    <d v="2025-04-30T00:00:00"/>
    <x v="8"/>
    <x v="0"/>
    <n v="75.08"/>
    <d v="2025-05-03T00:00:00"/>
    <n v="0"/>
    <n v="14"/>
    <s v="B"/>
    <n v="5"/>
    <x v="1"/>
  </r>
  <r>
    <s v="Apr'25"/>
    <s v="301-25-001"/>
    <s v="MP"/>
    <s v="WEST-II"/>
    <s v="M/s ATHER"/>
    <s v="PAINT SHOP"/>
    <s v="VA"/>
    <s v="AURANGABAD"/>
    <x v="12"/>
    <d v="2025-05-03T00:00:00"/>
    <x v="8"/>
    <x v="0"/>
    <n v="1770.91"/>
    <d v="2025-05-03T00:00:00"/>
    <n v="0"/>
    <n v="17"/>
    <s v="C"/>
    <n v="7"/>
    <x v="1"/>
  </r>
  <r>
    <s v="Apr'25"/>
    <s v="301-25-001"/>
    <s v="MP"/>
    <s v="WEST-II"/>
    <s v="M/s ATHER"/>
    <s v="ASSEMBLY BLOCK"/>
    <s v="VA"/>
    <s v="AURANGABAD"/>
    <x v="12"/>
    <d v="2025-05-03T00:00:00"/>
    <x v="8"/>
    <x v="0"/>
    <n v="4166.9799999999996"/>
    <d v="2025-05-03T00:00:00"/>
    <n v="0"/>
    <n v="17"/>
    <s v="C"/>
    <n v="7"/>
    <x v="1"/>
  </r>
  <r>
    <s v="May'25"/>
    <s v="201-BQ25-005"/>
    <s v="KD"/>
    <s v="WEST-I"/>
    <s v="M/s FIRST SPACE"/>
    <s v="BLDG-1"/>
    <s v="DCS-MUMBAI"/>
    <s v="BHIWANDI"/>
    <x v="22"/>
    <d v="2025-05-07T00:00:00"/>
    <x v="12"/>
    <x v="3"/>
    <n v="1571.31"/>
    <m/>
    <n v="0"/>
    <n v="4"/>
    <s v="B"/>
    <n v="5"/>
    <x v="0"/>
  </r>
  <r>
    <s v="May'25"/>
    <s v="201-BQ25-006"/>
    <s v="KD"/>
    <s v="WEST-I"/>
    <s v="M/s FIRST SPACE"/>
    <s v="BLDG-2"/>
    <s v="DCS-MUMBAI"/>
    <s v="BHIWANDI"/>
    <x v="22"/>
    <d v="2025-05-07T00:00:00"/>
    <x v="6"/>
    <x v="1"/>
    <n v="1743.54"/>
    <m/>
    <n v="0"/>
    <n v="4"/>
    <s v="B"/>
    <n v="5"/>
    <x v="0"/>
  </r>
  <r>
    <s v="May'25"/>
    <s v="501-25-008"/>
    <s v="AM"/>
    <s v="EAST"/>
    <s v="M/s Lemontech agro products PVT LTD"/>
    <s v="BLDG# 01"/>
    <s v="N/A"/>
    <s v="Maranga-Purnia (Bihar)"/>
    <x v="22"/>
    <d v="2025-05-07T00:00:00"/>
    <x v="7"/>
    <x v="1"/>
    <n v="146.13999999999999"/>
    <d v="2025-05-07T00:00:00"/>
    <n v="0"/>
    <n v="4"/>
    <s v="B"/>
    <n v="5"/>
    <x v="0"/>
  </r>
  <r>
    <s v="Apr'25"/>
    <s v="401-25-009"/>
    <s v="GC"/>
    <s v="NORTH"/>
    <s v="M/s SMCC"/>
    <s v="MANUFACTURING UNIT"/>
    <s v="N/A"/>
    <s v="BHARUCH, GUJARAT"/>
    <x v="13"/>
    <d v="2025-05-06T00:00:00"/>
    <x v="4"/>
    <x v="0"/>
    <n v="883.28"/>
    <m/>
    <n v="0"/>
    <n v="14"/>
    <s v="B"/>
    <n v="5"/>
    <x v="1"/>
  </r>
  <r>
    <s v="May'25"/>
    <s v="501-25-011"/>
    <s v="AM"/>
    <s v="EAST"/>
    <s v="M/s Berger Paints India Ltd"/>
    <s v="BLDG# 1"/>
    <s v="Solutus consulting Engineers"/>
    <s v="Rishra (West Bengal)"/>
    <x v="24"/>
    <d v="2025-05-09T00:00:00"/>
    <x v="3"/>
    <x v="1"/>
    <n v="70.849999999999994"/>
    <m/>
    <n v="0"/>
    <n v="1"/>
    <s v="B"/>
    <n v="5"/>
    <x v="0"/>
  </r>
  <r>
    <s v="May'25"/>
    <s v="401-25-017"/>
    <s v="SS"/>
    <s v="NORTH"/>
    <s v="M/s Minda Infrastructure LLP"/>
    <s v="Manufacturing"/>
    <s v="Studio Line"/>
    <s v="Supa-MH"/>
    <x v="25"/>
    <d v="2025-05-09T00:00:00"/>
    <x v="8"/>
    <x v="1"/>
    <n v="346.68"/>
    <d v="2025-05-09T00:00:00"/>
    <n v="0"/>
    <n v="2"/>
    <s v="B"/>
    <n v="5"/>
    <x v="0"/>
  </r>
  <r>
    <s v="May'25"/>
    <s v="401-25-016"/>
    <s v="SS"/>
    <s v="NORTH"/>
    <s v="Romsons Medworld Pvt Ltd"/>
    <s v="BLDG-1"/>
    <s v="Studio Line"/>
    <s v="Sanand-GJ"/>
    <x v="26"/>
    <d v="2025-05-09T00:00:00"/>
    <x v="6"/>
    <x v="1"/>
    <n v="684.63"/>
    <d v="2025-05-09T00:00:00"/>
    <n v="0"/>
    <n v="3"/>
    <s v="B"/>
    <n v="5"/>
    <x v="0"/>
  </r>
  <r>
    <s v="May'25"/>
    <s v="401-25-020"/>
    <s v="GC"/>
    <s v="NORTH"/>
    <s v="M/s Minda-Owari"/>
    <s v="BLDG# 01"/>
    <s v="MINDA INFRASTRUCTURE LLP."/>
    <s v="Neemrana Rajasthan"/>
    <x v="26"/>
    <d v="2025-05-13T00:00:00"/>
    <x v="0"/>
    <x v="0"/>
    <n v="507"/>
    <d v="2025-05-09T00:00:00"/>
    <n v="0"/>
    <n v="7"/>
    <s v="B"/>
    <n v="5"/>
    <x v="1"/>
  </r>
  <r>
    <s v="May'25"/>
    <s v="501-25-012"/>
    <s v="JK"/>
    <s v="EAST"/>
    <s v="M/s Shree Shakti Buildcon"/>
    <s v="Warehouse"/>
    <s v="N/A"/>
    <s v="Kasna, (UP)"/>
    <x v="27"/>
    <d v="2025-05-14T00:00:00"/>
    <x v="10"/>
    <x v="2"/>
    <n v="426.56"/>
    <d v="2025-05-14T00:00:00"/>
    <n v="0"/>
    <n v="1"/>
    <s v="A"/>
    <n v="3"/>
    <x v="0"/>
  </r>
  <r>
    <s v="May'25"/>
    <s v="101-25-020"/>
    <s v="VK"/>
    <s v="CENTRAL"/>
    <s v="M/s SIEMENS ENERGY"/>
    <s v="INUSTRIAL BUILDING"/>
    <s v="N/A"/>
    <s v="NARODA, AHMEDABAD"/>
    <x v="27"/>
    <d v="2025-05-15T00:00:00"/>
    <x v="11"/>
    <x v="3"/>
    <n v="277.27"/>
    <d v="2025-05-15T00:00:00"/>
    <n v="0"/>
    <n v="2"/>
    <s v="B"/>
    <n v="5"/>
    <x v="0"/>
  </r>
  <r>
    <s v="May'25"/>
    <s v="401-25-011"/>
    <s v="SS"/>
    <s v="NORTH"/>
    <s v="Krones Processing"/>
    <s v="Manufacturing"/>
    <s v="Besten Engineer &amp; consultant India pvt ltd"/>
    <s v="Siddipet-Telengana"/>
    <x v="21"/>
    <d v="2025-05-15T00:00:00"/>
    <x v="2"/>
    <x v="3"/>
    <n v="1321.24"/>
    <m/>
    <n v="0"/>
    <n v="10"/>
    <s v="B"/>
    <n v="5"/>
    <x v="1"/>
  </r>
  <r>
    <s v="May'25"/>
    <s v="401-25-011"/>
    <s v="SS"/>
    <s v="NORTH"/>
    <s v="Krones Processing"/>
    <s v="BLDG-02(GLASS BEAD BLDG)"/>
    <s v="Besten Engineer &amp; consultant India pvt ltd"/>
    <s v="Siddipet-Telengana"/>
    <x v="24"/>
    <d v="2025-05-15T00:00:00"/>
    <x v="10"/>
    <x v="1"/>
    <n v="112.29"/>
    <m/>
    <n v="0"/>
    <n v="7"/>
    <s v="A"/>
    <n v="3"/>
    <x v="1"/>
  </r>
  <r>
    <s v="May'25"/>
    <s v="401-25-011"/>
    <s v="SS"/>
    <s v="NORTH"/>
    <s v="Krones Processing"/>
    <s v="BLDG-3-CONNECTING CORRIDOR"/>
    <s v="Besten Engineer &amp; consultant India pvt ltd"/>
    <s v="Siddipet-Telengana"/>
    <x v="24"/>
    <d v="2025-05-15T00:00:00"/>
    <x v="14"/>
    <x v="1"/>
    <n v="52.86"/>
    <m/>
    <n v="0"/>
    <n v="7"/>
    <s v="A"/>
    <n v="3"/>
    <x v="1"/>
  </r>
  <r>
    <s v="May'25"/>
    <s v="401-25-011"/>
    <s v="SS"/>
    <s v="NORTH"/>
    <s v="Krones Processing"/>
    <s v="BLDG-4&amp;5-CAR PARKING"/>
    <s v="Besten Engineer &amp; consultant India pvt ltd"/>
    <s v="Siddipet-Telengana"/>
    <x v="24"/>
    <d v="2025-05-15T00:00:00"/>
    <x v="14"/>
    <x v="1"/>
    <n v="9.0399999999999991"/>
    <m/>
    <n v="0"/>
    <n v="7"/>
    <s v="A"/>
    <n v="3"/>
    <x v="1"/>
  </r>
  <r>
    <s v="May'25"/>
    <s v="401-25-011"/>
    <s v="SS"/>
    <s v="NORTH"/>
    <s v="Krones Processing"/>
    <s v="BLDG-6-TWO WHEELER PARKING-1"/>
    <s v="Besten Engineer &amp; consultant India pvt ltd"/>
    <s v="Siddipet-Telengana"/>
    <x v="24"/>
    <d v="2025-05-15T00:00:00"/>
    <x v="14"/>
    <x v="1"/>
    <n v="17.739999999999998"/>
    <m/>
    <n v="0"/>
    <n v="7"/>
    <s v="A"/>
    <n v="3"/>
    <x v="1"/>
  </r>
  <r>
    <s v="May'25"/>
    <s v="401-25-011"/>
    <s v="SS"/>
    <s v="NORTH"/>
    <s v="Krones Processing"/>
    <s v="BLDG-7(TWO WHEELER PARKING-2)"/>
    <s v="Besten Engineer &amp; consultant India pvt ltd"/>
    <s v="Siddipet-Telengana"/>
    <x v="28"/>
    <d v="2025-05-15T00:00:00"/>
    <x v="10"/>
    <x v="1"/>
    <n v="6.45"/>
    <m/>
    <n v="0"/>
    <n v="3"/>
    <s v="A"/>
    <n v="3"/>
    <x v="0"/>
  </r>
  <r>
    <s v="May'25"/>
    <s v="401-25-011"/>
    <s v="SS"/>
    <s v="NORTH"/>
    <s v="Krones Processing"/>
    <s v="BLDG-8(BUS PARKING)"/>
    <s v="Besten Engineer &amp; consultant India pvt ltd"/>
    <s v="Siddipet-Telengana"/>
    <x v="24"/>
    <d v="2025-05-15T00:00:00"/>
    <x v="10"/>
    <x v="1"/>
    <n v="22.12"/>
    <m/>
    <n v="0"/>
    <n v="7"/>
    <s v="A"/>
    <n v="3"/>
    <x v="1"/>
  </r>
  <r>
    <s v="May'25"/>
    <s v="101-25-010"/>
    <s v="MM"/>
    <s v="CENTRAL"/>
    <s v="M/s Suyog Electrical Ltd"/>
    <s v="ELECTRICAL ROOM-B02"/>
    <s v="Padaria Assiciates"/>
    <s v="Halol"/>
    <x v="29"/>
    <d v="2025-05-15T00:00:00"/>
    <x v="11"/>
    <x v="3"/>
    <n v="35.549999999999997"/>
    <d v="2025-05-15T00:00:00"/>
    <n v="0"/>
    <n v="1"/>
    <s v="B"/>
    <n v="5"/>
    <x v="0"/>
  </r>
  <r>
    <s v="May'25"/>
    <s v="501-25-010"/>
    <s v="ND"/>
    <s v="EAST"/>
    <s v="M/s Cosmic Fero Alloy"/>
    <s v="BLDG# 1"/>
    <s v="Anindya Ghaose"/>
    <s v="Borjora -bankura"/>
    <x v="28"/>
    <d v="2025-05-16T00:00:00"/>
    <x v="3"/>
    <x v="2"/>
    <n v="1635.34"/>
    <d v="2025-05-16T00:00:00"/>
    <n v="0"/>
    <n v="4"/>
    <s v="B"/>
    <n v="5"/>
    <x v="0"/>
  </r>
  <r>
    <s v="May'25"/>
    <s v="101-25-019"/>
    <s v="VK"/>
    <s v="CENTRAL"/>
    <s v="M/s Knack Packaging Pvt Ltd"/>
    <s v="BLDG# 1"/>
    <s v="K.R BHAVSAR, A.K BHAVSAR"/>
    <s v="Borisana, Kadi"/>
    <x v="29"/>
    <d v="2025-05-15T00:00:00"/>
    <x v="5"/>
    <x v="3"/>
    <n v="623.65"/>
    <m/>
    <n v="0"/>
    <n v="1"/>
    <s v="B"/>
    <n v="5"/>
    <x v="0"/>
  </r>
  <r>
    <s v="May'25"/>
    <s v="101-25-019"/>
    <s v="VK"/>
    <s v="CENTRAL"/>
    <s v="M/s Knack Packaging Pvt Ltd"/>
    <s v="BLDG# 2"/>
    <s v="K.R BHAVSAR, A.K BHAVSAR"/>
    <s v="Borisana, Kadi"/>
    <x v="29"/>
    <d v="2025-05-16T00:00:00"/>
    <x v="5"/>
    <x v="3"/>
    <n v="91.44"/>
    <d v="2025-05-16T00:00:00"/>
    <n v="0"/>
    <n v="2"/>
    <s v="B"/>
    <n v="5"/>
    <x v="0"/>
  </r>
  <r>
    <s v="May'25"/>
    <s v="101-25-010"/>
    <s v="MM"/>
    <s v="CENTRAL"/>
    <s v="M/s Suyog Electrical Ltd"/>
    <s v="Factory building"/>
    <s v="Padaria Assiciates"/>
    <s v="Halol"/>
    <x v="13"/>
    <d v="2025-04-24T00:00:00"/>
    <x v="11"/>
    <x v="3"/>
    <n v="810.15"/>
    <m/>
    <n v="0"/>
    <n v="2"/>
    <s v="B"/>
    <n v="5"/>
    <x v="0"/>
  </r>
  <r>
    <s v="May'25"/>
    <s v="401-25-018"/>
    <s v="SS"/>
    <s v="NORTH"/>
    <s v="M/S ENROOT IAL ASSET PVT LTD"/>
    <s v="BLDG-1"/>
    <s v="MEP CONSULTANT"/>
    <s v="SANASWADI, DISTRICT PUNE, MAHARASHTRA"/>
    <x v="30"/>
    <d v="2025-05-16T00:00:00"/>
    <x v="6"/>
    <x v="1"/>
    <n v="544.80999999999995"/>
    <d v="2025-05-13T00:00:00"/>
    <n v="0"/>
    <n v="7"/>
    <s v="B"/>
    <n v="5"/>
    <x v="1"/>
  </r>
  <r>
    <s v="May'25"/>
    <s v="401-25-018"/>
    <s v="SS"/>
    <s v="NORTH"/>
    <s v="M/S ENROOT IAL ASSET PVT LTD"/>
    <s v="BLDG-2"/>
    <s v="MEP CONSULTANT"/>
    <s v="SANASWADI, DISTRICT PUNE, MAHARASHTRA"/>
    <x v="30"/>
    <d v="2025-05-16T00:00:00"/>
    <x v="4"/>
    <x v="1"/>
    <n v="733.25"/>
    <d v="2025-05-13T00:00:00"/>
    <n v="0"/>
    <n v="7"/>
    <s v="B"/>
    <n v="5"/>
    <x v="1"/>
  </r>
  <r>
    <s v="May'25"/>
    <s v="401-25-024"/>
    <s v="SS"/>
    <s v="NORTH"/>
    <s v="M/s WELSPUN ONE PVT LTD, HAILEYMANDI-2"/>
    <s v="WAREHOUSE - (BLDG - F)"/>
    <s v="PC DESIGNS PRIVATE LIMITED"/>
    <s v="HAILEYMANDI , HARYANA"/>
    <x v="29"/>
    <d v="2025-05-16T00:00:00"/>
    <x v="0"/>
    <x v="0"/>
    <n v="505.36"/>
    <m/>
    <n v="0"/>
    <n v="2"/>
    <s v="B"/>
    <n v="5"/>
    <x v="0"/>
  </r>
  <r>
    <s v="May'25"/>
    <s v="401-25-024"/>
    <s v="SS"/>
    <s v="NORTH"/>
    <s v="M/s WELSPUN ONE PVT LTD, HAILEYMANDI-2"/>
    <s v="WAREHOUSE - (BLDG - G)"/>
    <s v="PC DESIGNS PRIVATE LIMITED"/>
    <s v="HAILEYMANDI , HARYANA"/>
    <x v="29"/>
    <d v="2025-05-16T00:00:00"/>
    <x v="0"/>
    <x v="0"/>
    <n v="343.29"/>
    <m/>
    <n v="0"/>
    <n v="2"/>
    <s v="B"/>
    <n v="5"/>
    <x v="0"/>
  </r>
  <r>
    <s v="May'25"/>
    <s v="401-25-024"/>
    <s v="SS"/>
    <s v="NORTH"/>
    <s v="M/s WELSPUN ONE PVT LTD, HAILEYMANDI-2"/>
    <s v="WAREHOUSE - (BLDG - H)"/>
    <s v="PC DESIGNS PRIVATE LIMITED"/>
    <s v="HAILEYMANDI , HARYANA"/>
    <x v="29"/>
    <d v="2025-05-16T00:00:00"/>
    <x v="0"/>
    <x v="0"/>
    <n v="1178.81"/>
    <m/>
    <n v="0"/>
    <n v="2"/>
    <s v="B"/>
    <n v="5"/>
    <x v="0"/>
  </r>
  <r>
    <s v="May'25"/>
    <s v="401-25-019"/>
    <s v="GC"/>
    <s v="NORTH"/>
    <s v="M/s Pragati Infra"/>
    <s v="BLDG# B"/>
    <s v="N/A"/>
    <s v="Palwal Haryana"/>
    <x v="31"/>
    <d v="2025-05-16T00:00:00"/>
    <x v="8"/>
    <x v="0"/>
    <n v="1220.99"/>
    <d v="2025-05-22T00:00:00"/>
    <n v="0"/>
    <n v="0"/>
    <s v="B"/>
    <n v="5"/>
    <x v="0"/>
  </r>
  <r>
    <s v="May'25"/>
    <s v="401-25-019"/>
    <s v="GC"/>
    <s v="NORTH"/>
    <s v="M/s Pragati Infra"/>
    <s v="BLDG# F"/>
    <s v="N/A"/>
    <s v="Palwal Haryana"/>
    <x v="31"/>
    <d v="2025-05-16T00:00:00"/>
    <x v="8"/>
    <x v="0"/>
    <n v="286.39"/>
    <d v="2025-05-22T00:00:00"/>
    <n v="0"/>
    <n v="0"/>
    <s v="B"/>
    <n v="5"/>
    <x v="0"/>
  </r>
  <r>
    <s v="May'25"/>
    <s v="401-25-019"/>
    <s v="GC"/>
    <s v="NORTH"/>
    <s v="M/s Pragati Infra"/>
    <s v="BLDG# G"/>
    <s v="N/A"/>
    <s v="Palwal Haryana"/>
    <x v="31"/>
    <d v="2025-05-16T00:00:00"/>
    <x v="8"/>
    <x v="0"/>
    <n v="619.69000000000005"/>
    <d v="2025-05-22T00:00:00"/>
    <n v="0"/>
    <n v="0"/>
    <s v="B"/>
    <n v="5"/>
    <x v="0"/>
  </r>
  <r>
    <s v="May'25"/>
    <s v="101-25-016"/>
    <s v="MS"/>
    <s v="CENTRAL"/>
    <s v="VALUES SPACES REALTORS (SOHNA) PVT LTD HARYANA"/>
    <s v="BLDG# PLANT BUILDING"/>
    <s v="Ducon"/>
    <s v="Vadsar, Kalol"/>
    <x v="21"/>
    <d v="2025-05-19T00:00:00"/>
    <x v="11"/>
    <x v="3"/>
    <n v="225.72"/>
    <d v="2025-05-19T00:00:00"/>
    <n v="0"/>
    <n v="14"/>
    <s v="B"/>
    <n v="5"/>
    <x v="1"/>
  </r>
  <r>
    <s v="May'25"/>
    <s v="101-25-017"/>
    <s v="MS"/>
    <s v="CENTRAL"/>
    <s v="M/s Kumagai for Honda"/>
    <s v="WAREHOUSE"/>
    <s v="Shimzu"/>
    <s v="Vithalapur"/>
    <x v="28"/>
    <d v="2025-05-20T00:00:00"/>
    <x v="16"/>
    <x v="4"/>
    <n v="6890.13"/>
    <m/>
    <n v="0"/>
    <n v="8"/>
    <s v="B"/>
    <n v="5"/>
    <x v="1"/>
  </r>
  <r>
    <s v="May'25"/>
    <s v="101-25-021"/>
    <s v="MM"/>
    <s v="CENTRAL"/>
    <s v="M/s CENTURY PLY"/>
    <s v="BLDG# 01"/>
    <s v="N/A"/>
    <s v="Hoshiyarpur Punjab"/>
    <x v="31"/>
    <d v="2025-05-21T00:00:00"/>
    <x v="12"/>
    <x v="3"/>
    <n v="1311.21"/>
    <m/>
    <n v="0"/>
    <n v="5"/>
    <s v="B"/>
    <n v="5"/>
    <x v="0"/>
  </r>
  <r>
    <s v="May'25"/>
    <s v="401-25-028"/>
    <s v="GC"/>
    <s v="NORTH"/>
    <s v="M/s Prasanto Warehouse"/>
    <s v="BLDG# 01"/>
    <s v="N/A"/>
    <s v="Siliguri"/>
    <x v="32"/>
    <d v="2025-05-22T00:00:00"/>
    <x v="0"/>
    <x v="0"/>
    <n v="253.66"/>
    <d v="2025-05-23T00:00:00"/>
    <n v="0"/>
    <n v="2"/>
    <s v="B"/>
    <n v="5"/>
    <x v="0"/>
  </r>
  <r>
    <s v="May'25"/>
    <s v="401-25-022"/>
    <s v="SM"/>
    <s v="NORTH"/>
    <s v="yule moar india pvt ltd"/>
    <s v="MAIN PLANT SHED(GODOWN)"/>
    <s v="AEN Associates pvt ltd"/>
    <s v="jind(Haryana)"/>
    <x v="27"/>
    <d v="2025-05-22T00:00:00"/>
    <x v="1"/>
    <x v="1"/>
    <n v="64.069999999999993"/>
    <m/>
    <n v="0"/>
    <n v="9"/>
    <s v="B"/>
    <n v="5"/>
    <x v="1"/>
  </r>
  <r>
    <s v="May'25"/>
    <s v="401-25-022"/>
    <s v="SM"/>
    <s v="NORTH"/>
    <s v="yule moar india pvt ltd"/>
    <s v="PARALI SHED"/>
    <s v="AEN Associates pvt ltd"/>
    <s v="jind(Haryana)"/>
    <x v="27"/>
    <d v="2025-05-22T00:00:00"/>
    <x v="1"/>
    <x v="1"/>
    <n v="25.64"/>
    <m/>
    <n v="0"/>
    <n v="9"/>
    <s v="B"/>
    <n v="5"/>
    <x v="1"/>
  </r>
  <r>
    <s v="May'25"/>
    <s v="401-25-022"/>
    <s v="SM"/>
    <s v="NORTH"/>
    <s v="yule moar india pvt ltd"/>
    <s v="REWINDERPAPER MACHINE-B3DESIGN"/>
    <s v="AEN Associates pvt ltd"/>
    <s v="jind(Haryana)"/>
    <x v="27"/>
    <d v="2025-05-22T00:00:00"/>
    <x v="1"/>
    <x v="1"/>
    <n v="210.76"/>
    <m/>
    <n v="0"/>
    <n v="9"/>
    <s v="B"/>
    <n v="5"/>
    <x v="1"/>
  </r>
  <r>
    <s v="May'25"/>
    <s v="201-BQ25-009"/>
    <s v="KD"/>
    <s v="WEST-I"/>
    <s v="M/s AMPLE PARK"/>
    <s v="WAREHOUSE"/>
    <s v="ACE - ANTARKAR CONSULTING ENGINNERS,PUNE"/>
    <s v="CHENNAI"/>
    <x v="32"/>
    <d v="2025-05-22T00:00:00"/>
    <x v="13"/>
    <x v="3"/>
    <n v="602.29"/>
    <m/>
    <n v="0"/>
    <n v="2"/>
    <s v="B"/>
    <n v="5"/>
    <x v="0"/>
  </r>
  <r>
    <s v="May'25"/>
    <s v="501-25-013"/>
    <s v="AM"/>
    <s v="EAST"/>
    <s v="M/s Rungta Mines Ltd"/>
    <s v="BLDG-A-MANUFACTURING"/>
    <s v="N/A"/>
    <s v="Kuju-(Jharkhand)"/>
    <x v="33"/>
    <d v="2025-05-22T00:00:00"/>
    <x v="10"/>
    <x v="2"/>
    <n v="732.06"/>
    <d v="2025-05-23T00:00:00"/>
    <n v="0"/>
    <n v="3"/>
    <s v="A"/>
    <n v="3"/>
    <x v="0"/>
  </r>
  <r>
    <s v="May'25"/>
    <s v="501-25-013"/>
    <s v="AM"/>
    <s v="EAST"/>
    <s v="M/s Rungta Mines Ltd"/>
    <s v="BLDG-B-MANUFACTURING"/>
    <s v="N/A"/>
    <s v="Kuju-(Jharkhand)"/>
    <x v="33"/>
    <d v="2025-05-22T00:00:00"/>
    <x v="10"/>
    <x v="2"/>
    <n v="257.52999999999997"/>
    <d v="2025-05-23T00:00:00"/>
    <n v="0"/>
    <n v="3"/>
    <s v="A"/>
    <n v="3"/>
    <x v="0"/>
  </r>
  <r>
    <s v="May'25"/>
    <s v="101-25-018"/>
    <s v="PP"/>
    <s v="CENTRAL"/>
    <s v="M/s Arihant"/>
    <s v="Factory"/>
    <s v="VMS"/>
    <s v="Tadkeswar, Surat, Gujarat"/>
    <x v="29"/>
    <d v="2025-05-22T00:00:00"/>
    <x v="5"/>
    <x v="3"/>
    <n v="603.15"/>
    <d v="2025-05-26T00:00:00"/>
    <n v="0"/>
    <n v="8"/>
    <s v="C"/>
    <n v="7"/>
    <x v="1"/>
  </r>
  <r>
    <s v="May'25"/>
    <s v="401-25-027"/>
    <s v="GC"/>
    <s v="NORTH"/>
    <s v="M/s Pragati Infra"/>
    <s v="Warehouse 1C"/>
    <s v="N/A"/>
    <s v="Kalyan, Mumbai"/>
    <x v="32"/>
    <d v="2025-05-23T00:00:00"/>
    <x v="8"/>
    <x v="0"/>
    <n v="1699.64"/>
    <d v="2025-05-23T00:00:00"/>
    <n v="0"/>
    <n v="3"/>
    <s v="B"/>
    <n v="5"/>
    <x v="0"/>
  </r>
  <r>
    <s v="May'25"/>
    <s v="401-25-027"/>
    <s v="GC"/>
    <s v="NORTH"/>
    <s v="M/s Pragati Infra"/>
    <s v="Warehouse 1B"/>
    <s v="N/A"/>
    <s v="Kalyan, Mumbai"/>
    <x v="32"/>
    <d v="2025-05-23T00:00:00"/>
    <x v="8"/>
    <x v="0"/>
    <n v="1518.86"/>
    <d v="2025-05-23T00:00:00"/>
    <n v="0"/>
    <n v="3"/>
    <s v="B"/>
    <n v="5"/>
    <x v="0"/>
  </r>
  <r>
    <s v="May'25"/>
    <s v="301-25-004"/>
    <s v="MP"/>
    <s v="WEST-II"/>
    <s v="M/s FAB INDUSTRIES PVT LTD"/>
    <s v="BLDG# 01"/>
    <s v="FAB INDUSTRIES PVT LTD"/>
    <s v="Nashik, MH"/>
    <x v="22"/>
    <d v="2025-05-06T00:00:00"/>
    <x v="0"/>
    <x v="0"/>
    <n v="1067"/>
    <d v="2025-05-06T00:00:00"/>
    <n v="0"/>
    <n v="3"/>
    <s v="C"/>
    <n v="7"/>
    <x v="0"/>
  </r>
  <r>
    <s v="May'25"/>
    <s v="401-25-012"/>
    <s v="GC"/>
    <s v="NORTH"/>
    <s v="M/s Rays Green Energy Manufacturing Pvt Ltd"/>
    <s v="BLDG# 01"/>
    <s v="VMS"/>
    <s v="Narmadapuram, MP"/>
    <x v="20"/>
    <d v="2025-05-02T00:00:00"/>
    <x v="0"/>
    <x v="0"/>
    <n v="2324.23"/>
    <m/>
    <n v="0"/>
    <n v="3"/>
    <s v="C"/>
    <n v="7"/>
    <x v="0"/>
  </r>
  <r>
    <s v="May'25"/>
    <s v="101-25-023"/>
    <s v="PP"/>
    <s v="CENTRAL"/>
    <s v="M/s SKIPPER LIMITED"/>
    <s v="WAREHOUSE"/>
    <s v="S&amp;T"/>
    <s v="ULUBERIA, WESTBENGAL"/>
    <x v="34"/>
    <d v="2025-05-23T00:00:00"/>
    <x v="13"/>
    <x v="3"/>
    <n v="175.15"/>
    <m/>
    <n v="0"/>
    <n v="0"/>
    <s v="B"/>
    <n v="5"/>
    <x v="0"/>
  </r>
  <r>
    <s v="May'25"/>
    <s v="301-25-005"/>
    <s v="MP"/>
    <s v="WEST-II"/>
    <s v="M/s CUMMINS POWER SOLUTION INDIA PVT LTD"/>
    <s v="CHIMNEY STRUCTURE"/>
    <s v="VENKATARAMANAN ASSOCIATES"/>
    <s v="PHALTAN, MH"/>
    <x v="29"/>
    <d v="2025-05-23T00:00:00"/>
    <x v="17"/>
    <x v="0"/>
    <n v="43.2"/>
    <d v="2025-05-23T00:00:00"/>
    <n v="0"/>
    <n v="9"/>
    <s v="B"/>
    <n v="5"/>
    <x v="1"/>
  </r>
  <r>
    <s v="May'25"/>
    <s v="401-25-025"/>
    <s v="SS"/>
    <s v="NORTH"/>
    <s v="Rajesh Kumar &amp; others"/>
    <s v="WAREHOUSE-1"/>
    <s v="N/A"/>
    <s v="Farukhnagar-HR"/>
    <x v="35"/>
    <d v="2025-05-22T00:00:00"/>
    <x v="14"/>
    <x v="3"/>
    <n v="748.32"/>
    <d v="2025-05-22T00:00:00"/>
    <n v="0"/>
    <n v="0"/>
    <s v="B"/>
    <n v="5"/>
    <x v="0"/>
  </r>
  <r>
    <s v="May'25"/>
    <s v="401-25-025"/>
    <s v="SS"/>
    <s v="NORTH"/>
    <s v="Rajesh Kumar &amp; others"/>
    <s v="WAREHOUSE-2"/>
    <s v="N/A"/>
    <s v="Farukhnagar-HR"/>
    <x v="35"/>
    <d v="2025-05-22T00:00:00"/>
    <x v="14"/>
    <x v="3"/>
    <n v="217.38"/>
    <d v="2025-05-22T00:00:00"/>
    <n v="0"/>
    <n v="0"/>
    <s v="B"/>
    <n v="5"/>
    <x v="0"/>
  </r>
  <r>
    <s v="May'25"/>
    <s v="401-BQ25-006"/>
    <s v="GC"/>
    <s v="NORTH"/>
    <s v="M/s City Light-MES"/>
    <s v="BLDG# 01"/>
    <s v="MES"/>
    <s v="Vadodara"/>
    <x v="27"/>
    <d v="2025-05-26T00:00:00"/>
    <x v="0"/>
    <x v="0"/>
    <n v="325.18"/>
    <m/>
    <n v="0"/>
    <n v="13"/>
    <s v="B"/>
    <n v="5"/>
    <x v="1"/>
  </r>
  <r>
    <s v="May'25"/>
    <s v="401-25-026"/>
    <s v="GC"/>
    <s v="NORTH"/>
    <s v="M/s Oswal Cables Pvt.Ltd"/>
    <s v="Factory"/>
    <s v="N/A"/>
    <s v="Jaipur SEZ"/>
    <x v="32"/>
    <d v="2025-05-23T00:00:00"/>
    <x v="4"/>
    <x v="0"/>
    <n v="1208.3599999999999"/>
    <d v="2025-05-30T00:00:00"/>
    <n v="0"/>
    <n v="3"/>
    <s v="B"/>
    <n v="5"/>
    <x v="0"/>
  </r>
  <r>
    <s v="May'25"/>
    <s v="401-25-029"/>
    <s v="GC"/>
    <s v="NORTH"/>
    <s v="WARE HOUSE"/>
    <s v="BLDG# 1"/>
    <s v="N/A"/>
    <s v="USA"/>
    <x v="35"/>
    <d v="2025-05-27T00:00:00"/>
    <x v="3"/>
    <x v="2"/>
    <n v="224.4"/>
    <d v="2025-05-27T00:00:00"/>
    <n v="0"/>
    <n v="5"/>
    <s v="B"/>
    <n v="5"/>
    <x v="0"/>
  </r>
  <r>
    <s v="May'25"/>
    <s v="401-25-015"/>
    <s v="GC"/>
    <s v="NORTH"/>
    <s v="M/s ATHER"/>
    <s v="ASSEMBLY BLOCK"/>
    <s v="VA"/>
    <s v="AURANGABAD"/>
    <x v="35"/>
    <d v="2025-05-27T00:00:00"/>
    <x v="8"/>
    <x v="0"/>
    <n v="4166.9799999999996"/>
    <d v="2025-05-27T00:00:00"/>
    <n v="0"/>
    <n v="5"/>
    <s v="C"/>
    <n v="7"/>
    <x v="0"/>
  </r>
  <r>
    <s v="May'25"/>
    <s v="401-25-015"/>
    <s v="GC"/>
    <s v="NORTH"/>
    <s v="M/s ATHER"/>
    <s v="BATTERY REWORK"/>
    <s v="VA"/>
    <s v="AURANGABAD"/>
    <x v="35"/>
    <d v="2025-05-27T00:00:00"/>
    <x v="8"/>
    <x v="0"/>
    <n v="237.11"/>
    <d v="2025-05-27T00:00:00"/>
    <n v="0"/>
    <n v="5"/>
    <s v="B"/>
    <n v="5"/>
    <x v="0"/>
  </r>
  <r>
    <s v="May'25"/>
    <s v="401-25-015"/>
    <s v="GC"/>
    <s v="NORTH"/>
    <s v="M/s ATHER"/>
    <s v="PAINT SHOP"/>
    <s v="VA"/>
    <s v="AURANGABAD"/>
    <x v="35"/>
    <d v="2025-05-27T00:00:00"/>
    <x v="8"/>
    <x v="0"/>
    <n v="1770.91"/>
    <d v="2025-05-27T00:00:00"/>
    <n v="0"/>
    <n v="5"/>
    <s v="C"/>
    <n v="7"/>
    <x v="0"/>
  </r>
  <r>
    <s v="May'25"/>
    <s v="401-25-015"/>
    <s v="GC"/>
    <s v="NORTH"/>
    <s v="M/s ATHER"/>
    <s v="U3 - SCRAP YARD"/>
    <s v="VA"/>
    <s v="AURANGABAD"/>
    <x v="35"/>
    <d v="2025-05-27T00:00:00"/>
    <x v="8"/>
    <x v="0"/>
    <n v="75.08"/>
    <d v="2025-05-27T00:00:00"/>
    <n v="0"/>
    <n v="5"/>
    <s v="B"/>
    <n v="5"/>
    <x v="0"/>
  </r>
  <r>
    <s v="May'25"/>
    <s v="401-25-015"/>
    <s v="GC"/>
    <s v="NORTH"/>
    <s v="M/s ATHER"/>
    <s v="U4 - HAZARDOUS WASTE STORAGE"/>
    <s v="VA"/>
    <s v="AURANGABAD"/>
    <x v="35"/>
    <d v="2025-05-27T00:00:00"/>
    <x v="8"/>
    <x v="0"/>
    <n v="75.08"/>
    <d v="2025-05-27T00:00:00"/>
    <n v="0"/>
    <n v="5"/>
    <s v="B"/>
    <n v="5"/>
    <x v="0"/>
  </r>
  <r>
    <s v="May'25"/>
    <s v="401-25-023"/>
    <s v="GC"/>
    <s v="NORTH"/>
    <s v="M/s MES- BD Raizada"/>
    <s v="Hangar BLDG"/>
    <s v="N/A"/>
    <s v="Jorhat, assam"/>
    <x v="33"/>
    <d v="2025-05-27T00:00:00"/>
    <x v="8"/>
    <x v="0"/>
    <n v="982.38"/>
    <d v="2025-05-27T00:00:00"/>
    <n v="0"/>
    <n v="8"/>
    <s v="C"/>
    <n v="7"/>
    <x v="1"/>
  </r>
  <r>
    <s v="May'25"/>
    <s v="201-BQ25-001"/>
    <s v="KD"/>
    <s v="WEST-I"/>
    <s v="INDOSPACE_B200"/>
    <m/>
    <s v="N/A"/>
    <s v="NARSAPURA, KA"/>
    <x v="36"/>
    <m/>
    <x v="18"/>
    <x v="5"/>
    <n v="957"/>
    <m/>
    <n v="0"/>
    <n v="0"/>
    <m/>
    <s v=""/>
    <x v="0"/>
  </r>
  <r>
    <s v="May'25"/>
    <s v="201-BQ25-002"/>
    <s v="KD"/>
    <s v="WEST-I"/>
    <s v="AGRATAS ENERGY SOLUTIONS"/>
    <m/>
    <s v="N/A"/>
    <s v="Sanand"/>
    <x v="1"/>
    <d v="2025-04-07T00:00:00"/>
    <x v="18"/>
    <x v="5"/>
    <n v="4872"/>
    <m/>
    <n v="0"/>
    <n v="5"/>
    <m/>
    <s v=""/>
    <x v="0"/>
  </r>
  <r>
    <s v="May'25"/>
    <s v="201-BQ25-003"/>
    <s v="KD"/>
    <s v="WEST-I"/>
    <s v="INDOSPACE_B200"/>
    <m/>
    <s v="N/A"/>
    <s v="NARSAPURA"/>
    <x v="0"/>
    <m/>
    <x v="18"/>
    <x v="5"/>
    <n v="695"/>
    <m/>
    <n v="0"/>
    <n v="-45751"/>
    <m/>
    <s v=""/>
    <x v="0"/>
  </r>
  <r>
    <s v="May'25"/>
    <s v="201-BQ25-004"/>
    <s v="KD"/>
    <s v="WEST-I"/>
    <s v="INDOSPACE_B400"/>
    <m/>
    <s v="N/A"/>
    <s v="Bhiwandi"/>
    <x v="36"/>
    <m/>
    <x v="18"/>
    <x v="5"/>
    <n v="350"/>
    <m/>
    <n v="0"/>
    <n v="0"/>
    <m/>
    <s v=""/>
    <x v="0"/>
  </r>
  <r>
    <s v="May'25"/>
    <s v="201-BQ25-007"/>
    <s v="PG"/>
    <s v="WEST-I"/>
    <s v="SHIMIZU"/>
    <m/>
    <s v="N/A"/>
    <s v="SAMBHAJINAGAR, MH"/>
    <x v="36"/>
    <m/>
    <x v="18"/>
    <x v="5"/>
    <m/>
    <m/>
    <n v="0"/>
    <n v="0"/>
    <m/>
    <s v=""/>
    <x v="0"/>
  </r>
  <r>
    <s v="May'25"/>
    <s v="201-BQ25-008"/>
    <s v="KD"/>
    <s v="WEST-I"/>
    <s v="First Space_B1 (Kona Logistics)"/>
    <s v="Warehousing &amp; Logistics"/>
    <s v="N/A"/>
    <s v="Kolkata, Wb"/>
    <x v="36"/>
    <m/>
    <x v="18"/>
    <x v="5"/>
    <n v="1204"/>
    <m/>
    <n v="0"/>
    <n v="0"/>
    <m/>
    <s v=""/>
    <x v="0"/>
  </r>
  <r>
    <s v="May'25"/>
    <s v="201-25-011"/>
    <s v="DP"/>
    <s v="WEST-I"/>
    <s v="M/s BMD PVT LTD, At:Hathrol, Distt-Sabarkantha"/>
    <s v="BLDG# XX"/>
    <s v="Sijcon Consultants Pvt. Ltd. Ahmedabad"/>
    <s v="Hathrol, Distt-Sabarkantha, HIMATNAGAR"/>
    <x v="35"/>
    <d v="2025-05-27T00:00:00"/>
    <x v="9"/>
    <x v="3"/>
    <n v="150"/>
    <d v="2025-05-27T00:00:00"/>
    <n v="0"/>
    <n v="5"/>
    <s v="B"/>
    <n v="5"/>
    <x v="0"/>
  </r>
  <r>
    <s v="May'25"/>
    <s v="401-25-021"/>
    <s v="SS"/>
    <s v="NORTH"/>
    <s v="M/s Him Infratech"/>
    <s v="BLDG# 01"/>
    <s v="PAREKH"/>
    <s v="Pune"/>
    <x v="37"/>
    <d v="2025-05-28T00:00:00"/>
    <x v="0"/>
    <x v="0"/>
    <n v="394.17"/>
    <d v="2025-05-29T00:00:00"/>
    <n v="0"/>
    <n v="2"/>
    <s v="B"/>
    <n v="5"/>
    <x v="0"/>
  </r>
  <r>
    <s v="May'25"/>
    <s v="101-25-024"/>
    <s v="PT"/>
    <s v="CENTRAL"/>
    <s v="M/s Elixrr Industries Private Limited Malanpur"/>
    <s v="Glue Plant"/>
    <s v="Sijcon Consultants Pvt. Ltd. Ahmedabad"/>
    <s v="Malanpur , Gwalior"/>
    <x v="34"/>
    <d v="2025-05-29T00:00:00"/>
    <x v="5"/>
    <x v="3"/>
    <n v="215.32"/>
    <d v="2025-05-29T00:00:00"/>
    <n v="0"/>
    <n v="6"/>
    <s v="B"/>
    <n v="5"/>
    <x v="1"/>
  </r>
  <r>
    <s v="May'25"/>
    <s v="101-25-025"/>
    <s v="MS"/>
    <s v="CENTRAL"/>
    <s v="M/s Colourflex Laminators Limited"/>
    <s v="Manufacturing Plant"/>
    <s v="VMS"/>
    <s v="Chhatral, Gandhinagar, Gujarat"/>
    <x v="37"/>
    <d v="2025-05-29T00:00:00"/>
    <x v="5"/>
    <x v="3"/>
    <n v="219.87"/>
    <d v="2025-05-31T00:00:00"/>
    <n v="0"/>
    <n v="3"/>
    <s v="C"/>
    <n v="7"/>
    <x v="0"/>
  </r>
  <r>
    <s v="May'25"/>
    <s v="401-25-027"/>
    <s v="GC"/>
    <s v="NORTH"/>
    <s v="M/s Pragati Infra"/>
    <s v="PUMP HOUSE"/>
    <s v="N/A"/>
    <s v="Kalyan, Mumbai"/>
    <x v="38"/>
    <d v="2025-05-29T00:00:00"/>
    <x v="8"/>
    <x v="0"/>
    <n v="27.8"/>
    <d v="2025-05-29T00:00:00"/>
    <n v="0"/>
    <n v="1"/>
    <s v="B"/>
    <n v="5"/>
    <x v="0"/>
  </r>
  <r>
    <s v="May'25"/>
    <s v="101-25-022"/>
    <s v="PP"/>
    <s v="CENTRAL"/>
    <s v="M/s Rishikiran Logistic Pvt Ltd"/>
    <s v="WAREHOUSE"/>
    <s v="PMC"/>
    <s v="Dahej, BHARUCH"/>
    <x v="35"/>
    <d v="2025-05-30T00:00:00"/>
    <x v="11"/>
    <x v="3"/>
    <n v="290.08999999999997"/>
    <d v="2025-05-30T00:00:00"/>
    <n v="0"/>
    <n v="8"/>
    <s v="B"/>
    <n v="5"/>
    <x v="1"/>
  </r>
  <r>
    <s v="May'25"/>
    <s v="501-25-014"/>
    <s v="JK"/>
    <s v="EAST"/>
    <s v="M/s Shakti pack pvt. Ltd."/>
    <s v="BLDG# 1"/>
    <s v="N/A"/>
    <s v="Tangi (Khordha)"/>
    <x v="39"/>
    <d v="2025-05-31T00:00:00"/>
    <x v="3"/>
    <x v="2"/>
    <n v="87.22"/>
    <d v="2025-05-31T00:00:00"/>
    <n v="0"/>
    <n v="2"/>
    <s v="B"/>
    <n v="5"/>
    <x v="0"/>
  </r>
  <r>
    <s v="May'25"/>
    <s v="101-SS25-001"/>
    <s v="MS"/>
    <s v="CENTRAL"/>
    <s v="Welspun Home Solutions Limited."/>
    <s v="Manufacturing &amp; Engineering"/>
    <s v="N/A"/>
    <s v="Anjar, Gujarat, India"/>
    <x v="40"/>
    <d v="2025-05-18T00:00:00"/>
    <x v="19"/>
    <x v="4"/>
    <n v="103"/>
    <m/>
    <n v="0"/>
    <n v="0"/>
    <s v="B"/>
    <n v="5"/>
    <x v="0"/>
  </r>
  <r>
    <s v="May'25"/>
    <s v="101-SS25-002"/>
    <s v="MS"/>
    <s v="CENTRAL"/>
    <s v="Welspun Home Solutions Limited."/>
    <s v="Manufacturing &amp; Engineering"/>
    <s v="N/A"/>
    <s v=" Jamuniya-Khejda, Madhya Pradesh."/>
    <x v="41"/>
    <d v="2025-07-02T00:00:00"/>
    <x v="19"/>
    <x v="4"/>
    <n v="327.517"/>
    <m/>
    <n v="0"/>
    <n v="0"/>
    <s v="B"/>
    <n v="5"/>
    <x v="0"/>
  </r>
  <r>
    <s v="Jun'25"/>
    <s v="101-25-026"/>
    <s v="VK"/>
    <s v="CENTRAL"/>
    <s v="M/s Supple Tek Industries Pvt. Ltd."/>
    <s v="Plant Building"/>
    <s v="Nirman Engineers"/>
    <s v="Mithirohar Taluka, Gandhidham District, Kutch Gujarat"/>
    <x v="42"/>
    <d v="2025-06-02T00:00:00"/>
    <x v="5"/>
    <x v="3"/>
    <n v="796.59"/>
    <d v="2025-06-03T00:00:00"/>
    <n v="0"/>
    <n v="3"/>
    <s v="B"/>
    <n v="5"/>
    <x v="0"/>
  </r>
  <r>
    <s v="Jun'25"/>
    <s v="201-BQ25-010"/>
    <s v="KD"/>
    <s v="WEST-I"/>
    <s v="M/s INDOSPACE LOGISTICS PARK"/>
    <s v="B-500"/>
    <s v="ACE"/>
    <s v="ULLAVUR, CHENNAI, TN"/>
    <x v="43"/>
    <d v="2025-07-24T00:00:00"/>
    <x v="13"/>
    <x v="3"/>
    <n v="921.24"/>
    <m/>
    <n v="0"/>
    <n v="2"/>
    <s v="B"/>
    <n v="5"/>
    <x v="0"/>
  </r>
  <r>
    <s v="Jul'25"/>
    <s v="201-BQ25-011"/>
    <s v="KD"/>
    <s v="WEST-I"/>
    <s v="M/s INDOSPACE LOGISTICS PARK"/>
    <s v="B-400"/>
    <s v="ACE"/>
    <s v="ULLAVUR, CHENNAI, TN"/>
    <x v="43"/>
    <d v="2025-07-24T00:00:00"/>
    <x v="13"/>
    <x v="3"/>
    <n v="341.99"/>
    <m/>
    <n v="0"/>
    <n v="2"/>
    <s v="B"/>
    <n v="5"/>
    <x v="0"/>
  </r>
  <r>
    <s v="Jul'25"/>
    <s v="201-BQ25-012"/>
    <s v="KD"/>
    <s v="WEST-I"/>
    <s v="M/s INDOSPACE LOGISTICS PARK"/>
    <s v="B-1000"/>
    <s v="ACE"/>
    <s v="ULLAVUR, CHENNAI, TN"/>
    <x v="43"/>
    <d v="2025-07-24T00:00:00"/>
    <x v="13"/>
    <x v="3"/>
    <n v="1086.33"/>
    <m/>
    <n v="0"/>
    <n v="2"/>
    <s v="B"/>
    <n v="5"/>
    <x v="0"/>
  </r>
  <r>
    <s v="Jul'25"/>
    <s v="201-BQ25-013"/>
    <s v="KD"/>
    <s v="WEST-I"/>
    <s v="M/s INDOSPACE LOGISTICS PARK"/>
    <s v="B-600"/>
    <s v="ACE"/>
    <s v="ULLAVUR, CHENNAI, TN"/>
    <x v="43"/>
    <d v="2025-07-25T00:00:00"/>
    <x v="11"/>
    <x v="3"/>
    <n v="460.85"/>
    <m/>
    <n v="0"/>
    <n v="3"/>
    <s v="B"/>
    <n v="5"/>
    <x v="0"/>
  </r>
  <r>
    <s v="Jul'25"/>
    <s v="201-BQ25-014"/>
    <s v="KD"/>
    <s v="WEST-I"/>
    <s v="M/s INDOSPACE LOGISTICS PARK"/>
    <s v="B-900"/>
    <s v="ACE"/>
    <s v="ULLAVUR, CHENNAI, TN"/>
    <x v="43"/>
    <d v="2025-07-25T00:00:00"/>
    <x v="11"/>
    <x v="3"/>
    <n v="1703.87"/>
    <m/>
    <n v="0"/>
    <n v="3"/>
    <s v="B"/>
    <n v="5"/>
    <x v="0"/>
  </r>
  <r>
    <s v="Jul'25"/>
    <s v="201-BQ25-015"/>
    <s v="KD"/>
    <s v="WEST-I"/>
    <s v="M/s INDOSPACE LOGISTICS PARK"/>
    <s v="B-200"/>
    <s v="ACE"/>
    <s v="ULLAVUR, CHENNAI, TN"/>
    <x v="43"/>
    <d v="2025-07-25T00:00:00"/>
    <x v="11"/>
    <x v="3"/>
    <n v="367.96"/>
    <m/>
    <n v="0"/>
    <n v="3"/>
    <s v="B"/>
    <n v="5"/>
    <x v="0"/>
  </r>
  <r>
    <s v="Jun'25"/>
    <s v="201-25-012"/>
    <s v="KD"/>
    <s v="WEST-I"/>
    <s v="M/s Horizon Industrial Parks Pvt Ltd (Block-J)"/>
    <s v="BLDG# BLOCK J"/>
    <s v="SSCE Consulting Engineers"/>
    <s v="Dobaspet, karnataka"/>
    <x v="44"/>
    <d v="2025-06-04T00:00:00"/>
    <x v="9"/>
    <x v="3"/>
    <n v="1087"/>
    <d v="2025-06-04T00:00:00"/>
    <n v="0"/>
    <n v="2"/>
    <s v="B"/>
    <n v="5"/>
    <x v="0"/>
  </r>
  <r>
    <s v="Jun'25"/>
    <s v="101-25-030"/>
    <s v="PT"/>
    <s v="CENTRAL"/>
    <s v="SHIVANI CONSTRUCTION"/>
    <s v="BLDG# 1"/>
    <s v="N/A"/>
    <s v="AHMEDABAD"/>
    <x v="45"/>
    <d v="2025-06-04T00:00:00"/>
    <x v="13"/>
    <x v="3"/>
    <n v="215.13"/>
    <m/>
    <n v="0"/>
    <n v="0"/>
    <s v="B"/>
    <n v="5"/>
    <x v="0"/>
  </r>
  <r>
    <s v="Jun'25"/>
    <s v="101-25-028"/>
    <s v="PP"/>
    <s v="CENTRAL"/>
    <s v="M/s Microfiber corp. Pvt Ltd"/>
    <s v="Factory"/>
    <s v="Bharat Gandhi and Associates"/>
    <s v="Silvassa"/>
    <x v="42"/>
    <d v="2025-06-04T00:00:00"/>
    <x v="5"/>
    <x v="3"/>
    <n v="653.41"/>
    <d v="2025-06-05T00:00:00"/>
    <n v="0"/>
    <n v="5"/>
    <s v="C"/>
    <n v="7"/>
    <x v="0"/>
  </r>
  <r>
    <s v="Jun'25"/>
    <s v="401-25-033"/>
    <s v="SS"/>
    <s v="NORTH"/>
    <s v="M/s MNDA INFRASTRUCTURE LLP"/>
    <s v="Manufacturing"/>
    <s v="Studio line"/>
    <s v="Bawal-HR"/>
    <x v="42"/>
    <d v="2025-06-05T00:00:00"/>
    <x v="8"/>
    <x v="0"/>
    <n v="920.2"/>
    <d v="2025-06-05T00:00:00"/>
    <n v="0"/>
    <n v="6"/>
    <s v="B"/>
    <n v="5"/>
    <x v="1"/>
  </r>
  <r>
    <s v="Jun'25"/>
    <s v="201-25-013"/>
    <s v="KD"/>
    <s v="WEST-I"/>
    <s v="M/s Conserve Buildcon"/>
    <s v="BLDG# A"/>
    <s v="Murugu Engineers"/>
    <s v="PUNE-MH"/>
    <x v="46"/>
    <d v="2025-06-06T00:00:00"/>
    <x v="9"/>
    <x v="3"/>
    <n v="715"/>
    <d v="2025-06-06T00:00:00"/>
    <n v="0"/>
    <n v="3"/>
    <s v="B"/>
    <n v="5"/>
    <x v="0"/>
  </r>
  <r>
    <s v="Jun'25"/>
    <s v="201-25-014"/>
    <s v="KD"/>
    <s v="WEST-I"/>
    <s v="M/s Conserve Buildcon"/>
    <s v="BLDG# B"/>
    <s v="Murugu Engineers"/>
    <s v="PUNE-MH"/>
    <x v="46"/>
    <d v="2025-06-06T00:00:00"/>
    <x v="9"/>
    <x v="3"/>
    <n v="810.5"/>
    <d v="2025-06-06T00:00:00"/>
    <n v="0"/>
    <n v="3"/>
    <s v="B"/>
    <n v="5"/>
    <x v="0"/>
  </r>
  <r>
    <s v="Jun'25"/>
    <s v="201-25-015"/>
    <s v="KD"/>
    <s v="WEST-I"/>
    <s v="M/s Conserve Buildcon"/>
    <s v="BLDG# C"/>
    <s v="Murugu Engineers"/>
    <s v="PUNE-MH"/>
    <x v="46"/>
    <d v="2025-06-06T00:00:00"/>
    <x v="9"/>
    <x v="3"/>
    <n v="421"/>
    <d v="2025-06-06T00:00:00"/>
    <n v="0"/>
    <n v="3"/>
    <s v="B"/>
    <n v="5"/>
    <x v="0"/>
  </r>
  <r>
    <s v="Jun'25"/>
    <s v="401-25-034"/>
    <s v="SM"/>
    <s v="NORTH"/>
    <s v="AVS INDUSTRIES LTD"/>
    <s v="FACTORY"/>
    <s v="shilpkaar architects pvt ltd"/>
    <s v="K.K.M.A,GREATER ACCRA(GHANA)"/>
    <x v="44"/>
    <d v="2025-06-05T00:00:00"/>
    <x v="20"/>
    <x v="1"/>
    <n v="631.1"/>
    <m/>
    <n v="0"/>
    <n v="3"/>
    <s v="B"/>
    <n v="5"/>
    <x v="0"/>
  </r>
  <r>
    <s v="Jun'25"/>
    <s v="501-25-015"/>
    <s v="ND"/>
    <s v="EAST"/>
    <s v="M/s Rungta Agency Pvt Ltd"/>
    <s v="BLDG# 1"/>
    <s v="Tata Steel Limited"/>
    <s v="Cuttack, Odisha"/>
    <x v="47"/>
    <d v="2025-06-07T00:00:00"/>
    <x v="3"/>
    <x v="2"/>
    <n v="378.98"/>
    <d v="2025-06-07T00:00:00"/>
    <n v="0"/>
    <n v="2"/>
    <s v="B"/>
    <n v="5"/>
    <x v="0"/>
  </r>
  <r>
    <s v="Jun'25"/>
    <s v="401-25-032"/>
    <s v="GC"/>
    <s v="NORTH"/>
    <s v="M/s NSC_MES"/>
    <s v="Hanger"/>
    <s v="N/A"/>
    <s v="Visakhapatnam"/>
    <x v="42"/>
    <d v="2025-06-07T00:00:00"/>
    <x v="4"/>
    <x v="0"/>
    <n v="491.22"/>
    <m/>
    <n v="0"/>
    <n v="8"/>
    <s v="B"/>
    <n v="5"/>
    <x v="1"/>
  </r>
  <r>
    <s v="Jun'25"/>
    <s v="201-25-016"/>
    <s v="KD"/>
    <s v="WEST-I"/>
    <s v="M/s WEB WERKS"/>
    <s v="BLDG# DG AREA"/>
    <s v="Structwel Designers"/>
    <s v="NOIDA UP"/>
    <x v="47"/>
    <d v="2025-06-07T00:00:00"/>
    <x v="9"/>
    <x v="3"/>
    <n v="665"/>
    <d v="2025-06-10T00:00:00"/>
    <n v="0"/>
    <n v="2"/>
    <s v="D"/>
    <n v="10"/>
    <x v="0"/>
  </r>
  <r>
    <s v="Jun'25"/>
    <s v="501-25-017"/>
    <s v="AM"/>
    <s v="EAST"/>
    <s v="M/s Buidfy Pvt Ltd"/>
    <s v="BLDG# 1"/>
    <s v="N/A"/>
    <s v="Biratnagar (Nepal)"/>
    <x v="48"/>
    <d v="2025-06-10T00:00:00"/>
    <x v="3"/>
    <x v="2"/>
    <n v="326.57"/>
    <d v="2025-06-10T00:00:00"/>
    <n v="0"/>
    <n v="4"/>
    <s v="B"/>
    <n v="5"/>
    <x v="0"/>
  </r>
  <r>
    <s v="Jun'25"/>
    <s v="101-25-032"/>
    <s v="PP"/>
    <s v="CENTRAL"/>
    <s v="M/s Altamount road property private limited."/>
    <s v="Manufacturing Unit-1"/>
    <s v="Architect United"/>
    <s v="Ambernath, Thane"/>
    <x v="49"/>
    <d v="2025-06-10T00:00:00"/>
    <x v="14"/>
    <x v="3"/>
    <n v="829.34"/>
    <d v="2025-06-11T00:00:00"/>
    <n v="0"/>
    <n v="3"/>
    <s v="B"/>
    <n v="5"/>
    <x v="0"/>
  </r>
  <r>
    <s v="Jun'25"/>
    <s v="101-25-032"/>
    <s v="PP"/>
    <s v="CENTRAL"/>
    <s v="M/s Altamount road property private limited."/>
    <s v="BLDG #02"/>
    <s v="Architect United"/>
    <s v="Ambernath, Thane"/>
    <x v="50"/>
    <d v="2025-06-10T00:00:00"/>
    <x v="14"/>
    <x v="3"/>
    <n v="1363.8"/>
    <d v="2025-06-11T00:00:00"/>
    <n v="0"/>
    <n v="1"/>
    <s v="B"/>
    <n v="5"/>
    <x v="0"/>
  </r>
  <r>
    <s v="Jun'25"/>
    <s v="101-25-033"/>
    <s v="MM"/>
    <s v="CENTRAL"/>
    <s v="Atlanta"/>
    <s v="MFG"/>
    <s v="Vyom consultant"/>
    <s v="Near Vasad,Vadodara"/>
    <x v="49"/>
    <d v="2025-06-11T00:00:00"/>
    <x v="1"/>
    <x v="1"/>
    <n v="405.65"/>
    <m/>
    <n v="0"/>
    <n v="4"/>
    <s v="B"/>
    <n v="5"/>
    <x v="0"/>
  </r>
  <r>
    <s v="Jun'25"/>
    <s v="101-25-031"/>
    <s v="PP"/>
    <s v="CENTRAL"/>
    <s v="M/s Viatrix Engineering and Plastics LLP"/>
    <s v="WAREHOUSE"/>
    <s v="S&amp;T"/>
    <s v="Bamangam,Vadodara"/>
    <x v="49"/>
    <d v="2025-06-11T00:00:00"/>
    <x v="13"/>
    <x v="3"/>
    <n v="386.17"/>
    <d v="2025-06-11T00:00:00"/>
    <n v="0"/>
    <n v="4"/>
    <s v="B"/>
    <n v="5"/>
    <x v="0"/>
  </r>
  <r>
    <s v="Jun'25"/>
    <s v="101-25-034"/>
    <s v="VK"/>
    <s v="CENTRAL"/>
    <s v="M/s ADANI KUTCH COPPER LIMITED"/>
    <s v="BLDG-OFC_Process Shed"/>
    <s v="TAKVIKASH ENGINEERING PRIVATE LIMITED"/>
    <s v="MUNDRA, GUJARAT"/>
    <x v="50"/>
    <d v="2025-06-12T00:00:00"/>
    <x v="2"/>
    <x v="3"/>
    <n v="291.95"/>
    <d v="2025-06-12T00:00:00"/>
    <n v="0"/>
    <n v="3"/>
    <s v="A"/>
    <n v="3"/>
    <x v="0"/>
  </r>
  <r>
    <s v="Jun'25"/>
    <s v="401-25-035"/>
    <s v="SM"/>
    <s v="NORTH"/>
    <s v="NAHAR INDUSTRIAL ENTERPRISES LTD"/>
    <s v="BLDG# XX"/>
    <s v="Frame work"/>
    <s v="varanasi(U.P)"/>
    <x v="51"/>
    <d v="2025-06-11T00:00:00"/>
    <x v="6"/>
    <x v="1"/>
    <n v="435.55"/>
    <m/>
    <n v="0"/>
    <n v="1"/>
    <s v="B"/>
    <n v="5"/>
    <x v="0"/>
  </r>
  <r>
    <s v="Jun'25"/>
    <s v="101-25-029"/>
    <s v="MS"/>
    <s v="CENTRAL"/>
    <s v="M/s Involt Energy"/>
    <s v="Warehouse"/>
    <s v="S3M"/>
    <s v="Mitana, Tankara, Rajkot, Gujarat"/>
    <x v="46"/>
    <d v="2025-06-12T00:00:00"/>
    <x v="5"/>
    <x v="3"/>
    <n v="180.68"/>
    <d v="2025-06-12T00:00:00"/>
    <n v="0"/>
    <n v="9"/>
    <s v="B"/>
    <n v="5"/>
    <x v="1"/>
  </r>
  <r>
    <s v="Jun'25"/>
    <s v="101-25-029"/>
    <s v="MS"/>
    <s v="CENTRAL"/>
    <s v="M/s Involt Energy"/>
    <s v="Main Plant Building"/>
    <s v="S3M"/>
    <s v="Mitana, Tankara, Rajkot, Gujarat"/>
    <x v="46"/>
    <d v="2025-06-12T00:00:00"/>
    <x v="5"/>
    <x v="3"/>
    <n v="2097"/>
    <d v="2025-06-12T00:00:00"/>
    <n v="0"/>
    <n v="9"/>
    <s v="D"/>
    <n v="10"/>
    <x v="0"/>
  </r>
  <r>
    <s v="Jun'25"/>
    <s v="101-25-035"/>
    <s v="MS"/>
    <s v="CENTRAL"/>
    <s v="M/s XXXXX"/>
    <s v="BLDG# 1"/>
    <s v="N/A"/>
    <s v="Vithalapur"/>
    <x v="52"/>
    <d v="2025-06-17T00:00:00"/>
    <x v="3"/>
    <x v="3"/>
    <n v="114.15"/>
    <m/>
    <n v="0"/>
    <n v="0"/>
    <s v="B"/>
    <n v="5"/>
    <x v="0"/>
  </r>
  <r>
    <s v="Jun'25"/>
    <s v="101-25-027"/>
    <s v="MM"/>
    <s v="CENTRAL"/>
    <s v="M/s TECHNICAL ASSOCIATES"/>
    <s v="BLDG# XX"/>
    <s v="S&amp;T"/>
    <s v="LUCKNOW"/>
    <x v="53"/>
    <d v="2025-06-18T00:00:00"/>
    <x v="9"/>
    <x v="3"/>
    <n v="4002.4"/>
    <d v="2025-06-19T00:00:00"/>
    <n v="0"/>
    <n v="4"/>
    <s v="D"/>
    <n v="10"/>
    <x v="0"/>
  </r>
  <r>
    <s v="Jun'25"/>
    <s v="501-25-016"/>
    <s v="AM"/>
    <s v="EAST"/>
    <s v="M/s Rungta Mines Ltd"/>
    <s v="Rolling mill"/>
    <s v="N/A"/>
    <s v="Chaibasa (Jharkhand)"/>
    <x v="54"/>
    <d v="2025-06-19T00:00:00"/>
    <x v="10"/>
    <x v="2"/>
    <n v="3905.23"/>
    <d v="2025-06-19T00:00:00"/>
    <n v="0"/>
    <n v="3"/>
    <s v="C"/>
    <n v="7"/>
    <x v="0"/>
  </r>
  <r>
    <s v="Jun'25"/>
    <s v="401-25-037"/>
    <s v="SS"/>
    <s v="NORTH"/>
    <s v="M/s Jindal products Pvt Ltd"/>
    <s v="Manufacturing"/>
    <s v="Shilpkar Architect"/>
    <s v="Jhajjar-HR"/>
    <x v="54"/>
    <d v="2025-06-19T00:00:00"/>
    <x v="8"/>
    <x v="0"/>
    <n v="1434.58"/>
    <d v="2025-06-19T00:00:00"/>
    <n v="0"/>
    <n v="3"/>
    <s v="B"/>
    <n v="5"/>
    <x v="0"/>
  </r>
  <r>
    <s v="Jun'25"/>
    <s v="501-25-018"/>
    <s v="AM"/>
    <s v="EAST"/>
    <s v="M/s Lalit Goyal"/>
    <s v="BLDG# 1"/>
    <s v="N/A"/>
    <s v="Amta (West Bengal)"/>
    <x v="55"/>
    <d v="2025-06-23T00:00:00"/>
    <x v="3"/>
    <x v="2"/>
    <n v="316.33999999999997"/>
    <d v="2025-06-23T00:00:00"/>
    <n v="0"/>
    <n v="4"/>
    <s v="B"/>
    <n v="5"/>
    <x v="0"/>
  </r>
  <r>
    <s v="Jun'25"/>
    <s v="401-25-038"/>
    <s v="SM"/>
    <s v="NORTH"/>
    <s v="BALAJI MICRO PRECISION PVT LTD"/>
    <s v="BLDG# 01"/>
    <s v="N/A"/>
    <s v="Bhopal(M.P"/>
    <x v="56"/>
    <d v="2025-06-23T00:00:00"/>
    <x v="16"/>
    <x v="4"/>
    <n v="168.93"/>
    <m/>
    <n v="0"/>
    <n v="0"/>
    <s v="B"/>
    <n v="5"/>
    <x v="0"/>
  </r>
  <r>
    <s v="Jun'25"/>
    <s v="201-25-017"/>
    <s v="DS"/>
    <s v="WEST-I"/>
    <s v="Agratas Energy Storage Solutions Private Limited"/>
    <s v="CABLE TRAY"/>
    <s v="TATA Consulting Engineers Limited"/>
    <s v="SANAND"/>
    <x v="1"/>
    <d v="2025-04-02T00:00:00"/>
    <x v="13"/>
    <x v="3"/>
    <n v="1348.5"/>
    <m/>
    <n v="0"/>
    <n v="0"/>
    <s v="B"/>
    <n v="5"/>
    <x v="0"/>
  </r>
  <r>
    <s v="Jun'25"/>
    <s v="401-25-030"/>
    <s v="SM"/>
    <s v="NORTH"/>
    <s v="Palasbari warehouse"/>
    <s v="WAREHOUSE"/>
    <s v="harpal singh associates"/>
    <s v="guwahati(Assam)"/>
    <x v="57"/>
    <d v="2025-06-26T00:00:00"/>
    <x v="1"/>
    <x v="1"/>
    <n v="562.23"/>
    <m/>
    <n v="0"/>
    <n v="6"/>
    <s v="B"/>
    <n v="5"/>
    <x v="1"/>
  </r>
  <r>
    <s v="Jun'25"/>
    <s v="401-25-039"/>
    <s v="SM"/>
    <s v="NORTH"/>
    <s v="M/s MACHINO PLASTICS"/>
    <s v="BLDG# FACTORY"/>
    <s v="STUDIOLINE DESIGN ARCHITECTS"/>
    <s v="SURENDRANAGAR (GUJARAT)"/>
    <x v="57"/>
    <d v="2025-06-25T00:00:00"/>
    <x v="2"/>
    <x v="1"/>
    <n v="165.74"/>
    <m/>
    <n v="0"/>
    <n v="5"/>
    <s v="B"/>
    <n v="5"/>
    <x v="0"/>
  </r>
  <r>
    <s v="Jun'25"/>
    <s v="401-25-040"/>
    <s v="SS"/>
    <s v="NORTH"/>
    <s v="M/s Minda Infrastructure LLP"/>
    <s v="Manufacturing"/>
    <s v="Jaym Consultant"/>
    <s v="Khed-MH"/>
    <x v="56"/>
    <d v="2025-06-25T00:00:00"/>
    <x v="8"/>
    <x v="0"/>
    <n v="672.1"/>
    <d v="2025-06-25T00:00:00"/>
    <n v="0"/>
    <n v="2"/>
    <s v="B"/>
    <n v="5"/>
    <x v="0"/>
  </r>
  <r>
    <s v="Jun'25"/>
    <s v="501-25-019"/>
    <s v="AM"/>
    <s v="EAST"/>
    <s v="M/s Rungta Mines Ltd"/>
    <s v="BLDG# A"/>
    <s v="Maknan Consultancy Pvt Ltd"/>
    <s v="Dhenkanal (Odisha)"/>
    <x v="56"/>
    <d v="2025-06-27T00:00:00"/>
    <x v="3"/>
    <x v="2"/>
    <n v="648.75"/>
    <d v="2025-06-27T00:00:00"/>
    <n v="0"/>
    <n v="4"/>
    <s v="B"/>
    <n v="5"/>
    <x v="0"/>
  </r>
  <r>
    <s v="Jun'25"/>
    <s v="101-25-038"/>
    <s v="MM"/>
    <s v="CENTRAL"/>
    <s v="M/s L&amp;T"/>
    <s v="WAREHOUSE"/>
    <s v="S&amp;T"/>
    <s v="NAVSARI"/>
    <x v="58"/>
    <d v="2025-06-27T00:00:00"/>
    <x v="13"/>
    <x v="3"/>
    <n v="167.43"/>
    <m/>
    <n v="0"/>
    <n v="1"/>
    <s v="B"/>
    <n v="5"/>
    <x v="0"/>
  </r>
  <r>
    <s v="Jun'25"/>
    <s v="301-25-007"/>
    <s v="MP"/>
    <s v="WEST-II"/>
    <s v="M/s Vikram Logistics Park"/>
    <s v="WARE HOUSE"/>
    <s v="VENKATARAMANAN ASSOCIATES"/>
    <s v="Nashik, MH"/>
    <x v="56"/>
    <d v="2025-06-27T00:00:00"/>
    <x v="4"/>
    <x v="0"/>
    <n v="1235.8699999999999"/>
    <d v="2025-06-27T00:00:00"/>
    <n v="0"/>
    <n v="4"/>
    <s v="B"/>
    <n v="5"/>
    <x v="0"/>
  </r>
  <r>
    <s v="Jun'25"/>
    <s v="201-25-020"/>
    <s v="DS"/>
    <s v="WEST-I"/>
    <s v="NAVAYUGA ENGINEERING COMPANY LTD,"/>
    <s v="B01- CASTING YARD"/>
    <s v="N/A"/>
    <s v="THANE, MAHARASHTRA"/>
    <x v="59"/>
    <d v="2025-06-27T00:00:00"/>
    <x v="14"/>
    <x v="3"/>
    <n v="444.5"/>
    <d v="2025-06-27T00:00:00"/>
    <n v="0"/>
    <n v="2"/>
    <s v="B"/>
    <n v="5"/>
    <x v="0"/>
  </r>
  <r>
    <s v="Jun'25"/>
    <s v="201-25-020"/>
    <s v="DS"/>
    <s v="WEST-I"/>
    <s v="NAVAYUGA ENGINEERING COMPANY LTD,"/>
    <s v="B02- CASTING YARD"/>
    <s v="N/A"/>
    <s v="THANE, MAHARASHTRA"/>
    <x v="59"/>
    <d v="2025-06-27T00:00:00"/>
    <x v="14"/>
    <x v="3"/>
    <n v="648.9"/>
    <d v="2025-06-27T00:00:00"/>
    <n v="0"/>
    <n v="2"/>
    <s v="B"/>
    <n v="5"/>
    <x v="0"/>
  </r>
  <r>
    <s v="Jun'25"/>
    <s v="201-25-020"/>
    <s v="DS"/>
    <s v="WEST-I"/>
    <s v="NAVAYUGA ENGINEERING COMPANY LTD,"/>
    <s v="B03- CASTING YARD"/>
    <s v="N/A"/>
    <s v="THANE, MAHARASHTRA"/>
    <x v="59"/>
    <d v="2025-06-29T00:00:00"/>
    <x v="14"/>
    <x v="3"/>
    <n v="233.91"/>
    <d v="2025-06-27T00:00:00"/>
    <n v="0"/>
    <n v="4"/>
    <s v="B"/>
    <n v="5"/>
    <x v="0"/>
  </r>
  <r>
    <s v="Jun'25"/>
    <s v="401-25-036"/>
    <s v="SS"/>
    <s v="NORTH"/>
    <s v="M/s Minda Infrastructure LLP (NIDEC)"/>
    <s v="MAIN FACTORY BLDG"/>
    <s v="Karma Consultant"/>
    <s v="Aurangabad-MH"/>
    <x v="54"/>
    <d v="2025-06-30T00:00:00"/>
    <x v="0"/>
    <x v="0"/>
    <n v="2544.4299999999998"/>
    <d v="2025-06-30T00:00:00"/>
    <n v="0"/>
    <n v="14"/>
    <s v="B"/>
    <n v="5"/>
    <x v="1"/>
  </r>
  <r>
    <s v="Jun'25"/>
    <s v="401-25-041"/>
    <s v="SS"/>
    <s v="NORTH"/>
    <s v="M/s Sigma Corporation Pvt Ltd"/>
    <s v="BLDG_A"/>
    <s v="Studio Line"/>
    <s v="Gurgugram-HR"/>
    <x v="60"/>
    <d v="2025-06-30T00:00:00"/>
    <x v="17"/>
    <x v="0"/>
    <n v="168.74"/>
    <d v="2025-06-30T00:00:00"/>
    <n v="0"/>
    <n v="6"/>
    <s v="B"/>
    <n v="5"/>
    <x v="1"/>
  </r>
  <r>
    <s v="Jun'25"/>
    <s v="401-25-041"/>
    <s v="SS"/>
    <s v="NORTH"/>
    <s v="M/s Sigma Corporation Pvt Ltd"/>
    <s v="BLDG_B"/>
    <s v="Studio Line"/>
    <s v="Gurgugram-HR"/>
    <x v="60"/>
    <d v="2025-06-30T00:00:00"/>
    <x v="17"/>
    <x v="0"/>
    <n v="127.03"/>
    <d v="2025-06-30T00:00:00"/>
    <n v="0"/>
    <n v="6"/>
    <s v="B"/>
    <n v="5"/>
    <x v="1"/>
  </r>
  <r>
    <s v="Jun'25"/>
    <s v="401-25-041"/>
    <s v="SS"/>
    <s v="NORTH"/>
    <s v="M/s Sigma Corporation Pvt Ltd"/>
    <s v="BLDG_C"/>
    <s v="Studio Line"/>
    <s v="Gurgugram-HR"/>
    <x v="60"/>
    <d v="2025-06-30T00:00:00"/>
    <x v="17"/>
    <x v="0"/>
    <n v="117.66"/>
    <d v="2025-06-30T00:00:00"/>
    <n v="0"/>
    <n v="6"/>
    <s v="B"/>
    <n v="5"/>
    <x v="1"/>
  </r>
  <r>
    <s v="Jul'25"/>
    <s v="501-25-020"/>
    <s v="ND"/>
    <s v="EAST"/>
    <s v="M/s TSDPL"/>
    <s v="BLDG# 01 Manufacturing Unit"/>
    <s v="TCE"/>
    <s v="JAMSHEDPUR, JHARKHAND"/>
    <x v="59"/>
    <d v="2025-07-01T00:00:00"/>
    <x v="7"/>
    <x v="2"/>
    <n v="814.92"/>
    <d v="2025-07-01T00:00:00"/>
    <n v="0"/>
    <n v="6"/>
    <s v="B"/>
    <n v="5"/>
    <x v="1"/>
  </r>
  <r>
    <s v="Jul'25"/>
    <s v="501-25-021"/>
    <s v="JK"/>
    <s v="EAST"/>
    <s v="M/s SHRI BAJRANG POWER &amp; METALLICS LTD"/>
    <s v="Storage &amp; Maintainance unit"/>
    <s v="N/A"/>
    <s v="Khordha, ODISHA"/>
    <x v="61"/>
    <d v="2025-07-03T00:00:00"/>
    <x v="10"/>
    <x v="2"/>
    <n v="205.41"/>
    <d v="2025-07-03T00:00:00"/>
    <n v="0"/>
    <n v="3"/>
    <s v="B"/>
    <n v="5"/>
    <x v="0"/>
  </r>
  <r>
    <s v="Jul'25"/>
    <s v="201-25-018"/>
    <s v="DS"/>
    <s v="WEST-I"/>
    <s v="SHAPOORJI - Sangam Solar project"/>
    <s v="FG WAREHOUSE (M03)"/>
    <s v="TCE"/>
    <s v="NAGPUR,MH"/>
    <x v="60"/>
    <d v="2025-07-03T00:00:00"/>
    <x v="0"/>
    <x v="3"/>
    <n v="4473.42"/>
    <m/>
    <n v="0"/>
    <n v="9"/>
    <s v="C"/>
    <n v="7"/>
    <x v="1"/>
  </r>
  <r>
    <s v="Jul'25"/>
    <s v="201-25-018"/>
    <s v="DS"/>
    <s v="WEST-I"/>
    <s v="SHAPOORJI - Sangam Solar project"/>
    <s v="WAFER MANUFACTURING AREA (W03)"/>
    <s v="TCE"/>
    <s v="NAGPUR,MH"/>
    <x v="60"/>
    <d v="2025-07-03T00:00:00"/>
    <x v="0"/>
    <x v="3"/>
    <n v="3145.02"/>
    <m/>
    <n v="0"/>
    <n v="9"/>
    <s v="C"/>
    <n v="7"/>
    <x v="1"/>
  </r>
  <r>
    <s v="Jul'25"/>
    <s v="201-25-018"/>
    <s v="DS"/>
    <s v="WEST-I"/>
    <s v="SHAPOORJI - Sangam Solar project"/>
    <s v="CELL BLDG -C01"/>
    <s v="TCE"/>
    <s v="NAGPUR,MH"/>
    <x v="60"/>
    <d v="2025-07-03T00:00:00"/>
    <x v="5"/>
    <x v="3"/>
    <n v="12908.58"/>
    <m/>
    <n v="0"/>
    <n v="9"/>
    <s v="D"/>
    <n v="10"/>
    <x v="0"/>
  </r>
  <r>
    <s v="Jul'25"/>
    <s v="201-25-018"/>
    <s v="DS"/>
    <s v="WEST-I"/>
    <s v="SHAPOORJI - Sangam Solar project"/>
    <s v="GWS (MO4)"/>
    <s v="TCE"/>
    <s v="NAGPUR,MH"/>
    <x v="60"/>
    <d v="2025-07-03T00:00:00"/>
    <x v="17"/>
    <x v="3"/>
    <n v="172.96"/>
    <m/>
    <n v="0"/>
    <n v="9"/>
    <s v="A"/>
    <n v="3"/>
    <x v="1"/>
  </r>
  <r>
    <s v="Jul'25"/>
    <s v="201-25-018"/>
    <s v="DS"/>
    <s v="WEST-I"/>
    <s v="SHAPOORJI - Sangam Solar project"/>
    <s v="RAW MATERIAL (WO1)"/>
    <s v="TCE"/>
    <s v="NAGPUR,MH"/>
    <x v="60"/>
    <d v="2025-07-03T00:00:00"/>
    <x v="4"/>
    <x v="3"/>
    <n v="2740.4"/>
    <m/>
    <n v="0"/>
    <n v="9"/>
    <s v="B"/>
    <n v="5"/>
    <x v="1"/>
  </r>
  <r>
    <s v="Jul'25"/>
    <s v="201-25-018"/>
    <s v="DS"/>
    <s v="WEST-I"/>
    <s v="SHAPOORJI - Sangam Solar project"/>
    <s v="INGOT WAREHOUSE (W02)"/>
    <s v="TCE"/>
    <s v="NAGPUR,MH"/>
    <x v="60"/>
    <d v="2025-07-03T00:00:00"/>
    <x v="2"/>
    <x v="3"/>
    <n v="9895.73"/>
    <m/>
    <n v="0"/>
    <n v="9"/>
    <s v="D"/>
    <n v="10"/>
    <x v="0"/>
  </r>
  <r>
    <s v="Jul'25"/>
    <s v="201-25-018"/>
    <s v="DS"/>
    <s v="WEST-I"/>
    <s v="SHAPOORJI - Sangam Solar project"/>
    <s v="IN PROCESS WARE HOUSE (WO6)"/>
    <s v="TCE"/>
    <s v="NAGPUR,MH"/>
    <x v="60"/>
    <d v="2025-07-03T00:00:00"/>
    <x v="5"/>
    <x v="3"/>
    <n v="1414.49"/>
    <m/>
    <n v="0"/>
    <n v="9"/>
    <s v="C"/>
    <n v="7"/>
    <x v="1"/>
  </r>
  <r>
    <s v="Jul'25"/>
    <s v="101-25-037"/>
    <s v="PP"/>
    <s v="CENTRAL"/>
    <s v="M/s INOX Air Products"/>
    <s v="Factory"/>
    <s v="S&amp;T"/>
    <s v="Dariba Rajastan"/>
    <x v="59"/>
    <d v="2025-07-03T00:00:00"/>
    <x v="5"/>
    <x v="3"/>
    <n v="47.82"/>
    <d v="2025-07-03T00:00:00"/>
    <n v="0"/>
    <n v="8"/>
    <s v="B"/>
    <n v="5"/>
    <x v="1"/>
  </r>
  <r>
    <s v="Jul'25"/>
    <s v="201-25-021"/>
    <s v="DS"/>
    <s v="WEST-I"/>
    <s v="M/s JSW -Refractory Shed,"/>
    <s v="BLDG# 01"/>
    <s v="N/A"/>
    <s v="Vijaynagar, KA"/>
    <x v="41"/>
    <d v="2025-07-04T00:00:00"/>
    <x v="0"/>
    <x v="3"/>
    <n v="183.26"/>
    <d v="2025-07-04T00:00:00"/>
    <n v="0"/>
    <n v="2"/>
    <s v="B"/>
    <n v="5"/>
    <x v="0"/>
  </r>
  <r>
    <s v="Jul'25"/>
    <s v="101-25-040"/>
    <s v="PP"/>
    <s v="CENTRAL"/>
    <s v="M/s ALCU Industries Pvt Ltd"/>
    <s v="WAREHOUSE"/>
    <s v="S &amp; T"/>
    <s v="ANAND"/>
    <x v="62"/>
    <d v="2025-07-04T00:00:00"/>
    <x v="13"/>
    <x v="3"/>
    <n v="393.78"/>
    <m/>
    <n v="0"/>
    <n v="3"/>
    <s v="C"/>
    <n v="7"/>
    <x v="0"/>
  </r>
  <r>
    <s v="Jul'25"/>
    <s v="201-25-019"/>
    <s v="DS"/>
    <s v="WEST-I"/>
    <s v="M/s AVIGNA PRIVATE LIMITED"/>
    <s v="BLDG# 1 (Warehouse)"/>
    <s v="RSB ARCH PROJECT CONSULTANTS PVT LTD"/>
    <s v="Denkaniokotai, Krishnagiri, TN"/>
    <x v="59"/>
    <d v="2025-07-05T00:00:00"/>
    <x v="9"/>
    <x v="3"/>
    <n v="761"/>
    <d v="2025-07-01T00:00:00"/>
    <n v="0"/>
    <n v="10"/>
    <s v="B"/>
    <n v="5"/>
    <x v="1"/>
  </r>
  <r>
    <s v="Jul'25"/>
    <s v="201-25-019"/>
    <s v="DS"/>
    <s v="WEST-I"/>
    <s v="M/s AVIGNA PRIVATE LIMITED"/>
    <s v="BLDG# 2 (Warehouse)"/>
    <s v="RSB ARCH PROJECT CONSULTANTS PVT LTD"/>
    <s v="Denkaniokotai, Krishnagiri, TN"/>
    <x v="59"/>
    <d v="2025-07-05T00:00:00"/>
    <x v="9"/>
    <x v="3"/>
    <n v="945"/>
    <d v="2025-07-01T00:00:00"/>
    <n v="0"/>
    <n v="10"/>
    <s v="B"/>
    <n v="5"/>
    <x v="1"/>
  </r>
  <r>
    <s v="Jul'25"/>
    <s v="201-25-019"/>
    <s v="DS"/>
    <s v="WEST-I"/>
    <s v="M/s AVIGNA PRIVATE LIMITED"/>
    <s v="BLDG# 3 (Warehouse)"/>
    <s v="RSB ARCH PROJECT CONSULTANTS PVT LTD"/>
    <s v="Denkaniokotai, Krishnagiri, TN"/>
    <x v="59"/>
    <d v="2025-07-05T00:00:00"/>
    <x v="9"/>
    <x v="3"/>
    <n v="388.5"/>
    <d v="2025-07-01T00:00:00"/>
    <n v="0"/>
    <n v="10"/>
    <s v="B"/>
    <n v="5"/>
    <x v="1"/>
  </r>
  <r>
    <s v="Jul'25"/>
    <s v="201-25-019"/>
    <s v="DS"/>
    <s v="WEST-I"/>
    <s v="M/s AVIGNA PRIVATE LIMITED"/>
    <s v="BLDG# 4 (Warehouse)"/>
    <s v="RSB ARCH PROJECT CONSULTANTS PVT LTD"/>
    <s v="Denkaniokotai, Krishnagiri, TN"/>
    <x v="59"/>
    <d v="2025-07-05T00:00:00"/>
    <x v="9"/>
    <x v="3"/>
    <n v="745"/>
    <d v="2025-07-01T00:00:00"/>
    <n v="0"/>
    <n v="10"/>
    <s v="B"/>
    <n v="5"/>
    <x v="1"/>
  </r>
  <r>
    <s v="Jun'25"/>
    <s v="101-25-036"/>
    <s v="MS"/>
    <s v="CENTRAL"/>
    <s v="M/s ISCON BALAJI"/>
    <s v="WAREHOUSE"/>
    <s v="VMS"/>
    <s v="Govana, patan, Gujarat"/>
    <x v="63"/>
    <d v="2025-06-20T00:00:00"/>
    <x v="13"/>
    <x v="3"/>
    <n v="197.61"/>
    <m/>
    <n v="0"/>
    <n v="2"/>
    <s v="B"/>
    <n v="5"/>
    <x v="0"/>
  </r>
  <r>
    <s v="Jul'25"/>
    <s v="101-25-041"/>
    <s v="MM"/>
    <s v="CENTRAL"/>
    <s v="M/s TORRECID"/>
    <s v="BLDG# PHASE-1"/>
    <s v="S&amp;T"/>
    <s v="SAVLI"/>
    <x v="64"/>
    <d v="2025-07-08T00:00:00"/>
    <x v="9"/>
    <x v="3"/>
    <n v="569"/>
    <m/>
    <n v="0"/>
    <n v="3"/>
    <s v="C"/>
    <n v="7"/>
    <x v="0"/>
  </r>
  <r>
    <s v="Jul'25"/>
    <s v="101-25-041"/>
    <s v="MM"/>
    <s v="CENTRAL"/>
    <s v="M/s TORRECID"/>
    <s v="BLDG# PHASE-2 &amp; 3"/>
    <s v="S&amp;T"/>
    <s v="SAVLI"/>
    <x v="64"/>
    <d v="2025-07-08T00:00:00"/>
    <x v="9"/>
    <x v="3"/>
    <n v="606"/>
    <m/>
    <n v="0"/>
    <n v="3"/>
    <s v="C"/>
    <n v="7"/>
    <x v="0"/>
  </r>
  <r>
    <s v="Jul'25"/>
    <s v="501-25-022"/>
    <s v="JK"/>
    <s v="EAST"/>
    <s v="M/S Sandhu Tubes"/>
    <s v="Steel Storage area -01"/>
    <s v="N/A"/>
    <s v="Kalinga nagar, Jajpur, OD"/>
    <x v="65"/>
    <d v="2025-07-08T00:00:00"/>
    <x v="7"/>
    <x v="2"/>
    <n v="1337.55"/>
    <d v="2025-07-08T00:00:00"/>
    <n v="0"/>
    <n v="4"/>
    <s v="B"/>
    <n v="5"/>
    <x v="0"/>
  </r>
  <r>
    <s v="Jul'25"/>
    <s v="201-25-022"/>
    <s v="DS"/>
    <s v="WEST-I"/>
    <s v="M/s Yokohama India Pvt Ltd ( ATC TIRES PVT. LTD )"/>
    <s v="BLDG# 01"/>
    <s v="iNNOVUS ENGINNERING CONSULTANCY"/>
    <s v="Dahej , Gujrat"/>
    <x v="66"/>
    <d v="2025-07-09T00:00:00"/>
    <x v="7"/>
    <x v="2"/>
    <n v="61.07"/>
    <d v="2025-07-09T00:00:00"/>
    <n v="0"/>
    <n v="1"/>
    <s v="A"/>
    <n v="3"/>
    <x v="0"/>
  </r>
  <r>
    <s v="Jul'25"/>
    <s v="201-25-023"/>
    <s v="DS"/>
    <s v="WEST-I"/>
    <s v="M/s CONSERVE BUILDCON LLP"/>
    <s v="B100 ((Warehouse)"/>
    <s v="N/A"/>
    <s v="CHENNAI - PHASE 1"/>
    <x v="65"/>
    <d v="2025-07-10T00:00:00"/>
    <x v="2"/>
    <x v="1"/>
    <n v="445.71"/>
    <m/>
    <n v="0"/>
    <n v="6"/>
    <s v="B"/>
    <n v="5"/>
    <x v="1"/>
  </r>
  <r>
    <s v="Jul'25"/>
    <s v="201-25-023"/>
    <s v="DS"/>
    <s v="WEST-I"/>
    <s v="M/s CONSERVE BUILDCON LLP"/>
    <s v="B200 (Warehouse)"/>
    <s v="N/A"/>
    <s v="CHENNAI - PHASE 1"/>
    <x v="65"/>
    <d v="2025-07-04T00:00:00"/>
    <x v="1"/>
    <x v="1"/>
    <n v="458.75"/>
    <m/>
    <n v="0"/>
    <n v="0"/>
    <s v="B"/>
    <n v="5"/>
    <x v="0"/>
  </r>
  <r>
    <s v="Jul'25"/>
    <s v="201-25-023"/>
    <s v="DS"/>
    <s v="WEST-I"/>
    <s v="M/s CONSERVE BUILDCON LLP"/>
    <s v="B300 (Warehouse)"/>
    <s v="N/A"/>
    <s v="CHENNAI - PHASE 1"/>
    <x v="67"/>
    <d v="2025-07-08T00:00:00"/>
    <x v="13"/>
    <x v="1"/>
    <n v="384.91"/>
    <m/>
    <n v="0"/>
    <n v="1"/>
    <s v="B"/>
    <n v="5"/>
    <x v="0"/>
  </r>
  <r>
    <s v="Jul'25"/>
    <s v="101-25-042"/>
    <s v="PP"/>
    <s v="CENTRAL"/>
    <s v="M/s HITACHI"/>
    <s v="BLDG# XX"/>
    <s v="N/A"/>
    <s v="N/A"/>
    <x v="68"/>
    <d v="2025-07-16T00:00:00"/>
    <x v="9"/>
    <x v="3"/>
    <n v="267"/>
    <m/>
    <n v="0"/>
    <n v="7"/>
    <s v="B"/>
    <n v="5"/>
    <x v="1"/>
  </r>
  <r>
    <s v="Jul'25"/>
    <s v="401-25-045"/>
    <s v="GC"/>
    <s v="NORTH"/>
    <s v="M/s Pioneer ltd."/>
    <s v="Manufacturing Unit"/>
    <s v="N/A"/>
    <s v="Salarpur, Rajastan"/>
    <x v="67"/>
    <d v="2025-07-10T00:00:00"/>
    <x v="4"/>
    <x v="0"/>
    <n v="394"/>
    <d v="2025-07-10T00:00:00"/>
    <n v="0"/>
    <n v="3"/>
    <s v="B"/>
    <n v="5"/>
    <x v="0"/>
  </r>
  <r>
    <s v="Jul'25"/>
    <s v="301-25-009"/>
    <s v="MP"/>
    <s v="WEST-II"/>
    <s v="M/s CUMMINS POWER SOLUTION INDIA PVT LTD."/>
    <s v="FACTORY"/>
    <s v="VENKATARAMANAN ASSOCIATES"/>
    <s v="PHALTAN, MH"/>
    <x v="65"/>
    <d v="2025-07-11T00:00:00"/>
    <x v="17"/>
    <x v="0"/>
    <n v="42.07"/>
    <m/>
    <n v="0"/>
    <n v="7"/>
    <s v="B"/>
    <n v="5"/>
    <x v="1"/>
  </r>
  <r>
    <s v="Jul'25"/>
    <s v="301-25-010"/>
    <s v="MP"/>
    <s v="WEST-II"/>
    <s v="M/s PRINTMANN OFFSET PVT LTD"/>
    <s v="Production Building"/>
    <s v="ARCHIVISTA ENGG. PROJECTS PVT. LTD."/>
    <s v="Taloja, MH"/>
    <x v="68"/>
    <d v="2025-07-11T00:00:00"/>
    <x v="0"/>
    <x v="0"/>
    <n v="2050.58"/>
    <d v="2025-07-11T00:00:00"/>
    <n v="0"/>
    <n v="2"/>
    <s v="B"/>
    <n v="5"/>
    <x v="0"/>
  </r>
  <r>
    <s v="Jul'25"/>
    <s v="301-25-010"/>
    <s v="MP"/>
    <s v="WEST-II"/>
    <s v="M/s PRINTMANN OFFSET PVT LTD"/>
    <s v="TRANSFORMER (BLDG_2 )"/>
    <s v="ARCHIVISTA ENGG. PROJECTS PVT. LTD."/>
    <s v="Taloja, MH"/>
    <x v="66"/>
    <d v="2025-07-11T00:00:00"/>
    <x v="17"/>
    <x v="0"/>
    <n v="8.6999999999999993"/>
    <d v="2025-07-11T00:00:00"/>
    <n v="0"/>
    <n v="3"/>
    <s v="B"/>
    <n v="5"/>
    <x v="0"/>
  </r>
  <r>
    <s v="Jul'25"/>
    <s v="301-25-010"/>
    <s v="MP"/>
    <s v="WEST-II"/>
    <s v="M/s PRINTMANN OFFSET PVT LTD"/>
    <s v="SCRAP YARD (BLDG_3 )"/>
    <s v="ARCHIVISTA ENGG. PROJECTS PVT. LTD."/>
    <s v="Taloja, MH"/>
    <x v="66"/>
    <d v="2025-07-11T00:00:00"/>
    <x v="17"/>
    <x v="0"/>
    <n v="10.31"/>
    <d v="2025-07-11T00:00:00"/>
    <n v="0"/>
    <n v="3"/>
    <s v="B"/>
    <n v="5"/>
    <x v="0"/>
  </r>
  <r>
    <s v="Jul'25"/>
    <s v="301-25-010"/>
    <s v="MP"/>
    <s v="WEST-II"/>
    <s v="M/s PRINTMANN OFFSET PVT LTD"/>
    <s v="ELECTRICAL YARD (BLDG_4 )"/>
    <s v="ARCHIVISTA ENGG. PROJECTS PVT. LTD."/>
    <s v="Taloja, MH"/>
    <x v="66"/>
    <d v="2025-07-11T00:00:00"/>
    <x v="17"/>
    <x v="0"/>
    <n v="7.82"/>
    <d v="2025-07-11T00:00:00"/>
    <n v="0"/>
    <n v="3"/>
    <s v="A"/>
    <n v="3"/>
    <x v="0"/>
  </r>
  <r>
    <s v="Jul'25"/>
    <s v="401-25-046"/>
    <s v="SM"/>
    <s v="NORTH"/>
    <s v="mark exhaust system ltd"/>
    <s v="FACTORY"/>
    <s v="N/A"/>
    <s v="modhera(GJ)"/>
    <x v="68"/>
    <d v="2025-07-15T00:00:00"/>
    <x v="1"/>
    <x v="1"/>
    <n v="107.87"/>
    <m/>
    <n v="0"/>
    <n v="6"/>
    <s v="B"/>
    <n v="5"/>
    <x v="1"/>
  </r>
  <r>
    <s v="Jul'25"/>
    <s v="101-25-048"/>
    <s v="MS"/>
    <s v="CENTRAL"/>
    <s v="Mr Nawal sir"/>
    <s v="WAREHOUSE/FACTORY"/>
    <s v="N/A"/>
    <s v="Ahmedabad"/>
    <x v="69"/>
    <d v="2025-07-16T00:00:00"/>
    <x v="2"/>
    <x v="1"/>
    <n v="365.19"/>
    <m/>
    <n v="0"/>
    <n v="3"/>
    <s v="A"/>
    <n v="3"/>
    <x v="0"/>
  </r>
  <r>
    <s v="Jul'25"/>
    <s v="101-25-046"/>
    <s v="PT"/>
    <s v="CENTRAL"/>
    <s v="M/s Taksh Structbuild Pvt Lt d"/>
    <s v="BLDG# XX"/>
    <s v="UJB Consultant"/>
    <s v="SANAND GUJARAT"/>
    <x v="70"/>
    <d v="2025-07-16T00:00:00"/>
    <x v="9"/>
    <x v="3"/>
    <n v="145"/>
    <m/>
    <n v="0"/>
    <n v="1"/>
    <s v="B"/>
    <n v="5"/>
    <x v="0"/>
  </r>
  <r>
    <s v="Jul'25"/>
    <s v="101-25-045"/>
    <s v="MS"/>
    <s v="CENTRAL"/>
    <s v="M/s Samiri"/>
    <s v="Plant"/>
    <s v="UJB"/>
    <s v="Chhatral kadi"/>
    <x v="71"/>
    <d v="2025-07-16T00:00:00"/>
    <x v="5"/>
    <x v="3"/>
    <n v="296.47000000000003"/>
    <d v="2025-07-16T00:00:00"/>
    <n v="0"/>
    <n v="6"/>
    <s v="B"/>
    <n v="5"/>
    <x v="1"/>
  </r>
  <r>
    <s v="Jul'25"/>
    <s v="401-25-047"/>
    <s v="GC"/>
    <s v="NORTH"/>
    <s v="M/s Minda-MJ Casting"/>
    <s v="Factory"/>
    <s v="N/A"/>
    <s v="BIDKIN AURANGABAD"/>
    <x v="70"/>
    <d v="2025-07-16T00:00:00"/>
    <x v="8"/>
    <x v="0"/>
    <n v="557.47"/>
    <m/>
    <n v="0"/>
    <n v="1"/>
    <s v="B"/>
    <n v="5"/>
    <x v="0"/>
  </r>
  <r>
    <s v="Jul'25"/>
    <s v="101-25-043"/>
    <s v="MS"/>
    <s v="CENTRAL"/>
    <s v="M/s ASHWIKA"/>
    <s v="PHASE-1"/>
    <s v="Ascon"/>
    <s v="Kalyangadh, Ahmedabad"/>
    <x v="72"/>
    <d v="2025-07-17T00:00:00"/>
    <x v="13"/>
    <x v="3"/>
    <n v="2806.37"/>
    <d v="2025-07-17T00:00:00"/>
    <n v="0"/>
    <n v="3"/>
    <s v="C"/>
    <n v="7"/>
    <x v="0"/>
  </r>
  <r>
    <s v="Jul'25"/>
    <s v="101-25-043"/>
    <s v="MS"/>
    <s v="CENTRAL"/>
    <s v="M/s ASHWIKA"/>
    <s v="PHASE-2"/>
    <s v="Ascon"/>
    <s v="Kalyangadh, Ahmedabad"/>
    <x v="72"/>
    <d v="2025-07-17T00:00:00"/>
    <x v="4"/>
    <x v="3"/>
    <n v="1351.24"/>
    <d v="2025-07-17T00:00:00"/>
    <n v="0"/>
    <n v="3"/>
    <s v="C"/>
    <n v="7"/>
    <x v="0"/>
  </r>
  <r>
    <s v="Jul'25"/>
    <s v="101-25-044"/>
    <s v="MS"/>
    <s v="CENTRAL"/>
    <s v="M/s Amcor flexible"/>
    <s v="BLDG# 01"/>
    <s v="S3m"/>
    <s v="Rajkot, Gujarat"/>
    <x v="71"/>
    <d v="2025-07-13T00:00:00"/>
    <x v="14"/>
    <x v="3"/>
    <n v="73.430000000000007"/>
    <d v="2025-07-13T00:00:00"/>
    <n v="0"/>
    <n v="3"/>
    <s v="A"/>
    <n v="3"/>
    <x v="0"/>
  </r>
  <r>
    <s v="Jul'25"/>
    <s v="101-SS25-003"/>
    <s v="MS"/>
    <s v="CENTRAL"/>
    <s v="Hettich India Private Limited"/>
    <s v="Manufacturing &amp; Engineering"/>
    <s v="Shah&amp;Talati"/>
    <s v="Indore, Madhya Pradesh"/>
    <x v="39"/>
    <d v="2025-05-29T00:00:00"/>
    <x v="19"/>
    <x v="4"/>
    <n v="57.64"/>
    <m/>
    <n v="0"/>
    <n v="0"/>
    <s v="A"/>
    <n v="3"/>
    <x v="0"/>
  </r>
  <r>
    <s v="Jul'25"/>
    <s v="201-25-026"/>
    <s v="DS"/>
    <s v="WEST-I"/>
    <s v="M/s LODHA (PALAVA)"/>
    <s v="WAREHOUSE C3"/>
    <s v="PROCONVIS CONSULTANTS PVT LTD,PUNE"/>
    <s v="Asode,PALAVA,MUMBAI"/>
    <x v="73"/>
    <d v="2025-07-17T00:00:00"/>
    <x v="13"/>
    <x v="3"/>
    <n v="944.08"/>
    <m/>
    <n v="0"/>
    <n v="1"/>
    <s v="B"/>
    <n v="5"/>
    <x v="0"/>
  </r>
  <r>
    <s v="Jul'25"/>
    <s v="201-25-025"/>
    <s v="DS"/>
    <s v="WEST-I"/>
    <s v="CONSERVE BUILDCON LLP"/>
    <s v="Warehouse(BLOCK-A)"/>
    <s v="N/A"/>
    <s v="HOSUR, CHENNAI"/>
    <x v="68"/>
    <d v="2025-07-21T00:00:00"/>
    <x v="1"/>
    <x v="1"/>
    <n v="813.01"/>
    <m/>
    <n v="0"/>
    <n v="12"/>
    <s v="B"/>
    <n v="5"/>
    <x v="1"/>
  </r>
  <r>
    <s v="Jul'25"/>
    <s v="201-25-025"/>
    <s v="DS"/>
    <s v="WEST-I"/>
    <s v="CONSERVE BUILDCON LLP"/>
    <s v="Warehouse(BLOCK-B)"/>
    <s v="N/A"/>
    <s v="HOSUR, CHENNAI"/>
    <x v="68"/>
    <d v="2025-07-21T00:00:00"/>
    <x v="1"/>
    <x v="1"/>
    <n v="1967.1"/>
    <m/>
    <n v="0"/>
    <n v="12"/>
    <s v="B"/>
    <n v="5"/>
    <x v="1"/>
  </r>
  <r>
    <s v="Jul'25"/>
    <s v="401-25-043"/>
    <s v="DS"/>
    <s v="WEST-I"/>
    <s v="M/s AVIGNA PRIVATE LIMITED"/>
    <s v="BLDG# 1 (Warehouse)"/>
    <s v="RSB ARCH PROJECT CONSULTANTS PVT LTD"/>
    <s v="Denkaniokotai, Krishnagiri, TN"/>
    <x v="59"/>
    <d v="2025-07-05T00:00:00"/>
    <x v="9"/>
    <x v="3"/>
    <n v="761"/>
    <d v="2025-07-01T00:00:00"/>
    <n v="0"/>
    <n v="10"/>
    <s v="B"/>
    <n v="5"/>
    <x v="1"/>
  </r>
  <r>
    <s v="Jul'25"/>
    <s v="401-25-043"/>
    <s v="DS"/>
    <s v="WEST-I"/>
    <s v="M/s AVIGNA PRIVATE LIMITED"/>
    <s v="BLDG# 2 (Warehouse)"/>
    <s v="RSB ARCH PROJECT CONSULTANTS PVT LTD"/>
    <s v="Denkaniokotai, Krishnagiri, TN"/>
    <x v="59"/>
    <d v="2025-07-05T00:00:00"/>
    <x v="9"/>
    <x v="3"/>
    <n v="945"/>
    <d v="2025-07-01T00:00:00"/>
    <n v="0"/>
    <n v="10"/>
    <s v="B"/>
    <n v="5"/>
    <x v="1"/>
  </r>
  <r>
    <s v="Jul'25"/>
    <s v="401-25-043"/>
    <s v="DS"/>
    <s v="WEST-I"/>
    <s v="M/s AVIGNA PRIVATE LIMITED"/>
    <s v="BLDG# 3 (Warehouse)"/>
    <s v="RSB ARCH PROJECT CONSULTANTS PVT LTD"/>
    <s v="Denkaniokotai, Krishnagiri, TN"/>
    <x v="59"/>
    <d v="2025-07-05T00:00:00"/>
    <x v="9"/>
    <x v="3"/>
    <n v="388.5"/>
    <d v="2025-07-01T00:00:00"/>
    <n v="0"/>
    <n v="10"/>
    <s v="B"/>
    <n v="5"/>
    <x v="1"/>
  </r>
  <r>
    <s v="Jul'25"/>
    <s v="401-25-043"/>
    <s v="DS"/>
    <s v="WEST-I"/>
    <s v="M/s AVIGNA PRIVATE LIMITED"/>
    <s v="BLDG# 4 (Warehouse)"/>
    <s v="RSB ARCH PROJECT CONSULTANTS PVT LTD"/>
    <s v="Denkaniokotai, Krishnagiri, TN"/>
    <x v="59"/>
    <d v="2025-07-05T00:00:00"/>
    <x v="9"/>
    <x v="3"/>
    <n v="745"/>
    <d v="2025-07-01T00:00:00"/>
    <n v="0"/>
    <n v="10"/>
    <s v="B"/>
    <n v="5"/>
    <x v="1"/>
  </r>
  <r>
    <s v="Jul'25"/>
    <s v="201-25-027"/>
    <s v="KD"/>
    <s v="WEST-I"/>
    <s v="Tarragon Assets Pvt Ltd (Peppermint Project)"/>
    <s v="Warehouse(Block-A)"/>
    <s v="Trilogue Studio LLP, Chennai"/>
    <s v="Shoolagiri, Krishnagiri, Tamil Nadu"/>
    <x v="70"/>
    <d v="2025-07-21T00:00:00"/>
    <x v="1"/>
    <x v="1"/>
    <n v="824.9"/>
    <m/>
    <n v="0"/>
    <n v="6"/>
    <s v="B"/>
    <n v="5"/>
    <x v="1"/>
  </r>
  <r>
    <s v="Jul'25"/>
    <s v="201-25-028"/>
    <s v="KD"/>
    <s v="WEST-I"/>
    <s v="Tarragon Assets Pvt Ltd (Peppermint Project)"/>
    <s v="Warehouse(BLOCK-B)"/>
    <s v="Trilogue Studio LLP, Chennai"/>
    <s v="Shoolagiri, Krishnagiri, Tamil Nadu"/>
    <x v="70"/>
    <d v="2025-07-21T00:00:00"/>
    <x v="1"/>
    <x v="1"/>
    <n v="1982.45"/>
    <m/>
    <n v="0"/>
    <n v="6"/>
    <s v="B"/>
    <n v="5"/>
    <x v="1"/>
  </r>
  <r>
    <s v="Jul'25"/>
    <s v="101-25-049"/>
    <s v="PP"/>
    <s v="CENTRAL"/>
    <s v="M/s ABB INDIA LTD"/>
    <s v="BLDG# XX"/>
    <s v="PC DESIGNS"/>
    <s v="HARYANA"/>
    <x v="74"/>
    <d v="2025-07-21T00:00:00"/>
    <x v="9"/>
    <x v="3"/>
    <n v="230"/>
    <d v="2025-07-22T00:00:00"/>
    <n v="0"/>
    <n v="0"/>
    <s v="D"/>
    <n v="10"/>
    <x v="0"/>
  </r>
  <r>
    <s v="Jul'25"/>
    <s v="101-25-051"/>
    <s v="MS"/>
    <s v="CENTRAL"/>
    <s v="M/s Toyota show room/work shop"/>
    <s v="BLDG-opt-1"/>
    <s v="Jibrajpark, Ahmedabad"/>
    <s v="BSB"/>
    <x v="75"/>
    <d v="2025-07-21T00:00:00"/>
    <x v="4"/>
    <x v="3"/>
    <n v="105.82"/>
    <d v="2025-07-21T00:00:00"/>
    <n v="0"/>
    <n v="4"/>
    <s v="B"/>
    <n v="5"/>
    <x v="0"/>
  </r>
  <r>
    <s v="Jul'25"/>
    <s v="201-BQ25-018"/>
    <s v="DS"/>
    <s v="WEST-I"/>
    <s v="M/s ANTONOV INDUSTRIAL PARKS"/>
    <s v="WC-03"/>
    <s v="ANTARKAR CONSULTING ENGINEERS"/>
    <s v="BHIWANDI, MH"/>
    <x v="74"/>
    <d v="2025-07-22T00:00:00"/>
    <x v="13"/>
    <x v="3"/>
    <n v="242.18"/>
    <m/>
    <n v="0"/>
    <n v="1"/>
    <s v="B"/>
    <n v="5"/>
    <x v="0"/>
  </r>
  <r>
    <s v="Jul'25"/>
    <s v="201-BQ25-018"/>
    <s v="DS"/>
    <s v="WEST-I"/>
    <s v="M/s ANTONOV INDUSTRIAL PARKS"/>
    <s v="WC-05"/>
    <s v="ANTARKAR CONSULTING ENGINEERS"/>
    <s v="BHIWANDI, MH"/>
    <x v="74"/>
    <d v="2025-07-22T00:00:00"/>
    <x v="13"/>
    <x v="3"/>
    <n v="581.1"/>
    <m/>
    <n v="0"/>
    <n v="1"/>
    <s v="B"/>
    <n v="5"/>
    <x v="0"/>
  </r>
  <r>
    <s v="Jul'25"/>
    <s v="101-25-050"/>
    <s v="PT"/>
    <s v="CENTRAL"/>
    <s v="M/s HAWA ENGINEERS LTD"/>
    <s v="WAREHOUSE"/>
    <s v="DESIGN GENESIS CONSULTANT PVT. LTD."/>
    <s v="KHEDA, AHMEDABAD"/>
    <x v="74"/>
    <d v="2025-07-23T00:00:00"/>
    <x v="13"/>
    <x v="3"/>
    <n v="620.11"/>
    <d v="2025-07-17T00:00:00"/>
    <n v="0"/>
    <n v="2"/>
    <s v="B"/>
    <n v="5"/>
    <x v="0"/>
  </r>
  <r>
    <s v="Jul'25"/>
    <s v="101-25-052"/>
    <s v="MM"/>
    <s v="CENTRAL"/>
    <s v="M/s Greenply"/>
    <s v="GREENPLY WPC UNIT"/>
    <s v="Greenply"/>
    <s v="Halol"/>
    <x v="74"/>
    <d v="2025-07-23T00:00:00"/>
    <x v="11"/>
    <x v="3"/>
    <n v="298.94"/>
    <d v="2025-07-23T00:00:00"/>
    <n v="0"/>
    <n v="2"/>
    <s v="B"/>
    <n v="5"/>
    <x v="0"/>
  </r>
  <r>
    <s v="Jul'25"/>
    <s v="401-25-050"/>
    <s v="SM"/>
    <s v="NORTH"/>
    <s v="ECR BUILDTECH"/>
    <s v="WAREHOUSE"/>
    <s v="STRUCTWEL DESIGNERS &amp; CONSULTANTS"/>
    <s v="CUTTACK"/>
    <x v="76"/>
    <d v="2025-07-24T00:00:00"/>
    <x v="2"/>
    <x v="1"/>
    <n v="751.5"/>
    <m/>
    <n v="0"/>
    <n v="4"/>
    <s v="A"/>
    <n v="3"/>
    <x v="1"/>
  </r>
  <r>
    <s v="Jul'25"/>
    <s v="501-25-023"/>
    <s v="ND"/>
    <s v="EAST"/>
    <s v="M/s TATA Steel LTD"/>
    <s v="BLDG# 01 manufacturing unit"/>
    <s v="N/A"/>
    <s v="Chennai"/>
    <x v="73"/>
    <d v="2025-07-24T00:00:00"/>
    <x v="7"/>
    <x v="2"/>
    <n v="207.46"/>
    <d v="2025-07-28T00:00:00"/>
    <n v="0"/>
    <n v="8"/>
    <s v="B"/>
    <n v="5"/>
    <x v="1"/>
  </r>
  <r>
    <s v="Jul'25"/>
    <s v="201-25-024"/>
    <s v="DS"/>
    <s v="WEST-I"/>
    <s v="M/s SHAPOORJI - PERKING INDIA PRIVATE LIMITED"/>
    <s v="WARE HOUSE &amp; CORRIDOR"/>
    <s v="TEC, PUNE"/>
    <s v="SAMBAJI NAGAR, MAHARASHTRA"/>
    <x v="77"/>
    <d v="2025-07-28T00:00:00"/>
    <x v="3"/>
    <x v="2"/>
    <n v="4005.84"/>
    <d v="2025-07-30T00:00:00"/>
    <n v="0"/>
    <n v="9"/>
    <s v="D"/>
    <n v="10"/>
    <x v="0"/>
  </r>
  <r>
    <s v="Jul'25"/>
    <s v="201-25-024"/>
    <s v="DS"/>
    <s v="WEST-I"/>
    <s v="M/s SHAPOORJI - PERKING INDIA PRIVATE LIMITED"/>
    <s v="CAR PARKING"/>
    <s v="TEC, PUNE"/>
    <s v="SAMBAJI NAGAR, MAHARASHTRA"/>
    <x v="77"/>
    <d v="2025-07-28T00:00:00"/>
    <x v="21"/>
    <x v="3"/>
    <n v="15.79"/>
    <d v="2025-07-31T00:00:00"/>
    <n v="0"/>
    <n v="9"/>
    <s v="B"/>
    <n v="5"/>
    <x v="1"/>
  </r>
  <r>
    <s v="Jul'25"/>
    <s v="201-25-024"/>
    <s v="DS"/>
    <s v="WEST-I"/>
    <s v="M/s SHAPOORJI - PERKING INDIA PRIVATE LIMITED"/>
    <s v="BLDG# PRODUCTION BLDG"/>
    <s v="TEC, PUNE"/>
    <s v="SAMBAJI NAGAR, MAHARASHTRA"/>
    <x v="77"/>
    <d v="2025-07-28T00:00:00"/>
    <x v="7"/>
    <x v="2"/>
    <n v="1955.3"/>
    <d v="2025-07-31T00:00:00"/>
    <n v="0"/>
    <n v="9"/>
    <s v="D"/>
    <n v="10"/>
    <x v="0"/>
  </r>
  <r>
    <s v="Jul'25"/>
    <s v="201-25-024"/>
    <s v="DS"/>
    <s v="WEST-I"/>
    <s v="M/s SHAPOORJI - PERKING INDIA PRIVATE LIMITED"/>
    <s v="Scrap Yard"/>
    <s v="TEC, PUNE"/>
    <s v="SAMBAJI NAGAR, MAHARASHTRA"/>
    <x v="77"/>
    <d v="2025-07-28T00:00:00"/>
    <x v="22"/>
    <x v="2"/>
    <n v="96.57"/>
    <d v="2025-07-30T00:00:00"/>
    <n v="0"/>
    <n v="9"/>
    <s v="B"/>
    <n v="5"/>
    <x v="1"/>
  </r>
  <r>
    <s v="Jul'25"/>
    <s v="101-25-054"/>
    <s v="MS"/>
    <s v="CENTRAL"/>
    <s v="M/s PTC"/>
    <s v="KITCH ROOM-B03"/>
    <s v="N/A"/>
    <s v="MEHSANA, GUJARAT"/>
    <x v="78"/>
    <d v="2025-07-28T00:00:00"/>
    <x v="11"/>
    <x v="3"/>
    <n v="4.25"/>
    <d v="2025-07-28T00:00:00"/>
    <n v="0"/>
    <n v="0"/>
    <s v="B"/>
    <n v="5"/>
    <x v="0"/>
  </r>
  <r>
    <s v="Jul'25"/>
    <s v="101-25-054"/>
    <s v="MS"/>
    <s v="CENTRAL"/>
    <s v="M/s PTC"/>
    <s v="Store Room Building-B02"/>
    <s v="N/A"/>
    <s v="MEHSANA, GUJARAT"/>
    <x v="78"/>
    <d v="2025-07-28T00:00:00"/>
    <x v="11"/>
    <x v="3"/>
    <n v="11.54"/>
    <d v="2025-07-28T00:00:00"/>
    <n v="0"/>
    <n v="0"/>
    <s v="B"/>
    <n v="5"/>
    <x v="0"/>
  </r>
  <r>
    <s v="Jul'25"/>
    <s v="101-25-054"/>
    <s v="MS"/>
    <s v="CENTRAL"/>
    <s v="M/s PTC"/>
    <s v="Machine Shop Building-B01"/>
    <s v="N/A"/>
    <s v="MEHSANA, GUJARAT"/>
    <x v="78"/>
    <d v="2025-07-28T00:00:00"/>
    <x v="11"/>
    <x v="3"/>
    <n v="67.89"/>
    <d v="2025-07-28T00:00:00"/>
    <n v="0"/>
    <n v="0"/>
    <s v="B"/>
    <n v="5"/>
    <x v="0"/>
  </r>
  <r>
    <s v="Jul'25"/>
    <s v="401-25-056"/>
    <s v="SM"/>
    <s v="NORTH"/>
    <s v="Neoperl India Pvt Ltd"/>
    <s v="FACTORY"/>
    <s v="Adroit grow"/>
    <s v="Jhajjar(HR)"/>
    <x v="79"/>
    <d v="2025-07-29T00:00:00"/>
    <x v="1"/>
    <x v="1"/>
    <n v="190.14"/>
    <d v="2025-08-28T00:00:00"/>
    <n v="0"/>
    <n v="2"/>
    <s v="B"/>
    <n v="5"/>
    <x v="0"/>
  </r>
  <r>
    <s v="Jul'25"/>
    <s v="401-25-042"/>
    <s v="GC"/>
    <s v="NORTH"/>
    <s v="M/s Vijay Construction"/>
    <s v="BLDG# 01"/>
    <s v="MES"/>
    <s v="Jamnagar"/>
    <x v="80"/>
    <d v="2025-07-29T00:00:00"/>
    <x v="0"/>
    <x v="0"/>
    <n v="444.16"/>
    <d v="2025-07-29T00:00:00"/>
    <n v="0"/>
    <n v="5"/>
    <s v="C"/>
    <n v="7"/>
    <x v="0"/>
  </r>
  <r>
    <s v="Jul'25"/>
    <s v="201-BQ25-019"/>
    <s v="DS"/>
    <s v="WEST-I"/>
    <s v="M/s PRAKHHYAT INFRAPROJECTS"/>
    <s v="WAREHOUSE"/>
    <s v="ACE"/>
    <s v="BIWANDI"/>
    <x v="81"/>
    <d v="2025-07-29T00:00:00"/>
    <x v="13"/>
    <x v="3"/>
    <n v="671.08"/>
    <m/>
    <n v="0"/>
    <n v="4"/>
    <s v="B"/>
    <n v="5"/>
    <x v="0"/>
  </r>
  <r>
    <s v="Jul'25"/>
    <s v="201-25-030"/>
    <s v="KD"/>
    <s v="WEST-I"/>
    <s v="M/s BudgetCFS"/>
    <s v="BLDG# MANUFACTURING"/>
    <s v="N/A"/>
    <s v="Hathuran, Taluka - Mangrol, Dist - Surat, Gujarat"/>
    <x v="70"/>
    <d v="2025-07-29T00:00:00"/>
    <x v="4"/>
    <x v="0"/>
    <n v="693.51"/>
    <m/>
    <n v="0"/>
    <n v="6"/>
    <s v="B"/>
    <n v="5"/>
    <x v="1"/>
  </r>
  <r>
    <s v="Jul'25"/>
    <s v="401-25-052"/>
    <s v="SM"/>
    <s v="NORTH"/>
    <s v="M/s MAPEI"/>
    <s v="BLDG# XX"/>
    <s v="PC DESIGN"/>
    <s v="Kharagpur"/>
    <x v="78"/>
    <d v="2025-07-30T00:00:00"/>
    <x v="3"/>
    <x v="1"/>
    <n v="661.11"/>
    <m/>
    <n v="0"/>
    <n v="2"/>
    <s v="B"/>
    <n v="5"/>
    <x v="0"/>
  </r>
  <r>
    <s v="Jul'25"/>
    <s v="401-25-057"/>
    <s v="GC"/>
    <s v="NORTH"/>
    <s v="M/s Indospace warehousing"/>
    <s v="Warehouse"/>
    <s v="S+V ARCHITECTS"/>
    <s v="DADRI, GHAZIABAD"/>
    <x v="79"/>
    <d v="2025-07-30T00:00:00"/>
    <x v="0"/>
    <x v="0"/>
    <n v="500.43"/>
    <m/>
    <n v="0"/>
    <n v="3"/>
    <s v="B"/>
    <n v="5"/>
    <x v="0"/>
  </r>
  <r>
    <s v="Jul'25"/>
    <s v="401-25-048"/>
    <s v="SM"/>
    <s v="NORTH"/>
    <s v="Allied Blenders &amp; distilleries"/>
    <s v="SCRAP YARD"/>
    <s v="munish &amp; associates"/>
    <s v="Derabassi(Punjab)"/>
    <x v="76"/>
    <d v="2025-07-31T00:00:00"/>
    <x v="1"/>
    <x v="1"/>
    <n v="6.73"/>
    <m/>
    <n v="0"/>
    <n v="11"/>
    <s v="B"/>
    <n v="5"/>
    <x v="1"/>
  </r>
  <r>
    <s v="Jul'25"/>
    <s v="401-25-048"/>
    <s v="SM"/>
    <s v="NORTH"/>
    <s v="Allied Blenders &amp; distilleries"/>
    <s v="Canteen"/>
    <s v="munish &amp; associates"/>
    <s v="Derabassi(Punjab)"/>
    <x v="76"/>
    <d v="2025-07-31T00:00:00"/>
    <x v="1"/>
    <x v="1"/>
    <n v="2.5"/>
    <m/>
    <n v="0"/>
    <n v="11"/>
    <s v="B"/>
    <n v="5"/>
    <x v="1"/>
  </r>
  <r>
    <s v="Jul'25"/>
    <s v="401-25-048"/>
    <s v="SM"/>
    <s v="NORTH"/>
    <s v="Allied Blenders &amp; distilleries"/>
    <s v="CHANGE ROOM"/>
    <s v="munish &amp; associates"/>
    <s v="Derabassi(Punjab)"/>
    <x v="76"/>
    <d v="2025-07-31T00:00:00"/>
    <x v="1"/>
    <x v="1"/>
    <n v="5.46"/>
    <m/>
    <n v="0"/>
    <n v="11"/>
    <s v="B"/>
    <n v="5"/>
    <x v="1"/>
  </r>
  <r>
    <s v="Jul'25"/>
    <s v="401-25-048"/>
    <s v="SM"/>
    <s v="NORTH"/>
    <s v="Allied Blenders &amp; distilleries"/>
    <s v="Production hall"/>
    <s v="munish &amp; associates"/>
    <s v="Derabassi(Punjab)"/>
    <x v="76"/>
    <d v="2025-07-31T00:00:00"/>
    <x v="1"/>
    <x v="1"/>
    <n v="273.07"/>
    <m/>
    <n v="0"/>
    <n v="11"/>
    <s v="B"/>
    <n v="5"/>
    <x v="1"/>
  </r>
  <r>
    <s v="Jul'25"/>
    <s v="401-25-055"/>
    <s v="GC"/>
    <s v="NORTH"/>
    <s v="M/s AGP LOGISTICS PARK"/>
    <s v="BLDG# B600"/>
    <s v="N/A"/>
    <s v="BANGALORE"/>
    <x v="82"/>
    <d v="2025-07-31T00:00:00"/>
    <x v="17"/>
    <x v="0"/>
    <n v="886.44"/>
    <m/>
    <n v="0"/>
    <n v="2"/>
    <s v="B"/>
    <n v="5"/>
    <x v="0"/>
  </r>
  <r>
    <s v="Jul'25"/>
    <s v="101-25-056"/>
    <s v="PP"/>
    <s v="CENTRAL"/>
    <s v="M/s Indotech transformer"/>
    <s v="BUSHING STG SHED-1"/>
    <s v="S&amp; T"/>
    <s v="Kanchipuram , Tamilnadu"/>
    <x v="82"/>
    <d v="2025-07-31T00:00:00"/>
    <x v="7"/>
    <x v="2"/>
    <n v="12.24"/>
    <d v="2025-08-01T00:00:00"/>
    <n v="0"/>
    <n v="2"/>
    <s v="A"/>
    <n v="3"/>
    <x v="0"/>
  </r>
  <r>
    <s v="Jul'25"/>
    <s v="101-25-056"/>
    <s v="PP"/>
    <s v="CENTRAL"/>
    <s v="M/s Indotech transformer"/>
    <s v="BUSHING STG-SHED-2"/>
    <s v="S&amp; T"/>
    <s v="Kanchipuram , Tamilnadu"/>
    <x v="82"/>
    <d v="2025-07-31T00:00:00"/>
    <x v="7"/>
    <x v="2"/>
    <n v="9.5500000000000007"/>
    <d v="2025-08-01T00:00:00"/>
    <n v="0"/>
    <n v="2"/>
    <s v="A"/>
    <n v="3"/>
    <x v="0"/>
  </r>
  <r>
    <s v="Jul'25"/>
    <s v="101-25-056"/>
    <s v="PP"/>
    <s v="CENTRAL"/>
    <s v="M/s Indotech transformer"/>
    <s v="Main Building Expansion"/>
    <s v="S&amp; T"/>
    <s v="Kanchipuram , Tamilnadu"/>
    <x v="82"/>
    <d v="2025-09-02T00:00:00"/>
    <x v="10"/>
    <x v="2"/>
    <n v="830.89"/>
    <d v="2025-07-31T00:00:00"/>
    <n v="0"/>
    <n v="35"/>
    <s v="B"/>
    <n v="5"/>
    <x v="1"/>
  </r>
  <r>
    <s v="Jul'25"/>
    <s v="101-25-056"/>
    <s v="PP"/>
    <s v="CENTRAL"/>
    <s v="M/s Indotech transformer"/>
    <s v="Hazardous watse storage"/>
    <s v="S&amp; T"/>
    <s v="Kanchipuram , Tamilnadu"/>
    <x v="82"/>
    <d v="2025-07-31T00:00:00"/>
    <x v="7"/>
    <x v="2"/>
    <n v="6.35"/>
    <d v="2025-08-01T00:00:00"/>
    <n v="0"/>
    <n v="2"/>
    <s v="A"/>
    <n v="3"/>
    <x v="0"/>
  </r>
  <r>
    <s v="Jul'25"/>
    <s v="101-25-056"/>
    <s v="PP"/>
    <s v="CENTRAL"/>
    <s v="M/s Indotech transformer"/>
    <s v="scrap Yard"/>
    <s v="S&amp; T"/>
    <s v="Kanchipuram , Tamilnadu"/>
    <x v="82"/>
    <d v="2025-07-31T00:00:00"/>
    <x v="7"/>
    <x v="2"/>
    <n v="23.53"/>
    <d v="2025-08-01T00:00:00"/>
    <n v="0"/>
    <n v="2"/>
    <s v="A"/>
    <n v="3"/>
    <x v="0"/>
  </r>
  <r>
    <s v="Jul'25"/>
    <s v="101-25-056"/>
    <s v="PP"/>
    <s v="CENTRAL"/>
    <s v="M/s Indotech transformer"/>
    <s v="Main Building-DT PLANT"/>
    <s v="S&amp; T"/>
    <s v="Kanchipuram , Tamilnadu"/>
    <x v="82"/>
    <d v="2025-07-31T00:00:00"/>
    <x v="7"/>
    <x v="2"/>
    <n v="727.06"/>
    <d v="2025-08-01T00:00:00"/>
    <n v="0"/>
    <n v="2"/>
    <s v="B"/>
    <n v="5"/>
    <x v="0"/>
  </r>
  <r>
    <s v="Aug'25"/>
    <s v="401-25-059"/>
    <s v="SS"/>
    <s v="NORTH"/>
    <s v="M/s ECR Buildtech"/>
    <s v="ESR Warehouse"/>
    <s v="Shilpkar Architects pvt ltd"/>
    <s v="Sanand-GJ"/>
    <x v="82"/>
    <d v="2025-08-02T00:00:00"/>
    <x v="0"/>
    <x v="0"/>
    <n v="1179.1500000000001"/>
    <d v="2025-08-02T00:00:00"/>
    <n v="0"/>
    <n v="4"/>
    <s v="B"/>
    <n v="5"/>
    <x v="0"/>
  </r>
  <r>
    <s v="Aug'25"/>
    <s v="101-25-058"/>
    <s v="VK"/>
    <s v="CENTRAL"/>
    <s v="M/s Atul Auto Limited"/>
    <s v="Warehouse"/>
    <s v="N/A"/>
    <s v="Bhayla, Ahmedabad"/>
    <x v="83"/>
    <d v="2025-08-04T00:00:00"/>
    <x v="5"/>
    <x v="3"/>
    <n v="249.55"/>
    <d v="2025-08-04T00:00:00"/>
    <n v="0"/>
    <n v="3"/>
    <s v="B"/>
    <n v="5"/>
    <x v="0"/>
  </r>
  <r>
    <s v="Aug'25"/>
    <s v="401-25-058"/>
    <s v="SS"/>
    <s v="NORTH"/>
    <s v="M/s Marri Retail Pvt Ltd"/>
    <s v="WAREHOUSE"/>
    <s v="N/A"/>
    <s v="Ibrahimpatnam-Telengana"/>
    <x v="78"/>
    <d v="2025-08-01T00:00:00"/>
    <x v="8"/>
    <x v="0"/>
    <n v="736.75"/>
    <d v="2025-08-01T00:00:00"/>
    <n v="0"/>
    <n v="4"/>
    <s v="B"/>
    <n v="5"/>
    <x v="0"/>
  </r>
  <r>
    <s v="Aug'25"/>
    <s v="501-25-025"/>
    <s v="JK"/>
    <s v="EAST"/>
    <s v="M/s Rungta Mines Ltd."/>
    <s v="BLDG# 1"/>
    <s v="R.Singh &amp; Associates Pvt. Ltd."/>
    <s v="Dhenkanal (Odisha)"/>
    <x v="84"/>
    <d v="2025-08-05T00:00:00"/>
    <x v="3"/>
    <x v="2"/>
    <n v="68.62"/>
    <d v="2025-08-05T00:00:00"/>
    <n v="0"/>
    <n v="0"/>
    <s v="B"/>
    <n v="5"/>
    <x v="0"/>
  </r>
  <r>
    <s v="Aug'25"/>
    <s v="401-25-051"/>
    <s v="SM"/>
    <s v="NORTH"/>
    <s v="MAPEI"/>
    <s v="FACTORY"/>
    <s v="SHAH &amp; TALATI"/>
    <s v="VADODARA"/>
    <x v="74"/>
    <d v="2025-08-05T00:00:00"/>
    <x v="2"/>
    <x v="1"/>
    <n v="519.64"/>
    <m/>
    <n v="0"/>
    <n v="15"/>
    <s v="A"/>
    <n v="3"/>
    <x v="1"/>
  </r>
  <r>
    <s v="Aug'25"/>
    <s v="401-25-064"/>
    <s v="SS"/>
    <s v="NORTH"/>
    <s v="M/s SONALIKA TRACTORS"/>
    <s v="BLDG# PROTOSHOP"/>
    <s v="TCE, MUMBAI"/>
    <s v="HOSHIARPUR, PB"/>
    <x v="84"/>
    <d v="2025-08-05T00:00:00"/>
    <x v="3"/>
    <x v="2"/>
    <n v="318.61"/>
    <d v="2025-08-30T00:00:00"/>
    <n v="0"/>
    <n v="0"/>
    <s v="B"/>
    <n v="5"/>
    <x v="0"/>
  </r>
  <r>
    <s v="Aug'25"/>
    <s v="401-25-064"/>
    <s v="SS"/>
    <s v="NORTH"/>
    <s v="M/s SONALIKA TRACTORS"/>
    <s v="BLDG# Testing Lab"/>
    <s v="TCE, MUMBAI"/>
    <s v="HOSHIARPUR, PB"/>
    <x v="84"/>
    <d v="2025-08-05T00:00:00"/>
    <x v="3"/>
    <x v="2"/>
    <n v="240.48"/>
    <d v="2025-08-30T00:00:00"/>
    <n v="0"/>
    <n v="0"/>
    <s v="B"/>
    <n v="5"/>
    <x v="0"/>
  </r>
  <r>
    <s v="Aug'25"/>
    <s v="101-25-055"/>
    <s v="PT"/>
    <s v="CENTRAL"/>
    <s v="M/s HYFUN FOODS"/>
    <s v="BLDG# XX"/>
    <s v="VMS"/>
    <s v="Fanidhar Mega Food Park, Jotana, Mehsana, Gujarat"/>
    <x v="78"/>
    <d v="2025-08-05T00:00:00"/>
    <x v="9"/>
    <x v="3"/>
    <n v="2727"/>
    <m/>
    <n v="0"/>
    <n v="8"/>
    <s v="D"/>
    <n v="10"/>
    <x v="0"/>
  </r>
  <r>
    <s v="Aug'25"/>
    <s v="401-25-060"/>
    <s v="SS"/>
    <s v="NORTH"/>
    <s v="M/s ECR Buildtech"/>
    <s v="ESR Warehouse"/>
    <s v="Shilpkar Architects pvt ltd"/>
    <s v="Jalisana-GJ"/>
    <x v="82"/>
    <d v="2025-08-05T00:00:00"/>
    <x v="0"/>
    <x v="0"/>
    <n v="463.49"/>
    <d v="2025-08-05T00:00:00"/>
    <n v="0"/>
    <n v="7"/>
    <s v="B"/>
    <n v="5"/>
    <x v="1"/>
  </r>
  <r>
    <s v="Aug'25"/>
    <s v="101-25-057"/>
    <s v="MS"/>
    <s v="CENTRAL"/>
    <s v="M/s Avada"/>
    <s v="BLDG# 01"/>
    <s v="VMS"/>
    <s v="Bootiburi, nagpur, Maharashtra"/>
    <x v="83"/>
    <d v="2025-08-06T00:00:00"/>
    <x v="16"/>
    <x v="3"/>
    <n v="15891.43"/>
    <d v="2025-08-18T00:00:00"/>
    <n v="0"/>
    <n v="5"/>
    <s v="D"/>
    <n v="10"/>
    <x v="0"/>
  </r>
  <r>
    <s v="Aug'25"/>
    <s v="201-25-032"/>
    <s v="KD"/>
    <s v="WEST-I"/>
    <s v="M/s Horizon Industrial Parks Pvt Ltd"/>
    <s v="Warehouse(BLOCK-G)"/>
    <s v="Bracedge Engineers LLP"/>
    <s v="Hosur, TN"/>
    <x v="85"/>
    <d v="2025-08-06T00:00:00"/>
    <x v="1"/>
    <x v="1"/>
    <n v="115.57"/>
    <m/>
    <n v="0"/>
    <n v="4"/>
    <s v="B"/>
    <n v="5"/>
    <x v="0"/>
  </r>
  <r>
    <s v="Aug'25"/>
    <s v="201-25-031"/>
    <s v="KD"/>
    <s v="WEST-I"/>
    <s v="M/s Horizon Industrial Parks Pvt Ltd"/>
    <s v="BLOCK-B12"/>
    <s v="Bracedge Engineers LLP"/>
    <s v="Mappeddu, Chennai"/>
    <x v="83"/>
    <d v="2025-08-06T00:00:00"/>
    <x v="1"/>
    <x v="1"/>
    <n v="102.81"/>
    <m/>
    <n v="0"/>
    <n v="5"/>
    <s v="B"/>
    <n v="5"/>
    <x v="0"/>
  </r>
  <r>
    <s v="Aug'25"/>
    <s v="401-25-061"/>
    <s v="SS"/>
    <s v="NORTH"/>
    <s v="M/s North Eastern Railways"/>
    <s v="WAREHOUSE"/>
    <s v="N/A"/>
    <s v="Guwahati-Assam"/>
    <x v="86"/>
    <d v="2025-08-07T00:00:00"/>
    <x v="0"/>
    <x v="0"/>
    <n v="2636.05"/>
    <m/>
    <n v="0"/>
    <n v="1"/>
    <s v="B"/>
    <n v="5"/>
    <x v="0"/>
  </r>
  <r>
    <s v="Aug'25"/>
    <s v="401-25-054"/>
    <s v="GC"/>
    <s v="NORTH"/>
    <s v="M/s JK paper"/>
    <s v="Cold Storage"/>
    <s v="Kalana Designs"/>
    <s v="DHANAURA, AMROHA DISTRICT, WESTERN U.P"/>
    <x v="80"/>
    <d v="2025-08-07T00:00:00"/>
    <x v="0"/>
    <x v="0"/>
    <n v="4921.3"/>
    <d v="2025-08-07T00:00:00"/>
    <n v="0"/>
    <n v="14"/>
    <s v="C"/>
    <n v="7"/>
    <x v="1"/>
  </r>
  <r>
    <s v="Aug'25"/>
    <s v="301-25-011"/>
    <s v="MP"/>
    <s v="WEST-II"/>
    <s v="M/s Tata Motors Ltd"/>
    <s v="Scrap yard shead"/>
    <s v="TATA"/>
    <s v="Pune, MH"/>
    <x v="73"/>
    <d v="2025-08-08T00:00:00"/>
    <x v="0"/>
    <x v="0"/>
    <n v="44.9"/>
    <d v="2025-08-08T00:00:00"/>
    <n v="0"/>
    <n v="23"/>
    <s v="B"/>
    <n v="5"/>
    <x v="1"/>
  </r>
  <r>
    <s v="Aug'25"/>
    <s v="101-SS25-005"/>
    <s v="MS"/>
    <s v="CENTRAL"/>
    <s v="Welspun Home Solutions Limited "/>
    <s v="WAREHOUSE-1"/>
    <s v="N/A"/>
    <s v="Anjar, Gujarat"/>
    <x v="87"/>
    <d v="2025-08-11T00:00:00"/>
    <x v="13"/>
    <x v="3"/>
    <n v="72.53"/>
    <m/>
    <n v="0"/>
    <n v="0"/>
    <s v="B"/>
    <n v="5"/>
    <x v="0"/>
  </r>
  <r>
    <s v="Aug'25"/>
    <s v="101-SS25-005"/>
    <s v="MS"/>
    <s v="CENTRAL"/>
    <s v="Welspun Home Solutions Limited "/>
    <s v="WAREHOUSE-2"/>
    <s v="N/A"/>
    <s v="Anjar, Gujarat"/>
    <x v="87"/>
    <d v="2025-08-11T00:00:00"/>
    <x v="13"/>
    <x v="3"/>
    <n v="96.25"/>
    <m/>
    <n v="0"/>
    <n v="0"/>
    <s v="B"/>
    <n v="5"/>
    <x v="0"/>
  </r>
  <r>
    <s v="Aug'25"/>
    <s v="401-25-063"/>
    <s v="SM"/>
    <s v="NORTH"/>
    <s v="OM LOGISTICS"/>
    <s v="warehouse"/>
    <s v="studioline design architects"/>
    <s v="Rudrapur (Uttarakhand)"/>
    <x v="88"/>
    <d v="2025-08-12T00:00:00"/>
    <x v="2"/>
    <x v="1"/>
    <n v="288.23"/>
    <m/>
    <n v="0"/>
    <n v="13"/>
    <s v="B"/>
    <n v="5"/>
    <x v="1"/>
  </r>
  <r>
    <s v="Aug'25"/>
    <s v="301-25-012"/>
    <s v="MP"/>
    <s v="WEST-II"/>
    <s v="M/s SEIMENS LTD."/>
    <s v="CB/GIS Shed"/>
    <s v="YMS"/>
    <s v="Sambhajinagar, Maharashtra"/>
    <x v="89"/>
    <d v="2025-08-12T00:00:00"/>
    <x v="10"/>
    <x v="2"/>
    <n v="218.29"/>
    <d v="2025-08-12T00:00:00"/>
    <n v="0"/>
    <n v="5"/>
    <s v="B"/>
    <n v="5"/>
    <x v="0"/>
  </r>
  <r>
    <s v="Aug'25"/>
    <s v="101-25-061"/>
    <s v="VK"/>
    <s v="CENTRAL"/>
    <s v="M/s Power International LLc"/>
    <s v="CRUSHER TRUCK WORKSHOP SHED"/>
    <s v="N/A"/>
    <s v="Fujairah, UAE"/>
    <x v="87"/>
    <d v="2025-08-12T00:00:00"/>
    <x v="7"/>
    <x v="2"/>
    <n v="122.36"/>
    <d v="2025-08-13T00:00:00"/>
    <n v="0"/>
    <n v="1"/>
    <s v="B"/>
    <n v="5"/>
    <x v="0"/>
  </r>
  <r>
    <s v="Aug'25"/>
    <s v="101-25-061"/>
    <s v="VK"/>
    <s v="CENTRAL"/>
    <s v="M/s Power International LLc"/>
    <s v="LIME PLANT"/>
    <s v="N/A"/>
    <s v="Fujairah, UAE"/>
    <x v="87"/>
    <d v="2025-08-12T00:00:00"/>
    <x v="7"/>
    <x v="2"/>
    <n v="107.14"/>
    <d v="2025-08-13T00:00:00"/>
    <n v="0"/>
    <n v="1"/>
    <s v="B"/>
    <n v="5"/>
    <x v="0"/>
  </r>
  <r>
    <s v="Aug'25"/>
    <s v="401-25-053"/>
    <s v="GC"/>
    <s v="NORTH"/>
    <s v="M/s AGP LOGISTICS PARK"/>
    <s v="BLDG# B200"/>
    <s v="N/A"/>
    <s v="LUHARI"/>
    <x v="87"/>
    <d v="2025-08-13T00:00:00"/>
    <x v="17"/>
    <x v="0"/>
    <n v="1085.51"/>
    <d v="2025-08-13T00:00:00"/>
    <n v="0"/>
    <n v="2"/>
    <s v="B"/>
    <n v="5"/>
    <x v="0"/>
  </r>
  <r>
    <s v="Aug'25"/>
    <s v="401-25-053"/>
    <s v="GC"/>
    <s v="NORTH"/>
    <s v="M/s AGP LOGISTICS PARK"/>
    <s v="BLDG# B300"/>
    <s v="N/A"/>
    <s v="LUHARI"/>
    <x v="87"/>
    <d v="2025-08-13T00:00:00"/>
    <x v="17"/>
    <x v="0"/>
    <n v="1131.1500000000001"/>
    <d v="2025-08-13T00:00:00"/>
    <n v="0"/>
    <n v="2"/>
    <s v="B"/>
    <n v="5"/>
    <x v="0"/>
  </r>
  <r>
    <s v="Aug'25"/>
    <s v="401-25-067"/>
    <s v="SM"/>
    <s v="NORTH"/>
    <s v="Oriental logistics Park"/>
    <s v="WAREHOUSE"/>
    <s v="N/A"/>
    <s v="NAGPUR,MH"/>
    <x v="90"/>
    <d v="2025-08-13T00:00:00"/>
    <x v="1"/>
    <x v="1"/>
    <n v="901.95"/>
    <m/>
    <n v="0"/>
    <n v="3"/>
    <s v="B"/>
    <n v="5"/>
    <x v="0"/>
  </r>
  <r>
    <s v="Aug'25"/>
    <s v="301-25-015"/>
    <s v="MP"/>
    <s v="WEST-II"/>
    <s v="M/s SM AUTO PVT LTD"/>
    <s v="Power Control room"/>
    <s v="Archivista"/>
    <s v="Sambhajinagar, MH"/>
    <x v="91"/>
    <d v="2025-08-14T00:00:00"/>
    <x v="3"/>
    <x v="2"/>
    <n v="18.62"/>
    <d v="2025-08-14T00:00:00"/>
    <n v="0"/>
    <n v="2"/>
    <s v="A"/>
    <n v="3"/>
    <x v="0"/>
  </r>
  <r>
    <s v="Aug'25"/>
    <s v="301-25-015"/>
    <s v="MP"/>
    <s v="WEST-II"/>
    <s v="M/s SM AUTO PVT LTD"/>
    <s v="BLDG# Gas Manifold Shed"/>
    <s v="Archivista"/>
    <s v="Sambhajinagar, MH"/>
    <x v="91"/>
    <d v="2025-08-14T00:00:00"/>
    <x v="3"/>
    <x v="2"/>
    <n v="9.39"/>
    <d v="2025-08-14T00:00:00"/>
    <n v="0"/>
    <n v="2"/>
    <s v="B"/>
    <n v="5"/>
    <x v="0"/>
  </r>
  <r>
    <s v="Aug'25"/>
    <s v="301-25-015"/>
    <s v="MP"/>
    <s v="WEST-II"/>
    <s v="M/s SM AUTO PVT LTD"/>
    <s v="BLDG# XX"/>
    <s v="Archivista"/>
    <s v="Sambhajinagar, MH"/>
    <x v="91"/>
    <d v="2025-08-14T00:00:00"/>
    <x v="3"/>
    <x v="2"/>
    <n v="253.45"/>
    <d v="2025-08-14T00:00:00"/>
    <n v="0"/>
    <n v="2"/>
    <s v="B"/>
    <n v="5"/>
    <x v="0"/>
  </r>
  <r>
    <s v="Aug'25"/>
    <s v="301-25-015"/>
    <s v="MP"/>
    <s v="WEST-II"/>
    <s v="M/s SM AUTO PVT LTD"/>
    <s v="BLDG# Scrap Yard"/>
    <s v="Archivista"/>
    <s v="Sambhajinagar, MH"/>
    <x v="91"/>
    <d v="2025-08-14T00:00:00"/>
    <x v="3"/>
    <x v="2"/>
    <n v="18.62"/>
    <d v="2025-08-14T00:00:00"/>
    <n v="0"/>
    <n v="2"/>
    <s v="B"/>
    <n v="5"/>
    <x v="0"/>
  </r>
  <r>
    <s v="Aug'25"/>
    <s v="401-25-065"/>
    <s v="SM"/>
    <s v="NORTH"/>
    <s v="Urban Groove"/>
    <s v="INDUSTRY"/>
    <s v="Adroit grow"/>
    <s v="Alwar (RAJASTHAN)"/>
    <x v="92"/>
    <d v="2025-08-14T00:00:00"/>
    <x v="2"/>
    <x v="1"/>
    <n v="627.54999999999995"/>
    <m/>
    <n v="0"/>
    <n v="6"/>
    <s v="A"/>
    <n v="3"/>
    <x v="1"/>
  </r>
  <r>
    <s v="Aug'25"/>
    <s v="401-25-066"/>
    <s v="SS"/>
    <s v="NORTH"/>
    <s v="M/s MINDA INFRA"/>
    <s v="BLDG# 1"/>
    <s v="STUDIO LINE"/>
    <s v="KHARKODA -HR"/>
    <x v="93"/>
    <d v="2025-08-14T00:00:00"/>
    <x v="9"/>
    <x v="3"/>
    <n v="5154"/>
    <d v="2025-08-18T00:00:00"/>
    <n v="0"/>
    <n v="1"/>
    <s v="D"/>
    <n v="10"/>
    <x v="0"/>
  </r>
  <r>
    <s v="Aug'25"/>
    <s v="401-25-066"/>
    <s v="SS"/>
    <s v="NORTH"/>
    <s v="M/s MINDA INFRA"/>
    <s v="BLDG# 2"/>
    <s v="STUDIO LINE"/>
    <s v="KHARKODA -HR"/>
    <x v="93"/>
    <d v="2025-08-14T00:00:00"/>
    <x v="9"/>
    <x v="3"/>
    <n v="114"/>
    <d v="2025-08-18T00:00:00"/>
    <n v="0"/>
    <n v="1"/>
    <s v="D"/>
    <n v="10"/>
    <x v="0"/>
  </r>
  <r>
    <s v="Aug'25"/>
    <s v="301-25-014"/>
    <s v="MP"/>
    <s v="WEST-II"/>
    <s v="M/s JSWMI steel service center Pvt. Ltd."/>
    <s v="Blanking Line Building"/>
    <s v="N/A"/>
    <s v="Sambhajinagar, MH"/>
    <x v="91"/>
    <d v="2025-08-19T00:00:00"/>
    <x v="4"/>
    <x v="0"/>
    <n v="902.58"/>
    <d v="2025-08-19T00:00:00"/>
    <n v="0"/>
    <n v="7"/>
    <s v="B"/>
    <n v="5"/>
    <x v="1"/>
  </r>
  <r>
    <s v="Aug'25"/>
    <s v="301-25-014"/>
    <s v="MP"/>
    <s v="WEST-II"/>
    <s v="M/s JSWMI steel service center Pvt. Ltd."/>
    <s v="Coil Center Building"/>
    <s v="N/A"/>
    <s v="Sambhajinagar, MH"/>
    <x v="92"/>
    <d v="2025-08-19T00:00:00"/>
    <x v="4"/>
    <x v="0"/>
    <n v="1240.71"/>
    <d v="2025-08-19T00:00:00"/>
    <n v="0"/>
    <n v="11"/>
    <s v="C"/>
    <n v="7"/>
    <x v="1"/>
  </r>
  <r>
    <s v="Aug'25"/>
    <s v="401-25-062"/>
    <s v="SS"/>
    <s v="NORTH"/>
    <s v="M/s NMPL-JBM"/>
    <s v="Manufacturing"/>
    <s v="Archvista"/>
    <s v="Chakan-MH"/>
    <x v="86"/>
    <d v="2025-08-19T00:00:00"/>
    <x v="4"/>
    <x v="0"/>
    <n v="457.7"/>
    <d v="2025-08-19T00:00:00"/>
    <n v="0"/>
    <n v="13"/>
    <s v="C"/>
    <n v="7"/>
    <x v="1"/>
  </r>
  <r>
    <s v="Aug'25"/>
    <s v="101-25-059"/>
    <s v="PT"/>
    <s v="CENTRAL"/>
    <s v="M/s Renew Power"/>
    <s v="Ancillery Builidngs"/>
    <s v="Mott Macdonalds"/>
    <s v="Dholera , Gujarat"/>
    <x v="92"/>
    <d v="2025-08-19T00:00:00"/>
    <x v="8"/>
    <x v="0"/>
    <n v="1809.58"/>
    <d v="2025-08-30T00:00:00"/>
    <n v="0"/>
    <n v="11"/>
    <s v="C"/>
    <n v="7"/>
    <x v="1"/>
  </r>
  <r>
    <s v="Aug'25"/>
    <s v="401-25-073"/>
    <s v="GC"/>
    <s v="NORTH"/>
    <s v="M/s PISL"/>
    <s v="BLOCK-A"/>
    <s v="N/A"/>
    <s v="Hoskote"/>
    <x v="93"/>
    <d v="2025-08-20T00:00:00"/>
    <x v="21"/>
    <x v="0"/>
    <n v="1249.3900000000001"/>
    <d v="2025-08-20T00:00:00"/>
    <n v="0"/>
    <n v="7"/>
    <s v="C"/>
    <n v="7"/>
    <x v="0"/>
  </r>
  <r>
    <s v="Aug'25"/>
    <s v="401-25-073"/>
    <s v="GC"/>
    <s v="NORTH"/>
    <s v="M/s PISL"/>
    <s v="BLOCK-B "/>
    <s v="N/A"/>
    <s v="Hoskote"/>
    <x v="93"/>
    <d v="2025-08-20T00:00:00"/>
    <x v="22"/>
    <x v="0"/>
    <n v="277.38"/>
    <d v="2025-08-20T00:00:00"/>
    <n v="0"/>
    <n v="7"/>
    <s v="B"/>
    <n v="5"/>
    <x v="1"/>
  </r>
  <r>
    <s v="Aug'25"/>
    <s v="401-25-044"/>
    <s v="SS"/>
    <s v="NORTH"/>
    <s v="WAREHOUSE"/>
    <s v="BLDG- B100"/>
    <s v="N/A"/>
    <s v="Badli-HR"/>
    <x v="78"/>
    <d v="2025-08-07T00:00:00"/>
    <x v="21"/>
    <x v="2"/>
    <n v="837.47"/>
    <d v="2025-08-07T00:00:00"/>
    <n v="0"/>
    <n v="10"/>
    <s v="B"/>
    <n v="5"/>
    <x v="1"/>
  </r>
  <r>
    <s v="Aug'25"/>
    <s v="401-25-044"/>
    <s v="SS"/>
    <s v="NORTH"/>
    <s v="WAREHOUSE"/>
    <s v="BLDG- B200"/>
    <s v="N/A"/>
    <s v="Badli-HR"/>
    <x v="78"/>
    <d v="2025-08-07T00:00:00"/>
    <x v="22"/>
    <x v="2"/>
    <n v="822.09"/>
    <d v="2025-08-07T00:00:00"/>
    <n v="0"/>
    <n v="10"/>
    <s v="B"/>
    <n v="5"/>
    <x v="1"/>
  </r>
  <r>
    <s v="Aug'25"/>
    <s v="401-25-044"/>
    <s v="SS"/>
    <s v="NORTH"/>
    <s v="WAREHOUSE"/>
    <s v="BLDG- B300"/>
    <s v="N/A"/>
    <s v="Badli-HR"/>
    <x v="78"/>
    <d v="2025-08-07T00:00:00"/>
    <x v="22"/>
    <x v="2"/>
    <n v="822.09"/>
    <d v="2025-08-07T00:00:00"/>
    <n v="0"/>
    <n v="10"/>
    <s v="B"/>
    <n v="5"/>
    <x v="1"/>
  </r>
  <r>
    <s v="Aug'25"/>
    <s v="401-25-044"/>
    <s v="SS"/>
    <s v="NORTH"/>
    <s v="WAREHOUSE"/>
    <s v="BLDG- B400"/>
    <s v="N/A"/>
    <s v="Badli-HR"/>
    <x v="78"/>
    <d v="2025-08-07T00:00:00"/>
    <x v="13"/>
    <x v="2"/>
    <n v="672.44"/>
    <d v="2025-08-07T00:00:00"/>
    <n v="0"/>
    <n v="10"/>
    <s v="B"/>
    <n v="5"/>
    <x v="1"/>
  </r>
  <r>
    <s v="Aug'25"/>
    <s v="501-25-026"/>
    <s v="JK"/>
    <s v="EAST"/>
    <s v="M/s Truestar Air Systems Equipments Pvt. Ltd"/>
    <s v="Factory Building"/>
    <s v="Bharat Gandhi &amp; Associates"/>
    <s v="Valsad, Gujarat"/>
    <x v="94"/>
    <d v="2025-08-20T00:00:00"/>
    <x v="7"/>
    <x v="2"/>
    <n v="372.25"/>
    <d v="2025-08-20T00:00:00"/>
    <n v="0"/>
    <n v="6"/>
    <s v="B"/>
    <n v="5"/>
    <x v="1"/>
  </r>
  <r>
    <s v="Aug'25"/>
    <s v="401-25-069"/>
    <s v="SM"/>
    <s v="NORTH"/>
    <s v="GOMU ENERGY"/>
    <s v="INDUSTRY"/>
    <s v="Adroit grow"/>
    <s v="Giloth (Rajasthan)"/>
    <x v="91"/>
    <d v="2025-08-21T00:00:00"/>
    <x v="2"/>
    <x v="1"/>
    <n v="125.16"/>
    <m/>
    <n v="0"/>
    <n v="9"/>
    <s v="B"/>
    <n v="5"/>
    <x v="1"/>
  </r>
  <r>
    <s v="Aug'25"/>
    <s v="101-25-062"/>
    <s v="MS"/>
    <s v="CENTRAL"/>
    <s v="M/s Aditya Birla Group"/>
    <s v="E-Beam Plant"/>
    <s v="S &amp; T"/>
    <s v="Jhagadia, Bharuch"/>
    <x v="91"/>
    <d v="2025-08-21T00:00:00"/>
    <x v="5"/>
    <x v="3"/>
    <n v="298.95999999999998"/>
    <d v="2025-08-21T00:00:00"/>
    <n v="0"/>
    <n v="9"/>
    <s v="B"/>
    <n v="5"/>
    <x v="1"/>
  </r>
  <r>
    <s v="Aug'25"/>
    <s v="401-25-076"/>
    <s v="SM"/>
    <s v="NORTH"/>
    <s v="Gold tuff glasses"/>
    <s v="INDUSTRY"/>
    <s v="shilpkar architects"/>
    <s v="ghiloth(RJ)"/>
    <x v="95"/>
    <d v="2025-08-25T00:00:00"/>
    <x v="1"/>
    <x v="1"/>
    <n v="443.92"/>
    <m/>
    <n v="0"/>
    <n v="3"/>
    <s v="B"/>
    <n v="5"/>
    <x v="0"/>
  </r>
  <r>
    <s v="Aug'25"/>
    <s v="101-25-066"/>
    <s v="PP"/>
    <s v="CENTRAL"/>
    <s v="M/s Deepak Nitrite LTD"/>
    <s v="BLDG# 01"/>
    <s v="Shroff Consulting Engineers LLP"/>
    <s v="Vadodara Gujarat"/>
    <x v="96"/>
    <d v="2025-08-25T00:00:00"/>
    <x v="5"/>
    <x v="3"/>
    <n v="212.76"/>
    <d v="2025-08-26T00:00:00"/>
    <n v="0"/>
    <n v="0"/>
    <s v="B"/>
    <n v="5"/>
    <x v="0"/>
  </r>
  <r>
    <s v="Aug'25"/>
    <s v="101-25-066"/>
    <s v="PP"/>
    <s v="CENTRAL"/>
    <s v="M/s Deepak Nitrite LTD"/>
    <s v="BLDG# 01"/>
    <s v="Shroff Consulting Engineers LLP"/>
    <s v="Vadodara Gujarat"/>
    <x v="96"/>
    <d v="2025-08-25T00:00:00"/>
    <x v="5"/>
    <x v="3"/>
    <n v="91.6"/>
    <d v="2025-08-26T00:00:00"/>
    <n v="0"/>
    <n v="0"/>
    <s v="B"/>
    <n v="5"/>
    <x v="0"/>
  </r>
  <r>
    <s v="Aug'25"/>
    <s v="101-25-064"/>
    <s v="MS"/>
    <s v="CENTRAL"/>
    <s v="M/s ELIXX SOLAR"/>
    <s v="BLDG# XX"/>
    <s v="UJB"/>
    <s v="Vansi, Varedia, bharuch"/>
    <x v="97"/>
    <d v="2025-08-22T00:00:00"/>
    <x v="9"/>
    <x v="3"/>
    <n v="1391"/>
    <m/>
    <n v="0"/>
    <n v="4"/>
    <s v="C"/>
    <n v="7"/>
    <x v="0"/>
  </r>
  <r>
    <s v="Aug'25"/>
    <s v="401-25-074"/>
    <s v="GC"/>
    <s v="NORTH"/>
    <s v="M/s PISL"/>
    <s v="WAREHOUSE"/>
    <s v="CORESCAPE DESIGN"/>
    <s v="Ludhiana"/>
    <x v="98"/>
    <d v="2025-08-25T00:00:00"/>
    <x v="0"/>
    <x v="0"/>
    <n v="898.88"/>
    <d v="2025-08-25T00:00:00"/>
    <n v="0"/>
    <n v="6"/>
    <s v="B"/>
    <n v="5"/>
    <x v="1"/>
  </r>
  <r>
    <s v="Aug'25"/>
    <s v="501-25-027"/>
    <s v="AM"/>
    <s v="EAST"/>
    <s v="M/s Captain Steel India Ltd"/>
    <s v="Rolling Mill"/>
    <s v="N/A"/>
    <s v="Asansol (West Bengal)"/>
    <x v="99"/>
    <d v="2025-08-25T00:00:00"/>
    <x v="7"/>
    <x v="2"/>
    <n v="599.42999999999995"/>
    <d v="2025-08-25T00:00:00"/>
    <n v="0"/>
    <n v="5"/>
    <s v="B"/>
    <n v="5"/>
    <x v="0"/>
  </r>
  <r>
    <s v="Aug'25"/>
    <s v="401-25-072"/>
    <s v="GC"/>
    <s v="NORTH"/>
    <s v="M/s Tanzania Steel Industries Limited"/>
    <s v="BLDG - A"/>
    <s v="N/A"/>
    <s v="Tanzania"/>
    <x v="91"/>
    <d v="2025-08-29T00:00:00"/>
    <x v="17"/>
    <x v="0"/>
    <n v="108.79"/>
    <d v="2025-08-29T00:00:00"/>
    <n v="0"/>
    <n v="17"/>
    <s v="B"/>
    <n v="5"/>
    <x v="1"/>
  </r>
  <r>
    <s v="Aug'25"/>
    <s v="401-25-072"/>
    <s v="GC"/>
    <s v="NORTH"/>
    <s v="M/s Tanzania Steel Industries Limited"/>
    <s v="BLDG - B"/>
    <s v="N/A"/>
    <s v="Tanzania"/>
    <x v="91"/>
    <d v="2025-08-29T00:00:00"/>
    <x v="17"/>
    <x v="0"/>
    <n v="200.16"/>
    <d v="2025-08-29T00:00:00"/>
    <n v="0"/>
    <n v="17"/>
    <s v="B"/>
    <n v="5"/>
    <x v="1"/>
  </r>
  <r>
    <s v="Aug'25"/>
    <s v="401-25-072"/>
    <s v="GC"/>
    <s v="NORTH"/>
    <s v="M/s Tanzania Steel Industries Limited"/>
    <s v="BLDG - B'"/>
    <s v="N/A"/>
    <s v="Tanzania"/>
    <x v="91"/>
    <d v="2025-08-29T00:00:00"/>
    <x v="17"/>
    <x v="0"/>
    <n v="200.16"/>
    <d v="2025-08-29T00:00:00"/>
    <n v="0"/>
    <n v="17"/>
    <s v="B"/>
    <n v="5"/>
    <x v="1"/>
  </r>
  <r>
    <s v="Aug'25"/>
    <s v="401-25-072"/>
    <s v="GC"/>
    <s v="NORTH"/>
    <s v="M/s Tanzania Steel Industries Limited"/>
    <s v="BLDG - C"/>
    <s v="N/A"/>
    <s v="Tanzania"/>
    <x v="91"/>
    <d v="2025-08-29T00:00:00"/>
    <x v="17"/>
    <x v="0"/>
    <n v="200.16"/>
    <d v="2025-08-29T00:00:00"/>
    <n v="0"/>
    <n v="17"/>
    <s v="B"/>
    <n v="5"/>
    <x v="1"/>
  </r>
  <r>
    <s v="Aug'25"/>
    <s v="401-25-072"/>
    <s v="GC"/>
    <s v="NORTH"/>
    <s v="M/s Tanzania Steel Industries Limited"/>
    <s v="BLDG - D"/>
    <s v="N/A"/>
    <s v="Tanzania"/>
    <x v="91"/>
    <d v="2025-08-29T00:00:00"/>
    <x v="17"/>
    <x v="0"/>
    <n v="233.35"/>
    <d v="2025-08-29T00:00:00"/>
    <n v="0"/>
    <n v="17"/>
    <s v="B"/>
    <n v="5"/>
    <x v="1"/>
  </r>
  <r>
    <s v="Aug'25"/>
    <s v="101-25-063"/>
    <s v="MM"/>
    <s v="CENTRAL"/>
    <s v="M/s COSMOS"/>
    <s v="WAREHOUSE"/>
    <s v="S &amp; T"/>
    <s v="RANU, VADODARA"/>
    <x v="96"/>
    <d v="2025-08-26T00:00:00"/>
    <x v="13"/>
    <x v="3"/>
    <n v="980.77"/>
    <d v="2025-08-26T00:00:00"/>
    <n v="0"/>
    <n v="1"/>
    <s v="C"/>
    <n v="7"/>
    <x v="0"/>
  </r>
  <r>
    <s v="Aug'25"/>
    <s v="401-25-070"/>
    <s v="GC"/>
    <s v="NORTH"/>
    <s v="M/s Pallavi Copper"/>
    <s v="INDUSTRIAL BLDG"/>
    <s v="RAJIV ASSOCIATES"/>
    <s v="Greater Noida"/>
    <x v="100"/>
    <d v="2025-08-26T00:00:00"/>
    <x v="0"/>
    <x v="0"/>
    <n v="931.53"/>
    <d v="2025-09-10T00:00:00"/>
    <n v="0"/>
    <n v="5"/>
    <s v="B"/>
    <n v="5"/>
    <x v="0"/>
  </r>
  <r>
    <s v="Aug'25"/>
    <s v="401-25-080"/>
    <s v="SS"/>
    <s v="NORTH"/>
    <s v="SAS logistics Warehouse"/>
    <s v="Warehouse"/>
    <s v="CONTINENTAL DESIGN STUDIO"/>
    <s v="Karnal -HR"/>
    <x v="101"/>
    <d v="2025-08-29T00:00:00"/>
    <x v="0"/>
    <x v="0"/>
    <n v="726.55"/>
    <d v="2025-08-29T00:00:00"/>
    <n v="0"/>
    <n v="3"/>
    <s v="B"/>
    <n v="5"/>
    <x v="0"/>
  </r>
  <r>
    <s v="Aug'25"/>
    <s v="401-25-078"/>
    <s v="GC"/>
    <s v="NORTH"/>
    <s v="M/s Classic Engineers-GMR"/>
    <s v="Hanger"/>
    <s v="A.T. Technolegal Combine Private Limted"/>
    <s v="Delhi Airport"/>
    <x v="99"/>
    <d v="2025-08-28T00:00:00"/>
    <x v="0"/>
    <x v="0"/>
    <n v="140.93"/>
    <m/>
    <n v="0"/>
    <n v="8"/>
    <s v="B"/>
    <n v="5"/>
    <x v="1"/>
  </r>
  <r>
    <s v="Aug'25"/>
    <s v="401-25-075"/>
    <s v="GC"/>
    <s v="NORTH"/>
    <s v="M/s Uflex limited"/>
    <s v="Main plant"/>
    <s v="N/A"/>
    <s v="Dharwad, Ka"/>
    <x v="96"/>
    <d v="2025-08-28T00:00:00"/>
    <x v="8"/>
    <x v="0"/>
    <n v="1204.42"/>
    <d v="2025-08-28T00:00:00"/>
    <n v="0"/>
    <n v="3"/>
    <s v="C"/>
    <n v="7"/>
    <x v="0"/>
  </r>
  <r>
    <s v="Aug'25"/>
    <s v="401-25-075"/>
    <s v="GC"/>
    <s v="NORTH"/>
    <s v="M/s Uflex limited"/>
    <s v="Utility Bldg"/>
    <s v="N/A"/>
    <s v="Dharwad, Ka"/>
    <x v="96"/>
    <d v="2025-08-28T00:00:00"/>
    <x v="8"/>
    <x v="0"/>
    <n v="76.36"/>
    <d v="2025-08-28T00:00:00"/>
    <n v="0"/>
    <n v="3"/>
    <s v="B"/>
    <n v="5"/>
    <x v="0"/>
  </r>
  <r>
    <s v="Aug'25"/>
    <s v="501-25-029"/>
    <s v="JK"/>
    <s v="EAST"/>
    <s v="M/s DPCL- Viewing gallery"/>
    <s v="Viewing Gallery"/>
    <s v="ADANI"/>
    <s v="Dhamra, Odisha"/>
    <x v="102"/>
    <d v="2025-08-29T00:00:00"/>
    <x v="10"/>
    <x v="2"/>
    <n v="13.74"/>
    <m/>
    <n v="0"/>
    <n v="1"/>
    <s v="B"/>
    <n v="5"/>
    <x v="0"/>
  </r>
  <r>
    <s v="Aug'25"/>
    <s v="201-25-034"/>
    <s v="KD"/>
    <s v="WEST-I"/>
    <s v="M/s Horizon Industrial Parks Pvt Ltd"/>
    <s v="Warehouse(BLOCK-B)"/>
    <s v="Bracedge Engineers LLP"/>
    <s v="Bhayala, GJ"/>
    <x v="100"/>
    <d v="2025-08-29T00:00:00"/>
    <x v="1"/>
    <x v="1"/>
    <n v="423.71"/>
    <m/>
    <n v="0"/>
    <n v="8"/>
    <s v="B"/>
    <n v="5"/>
    <x v="1"/>
  </r>
  <r>
    <s v="Aug'25"/>
    <s v="401-25-071"/>
    <s v="GC"/>
    <s v="NORTH"/>
    <s v="M/s PISL"/>
    <s v="Warehouse"/>
    <s v="N/A"/>
    <s v="HOSUR,TAMILNADU"/>
    <x v="102"/>
    <d v="2025-08-29T00:00:00"/>
    <x v="10"/>
    <x v="0"/>
    <n v="1303.1400000000001"/>
    <d v="2025-08-29T00:00:00"/>
    <n v="0"/>
    <n v="1"/>
    <s v="A"/>
    <n v="3"/>
    <x v="0"/>
  </r>
  <r>
    <s v="Aug'25"/>
    <s v="501-25-028"/>
    <s v="AM"/>
    <s v="EAST"/>
    <s v="M/s Shyam Fabrication Pvt Ltd"/>
    <s v="Fabrication Unit"/>
    <s v="N/A"/>
    <s v="Jhargram (West Bengal)"/>
    <x v="96"/>
    <d v="2025-08-30T00:00:00"/>
    <x v="7"/>
    <x v="2"/>
    <n v="1199.56"/>
    <d v="2025-08-30T00:00:00"/>
    <n v="0"/>
    <n v="5"/>
    <s v="B"/>
    <n v="5"/>
    <x v="0"/>
  </r>
  <r>
    <s v="Aug'25"/>
    <s v="401-25-079"/>
    <s v="AY"/>
    <s v="NORTH"/>
    <s v="M/s Hills cement"/>
    <s v="Coal Stacker- Warehouse"/>
    <s v="N/A"/>
    <s v="Meghalaya"/>
    <x v="96"/>
    <d v="2025-08-30T00:00:00"/>
    <x v="10"/>
    <x v="2"/>
    <n v="452.87"/>
    <d v="2025-08-30T00:00:00"/>
    <n v="0"/>
    <n v="5"/>
    <s v="A"/>
    <n v="3"/>
    <x v="1"/>
  </r>
  <r>
    <s v="Sep'25"/>
    <s v="401-25-083"/>
    <s v="SM"/>
    <s v="NORTH"/>
    <s v="M/s ECR BUILDTECH"/>
    <s v="BLDG# 04-WAREHOUSE"/>
    <s v="N/A"/>
    <s v="CUTTACK"/>
    <x v="103"/>
    <d v="2025-09-01T00:00:00"/>
    <x v="16"/>
    <x v="4"/>
    <n v="600.65"/>
    <d v="2025-09-01T00:00:00"/>
    <n v="0"/>
    <n v="1"/>
    <s v="B"/>
    <n v="5"/>
    <x v="0"/>
  </r>
  <r>
    <s v="Sep'25"/>
    <s v="501-25-030"/>
    <s v="AM"/>
    <s v="EAST"/>
    <s v="M/s SM Enterprise Pvt Ltd"/>
    <s v="BLDG# Warehouse 2"/>
    <s v="N/A"/>
    <s v="Singur (West Bengal)"/>
    <x v="104"/>
    <d v="2025-09-02T00:00:00"/>
    <x v="3"/>
    <x v="2"/>
    <n v="38.1"/>
    <d v="2025-09-02T00:00:00"/>
    <n v="0"/>
    <n v="1"/>
    <s v="A"/>
    <n v="3"/>
    <x v="0"/>
  </r>
  <r>
    <s v="Sep'25"/>
    <s v="501-25-030"/>
    <s v="AM"/>
    <s v="EAST"/>
    <s v="M/s SM Enterprise Pvt Ltd"/>
    <s v="BLDG# Warehouse 1"/>
    <s v="N/A"/>
    <s v="Singur (West Bengal)"/>
    <x v="104"/>
    <d v="2025-09-02T00:00:00"/>
    <x v="3"/>
    <x v="2"/>
    <n v="81.77"/>
    <d v="2025-09-02T00:00:00"/>
    <n v="0"/>
    <n v="1"/>
    <s v="A"/>
    <n v="3"/>
    <x v="0"/>
  </r>
  <r>
    <s v="Sep'25"/>
    <s v="501-25-024"/>
    <s v="ND"/>
    <s v="EAST"/>
    <s v="M/s RELIANCE CONSUMER PRODUCTS LIMITED"/>
    <s v="BLDG# Warehouse"/>
    <s v="AEDBM"/>
    <s v="BEGUSARAI, BIHAR"/>
    <x v="105"/>
    <d v="2025-09-02T00:00:00"/>
    <x v="3"/>
    <x v="2"/>
    <n v="885.99"/>
    <m/>
    <n v="0"/>
    <n v="6"/>
    <s v="B"/>
    <n v="5"/>
    <x v="1"/>
  </r>
  <r>
    <s v="Sep'25"/>
    <s v="501-25-024"/>
    <s v="ND"/>
    <s v="EAST"/>
    <s v="M/s RELIANCE CONSUMER PRODUCTS LIMITED"/>
    <s v="BLDG# Production"/>
    <s v="AEDBM"/>
    <s v="BEGUSARAI, BIHAR"/>
    <x v="105"/>
    <d v="2025-09-02T00:00:00"/>
    <x v="3"/>
    <x v="2"/>
    <n v="3784.45"/>
    <m/>
    <n v="0"/>
    <n v="6"/>
    <s v="C"/>
    <n v="7"/>
    <x v="0"/>
  </r>
  <r>
    <s v="Sep'25"/>
    <s v="501-25-024"/>
    <s v="ND"/>
    <s v="EAST"/>
    <s v="M/s RELIANCE CONSUMER PRODUCTS LIMITED"/>
    <s v="BLDG# Boiler"/>
    <s v="AEDBM"/>
    <s v="BEGUSARAI, BIHAR"/>
    <x v="105"/>
    <d v="2025-09-02T00:00:00"/>
    <x v="3"/>
    <x v="2"/>
    <n v="312.3"/>
    <m/>
    <n v="0"/>
    <n v="6"/>
    <s v="B"/>
    <n v="5"/>
    <x v="1"/>
  </r>
  <r>
    <s v="Aug'25"/>
    <s v="201-25-036"/>
    <s v="DS"/>
    <s v="WEST-I"/>
    <s v="M/s Automotive Manufacturers Pvt Ltd"/>
    <s v="RVSF Shed#2"/>
    <s v="Axis Consultant"/>
    <s v="Pendhri, Nagpur, MH"/>
    <x v="96"/>
    <d v="2025-08-29T00:00:00"/>
    <x v="5"/>
    <x v="3"/>
    <n v="126.98"/>
    <d v="2025-09-02T00:00:00"/>
    <n v="0"/>
    <n v="4"/>
    <s v="B"/>
    <n v="5"/>
    <x v="0"/>
  </r>
  <r>
    <s v="Aug'25"/>
    <s v="201-25-036"/>
    <s v="DS"/>
    <s v="WEST-I"/>
    <s v="M/s Automotive Manufacturers Pvt Ltd"/>
    <s v="RVSF Shed#1"/>
    <s v="Axis Consultant"/>
    <s v="Pendhri, Nagpur, MH"/>
    <x v="96"/>
    <d v="2025-08-29T00:00:00"/>
    <x v="5"/>
    <x v="3"/>
    <n v="127.04"/>
    <d v="2025-09-02T00:00:00"/>
    <n v="0"/>
    <n v="4"/>
    <s v="B"/>
    <n v="5"/>
    <x v="0"/>
  </r>
  <r>
    <s v="Sep'25"/>
    <s v="101-25-067"/>
    <s v="MM"/>
    <s v="CENTRAL"/>
    <s v="M/s ROTO FLUIDPUMPS"/>
    <s v="FACTORY BLDG"/>
    <s v="CLIENT"/>
    <s v="AHMEDABAD"/>
    <x v="96"/>
    <d v="2025-09-02T00:00:00"/>
    <x v="21"/>
    <x v="3"/>
    <n v="167.27"/>
    <d v="2025-08-30T00:00:00"/>
    <n v="0"/>
    <n v="8"/>
    <s v="B"/>
    <n v="5"/>
    <x v="1"/>
  </r>
  <r>
    <s v="Sep'25"/>
    <s v="101-SS25-006"/>
    <s v="MS"/>
    <s v="CENTRAL"/>
    <s v="M R Enterprises"/>
    <s v="BLDG# 01"/>
    <s v="N/A"/>
    <s v="Kutch,Gujarat"/>
    <x v="106"/>
    <d v="2025-09-04T00:00:00"/>
    <x v="19"/>
    <x v="4"/>
    <n v="124.45"/>
    <m/>
    <n v="0"/>
    <n v="0"/>
    <s v="B"/>
    <n v="5"/>
    <x v="0"/>
  </r>
  <r>
    <s v="Sep'25"/>
    <s v="201-25-033"/>
    <s v="KD"/>
    <s v="WEST-I"/>
    <s v="M/s LOGOS INDIA"/>
    <s v="BLDG# 704"/>
    <s v="SACPL"/>
    <s v="Chakan, MH"/>
    <x v="96"/>
    <d v="2025-08-30T00:00:00"/>
    <x v="22"/>
    <x v="3"/>
    <n v="1087.3900000000001"/>
    <d v="2025-08-29T00:00:00"/>
    <n v="0"/>
    <n v="5"/>
    <s v="B"/>
    <n v="5"/>
    <x v="0"/>
  </r>
  <r>
    <s v="Sep'25"/>
    <s v="501-25-032"/>
    <s v="AM"/>
    <s v="EAST"/>
    <s v="M/s Patodi Industry Pvt Ltd"/>
    <s v="BLDG# 1"/>
    <s v="Atlas Construction Co."/>
    <s v="Jashpur Nagar (Chhattisgarh)"/>
    <x v="104"/>
    <d v="2025-09-03T00:00:00"/>
    <x v="3"/>
    <x v="2"/>
    <n v="164.96"/>
    <d v="2025-09-03T00:00:00"/>
    <n v="0"/>
    <n v="2"/>
    <s v="B"/>
    <n v="5"/>
    <x v="0"/>
  </r>
  <r>
    <s v="Sep'25"/>
    <s v="101-25-069"/>
    <s v="MM"/>
    <s v="CENTRAL"/>
    <s v="M/s Burckhardt"/>
    <s v="Admin"/>
    <s v="S &amp; T"/>
    <s v="Halol (Vadodara, GJ)"/>
    <x v="102"/>
    <d v="2025-09-04T00:00:00"/>
    <x v="7"/>
    <x v="2"/>
    <n v="225.06"/>
    <d v="2025-09-04T00:00:00"/>
    <n v="0"/>
    <n v="7"/>
    <s v="C"/>
    <n v="7"/>
    <x v="0"/>
  </r>
  <r>
    <s v="Sep'25"/>
    <s v="101-25-069"/>
    <s v="MM"/>
    <s v="CENTRAL"/>
    <s v="M/s Burckhardt"/>
    <s v="MFG"/>
    <s v="S &amp; T"/>
    <s v="Halol (Vadodara, GJ)"/>
    <x v="102"/>
    <d v="2025-09-04T00:00:00"/>
    <x v="7"/>
    <x v="2"/>
    <n v="654.95000000000005"/>
    <d v="2025-09-04T00:00:00"/>
    <n v="0"/>
    <n v="7"/>
    <s v="C"/>
    <n v="7"/>
    <x v="0"/>
  </r>
  <r>
    <s v="Sep'25"/>
    <s v="101-25-053"/>
    <s v="MM"/>
    <s v="CENTRAL"/>
    <s v="M/s CG POWER"/>
    <s v="BLDG# STORE,ACC &amp; VPD"/>
    <s v="S&amp;T"/>
    <s v="Jahangir pura (MP)"/>
    <x v="107"/>
    <d v="2025-09-05T00:00:00"/>
    <x v="9"/>
    <x v="3"/>
    <n v="379"/>
    <m/>
    <n v="0"/>
    <n v="49"/>
    <s v="D"/>
    <n v="10"/>
    <x v="1"/>
  </r>
  <r>
    <s v="Sep'25"/>
    <s v="101-25-053"/>
    <s v="MM"/>
    <s v="CENTRAL"/>
    <s v="M/s CG POWER"/>
    <s v="BLDG# TEST LAB-1"/>
    <s v="S&amp;T"/>
    <s v="Jahangir pura (MP)"/>
    <x v="107"/>
    <d v="2025-09-05T00:00:00"/>
    <x v="9"/>
    <x v="3"/>
    <n v="699"/>
    <m/>
    <n v="0"/>
    <n v="49"/>
    <s v="D"/>
    <n v="10"/>
    <x v="1"/>
  </r>
  <r>
    <s v="Sep'25"/>
    <s v="101-25-053"/>
    <s v="MM"/>
    <s v="CENTRAL"/>
    <s v="M/s CG POWER"/>
    <s v="BLDG# WINDING"/>
    <s v="S&amp;T"/>
    <s v="Jahangir pura (MP)"/>
    <x v="107"/>
    <d v="2025-09-05T00:00:00"/>
    <x v="9"/>
    <x v="3"/>
    <n v="976"/>
    <m/>
    <n v="0"/>
    <n v="49"/>
    <s v="D"/>
    <n v="10"/>
    <x v="1"/>
  </r>
  <r>
    <s v="Sep'25"/>
    <s v="101-25-053"/>
    <s v="MM"/>
    <s v="CENTRAL"/>
    <s v="M/s CG POWER"/>
    <s v="BLDG# TEST LAB-2"/>
    <s v="S&amp;T"/>
    <s v="Jahangir pura (MP)"/>
    <x v="107"/>
    <d v="2025-09-05T00:00:00"/>
    <x v="9"/>
    <x v="3"/>
    <n v="419"/>
    <m/>
    <n v="0"/>
    <n v="49"/>
    <s v="D"/>
    <n v="10"/>
    <x v="1"/>
  </r>
  <r>
    <s v="Sep'25"/>
    <s v="101-25-053"/>
    <s v="MM"/>
    <s v="CENTRAL"/>
    <s v="M/s CG POWER"/>
    <s v="BLDG# INSULATION &amp;AUTOCLAVE"/>
    <s v="S&amp;T"/>
    <s v="Jahangir pura (MP)"/>
    <x v="107"/>
    <d v="2025-09-05T00:00:00"/>
    <x v="9"/>
    <x v="3"/>
    <n v="113"/>
    <m/>
    <n v="0"/>
    <n v="49"/>
    <s v="D"/>
    <n v="10"/>
    <x v="1"/>
  </r>
  <r>
    <s v="Sep'25"/>
    <s v="101-25-053"/>
    <s v="MM"/>
    <s v="CENTRAL"/>
    <s v="M/s CG POWER"/>
    <s v="BLDG# ASSEMBLY SHED"/>
    <s v="S&amp;T"/>
    <s v="Jahangir pura (MP)"/>
    <x v="107"/>
    <d v="2025-09-05T00:00:00"/>
    <x v="9"/>
    <x v="3"/>
    <n v="2781"/>
    <m/>
    <n v="0"/>
    <n v="49"/>
    <s v="D"/>
    <n v="10"/>
    <x v="1"/>
  </r>
  <r>
    <s v="Sep'25"/>
    <s v="401-25-081"/>
    <s v="GC"/>
    <s v="NORTH"/>
    <s v="M/s NSC_MES"/>
    <s v="BLDG# A"/>
    <s v="N/A"/>
    <s v="Bikaner"/>
    <x v="101"/>
    <d v="2025-09-06T00:00:00"/>
    <x v="8"/>
    <x v="0"/>
    <n v="51.92"/>
    <d v="2025-09-06T00:00:00"/>
    <n v="0"/>
    <n v="11"/>
    <s v="B"/>
    <n v="5"/>
    <x v="1"/>
  </r>
  <r>
    <s v="Sep'25"/>
    <s v="401-25-081"/>
    <s v="GC"/>
    <s v="NORTH"/>
    <s v="M/s NSC_MES"/>
    <s v="BLDG# B"/>
    <s v="N/A"/>
    <s v="Bikaner"/>
    <x v="101"/>
    <d v="2025-09-06T00:00:00"/>
    <x v="8"/>
    <x v="0"/>
    <n v="142.75"/>
    <d v="2025-09-06T00:00:00"/>
    <n v="0"/>
    <n v="11"/>
    <s v="B"/>
    <n v="5"/>
    <x v="1"/>
  </r>
  <r>
    <s v="Sep'25"/>
    <s v="401-25-081"/>
    <s v="GC"/>
    <s v="NORTH"/>
    <s v="M/s NSC_MES"/>
    <s v="BLDG# C."/>
    <s v="N/A"/>
    <s v="Bikaner"/>
    <x v="101"/>
    <d v="2025-09-06T00:00:00"/>
    <x v="8"/>
    <x v="0"/>
    <n v="51.92"/>
    <d v="2025-09-06T00:00:00"/>
    <n v="0"/>
    <n v="11"/>
    <s v="B"/>
    <n v="5"/>
    <x v="1"/>
  </r>
  <r>
    <s v="Sep'25"/>
    <s v="101-25-076"/>
    <s v="MS"/>
    <s v="CENTRAL"/>
    <s v="DFIPL"/>
    <s v="BLDG# XX"/>
    <s v="Xetrapal"/>
    <s v="Ajapar, Bhachau"/>
    <x v="108"/>
    <d v="2025-09-06T00:00:00"/>
    <x v="2"/>
    <x v="1"/>
    <n v="416.28"/>
    <m/>
    <n v="0"/>
    <n v="3"/>
    <s v="B"/>
    <n v="5"/>
    <x v="0"/>
  </r>
  <r>
    <s v="Sep'25"/>
    <s v="401-25-088"/>
    <s v="SM"/>
    <s v="NORTH"/>
    <s v="Him infra -Prayagraj(U.P)"/>
    <s v="WAREHOUSE"/>
    <s v="PC Design"/>
    <s v="Prayagraj(U.P)"/>
    <x v="109"/>
    <d v="2025-09-06T00:00:00"/>
    <x v="1"/>
    <x v="3"/>
    <n v="875.89"/>
    <m/>
    <n v="0"/>
    <n v="1"/>
    <s v="C"/>
    <n v="7"/>
    <x v="0"/>
  </r>
  <r>
    <s v="Sep'25"/>
    <s v="101-25-075"/>
    <s v="VK"/>
    <s v="CENTRAL"/>
    <s v="M/s Shilp Infra Projects"/>
    <s v="BLDG -1"/>
    <s v="N/A"/>
    <s v="Matoda, Sanand, Gujarat."/>
    <x v="105"/>
    <d v="2025-08-30T00:00:00"/>
    <x v="21"/>
    <x v="3"/>
    <n v="71.61"/>
    <m/>
    <n v="0"/>
    <n v="3"/>
    <s v="B"/>
    <n v="5"/>
    <x v="0"/>
  </r>
  <r>
    <s v="Sep'25"/>
    <s v="101-25-075"/>
    <s v="VK"/>
    <s v="CENTRAL"/>
    <s v="M/s Shilp Infra Projects"/>
    <s v="BLDG -2"/>
    <s v="N/A"/>
    <s v="Matoda, Sanand, Gujarat."/>
    <x v="105"/>
    <d v="2025-08-30T00:00:00"/>
    <x v="21"/>
    <x v="3"/>
    <n v="44.85"/>
    <m/>
    <n v="0"/>
    <n v="3"/>
    <s v="B"/>
    <n v="5"/>
    <x v="0"/>
  </r>
  <r>
    <s v="Sep'25"/>
    <s v="501-25-024"/>
    <s v="ND"/>
    <s v="EAST"/>
    <s v="M/s RELIANCE CONSUMER PRODUCTS LIMITED"/>
    <s v="BLDG# Perform Bldg"/>
    <s v="AEDBM"/>
    <s v="BEGUSARAI, BIHAR"/>
    <x v="108"/>
    <d v="2025-09-06T00:00:00"/>
    <x v="3"/>
    <x v="2"/>
    <n v="116.82"/>
    <m/>
    <n v="0"/>
    <n v="3"/>
    <s v="B"/>
    <n v="5"/>
    <x v="0"/>
  </r>
  <r>
    <s v="Sep'25"/>
    <s v="501-25-024"/>
    <s v="ND"/>
    <s v="EAST"/>
    <s v="M/s RELIANCE CONSUMER PRODUCTS LIMITED"/>
    <s v="BLDG#Fire Pump RoomDESIGN"/>
    <s v="AEDBM"/>
    <s v="BEGUSARAI, BIHAR"/>
    <x v="98"/>
    <d v="2025-08-22T00:00:00"/>
    <x v="3"/>
    <x v="2"/>
    <n v="21.56"/>
    <m/>
    <n v="0"/>
    <n v="3"/>
    <s v="B"/>
    <n v="5"/>
    <x v="0"/>
  </r>
  <r>
    <s v="Sep'25"/>
    <s v="501-25-024"/>
    <s v="ND"/>
    <s v="EAST"/>
    <s v="M/s RELIANCE CONSUMER PRODUCTS LIMITED"/>
    <s v="BLDG# Scrap Yard"/>
    <s v="AEDBM"/>
    <s v="BEGUSARAI, BIHAR"/>
    <x v="98"/>
    <d v="2025-08-22T00:00:00"/>
    <x v="3"/>
    <x v="2"/>
    <n v="40.69"/>
    <m/>
    <n v="0"/>
    <n v="3"/>
    <s v="B"/>
    <n v="5"/>
    <x v="0"/>
  </r>
  <r>
    <s v="Sep'25"/>
    <s v="501-25-024"/>
    <s v="ND"/>
    <s v="EAST"/>
    <s v="M/s RELIANCE CONSUMER PRODUCTS LIMITED"/>
    <s v="Bldg# Tarpaulin Station"/>
    <s v="AEDBM"/>
    <s v="BEGUSARAI, BIHAR"/>
    <x v="98"/>
    <d v="2025-08-22T00:00:00"/>
    <x v="3"/>
    <x v="2"/>
    <n v="29.25"/>
    <m/>
    <n v="0"/>
    <n v="3"/>
    <s v="B"/>
    <n v="5"/>
    <x v="0"/>
  </r>
  <r>
    <s v="Sep'25"/>
    <s v="301-25-017"/>
    <s v="MP"/>
    <s v="WEST-II"/>
    <s v="M/s Arwade Infra"/>
    <s v="BLDG"/>
    <s v="SACPL"/>
    <s v="Chakan Pune"/>
    <x v="110"/>
    <d v="2025-09-08T00:00:00"/>
    <x v="17"/>
    <x v="0"/>
    <n v="1308.81"/>
    <m/>
    <n v="0"/>
    <n v="0"/>
    <s v="B"/>
    <n v="5"/>
    <x v="0"/>
  </r>
  <r>
    <s v="Sep'25"/>
    <s v="401-25-082"/>
    <s v="MM"/>
    <s v="CENTRAL"/>
    <s v="M/s DK Fire Service"/>
    <s v="BLDG# XX"/>
    <s v="N/A"/>
    <s v="Vadodara-GJ"/>
    <x v="111"/>
    <d v="2025-09-08T00:00:00"/>
    <x v="8"/>
    <x v="0"/>
    <n v="760.7"/>
    <m/>
    <n v="0"/>
    <n v="9"/>
    <s v="C"/>
    <n v="7"/>
    <x v="1"/>
  </r>
  <r>
    <s v="Sep'25"/>
    <s v="401-25-082"/>
    <s v="AY"/>
    <s v="NORTH"/>
    <s v="M/s DK Fire Service"/>
    <s v="BLDG# XX"/>
    <s v="N/A"/>
    <s v="Vadodara-GJ"/>
    <x v="111"/>
    <d v="2025-09-09T00:00:00"/>
    <x v="8"/>
    <x v="0"/>
    <n v="760.7"/>
    <m/>
    <n v="0"/>
    <n v="10"/>
    <s v="C"/>
    <n v="7"/>
    <x v="1"/>
  </r>
  <r>
    <s v="Sep'25"/>
    <s v="501-25-031"/>
    <s v="ND"/>
    <s v="EAST"/>
    <s v="M/s TATA STEEL LTD"/>
    <s v="BLDG# 1"/>
    <s v="N/A"/>
    <s v="Chandighar, Punjab"/>
    <x v="110"/>
    <d v="2025-09-10T00:00:00"/>
    <x v="3"/>
    <x v="2"/>
    <n v="485.41"/>
    <d v="2025-09-10T00:00:00"/>
    <n v="0"/>
    <n v="2"/>
    <s v="B"/>
    <n v="5"/>
    <x v="0"/>
  </r>
  <r>
    <s v="Sep'25"/>
    <s v="101-25-077"/>
    <s v="PT"/>
    <s v="CENTRAL"/>
    <s v="M/s EPP Composites"/>
    <s v="BLDG# XX"/>
    <s v="UJB Consultants"/>
    <s v="Surendranagar, Gujarat"/>
    <x v="109"/>
    <d v="2025-09-10T00:00:00"/>
    <x v="11"/>
    <x v="3"/>
    <n v="1772.73"/>
    <d v="2025-09-10T00:00:00"/>
    <n v="0"/>
    <n v="5"/>
    <s v="B"/>
    <n v="5"/>
    <x v="0"/>
  </r>
  <r>
    <s v="Sep'25"/>
    <s v="401-25-077"/>
    <s v="GC"/>
    <s v="NORTH"/>
    <s v="M/s BD Raizada-MES"/>
    <s v="Aircraft hangar"/>
    <s v="MES"/>
    <s v="Hyderabad"/>
    <x v="99"/>
    <d v="2025-09-11T00:00:00"/>
    <x v="0"/>
    <x v="0"/>
    <n v="311.83"/>
    <m/>
    <n v="0"/>
    <n v="22"/>
    <s v="B"/>
    <n v="5"/>
    <x v="1"/>
  </r>
  <r>
    <s v="Sep'25"/>
    <s v="401-25-077"/>
    <s v="GC"/>
    <s v="NORTH"/>
    <s v="M/s BD Raizada-MES"/>
    <s v="SHELTER"/>
    <s v="MES"/>
    <s v="Hyderabad"/>
    <x v="99"/>
    <d v="2025-09-11T00:00:00"/>
    <x v="0"/>
    <x v="0"/>
    <n v="112.48"/>
    <m/>
    <n v="0"/>
    <n v="22"/>
    <s v="B"/>
    <n v="5"/>
    <x v="1"/>
  </r>
  <r>
    <s v="Sep'25"/>
    <s v="101-25-071"/>
    <s v="PT"/>
    <s v="CENTRAL"/>
    <s v="M/s Asahi India Glass Ltd"/>
    <s v="Factory"/>
    <s v="Anma Architect"/>
    <s v="Roorkee, Haridwar"/>
    <x v="110"/>
    <d v="2025-09-11T00:00:00"/>
    <x v="13"/>
    <x v="3"/>
    <n v="476.06"/>
    <d v="2025-09-11T00:00:00"/>
    <n v="0"/>
    <n v="3"/>
    <s v="C"/>
    <n v="7"/>
    <x v="0"/>
  </r>
  <r>
    <s v="Sep'25"/>
    <s v="501-25-033"/>
    <s v="JK"/>
    <s v="EAST"/>
    <s v="M/s IFGL Refractories Limited"/>
    <s v="Multi Storage building"/>
    <s v="N/A"/>
    <s v="Rourkela, OD"/>
    <x v="110"/>
    <d v="2025-09-09T00:00:00"/>
    <x v="7"/>
    <x v="2"/>
    <n v="371.06"/>
    <d v="2025-09-11T00:00:00"/>
    <n v="0"/>
    <n v="1"/>
    <s v="B"/>
    <n v="5"/>
    <x v="0"/>
  </r>
  <r>
    <s v="Sep'25"/>
    <s v="501-25-033"/>
    <s v="JK"/>
    <s v="EAST"/>
    <s v="M/s IFGL Refractories Limited"/>
    <s v="Storage Yard"/>
    <s v="N/A"/>
    <s v="Rourkela, OD"/>
    <x v="110"/>
    <d v="2025-09-09T00:00:00"/>
    <x v="7"/>
    <x v="2"/>
    <n v="22.06"/>
    <d v="2025-09-11T00:00:00"/>
    <n v="0"/>
    <n v="1"/>
    <s v="B"/>
    <n v="5"/>
    <x v="0"/>
  </r>
  <r>
    <s v="Sep'25"/>
    <s v="101-25-073"/>
    <s v="PP"/>
    <s v="CENTRAL"/>
    <s v="M/s Hitachi Energy India Ltd"/>
    <s v="BLDG# XX"/>
    <s v="VMS"/>
    <s v="Alindra ,Manjusar, Vadodara"/>
    <x v="111"/>
    <d v="2025-09-11T00:00:00"/>
    <x v="9"/>
    <x v="3"/>
    <n v="2725.5"/>
    <m/>
    <n v="0"/>
    <n v="12"/>
    <s v="D"/>
    <n v="10"/>
    <x v="1"/>
  </r>
  <r>
    <s v="Sep'25"/>
    <s v="101-25-074"/>
    <s v="MM"/>
    <s v="CENTRAL"/>
    <s v="M/s Aerzen Machines"/>
    <s v="Factory"/>
    <s v="S&amp;T"/>
    <s v="Savli"/>
    <x v="112"/>
    <d v="2025-09-12T00:00:00"/>
    <x v="5"/>
    <x v="3"/>
    <n v="1128.9100000000001"/>
    <d v="2025-09-11T00:00:00"/>
    <n v="0"/>
    <n v="10"/>
    <s v="B"/>
    <n v="5"/>
    <x v="1"/>
  </r>
  <r>
    <s v="Sep'25"/>
    <s v="201-25-038"/>
    <s v="SP"/>
    <s v="WEST-I"/>
    <s v="M/s. Hiranandani Realty ( SHED- GB-260 )"/>
    <s v="BLDG# GB 200"/>
    <s v="ARCHITECTS UNITED"/>
    <s v="VADAKKUPATTU VILLAGE, KANCHEEPURAM DISTRICT"/>
    <x v="110"/>
    <d v="2025-09-09T00:00:00"/>
    <x v="9"/>
    <x v="3"/>
    <n v="562"/>
    <d v="2025-09-12T00:00:00"/>
    <n v="0"/>
    <n v="1"/>
    <s v="C"/>
    <n v="7"/>
    <x v="0"/>
  </r>
  <r>
    <s v="Sep'25"/>
    <s v="401-25-089"/>
    <s v="GC"/>
    <s v="NORTH"/>
    <s v="M/s Satvik Logistics"/>
    <s v="WARE HOUSE"/>
    <s v="N/A"/>
    <s v="DADRI, UP"/>
    <x v="113"/>
    <d v="2025-09-11T00:00:00"/>
    <x v="4"/>
    <x v="0"/>
    <n v="540.03"/>
    <m/>
    <n v="0"/>
    <n v="4"/>
    <s v="B"/>
    <n v="5"/>
    <x v="0"/>
  </r>
  <r>
    <s v="Sep'25"/>
    <s v="401-25-090"/>
    <s v="SM"/>
    <s v="NORTH"/>
    <s v="M/s XXXXX"/>
    <s v="BLDG# XX"/>
    <s v="Saunrachana strucon pvt ltd"/>
    <s v="Pundhra (GUJARAT)"/>
    <x v="110"/>
    <d v="2025-09-15T00:00:00"/>
    <x v="2"/>
    <x v="3"/>
    <n v="415.08"/>
    <m/>
    <n v="0"/>
    <n v="7"/>
    <s v="A"/>
    <n v="3"/>
    <x v="1"/>
  </r>
  <r>
    <s v="Sep'25"/>
    <s v="101-25-079"/>
    <s v="VK"/>
    <s v="CENTRAL"/>
    <s v="M/s Soni Janakkumar Popatlal"/>
    <s v="Warehouse"/>
    <s v="N/A"/>
    <s v="Visnagar, Mehsana"/>
    <x v="114"/>
    <d v="2025-09-15T00:00:00"/>
    <x v="14"/>
    <x v="3"/>
    <n v="41.53"/>
    <d v="2025-09-15T00:00:00"/>
    <n v="1"/>
    <n v="6"/>
    <s v="B"/>
    <n v="5"/>
    <x v="1"/>
  </r>
  <r>
    <s v="Sep'25"/>
    <s v="401-25-087"/>
    <s v="GC"/>
    <s v="NORTH"/>
    <s v="M/s Mita India Pvt. Ltd"/>
    <s v="BLDG-A (FACTORY)"/>
    <s v="N/A"/>
    <s v="Bhopal Road, District Dewas -MP"/>
    <x v="109"/>
    <d v="2025-09-15T00:00:00"/>
    <x v="20"/>
    <x v="0"/>
    <n v="410.4"/>
    <m/>
    <n v="0"/>
    <n v="10"/>
    <s v="B"/>
    <n v="5"/>
    <x v="1"/>
  </r>
  <r>
    <s v="Sep'25"/>
    <s v="401-25-087"/>
    <s v="GC"/>
    <s v="NORTH"/>
    <s v="M/s Mita India Pvt. Ltd"/>
    <s v="BLDG-B (PAINTING SHOP)"/>
    <s v="N/A"/>
    <s v="Bhopal Road, District Dewas -MP"/>
    <x v="109"/>
    <d v="2025-09-15T00:00:00"/>
    <x v="10"/>
    <x v="0"/>
    <n v="410.4"/>
    <d v="2025-09-15T00:00:00"/>
    <n v="0"/>
    <n v="10"/>
    <s v="B"/>
    <n v="5"/>
    <x v="1"/>
  </r>
  <r>
    <s v="Sep'25"/>
    <s v="501-25-035"/>
    <s v="JK"/>
    <s v="EAST"/>
    <s v="M/s Surya international"/>
    <s v="BLDG# 01"/>
    <s v="N/A"/>
    <s v="Bhubaneswar, OD"/>
    <x v="115"/>
    <d v="2025-09-16T00:00:00"/>
    <x v="7"/>
    <x v="2"/>
    <n v="131.13"/>
    <d v="2025-09-16T00:00:00"/>
    <n v="0"/>
    <n v="1"/>
    <s v="B"/>
    <n v="5"/>
    <x v="0"/>
  </r>
  <r>
    <s v="Sep'25"/>
    <s v="501-25-034"/>
    <s v="AM"/>
    <s v="EAST"/>
    <s v="M/s SM Enterprise Pvt Ltd"/>
    <s v="Warehouse"/>
    <s v="N/A"/>
    <s v="Bandel (West Bengal)"/>
    <x v="115"/>
    <d v="2025-09-16T00:00:00"/>
    <x v="10"/>
    <x v="2"/>
    <n v="134.19"/>
    <m/>
    <n v="0"/>
    <n v="1"/>
    <s v="A"/>
    <n v="3"/>
    <x v="0"/>
  </r>
  <r>
    <s v="Sep'25"/>
    <s v="301-25-019"/>
    <s v="GC"/>
    <s v="NORTH"/>
    <s v="M/s Uflex limited"/>
    <s v="Main plant"/>
    <s v="N/A"/>
    <s v="Dharwad, Ka"/>
    <x v="96"/>
    <d v="2025-09-17T00:00:00"/>
    <x v="8"/>
    <x v="0"/>
    <n v="1153.8800000000001"/>
    <d v="2025-09-17T00:00:00"/>
    <n v="0"/>
    <n v="23"/>
    <s v="C"/>
    <n v="7"/>
    <x v="1"/>
  </r>
  <r>
    <s v="Sep'25"/>
    <s v="301-25-019"/>
    <s v="GC"/>
    <s v="NORTH"/>
    <s v="M/s Uflex limited"/>
    <s v="Utility Bldg"/>
    <s v="N/A"/>
    <s v="Dharwad, Ka"/>
    <x v="96"/>
    <d v="2025-09-17T00:00:00"/>
    <x v="8"/>
    <x v="0"/>
    <n v="66.349999999999994"/>
    <d v="2025-09-17T00:00:00"/>
    <n v="0"/>
    <n v="23"/>
    <s v="B"/>
    <n v="5"/>
    <x v="1"/>
  </r>
  <r>
    <s v="Sep'25"/>
    <s v="101-25-080"/>
    <s v="MS"/>
    <s v="CENTRAL"/>
    <s v="M/s PMT"/>
    <s v="BLDG# XX"/>
    <s v="Spire consultant"/>
    <s v="Naroda, Ahmedabad"/>
    <x v="115"/>
    <d v="2025-09-19T00:00:00"/>
    <x v="21"/>
    <x v="3"/>
    <n v="282.95"/>
    <d v="2025-09-19T00:00:00"/>
    <n v="0"/>
    <n v="4"/>
    <s v="B"/>
    <n v="5"/>
    <x v="0"/>
  </r>
  <r>
    <s v="Sep'25"/>
    <s v="401-25-093"/>
    <s v="AY"/>
    <s v="NORTH"/>
    <s v="M/s Rcrisp Solution ( CCIL)"/>
    <s v="BLDG# 1"/>
    <s v="N/A"/>
    <s v="Hyderabad, Telangana"/>
    <x v="115"/>
    <d v="2025-09-17T00:00:00"/>
    <x v="3"/>
    <x v="2"/>
    <n v="344.47"/>
    <d v="2025-09-17T00:00:00"/>
    <n v="0"/>
    <n v="2"/>
    <s v="B"/>
    <n v="5"/>
    <x v="0"/>
  </r>
  <r>
    <s v="Sep'25"/>
    <s v="401-25-093"/>
    <s v="AY"/>
    <s v="NORTH"/>
    <s v="M/s Rcrisp Solution ( CCIL)"/>
    <s v="BLDG# 2"/>
    <s v="N/A"/>
    <s v="Hyderabad, Telangana"/>
    <x v="115"/>
    <d v="2025-09-17T00:00:00"/>
    <x v="3"/>
    <x v="2"/>
    <n v="135.59"/>
    <d v="2025-09-17T00:00:00"/>
    <n v="0"/>
    <n v="2"/>
    <s v="B"/>
    <n v="5"/>
    <x v="0"/>
  </r>
  <r>
    <s v="Sep'25"/>
    <s v="401-25-084"/>
    <s v="SM"/>
    <s v="NORTH"/>
    <s v="OM LOGISTICS"/>
    <s v="warehouse"/>
    <s v="ADCPL"/>
    <s v="VAPI(GUJARAT)"/>
    <x v="111"/>
    <d v="2025-09-18T00:00:00"/>
    <x v="1"/>
    <x v="3"/>
    <n v="437.64"/>
    <d v="2025-09-17T00:00:00"/>
    <n v="0"/>
    <n v="19"/>
    <s v="B"/>
    <n v="5"/>
    <x v="1"/>
  </r>
  <r>
    <s v="Sep'25"/>
    <s v="101-25-078"/>
    <s v="MS"/>
    <s v="CENTRAL"/>
    <s v="DPPL"/>
    <s v="Main Plant Building"/>
    <s v="S3M"/>
    <s v="Sanand"/>
    <x v="115"/>
    <d v="2025-09-17T00:00:00"/>
    <x v="5"/>
    <x v="3"/>
    <n v="127.3"/>
    <m/>
    <n v="0"/>
    <n v="2"/>
    <s v="B"/>
    <n v="5"/>
    <x v="0"/>
  </r>
  <r>
    <s v="Sep'25"/>
    <s v="401-25-085"/>
    <s v="SM"/>
    <s v="NORTH"/>
    <s v="M/s KPS GLOBAL"/>
    <s v="BLDG# A"/>
    <s v="Team design &amp; consultants"/>
    <s v="Jhajjar(HR)"/>
    <x v="115"/>
    <d v="2025-09-18T00:00:00"/>
    <x v="21"/>
    <x v="3"/>
    <n v="255.04"/>
    <d v="2025-09-18T00:00:00"/>
    <n v="0"/>
    <n v="3"/>
    <s v="B"/>
    <n v="5"/>
    <x v="0"/>
  </r>
  <r>
    <s v="Sep'25"/>
    <s v="401-25-085"/>
    <s v="SM"/>
    <s v="NORTH"/>
    <s v="M/s KPS GLOBAL"/>
    <s v="BLDG# B"/>
    <s v="Team design &amp; consultants"/>
    <s v="Jhajjar(HR)"/>
    <x v="115"/>
    <d v="2025-09-18T00:00:00"/>
    <x v="22"/>
    <x v="3"/>
    <n v="210.27"/>
    <d v="2025-09-18T00:00:00"/>
    <n v="0"/>
    <n v="3"/>
    <s v="B"/>
    <n v="5"/>
    <x v="0"/>
  </r>
  <r>
    <s v="Sep'25"/>
    <s v="201-25-039"/>
    <s v="DS"/>
    <s v="WEST-I"/>
    <s v="M/s ABL BIO SCIENCESS PVT LTD"/>
    <s v="C-01- CELL BUILDING"/>
    <s v="DESAI PROJECT CONSULTANT PVT. LTD"/>
    <s v="HYDERABAD"/>
    <x v="116"/>
    <d v="2025-09-20T00:00:00"/>
    <x v="11"/>
    <x v="3"/>
    <n v="213.97"/>
    <d v="2025-09-20T00:00:00"/>
    <n v="0"/>
    <n v="2"/>
    <s v="B"/>
    <n v="5"/>
    <x v="0"/>
  </r>
  <r>
    <s v="Sep'25"/>
    <s v="501-25-036"/>
    <s v="AM"/>
    <s v="EAST"/>
    <s v="M/s Emdee Digitronics Pvt Ltd"/>
    <s v="Factory"/>
    <s v="Sanda Atelier Pvt Ltd"/>
    <s v="Kalyani (West Bengal)"/>
    <x v="117"/>
    <d v="2025-09-19T00:00:00"/>
    <x v="10"/>
    <x v="2"/>
    <n v="321.04000000000002"/>
    <d v="2025-09-19T00:00:00"/>
    <n v="0"/>
    <n v="3"/>
    <s v="B"/>
    <n v="5"/>
    <x v="0"/>
  </r>
  <r>
    <s v="Sep'25"/>
    <s v="401-25-097"/>
    <s v="GC"/>
    <s v="NORTH"/>
    <s v="M/s Inox solar"/>
    <s v="Cell building"/>
    <s v="N/A"/>
    <s v="Odisha"/>
    <x v="116"/>
    <d v="2025-09-22T00:00:00"/>
    <x v="8"/>
    <x v="0"/>
    <n v="6354.57"/>
    <d v="2025-09-24T00:00:00"/>
    <n v="0"/>
    <n v="4"/>
    <s v="C"/>
    <n v="7"/>
    <x v="0"/>
  </r>
  <r>
    <s v="Sep'25"/>
    <s v="101-25-081"/>
    <s v="MS"/>
    <s v="CENTRAL"/>
    <s v="M/s ATUL INDIA PVT.LTD"/>
    <s v="WAREHOUSE -B01"/>
    <s v="TPES"/>
    <s v="Valsad, Gujarat"/>
    <x v="118"/>
    <d v="2025-09-23T00:00:00"/>
    <x v="11"/>
    <x v="3"/>
    <n v="3547.01"/>
    <m/>
    <n v="0"/>
    <n v="6"/>
    <s v="B"/>
    <n v="5"/>
    <x v="1"/>
  </r>
  <r>
    <s v="Sep'25"/>
    <s v="101-25-081"/>
    <s v="MS"/>
    <s v="CENTRAL"/>
    <s v="M/s ATUL INDIA PVT.LTD"/>
    <s v="WAREHOUSE -B02"/>
    <s v="TPES"/>
    <s v="Valsad, Gujarat"/>
    <x v="118"/>
    <d v="2025-09-23T00:00:00"/>
    <x v="11"/>
    <x v="3"/>
    <n v="206.8"/>
    <m/>
    <n v="0"/>
    <n v="6"/>
    <s v="B"/>
    <n v="5"/>
    <x v="1"/>
  </r>
  <r>
    <s v="Sep'25"/>
    <s v="301-25-016"/>
    <s v="MP"/>
    <s v="WEST-II"/>
    <s v="M/s B Odhavji &amp; Company"/>
    <s v="INDUSTRAIL SHED"/>
    <s v="Architects United"/>
    <s v="Khed, Rajgurunagar"/>
    <x v="118"/>
    <d v="2025-09-24T00:00:00"/>
    <x v="0"/>
    <x v="0"/>
    <n v="295.10000000000002"/>
    <d v="2025-09-24T00:00:00"/>
    <n v="0"/>
    <n v="7"/>
    <s v="B"/>
    <n v="5"/>
    <x v="1"/>
  </r>
  <r>
    <s v="Sep'25"/>
    <s v="101-25-070"/>
    <s v="MS"/>
    <s v="CENTRAL"/>
    <s v="M/s Acme Cleatech Solutions Pvt Ltd"/>
    <s v="Main Plant Building"/>
    <s v="VMS"/>
    <s v="Dholka, Gujarat"/>
    <x v="102"/>
    <d v="2025-09-04T00:00:00"/>
    <x v="5"/>
    <x v="3"/>
    <n v="2558.48"/>
    <d v="2025-09-04T00:00:00"/>
    <n v="0"/>
    <n v="7"/>
    <s v="C"/>
    <n v="7"/>
    <x v="0"/>
  </r>
  <r>
    <s v="Sep'25"/>
    <s v="401-25-091"/>
    <s v="GC"/>
    <s v="NORTH"/>
    <s v="M/s INSOLATION GREEN ENERGY LTD."/>
    <s v="Cell building"/>
    <s v="N/A"/>
    <s v="Mohasa PVU, MP"/>
    <x v="115"/>
    <d v="2025-09-18T00:00:00"/>
    <x v="8"/>
    <x v="0"/>
    <n v="5108.09"/>
    <d v="2025-09-25T00:00:00"/>
    <n v="0"/>
    <n v="3"/>
    <s v="C"/>
    <n v="7"/>
    <x v="0"/>
  </r>
  <r>
    <s v="Sep'25"/>
    <s v="401-25-092"/>
    <s v="AY"/>
    <s v="NORTH"/>
    <s v="M/s Radico Kaitan"/>
    <s v="FACTORY"/>
    <s v="NIRMAN"/>
    <s v="Rampur (U.P)"/>
    <x v="119"/>
    <d v="2025-09-24T00:00:00"/>
    <x v="0"/>
    <x v="0"/>
    <n v="129.79"/>
    <d v="2025-09-24T00:00:00"/>
    <n v="0"/>
    <n v="14"/>
    <s v="B"/>
    <n v="5"/>
    <x v="1"/>
  </r>
  <r>
    <s v="Sep'25"/>
    <s v="401-25-101"/>
    <s v="AY"/>
    <s v="NORTH"/>
    <s v="M/s VIVEK KUMAR"/>
    <s v="BLDG 1"/>
    <s v="ATS BUILDING SYSTEMS PVT. LTD."/>
    <s v="PALWAL"/>
    <x v="120"/>
    <d v="2025-09-25T00:00:00"/>
    <x v="0"/>
    <x v="0"/>
    <n v="308.19"/>
    <d v="2025-09-26T00:00:00"/>
    <n v="0"/>
    <n v="3"/>
    <s v="B"/>
    <n v="5"/>
    <x v="0"/>
  </r>
  <r>
    <s v="Sep'25"/>
    <s v="401-25-098"/>
    <s v="AY"/>
    <s v="NORTH"/>
    <s v="M/s Indo Nissan Foods Pvt. Ltd."/>
    <s v="BLDG A"/>
    <s v="MNU Consultant Pvt. Ltd."/>
    <s v="Khordha, Odisha"/>
    <x v="120"/>
    <d v="2025-09-25T00:00:00"/>
    <x v="17"/>
    <x v="0"/>
    <n v="267.44"/>
    <m/>
    <n v="0"/>
    <n v="3"/>
    <s v="B"/>
    <n v="5"/>
    <x v="0"/>
  </r>
  <r>
    <s v="Sep'25"/>
    <s v="301-25-018"/>
    <s v="MP"/>
    <s v="WEST-II"/>
    <s v="M/s MAHINDRA ACCELO LTD"/>
    <s v="FACTORY"/>
    <s v="ARCHIVISTA"/>
    <s v="AHILYANAGAR, MH"/>
    <x v="118"/>
    <d v="2025-09-25T00:00:00"/>
    <x v="4"/>
    <x v="0"/>
    <n v="594.12"/>
    <m/>
    <n v="0"/>
    <n v="8"/>
    <s v="B"/>
    <n v="5"/>
    <x v="1"/>
  </r>
  <r>
    <s v="Sep'25"/>
    <s v="101-25-082"/>
    <s v="PP"/>
    <s v="CENTRAL"/>
    <s v="M/s VALMET"/>
    <s v="warehouse"/>
    <s v="Ducon Pvt Ltd"/>
    <s v="Vadodara"/>
    <x v="121"/>
    <d v="2025-09-26T00:00:00"/>
    <x v="1"/>
    <x v="1"/>
    <n v="1717.26"/>
    <m/>
    <n v="0"/>
    <n v="3"/>
    <s v="D"/>
    <n v="10"/>
    <x v="0"/>
  </r>
  <r>
    <s v="Sep'25"/>
    <s v="401-25-100"/>
    <s v="SM"/>
    <s v="NORTH"/>
    <s v="M/s OM LOGISTICS"/>
    <s v="warehouse"/>
    <s v="Denfab engineers pvt ltd"/>
    <s v="Bangalore (Karnataka)"/>
    <x v="121"/>
    <d v="2025-09-29T00:00:00"/>
    <x v="2"/>
    <x v="1"/>
    <n v="514.88"/>
    <m/>
    <n v="0"/>
    <n v="6"/>
    <s v="B"/>
    <n v="5"/>
    <x v="1"/>
  </r>
  <r>
    <s v="Sep'25"/>
    <s v="201-25-040"/>
    <s v="SP"/>
    <s v="WEST-I"/>
    <s v="M/s H Realty / TIPPL"/>
    <s v="Manufacturing &amp; Light Engg AssemblyDESIGN"/>
    <s v="Archtect United"/>
    <s v="Talegoan, Pune"/>
    <x v="122"/>
    <d v="2025-09-29T00:00:00"/>
    <x v="11"/>
    <x v="3"/>
    <n v="5030.91"/>
    <m/>
    <n v="0"/>
    <n v="0"/>
    <s v="B"/>
    <n v="5"/>
    <x v="0"/>
  </r>
  <r>
    <s v="Sep'25"/>
    <s v="201-25-040"/>
    <s v="SP"/>
    <s v="WEST-I"/>
    <s v="M/s H Realty / TIPPL"/>
    <s v="BLDG# 03"/>
    <s v="Archtect United"/>
    <s v="Talegoan, Pune"/>
    <x v="122"/>
    <d v="2025-09-29T00:00:00"/>
    <x v="5"/>
    <x v="3"/>
    <n v="3118.46"/>
    <m/>
    <n v="0"/>
    <n v="0"/>
    <s v="B"/>
    <n v="5"/>
    <x v="0"/>
  </r>
  <r>
    <s v="Sep'25"/>
    <s v="401-25-094"/>
    <s v="GC"/>
    <s v="NORTH"/>
    <s v="M/s Rays Green Energy  Manufacturing Private Limited"/>
    <s v="Cell building("/>
    <s v="Spectrum PharmaTECH Consultants Pvt. Ltd."/>
    <s v="Narmada Puram, MP"/>
    <x v="120"/>
    <d v="2025-09-25T00:00:00"/>
    <x v="8"/>
    <x v="0"/>
    <n v="4892.57"/>
    <m/>
    <n v="0"/>
    <n v="3"/>
    <s v="C"/>
    <n v="7"/>
    <x v="0"/>
  </r>
  <r>
    <s v="Oct'25"/>
    <s v="401-25-086"/>
    <s v="SM"/>
    <s v="NORTH"/>
    <s v="M/s MAPEI"/>
    <s v="BLDG# XX"/>
    <s v="pc design"/>
    <s v="kosi,mathura(UP)"/>
    <x v="122"/>
    <d v="2025-10-01T00:00:00"/>
    <x v="21"/>
    <x v="3"/>
    <n v="152.63999999999999"/>
    <m/>
    <n v="0"/>
    <n v="2"/>
    <s v="B"/>
    <n v="5"/>
    <x v="0"/>
  </r>
  <r>
    <s v="Oct'25"/>
    <s v="101-25-083"/>
    <s v="MM"/>
    <s v="CENTRAL"/>
    <s v="M/s Transformers &amp; rectifiers"/>
    <s v="BLDG# 1"/>
    <s v="S &amp; T"/>
    <s v="Bavla (near Ahmedabad)"/>
    <x v="123"/>
    <d v="2025-10-03T00:00:00"/>
    <x v="3"/>
    <x v="2"/>
    <n v="1750.97"/>
    <d v="2025-10-03T00:00:00"/>
    <n v="0"/>
    <n v="6"/>
    <s v="C"/>
    <n v="7"/>
    <x v="0"/>
  </r>
  <r>
    <s v="Oct'25"/>
    <s v="401-25-102"/>
    <s v="AY"/>
    <s v="NORTH"/>
    <s v="M/s ACE Pvt. Ltd."/>
    <s v="PAINT SHOP"/>
    <s v="PC Design"/>
    <s v="Palwal- Haryana"/>
    <x v="124"/>
    <d v="2025-10-01T00:00:00"/>
    <x v="8"/>
    <x v="0"/>
    <n v="568.25"/>
    <d v="2025-10-01T00:00:00"/>
    <n v="0"/>
    <n v="3"/>
    <s v="B"/>
    <n v="5"/>
    <x v="0"/>
  </r>
  <r>
    <s v="Oct'25"/>
    <s v="401-25-102"/>
    <s v="AY"/>
    <s v="NORTH"/>
    <s v="M/s ACE Pvt. Ltd."/>
    <s v="PLANT 9"/>
    <s v="PC Design"/>
    <s v="Palwal- Haryana"/>
    <x v="124"/>
    <d v="2025-10-01T00:00:00"/>
    <x v="8"/>
    <x v="0"/>
    <n v="568.25"/>
    <d v="2025-10-01T00:00:00"/>
    <n v="0"/>
    <n v="3"/>
    <s v="B"/>
    <n v="5"/>
    <x v="0"/>
  </r>
  <r>
    <s v="Oct'25"/>
    <s v="301-25-020"/>
    <s v="MP"/>
    <s v="WEST-II"/>
    <s v="M/s WOLP"/>
    <s v="BLDG# BLOCK-B"/>
    <s v="N/A"/>
    <s v="Navi Mumbai"/>
    <x v="125"/>
    <d v="2025-10-01T00:00:00"/>
    <x v="17"/>
    <x v="0"/>
    <n v="1369.16"/>
    <m/>
    <n v="0"/>
    <n v="5"/>
    <s v="B"/>
    <n v="5"/>
    <x v="0"/>
  </r>
  <r>
    <s v="Oct'25"/>
    <s v="301-25-020"/>
    <s v="MP"/>
    <s v="WEST-II"/>
    <s v="M/s WOLP"/>
    <s v="BLDG# BLOCK-C"/>
    <s v="N/A"/>
    <s v="Navi Mumbai"/>
    <x v="125"/>
    <d v="2025-10-01T00:00:00"/>
    <x v="17"/>
    <x v="0"/>
    <n v="1656.07"/>
    <m/>
    <n v="0"/>
    <n v="5"/>
    <s v="B"/>
    <n v="5"/>
    <x v="0"/>
  </r>
  <r>
    <s v="Oct'25"/>
    <s v="301-25-022"/>
    <s v="MP"/>
    <s v="WEST-II"/>
    <s v="M/s GOLDI SUN PVT. LTD."/>
    <s v="AIR SEPARATION"/>
    <s v="TCE"/>
    <s v="PALOTI, GUJARAT"/>
    <x v="126"/>
    <d v="2025-10-01T00:00:00"/>
    <x v="7"/>
    <x v="0"/>
    <n v="52.51"/>
    <m/>
    <n v="0"/>
    <n v="0"/>
    <s v="B"/>
    <n v="5"/>
    <x v="0"/>
  </r>
  <r>
    <s v="Oct'25"/>
    <s v="301-25-022"/>
    <s v="MP"/>
    <s v="WEST-II"/>
    <s v="M/s GOLDI SUN PVT. LTD."/>
    <s v="AMMONIA DECANTATION"/>
    <s v="TCE"/>
    <s v="PALOTI, GUJARAT"/>
    <x v="126"/>
    <d v="2025-10-01T00:00:00"/>
    <x v="7"/>
    <x v="0"/>
    <n v="15.94"/>
    <m/>
    <n v="0"/>
    <n v="0"/>
    <s v="B"/>
    <n v="5"/>
    <x v="0"/>
  </r>
  <r>
    <s v="Oct'25"/>
    <s v="301-25-022"/>
    <s v="MP"/>
    <s v="WEST-II"/>
    <s v="M/s GOLDI SUN PVT. LTD."/>
    <s v="BSGM"/>
    <s v="TCE"/>
    <s v="PALOTI, GUJARAT"/>
    <x v="126"/>
    <d v="2025-10-01T00:00:00"/>
    <x v="7"/>
    <x v="0"/>
    <n v="11.61"/>
    <m/>
    <n v="0"/>
    <n v="0"/>
    <s v="B"/>
    <n v="5"/>
    <x v="0"/>
  </r>
  <r>
    <s v="Oct'25"/>
    <s v="301-25-022"/>
    <s v="MP"/>
    <s v="WEST-II"/>
    <s v="M/s GOLDI SUN PVT. LTD."/>
    <s v="SCRAPYARD"/>
    <s v="TCE"/>
    <s v="PALOTI, GUJARAT"/>
    <x v="126"/>
    <d v="2025-10-01T00:00:00"/>
    <x v="7"/>
    <x v="0"/>
    <n v="31.91"/>
    <m/>
    <n v="0"/>
    <n v="0"/>
    <s v="A"/>
    <n v="3"/>
    <x v="0"/>
  </r>
  <r>
    <s v="Oct'25"/>
    <s v="301-25-022"/>
    <s v="MP"/>
    <s v="WEST-II"/>
    <s v="M/s GOLDI SUN PVT. LTD."/>
    <s v="SPECIAL GAS"/>
    <s v="TCE"/>
    <s v="PALOTI, GUJARAT"/>
    <x v="126"/>
    <d v="2025-10-01T00:00:00"/>
    <x v="7"/>
    <x v="0"/>
    <n v="25.37"/>
    <m/>
    <n v="0"/>
    <n v="0"/>
    <s v="A"/>
    <n v="3"/>
    <x v="0"/>
  </r>
  <r>
    <s v="Oct'25"/>
    <s v="401-25-103"/>
    <s v="SM"/>
    <s v="NORTH"/>
    <s v="HICON BUILDERS"/>
    <s v="FG STORAGE"/>
    <s v="UA DESIGN STUDIO"/>
    <s v="JAIPUR (RAJASTHAN)"/>
    <x v="124"/>
    <d v="2025-10-01T00:00:00"/>
    <x v="2"/>
    <x v="1"/>
    <n v="596.53"/>
    <m/>
    <n v="0"/>
    <n v="3"/>
    <s v="B"/>
    <n v="5"/>
    <x v="0"/>
  </r>
  <r>
    <s v="Oct'25"/>
    <s v="401-25-103"/>
    <s v="SM"/>
    <s v="NORTH"/>
    <s v="HICON BUILDERS"/>
    <s v="BLDG# 2"/>
    <s v="UA DESIGN STUDIO"/>
    <s v="JAIPUR (RAJASTHAN)"/>
    <x v="124"/>
    <d v="2025-10-01T00:00:00"/>
    <x v="2"/>
    <x v="1"/>
    <n v="66.61"/>
    <m/>
    <n v="0"/>
    <n v="3"/>
    <s v="B"/>
    <n v="5"/>
    <x v="0"/>
  </r>
  <r>
    <s v="Oct'25"/>
    <s v="301-25-017"/>
    <s v="MP"/>
    <s v="WEST-II"/>
    <s v="M/s Arwade Infra"/>
    <s v="BLDG# 602"/>
    <s v="SACPL"/>
    <s v="Chakan Pune"/>
    <x v="127"/>
    <d v="2025-10-06T00:00:00"/>
    <x v="17"/>
    <x v="0"/>
    <n v="1740.01"/>
    <m/>
    <n v="0"/>
    <n v="2"/>
    <s v="C"/>
    <n v="7"/>
    <x v="0"/>
  </r>
  <r>
    <s v="Oct'25"/>
    <s v="401-25-106"/>
    <s v="AY"/>
    <s v="NORTH"/>
    <s v="M/s RS Builder Pvt. Ltd. ( Ashok Leyland)"/>
    <s v="BLDG A"/>
    <s v="Sijcon Design and Engineering Pvt. Ltd."/>
    <s v="Alwar - Rajasthan"/>
    <x v="128"/>
    <d v="2025-10-06T00:00:00"/>
    <x v="17"/>
    <x v="0"/>
    <n v="394.9"/>
    <d v="2025-10-06T00:00:00"/>
    <n v="0"/>
    <n v="3"/>
    <s v="B"/>
    <n v="5"/>
    <x v="0"/>
  </r>
  <r>
    <s v="Oct'25"/>
    <s v="201-BQ25-035"/>
    <s v="DS"/>
    <s v="WEST-I"/>
    <s v="M/s V9-VINPLEX"/>
    <s v="BLDG# V9"/>
    <s v="N/A"/>
    <s v="CHENNAI"/>
    <x v="127"/>
    <d v="2025-10-07T00:00:00"/>
    <x v="21"/>
    <x v="3"/>
    <n v="304.13"/>
    <m/>
    <n v="0"/>
    <n v="3"/>
    <s v="B"/>
    <n v="5"/>
    <x v="0"/>
  </r>
  <r>
    <s v="Oct'25"/>
    <s v="201-BQ25-035"/>
    <s v="DS"/>
    <s v="WEST-I"/>
    <s v="M/s V9-VINPLEX"/>
    <s v="BLDG# V10"/>
    <s v="N/A"/>
    <s v="CHENNAI"/>
    <x v="127"/>
    <d v="2025-10-07T00:00:00"/>
    <x v="21"/>
    <x v="3"/>
    <n v="361.01"/>
    <m/>
    <n v="0"/>
    <n v="3"/>
    <s v="B"/>
    <n v="5"/>
    <x v="0"/>
  </r>
  <r>
    <s v="Oct'25"/>
    <s v="101-25-084"/>
    <s v="MM"/>
    <s v="CENTRAL"/>
    <s v="M/s KRIS FLEXIPACK"/>
    <s v="WARE HOUSE"/>
    <s v="N/A"/>
    <s v="SARIGAM, GUJRATH"/>
    <x v="127"/>
    <d v="2025-10-07T00:00:00"/>
    <x v="13"/>
    <x v="3"/>
    <n v="408.94"/>
    <d v="2025-10-07T00:00:00"/>
    <n v="0"/>
    <n v="3"/>
    <s v="B"/>
    <n v="5"/>
    <x v="0"/>
  </r>
  <r>
    <s v="Oct'25"/>
    <s v="301-25-023"/>
    <s v="MP"/>
    <s v="WEST-II"/>
    <s v="M/s Kirloskar Oil Engines Limited"/>
    <s v="HHP Shed"/>
    <s v="AU"/>
    <s v="Kagal, Kolhapur, MH"/>
    <x v="129"/>
    <d v="2025-10-07T00:00:00"/>
    <x v="8"/>
    <x v="0"/>
    <n v="848.33"/>
    <d v="2025-10-07T00:00:00"/>
    <n v="0"/>
    <n v="1"/>
    <s v="B"/>
    <n v="5"/>
    <x v="0"/>
  </r>
  <r>
    <s v="Oct'25"/>
    <s v="401-25-105"/>
    <s v="SS"/>
    <s v="NORTH"/>
    <s v="M/s Hiranandani Industrial Park"/>
    <s v="Warehouse"/>
    <s v="RSB"/>
    <s v="Kanchipuram-TN"/>
    <x v="130"/>
    <d v="2025-10-07T00:00:00"/>
    <x v="8"/>
    <x v="0"/>
    <n v="466.32"/>
    <d v="2025-10-07T00:00:00"/>
    <n v="0"/>
    <n v="7"/>
    <s v="B"/>
    <n v="5"/>
    <x v="1"/>
  </r>
  <r>
    <s v="Oct'25"/>
    <s v="201-25-043"/>
    <s v="KD"/>
    <s v="WEST-I"/>
    <s v="M/s Horizon Industrial Parks Pvt Ltd"/>
    <s v="Warehouse"/>
    <s v="Bracedge Engineers"/>
    <s v="Dobaspet, KA"/>
    <x v="129"/>
    <d v="2025-10-07T00:00:00"/>
    <x v="5"/>
    <x v="3"/>
    <n v="606.66999999999996"/>
    <d v="2025-10-07T00:00:00"/>
    <n v="0"/>
    <n v="1"/>
    <s v="B"/>
    <n v="5"/>
    <x v="0"/>
  </r>
  <r>
    <s v="Oct'25"/>
    <s v="201-25-041"/>
    <s v="KD"/>
    <s v="WEST-I"/>
    <s v="M/s Horizon Industrial Parks Pvt Ltd"/>
    <s v="Block-C"/>
    <s v="Bracedge Engineers"/>
    <s v="Mallur, KA"/>
    <x v="131"/>
    <d v="2025-10-07T00:00:00"/>
    <x v="22"/>
    <x v="3"/>
    <n v="614.20000000000005"/>
    <d v="2025-10-07T00:00:00"/>
    <n v="0"/>
    <n v="5"/>
    <s v="B"/>
    <n v="5"/>
    <x v="0"/>
  </r>
  <r>
    <s v="Oct'25"/>
    <s v="201-25-042"/>
    <s v="KD"/>
    <s v="WEST-I"/>
    <s v="M/s Horizon Industrial Parks Pvt Ltd"/>
    <s v="Warehouse"/>
    <s v="Bracedge Engineers"/>
    <s v="Mallur, KA"/>
    <x v="129"/>
    <d v="2025-10-07T00:00:00"/>
    <x v="5"/>
    <x v="1"/>
    <n v="552.5"/>
    <d v="2025-10-07T00:00:00"/>
    <n v="0"/>
    <n v="1"/>
    <s v="B"/>
    <n v="5"/>
    <x v="0"/>
  </r>
  <r>
    <s v="Oct'25"/>
    <s v="401-25-099"/>
    <s v="AY"/>
    <s v="NORTH"/>
    <s v="M/s PRAGATI INFRA SOLUTIONS PRIVATE LIMITED"/>
    <s v="ISM ACTIVITY CENTER- II"/>
    <s v="SWATI STRUCTURE SOLUTION PVT. LTD."/>
    <s v="Dhanbad (Jharkhand)"/>
    <x v="121"/>
    <d v="2025-10-08T00:00:00"/>
    <x v="0"/>
    <x v="0"/>
    <n v="772.25"/>
    <m/>
    <n v="0"/>
    <n v="15"/>
    <s v="C"/>
    <n v="7"/>
    <x v="1"/>
  </r>
  <r>
    <s v="Oct'25"/>
    <s v="401-25-104"/>
    <s v="AY"/>
    <s v="NORTH"/>
    <s v="M/s Transrail lighting Ltd."/>
    <s v="BLDG A"/>
    <s v="TCE"/>
    <s v="Jamnagar- Gujarat."/>
    <x v="132"/>
    <d v="2025-10-09T00:00:00"/>
    <x v="17"/>
    <x v="0"/>
    <n v="305.08999999999997"/>
    <m/>
    <n v="0"/>
    <n v="2"/>
    <s v="B"/>
    <n v="5"/>
    <x v="0"/>
  </r>
  <r>
    <s v="Oct'25"/>
    <s v="401-25-107"/>
    <s v="AY"/>
    <s v="NORTH"/>
    <s v="M/s Blink Infrastructure Pvt. Ltd."/>
    <s v="BLDG# 1 (DEHRADUN)"/>
    <s v="N/A"/>
    <s v="Dehradun (U.K)"/>
    <x v="133"/>
    <d v="2025-10-10T00:00:00"/>
    <x v="3"/>
    <x v="2"/>
    <n v="60.8"/>
    <d v="2025-10-10T00:00:00"/>
    <n v="0"/>
    <n v="1"/>
    <s v="B"/>
    <n v="5"/>
    <x v="0"/>
  </r>
  <r>
    <s v="Oct'25"/>
    <s v="401-25-107"/>
    <s v="AY"/>
    <s v="NORTH"/>
    <s v="M/s Blink Infrastructure Pvt. Ltd."/>
    <s v="BLDG# 1 (LUCKNOW)"/>
    <s v="N/A"/>
    <s v="Dehradun (U.K)"/>
    <x v="133"/>
    <d v="2025-10-10T00:00:00"/>
    <x v="3"/>
    <x v="2"/>
    <n v="32.619999999999997"/>
    <d v="2025-10-10T00:00:00"/>
    <n v="0"/>
    <n v="1"/>
    <s v="B"/>
    <n v="5"/>
    <x v="0"/>
  </r>
  <r>
    <s v="Oct'25"/>
    <s v="401-25-109"/>
    <s v="GC"/>
    <s v="NORTH"/>
    <s v="M/s VBL"/>
    <s v="Main Bldg"/>
    <s v="M.R. Warerkar &amp; Associates Pvt. Ltd."/>
    <s v="Jabalpur"/>
    <x v="133"/>
    <d v="2025-10-13T00:00:00"/>
    <x v="0"/>
    <x v="0"/>
    <n v="235.85"/>
    <d v="2025-10-10T00:00:00"/>
    <n v="0"/>
    <n v="4"/>
    <s v="B"/>
    <n v="5"/>
    <x v="0"/>
  </r>
  <r>
    <s v="Oct'25"/>
    <s v="401-25-108"/>
    <s v="AY"/>
    <s v="NORTH"/>
    <s v="M/sHindusthan Urban Infrastructure"/>
    <s v="BLDG A"/>
    <s v="AASHRAY DESIGN CONSULTANTS"/>
    <s v="faridabad- HR"/>
    <x v="128"/>
    <d v="2025-10-10T00:00:00"/>
    <x v="8"/>
    <x v="0"/>
    <n v="588.14"/>
    <m/>
    <n v="0"/>
    <n v="7"/>
    <s v="B"/>
    <n v="5"/>
    <x v="1"/>
  </r>
  <r>
    <s v="Oct'25"/>
    <s v="101-25-085"/>
    <s v="VK"/>
    <s v="CENTRAL"/>
    <s v="M/s Power International LLc"/>
    <s v="BLDG# 1"/>
    <s v="Powergen technical sevices Pvt, Ltd."/>
    <s v="Fujairah, UAE"/>
    <x v="134"/>
    <d v="2025-10-13T00:00:00"/>
    <x v="3"/>
    <x v="2"/>
    <n v="37.950000000000003"/>
    <d v="2025-10-13T00:00:00"/>
    <n v="0"/>
    <n v="3"/>
    <s v="B"/>
    <n v="5"/>
    <x v="0"/>
  </r>
  <r>
    <s v="Oct'25"/>
    <s v="401-BQ25-011"/>
    <s v="AY"/>
    <s v="NORTH"/>
    <s v="M/s ECR (Haier)"/>
    <s v="AC PLANT 7 WAREHOUSE"/>
    <s v="CMCU"/>
    <s v="GREATER NOIDA, DELHI"/>
    <x v="135"/>
    <d v="2025-10-13T00:00:00"/>
    <x v="22"/>
    <x v="2"/>
    <n v="8813.24"/>
    <d v="2025-10-13T00:00:00"/>
    <n v="0"/>
    <n v="18"/>
    <s v="C"/>
    <n v="7"/>
    <x v="1"/>
  </r>
  <r>
    <s v="Oct'25"/>
    <s v="401-25-110"/>
    <s v="GC"/>
    <s v="NORTH"/>
    <s v="M/s ARISE GROUP -STB"/>
    <s v="COTTON GODOWN"/>
    <s v="Sijcon Design &amp; Eng Pvt. Ltd"/>
    <s v="BENIN, AFRICA"/>
    <x v="136"/>
    <d v="2025-10-14T00:00:00"/>
    <x v="4"/>
    <x v="0"/>
    <n v="88.92"/>
    <m/>
    <n v="0"/>
    <n v="1"/>
    <s v="B"/>
    <n v="5"/>
    <x v="0"/>
  </r>
  <r>
    <s v="Oct'25"/>
    <s v="401-25-110"/>
    <s v="GC"/>
    <s v="NORTH"/>
    <s v="M/s ARISE GROUP -STB"/>
    <s v="Garment Plant"/>
    <s v="Sijcon Design &amp; Eng Pvt. Ltd"/>
    <s v="BENIN, AFRICA"/>
    <x v="136"/>
    <d v="2025-10-14T00:00:00"/>
    <x v="4"/>
    <x v="0"/>
    <n v="743.22"/>
    <m/>
    <n v="0"/>
    <n v="1"/>
    <s v="B"/>
    <n v="5"/>
    <x v="0"/>
  </r>
  <r>
    <s v="Oct'25"/>
    <s v="JS - 958"/>
    <s v="SS"/>
    <s v="NORTH"/>
    <s v="M/s HIM INFRATECH PVT. LTD (HOH)"/>
    <s v="BLDG# B 02"/>
    <s v="HIM INFRATECH PVT. LTD"/>
    <s v="Lucknow-UP"/>
    <x v="137"/>
    <d v="2025-10-28T00:00:00"/>
    <x v="0"/>
    <x v="2"/>
    <n v="432.54"/>
    <m/>
    <n v="6"/>
    <n v="394"/>
    <s v="B"/>
    <n v="5"/>
    <x v="1"/>
  </r>
  <r>
    <s v="Oct'25"/>
    <s v="JS - 958"/>
    <s v="SS"/>
    <s v="NORTH"/>
    <s v="M/s HIM INFRATECH PVT. LTD (HOH)"/>
    <s v="BLDG# B 03"/>
    <s v="HIM INFRATECH PVT. LTD"/>
    <s v="Lucknow-UP"/>
    <x v="137"/>
    <d v="2025-10-16T00:00:00"/>
    <x v="0"/>
    <x v="2"/>
    <n v="1281.3499999999999"/>
    <m/>
    <n v="8"/>
    <n v="382"/>
    <s v="B"/>
    <n v="5"/>
    <x v="1"/>
  </r>
  <r>
    <s v="Oct'25"/>
    <s v="101-25-086"/>
    <s v="VK"/>
    <s v="CENTRAL"/>
    <s v="M/s AADISHAKTI GREEN RECYCLING PVT LTD"/>
    <s v="PLANT BUILDING"/>
    <s v="N/A"/>
    <s v="VILLAGE - KUNDRODI, TALUKA - MUNDRA, DISTRICT - KATCH"/>
    <x v="136"/>
    <d v="2025-10-14T00:00:00"/>
    <x v="14"/>
    <x v="3"/>
    <n v="537.25"/>
    <m/>
    <n v="0"/>
    <n v="1"/>
    <s v="B"/>
    <n v="5"/>
    <x v="0"/>
  </r>
  <r>
    <s v="Oct'25"/>
    <s v="501-25-037"/>
    <s v="JK"/>
    <s v="EAST"/>
    <s v="M/s OSR Refracatory"/>
    <s v="Storage unit"/>
    <s v="N/A"/>
    <s v="Jajpur (Odisha)"/>
    <x v="138"/>
    <d v="2025-10-17T00:00:00"/>
    <x v="7"/>
    <x v="2"/>
    <n v="84.55"/>
    <d v="2025-10-17T00:00:00"/>
    <n v="0"/>
    <n v="3"/>
    <s v="B"/>
    <n v="5"/>
    <x v="0"/>
  </r>
  <r>
    <s v="Oct'25"/>
    <s v="201-25-045"/>
    <s v="KD"/>
    <s v="WEST-I"/>
    <s v="M/s MRL TYRES LIMITED"/>
    <s v="BLDG# MIXER BUILDING EXPANSION"/>
    <s v="KARMAA SR CONSULTANTS, MUMBAI"/>
    <s v="SEDLA, DISTRICT - SURENDRANAGAR, GJ"/>
    <x v="93"/>
    <d v="2025-08-17T00:00:00"/>
    <x v="11"/>
    <x v="3"/>
    <n v="413.34"/>
    <d v="2025-08-17T00:00:00"/>
    <n v="0"/>
    <n v="4"/>
    <s v="B"/>
    <n v="5"/>
    <x v="0"/>
  </r>
  <r>
    <s v="Oct'25"/>
    <s v="201-BQ25-038"/>
    <s v="KD"/>
    <s v="WEST-I"/>
    <s v="M/s INDOSPACE LOGISTICS PARK"/>
    <s v="B-300"/>
    <s v="ACE - ANTARKAR CONSULTING ENGINNERS,PUNE"/>
    <s v="TAORU, HARYANA"/>
    <x v="136"/>
    <d v="2025-10-17T00:00:00"/>
    <x v="13"/>
    <x v="3"/>
    <n v="1695.85"/>
    <m/>
    <n v="0"/>
    <n v="4"/>
    <s v="B"/>
    <n v="5"/>
    <x v="0"/>
  </r>
  <r>
    <s v="Oct'25"/>
    <s v="401-25-113"/>
    <s v="AY"/>
    <s v="NORTH"/>
    <s v="M/s Dalmia Cement"/>
    <s v="BLDG-A"/>
    <s v="Design Tribe India pvt. Ltd"/>
    <s v="Sattur- T.N"/>
    <x v="138"/>
    <d v="2025-10-22T00:00:00"/>
    <x v="17"/>
    <x v="0"/>
    <n v="153.85"/>
    <d v="2025-10-22T00:00:00"/>
    <n v="0"/>
    <n v="8"/>
    <s v="B"/>
    <n v="5"/>
    <x v="1"/>
  </r>
  <r>
    <s v="Oct'25"/>
    <s v="501-25-038"/>
    <s v="AM"/>
    <s v="EAST"/>
    <s v="M/s Pathemara Tea Estate"/>
    <s v="A"/>
    <s v="Solutus Consulting Engineers Pvt Ltd"/>
    <s v="Cachar (Assam)"/>
    <x v="139"/>
    <d v="2025-10-24T00:00:00"/>
    <x v="7"/>
    <x v="2"/>
    <n v="184.46"/>
    <d v="2025-10-24T00:00:00"/>
    <n v="0"/>
    <n v="2"/>
    <s v="B"/>
    <n v="5"/>
    <x v="0"/>
  </r>
  <r>
    <s v="Oct'25"/>
    <s v="401-25-096"/>
    <s v="GC"/>
    <s v="NORTH"/>
    <s v="M/s SHYAM SEL AND POWER LTD. (SSPL)"/>
    <s v="MILL BAY &amp; ROLL SHOP"/>
    <s v="ESPIC CONSULTING PRIVATE LIMITED"/>
    <s v="ATBAHADURPUR, JAMURIA,WEST BENGAL"/>
    <x v="127"/>
    <d v="2025-10-24T00:00:00"/>
    <x v="15"/>
    <x v="0"/>
    <n v="3829.89"/>
    <m/>
    <n v="0"/>
    <n v="20"/>
    <s v="C"/>
    <n v="7"/>
    <x v="1"/>
  </r>
  <r>
    <s v="Oct'25"/>
    <s v="401-25-096"/>
    <s v="GC"/>
    <s v="NORTH"/>
    <s v="M/s SHYAM SEL AND POWER LTD. (SSPL)"/>
    <s v="COLD COIL STORAGE"/>
    <s v="ESPIC CONSULTING PRIVATE LIMITED"/>
    <s v="ATBAHADURPUR, JAMURIA,WEST BENGAL"/>
    <x v="127"/>
    <d v="2025-10-24T00:00:00"/>
    <x v="15"/>
    <x v="0"/>
    <n v="2716.2"/>
    <m/>
    <n v="0"/>
    <n v="20"/>
    <s v="C"/>
    <n v="7"/>
    <x v="1"/>
  </r>
  <r>
    <s v="Oct'25"/>
    <s v="401-25-096"/>
    <s v="GC"/>
    <s v="NORTH"/>
    <s v="M/s SHYAM SEL AND POWER LTD. (SSPL)"/>
    <s v="FURNACE BAY"/>
    <s v="ESPIC CONSULTING PRIVATE LIMITED"/>
    <s v="ATBAHADURPUR, JAMURIA,WEST BENGAL"/>
    <x v="127"/>
    <d v="2025-10-24T00:00:00"/>
    <x v="15"/>
    <x v="0"/>
    <n v="919.41"/>
    <m/>
    <n v="0"/>
    <n v="20"/>
    <s v="C"/>
    <n v="7"/>
    <x v="1"/>
  </r>
  <r>
    <s v="Oct'25"/>
    <s v="401-25-096"/>
    <s v="GC"/>
    <s v="NORTH"/>
    <s v="M/s SHYAM SEL AND POWER LTD. (SSPL)"/>
    <s v="HOT COIL STORAGE"/>
    <s v="ESPIC CONSULTING PRIVATE LIMITED"/>
    <s v="ATBAHADURPUR, JAMURIA,WEST BENGAL"/>
    <x v="127"/>
    <d v="2025-10-24T00:00:00"/>
    <x v="15"/>
    <x v="0"/>
    <n v="391.18"/>
    <m/>
    <n v="0"/>
    <n v="20"/>
    <s v="C"/>
    <n v="7"/>
    <x v="1"/>
  </r>
  <r>
    <s v="Oct'25"/>
    <s v="101-25-091"/>
    <s v="MM"/>
    <s v="CENTRAL"/>
    <s v="M/s Ascela"/>
    <s v="BLDG- WAREHOUSE"/>
    <s v="Ascela"/>
    <s v="Jodhpur,Rajasthan"/>
    <x v="139"/>
    <d v="2025-10-27T00:00:00"/>
    <x v="22"/>
    <x v="3"/>
    <n v="94.12"/>
    <d v="2025-10-27T00:00:00"/>
    <n v="0"/>
    <n v="5"/>
    <s v="B"/>
    <n v="5"/>
    <x v="0"/>
  </r>
  <r>
    <s v="Oct'25"/>
    <s v="101-25-090"/>
    <s v="PP"/>
    <s v="CENTRAL"/>
    <s v="M/s Jindal Stainless Limited"/>
    <s v="Manufacturing Unit"/>
    <s v="N/A"/>
    <s v="Hisar"/>
    <x v="139"/>
    <d v="2025-10-27T00:00:00"/>
    <x v="22"/>
    <x v="3"/>
    <n v="1034.5999999999999"/>
    <d v="2025-10-27T00:00:00"/>
    <n v="0"/>
    <n v="5"/>
    <s v="B"/>
    <n v="5"/>
    <x v="0"/>
  </r>
  <r>
    <s v="Oct'25"/>
    <s v="401-25-114"/>
    <s v="GC"/>
    <s v="NORTH"/>
    <s v="M/s ARISE GROUP -STB"/>
    <s v="Spinning plant"/>
    <s v="Sijcon Design &amp; Eng Pvt. Ltd"/>
    <s v="BENIN, AFRICA"/>
    <x v="138"/>
    <d v="2025-10-27T00:00:00"/>
    <x v="8"/>
    <x v="0"/>
    <n v="386.14"/>
    <m/>
    <n v="0"/>
    <n v="13"/>
    <s v="B"/>
    <n v="5"/>
    <x v="1"/>
  </r>
  <r>
    <s v="Oct'25"/>
    <s v="401-25-114"/>
    <s v="GC"/>
    <s v="NORTH"/>
    <s v="M/s ARISE GROUP -STB"/>
    <s v="Knitting Plant"/>
    <s v="Sijcon Design &amp; Eng Pvt. Ltd"/>
    <s v="BENIN, AFRICA"/>
    <x v="138"/>
    <d v="2025-10-27T00:00:00"/>
    <x v="8"/>
    <x v="0"/>
    <n v="307.22000000000003"/>
    <m/>
    <n v="0"/>
    <n v="13"/>
    <s v="B"/>
    <n v="5"/>
    <x v="1"/>
  </r>
  <r>
    <s v="Oct'25"/>
    <s v="401-25-114"/>
    <s v="GC"/>
    <s v="NORTH"/>
    <s v="M/s ARISE GROUP -STB"/>
    <s v="Spinning plant"/>
    <s v="Sijcon Design &amp; Eng Pvt. Ltd"/>
    <s v="BENIN, AFRICA"/>
    <x v="138"/>
    <d v="2025-10-27T00:00:00"/>
    <x v="8"/>
    <x v="0"/>
    <n v="727.72"/>
    <m/>
    <n v="0"/>
    <n v="13"/>
    <s v="B"/>
    <n v="5"/>
    <x v="1"/>
  </r>
  <r>
    <s v="Oct'25"/>
    <s v="101-25-089"/>
    <s v="PP"/>
    <s v="CENTRAL"/>
    <s v="M/s Jindal Stainless Limited"/>
    <s v="Factory building"/>
    <s v="N/A"/>
    <s v="ODISHA"/>
    <x v="139"/>
    <d v="2025-10-24T00:00:00"/>
    <x v="21"/>
    <x v="3"/>
    <n v="1816.72"/>
    <d v="2025-10-24T00:00:00"/>
    <n v="0"/>
    <n v="2"/>
    <s v="B"/>
    <n v="5"/>
    <x v="0"/>
  </r>
  <r>
    <s v="Oct'25"/>
    <s v="201-25-047"/>
    <s v="KD"/>
    <s v="WEST-I"/>
    <s v="M/s AVIGNA PRIVATE LIMITED"/>
    <s v="BLDG# 03"/>
    <s v="RSB ARCH PROJECT CONSULTANTS PVT LTD"/>
    <s v="Uddanapalli, Krishnagiri, TN"/>
    <x v="140"/>
    <d v="2025-10-30T00:00:00"/>
    <x v="9"/>
    <x v="3"/>
    <n v="660"/>
    <d v="2025-10-30T00:00:00"/>
    <n v="0"/>
    <n v="2"/>
    <s v="B"/>
    <n v="5"/>
    <x v="0"/>
  </r>
  <r>
    <s v="Oct'25"/>
    <s v="201-25-048"/>
    <s v="KD"/>
    <s v="WEST-I"/>
    <s v="M/s AVIGNA PRIVATE LIMITED"/>
    <s v="BLDG# 05"/>
    <s v="RSB ARCH PROJECT CONSULTANTS PVT LTD"/>
    <s v="Uddanapalli, Krishnagiri, TN"/>
    <x v="140"/>
    <d v="2025-10-30T00:00:00"/>
    <x v="9"/>
    <x v="3"/>
    <n v="1016"/>
    <d v="2025-10-30T00:00:00"/>
    <n v="0"/>
    <n v="2"/>
    <s v="B"/>
    <n v="5"/>
    <x v="0"/>
  </r>
  <r>
    <s v="Oct'25"/>
    <s v="201-25-049"/>
    <s v="KD"/>
    <s v="WEST-I"/>
    <s v="M/s AVIGNA PRIVATE LIMITED"/>
    <s v="BLDG# 17"/>
    <s v="RSB ARCH PROJECT CONSULTANTS PVT LTD"/>
    <s v="Uddanapalli, Krishnagiri, TN"/>
    <x v="140"/>
    <d v="2025-10-30T00:00:00"/>
    <x v="9"/>
    <x v="3"/>
    <n v="323"/>
    <d v="2025-10-30T00:00:00"/>
    <n v="0"/>
    <n v="2"/>
    <s v="B"/>
    <n v="5"/>
    <x v="0"/>
  </r>
  <r>
    <s v="Oct'25"/>
    <s v="201-25-050"/>
    <s v="KD"/>
    <s v="WEST-I"/>
    <s v="M/s AVIGNA PRIVATE LIMITED"/>
    <s v="BLDG# 18"/>
    <s v="RSB ARCH PROJECT CONSULTANTS PVT LTD"/>
    <s v="Uddanapalli, Krishnagiri, TN"/>
    <x v="140"/>
    <d v="2025-10-30T00:00:00"/>
    <x v="9"/>
    <x v="3"/>
    <n v="276"/>
    <d v="2025-10-30T00:00:00"/>
    <n v="0"/>
    <n v="2"/>
    <s v="B"/>
    <n v="5"/>
    <x v="0"/>
  </r>
  <r>
    <s v="Oct'25"/>
    <s v="101-25-060"/>
    <s v="PT"/>
    <s v="CENTRAL"/>
    <s v="M/s La relient Aluminium ltd"/>
    <s v="BLDG# MODULE PLANT"/>
    <s v="VMS"/>
    <s v="Alva, Bharuch , Gujarat"/>
    <x v="141"/>
    <d v="2025-10-30T00:00:00"/>
    <x v="9"/>
    <x v="3"/>
    <n v="1705"/>
    <d v="2025-10-30T00:00:00"/>
    <n v="0"/>
    <n v="13"/>
    <s v="D"/>
    <n v="10"/>
    <x v="1"/>
  </r>
  <r>
    <s v="Oct'25"/>
    <s v="101-25-060"/>
    <s v="PT"/>
    <s v="CENTRAL"/>
    <s v="M/s La relient Aluminium ltd"/>
    <s v="BLDG# Aluminium Plant"/>
    <s v="VMS"/>
    <s v="Alva, Bharuch , Gujarat"/>
    <x v="141"/>
    <d v="2025-10-25T00:00:00"/>
    <x v="13"/>
    <x v="3"/>
    <n v="2301.5500000000002"/>
    <d v="2025-10-30T00:00:00"/>
    <n v="0"/>
    <n v="8"/>
    <s v="C"/>
    <n v="7"/>
    <x v="1"/>
  </r>
  <r>
    <s v="Oct'25"/>
    <s v="101-25-096"/>
    <s v="MS"/>
    <s v="CENTRAL"/>
    <s v="M/s. CELLO CONSUMER WARE PVT. LTD."/>
    <s v="BLDG# 1"/>
    <s v="VMS"/>
    <s v="FALNA, RAJASTHAN."/>
    <x v="142"/>
    <d v="2025-10-31T00:00:00"/>
    <x v="3"/>
    <x v="2"/>
    <n v="648.91"/>
    <d v="2025-10-31T00:00:00"/>
    <n v="0"/>
    <n v="2"/>
    <s v="B"/>
    <n v="5"/>
    <x v="0"/>
  </r>
  <r>
    <s v="Oct'25"/>
    <s v="101-25-094"/>
    <s v="VK"/>
    <s v="CENTRAL"/>
    <s v="M/s HRMM Enterprises Pvt Ltd - Bhuj, Kutch"/>
    <s v="FUEL (COAL) SHEED"/>
    <s v="P.H Joshi &amp; Assocites"/>
    <s v="VILLAGE - RATADITA, TALUKA - BHUJ, DISTRICT - KATCH"/>
    <x v="140"/>
    <d v="2025-10-29T00:00:00"/>
    <x v="22"/>
    <x v="3"/>
    <n v="39.979999999999997"/>
    <d v="2025-10-29T00:00:00"/>
    <n v="0"/>
    <n v="1"/>
    <s v="B"/>
    <n v="5"/>
    <x v="0"/>
  </r>
  <r>
    <s v="Nov'25"/>
    <s v="401-25-115"/>
    <s v="AY"/>
    <s v="NORTH"/>
    <s v="M/s Vide Engineering Consultant"/>
    <s v="BLDG# Bale storage"/>
    <s v="Vide Engineering Consultant ( End Client- Reliance Industries)"/>
    <s v="Silvassa- Daman"/>
    <x v="143"/>
    <d v="2025-11-01T00:00:00"/>
    <x v="7"/>
    <x v="2"/>
    <n v="159.36000000000001"/>
    <d v="2025-11-03T00:00:00"/>
    <n v="0"/>
    <n v="2"/>
    <s v="B"/>
    <n v="5"/>
    <x v="0"/>
  </r>
  <r>
    <s v="Nov'25"/>
    <s v="401-25-115"/>
    <s v="AY"/>
    <s v="NORTH"/>
    <s v="M/s Vide Engineering Consultant"/>
    <s v="IWL"/>
    <s v="Vide Engineering Consultant ( End Client- Reliance Industries)"/>
    <s v="Silvassa- Daman"/>
    <x v="143"/>
    <d v="2025-11-01T00:00:00"/>
    <x v="7"/>
    <x v="0"/>
    <n v="442.32"/>
    <d v="2025-11-03T00:00:00"/>
    <n v="0"/>
    <n v="2"/>
    <s v="B"/>
    <n v="5"/>
    <x v="0"/>
  </r>
  <r>
    <s v="Nov'25"/>
    <s v="401-25-115"/>
    <s v="AY"/>
    <s v="NORTH"/>
    <s v="M/s Vide Engineering Consultant"/>
    <s v="BLDG# RPET BLDG"/>
    <s v="Vide Engineering Consultant ( End Client- Reliance Industries)"/>
    <s v="Silvassa- Daman"/>
    <x v="143"/>
    <d v="2025-11-01T00:00:00"/>
    <x v="7"/>
    <x v="2"/>
    <n v="436.45"/>
    <d v="2025-11-03T00:00:00"/>
    <n v="0"/>
    <n v="2"/>
    <s v="C"/>
    <n v="7"/>
    <x v="0"/>
  </r>
  <r>
    <s v="Nov'25"/>
    <s v="401-25-115"/>
    <s v="AY"/>
    <s v="NORTH"/>
    <s v="M/s Vide Engineering Consultant"/>
    <s v="Scrap yard"/>
    <s v="Vide Engineering Consultant ( End Client- Reliance Industries)"/>
    <s v="Silvassa- Daman"/>
    <x v="143"/>
    <d v="2025-11-01T00:00:00"/>
    <x v="8"/>
    <x v="0"/>
    <n v="29.84"/>
    <d v="2025-11-03T00:00:00"/>
    <n v="0"/>
    <n v="2"/>
    <s v="B"/>
    <n v="5"/>
    <x v="0"/>
  </r>
  <r>
    <s v="Nov'25"/>
    <s v="101-25-099"/>
    <s v="MM"/>
    <s v="CENTRAL"/>
    <s v="M/s PVS WAREHOUSE"/>
    <s v="BLDG# XX"/>
    <s v="N/A"/>
    <s v="Kosamba"/>
    <x v="144"/>
    <d v="2025-11-01T00:00:00"/>
    <x v="9"/>
    <x v="3"/>
    <n v="368"/>
    <m/>
    <n v="0"/>
    <n v="0"/>
    <s v="A"/>
    <n v="3"/>
    <x v="0"/>
  </r>
  <r>
    <s v="Nov'25"/>
    <s v="301-25-024"/>
    <s v="MP"/>
    <s v="WEST-II"/>
    <s v="M/s Apar Industries Ltd"/>
    <s v="FG SHED"/>
    <s v="VA"/>
    <s v="Valsad, GJ"/>
    <x v="145"/>
    <d v="2025-11-06T00:00:00"/>
    <x v="8"/>
    <x v="0"/>
    <n v="587.38"/>
    <d v="2025-11-06T00:00:00"/>
    <n v="0"/>
    <n v="3"/>
    <s v="B"/>
    <n v="5"/>
    <x v="0"/>
  </r>
  <r>
    <s v="Oct'25"/>
    <s v="101-25-093"/>
    <s v="PP"/>
    <s v="CENTRAL"/>
    <s v="M/s Hitachi Energy India Ltd"/>
    <s v="BLDG-2-GIS Store Financial"/>
    <s v="VMS"/>
    <s v="Savli VADODARA."/>
    <x v="140"/>
    <d v="2025-10-31T00:00:00"/>
    <x v="14"/>
    <x v="3"/>
    <n v="118.09"/>
    <d v="2025-10-31T00:00:00"/>
    <n v="0"/>
    <n v="3"/>
    <s v="B"/>
    <n v="5"/>
    <x v="0"/>
  </r>
  <r>
    <s v="Oct'25"/>
    <s v="101-25-093"/>
    <s v="PP"/>
    <s v="CENTRAL"/>
    <s v="M/s Hitachi Energy India Ltd"/>
    <s v="BLDG-3-Closed insulator yard Financial"/>
    <s v="VMS"/>
    <s v="Savli VADODARA."/>
    <x v="140"/>
    <d v="2025-10-31T00:00:00"/>
    <x v="14"/>
    <x v="3"/>
    <n v="98.61"/>
    <d v="2025-10-31T00:00:00"/>
    <n v="0"/>
    <n v="3"/>
    <s v="B"/>
    <n v="5"/>
    <x v="0"/>
  </r>
  <r>
    <s v="Oct'25"/>
    <s v="101-25-093"/>
    <s v="PP"/>
    <s v="CENTRAL"/>
    <s v="M/s Hitachi Energy India Ltd"/>
    <s v="BLDG-1-LTB Store Financial"/>
    <s v="VMS"/>
    <s v="Savli VADODARA."/>
    <x v="140"/>
    <d v="2025-10-31T00:00:00"/>
    <x v="14"/>
    <x v="3"/>
    <n v="99.11"/>
    <d v="2025-10-31T00:00:00"/>
    <n v="0"/>
    <n v="3"/>
    <s v="B"/>
    <n v="5"/>
    <x v="0"/>
  </r>
  <r>
    <s v="Oct'25"/>
    <s v="101-25-088"/>
    <s v="PT"/>
    <s v="CENTRAL"/>
    <s v="M/s Trelleborg Marine"/>
    <s v="MAIN PLANT BUILDING"/>
    <s v="VMS"/>
    <s v="Halol, Gujarat"/>
    <x v="138"/>
    <d v="2025-11-03T00:00:00"/>
    <x v="11"/>
    <x v="3"/>
    <n v="542.21"/>
    <d v="2025-11-03T00:00:00"/>
    <n v="0"/>
    <n v="20"/>
    <s v="C"/>
    <n v="7"/>
    <x v="1"/>
  </r>
  <r>
    <s v="Oct'25"/>
    <s v="201-25-046"/>
    <s v="SP"/>
    <s v="WEST-I"/>
    <s v="M/s GRI INDIA"/>
    <s v="FACTORY BUILDING"/>
    <s v="Parikh &amp; Associates"/>
    <s v="Bharuch, GJ"/>
    <x v="146"/>
    <d v="2025-10-30T00:00:00"/>
    <x v="11"/>
    <x v="3"/>
    <n v="3220.44"/>
    <d v="2025-10-30T00:00:00"/>
    <n v="0"/>
    <n v="3"/>
    <s v="C"/>
    <n v="7"/>
    <x v="0"/>
  </r>
  <r>
    <s v="Nov'25"/>
    <s v="501-25-040"/>
    <s v="AM"/>
    <s v="EAST"/>
    <s v="PREMCO RAIL ENGINEERS LTD"/>
    <s v="ROOFING SHED"/>
    <s v="N/A"/>
    <s v="Mangalore (Karnataka)"/>
    <x v="144"/>
    <d v="2025-11-04T00:00:00"/>
    <x v="23"/>
    <x v="2"/>
    <n v="1495.31"/>
    <d v="2025-11-04T00:00:00"/>
    <n v="0"/>
    <n v="3"/>
    <s v="B"/>
    <n v="5"/>
    <x v="0"/>
  </r>
  <r>
    <s v="Nov'25"/>
    <s v="501-25-039"/>
    <s v="JK"/>
    <s v="EAST"/>
    <s v="M/s Tata Steel Limited"/>
    <s v="GPS-1(Factory Shed)"/>
    <s v="N/A"/>
    <s v="Jajpur (Odisha)"/>
    <x v="147"/>
    <d v="2025-11-04T00:00:00"/>
    <x v="10"/>
    <x v="2"/>
    <n v="193.57"/>
    <d v="2025-11-04T00:00:00"/>
    <n v="0"/>
    <n v="4"/>
    <s v="A"/>
    <n v="3"/>
    <x v="1"/>
  </r>
  <r>
    <s v="Nov'25"/>
    <s v="501-25-039"/>
    <s v="JK"/>
    <s v="EAST"/>
    <s v="M/s Tata Steel Limited"/>
    <s v="GPS-2(Storage Shed)"/>
    <s v="N/A"/>
    <s v="Jajpur (Odisha)"/>
    <x v="147"/>
    <d v="2025-11-04T00:00:00"/>
    <x v="10"/>
    <x v="2"/>
    <n v="161.31"/>
    <d v="2025-11-04T00:00:00"/>
    <n v="0"/>
    <n v="4"/>
    <s v="A"/>
    <n v="3"/>
    <x v="1"/>
  </r>
  <r>
    <s v="Nov'25"/>
    <s v="101-25-101"/>
    <s v="MM"/>
    <s v="CENTRAL"/>
    <s v="M/s JSW CEMENT"/>
    <s v="BLDG# MFG"/>
    <s v="JSW CEMENT"/>
    <s v="Ludhiana,Punjab"/>
    <x v="148"/>
    <d v="2025-11-05T00:00:00"/>
    <x v="21"/>
    <x v="3"/>
    <n v="110.91"/>
    <d v="2025-11-05T00:00:00"/>
    <n v="0"/>
    <n v="0"/>
    <s v="B"/>
    <n v="5"/>
    <x v="0"/>
  </r>
  <r>
    <s v="Nov'25"/>
    <s v="501-25-042"/>
    <s v="AM"/>
    <s v="EAST"/>
    <s v="M/s TATA Cummins Pvt Ltd"/>
    <s v="BLDG# 01"/>
    <s v="N/A"/>
    <s v="Jamshedpur (Jharkhand)"/>
    <x v="149"/>
    <d v="2025-11-05T00:00:00"/>
    <x v="7"/>
    <x v="2"/>
    <n v="23.07"/>
    <d v="2025-11-05T00:00:00"/>
    <n v="0"/>
    <n v="1"/>
    <s v="B"/>
    <n v="5"/>
    <x v="0"/>
  </r>
  <r>
    <s v="Nov'25"/>
    <s v="401-25-120"/>
    <s v="AG"/>
    <s v="NORTH"/>
    <s v="M/s Minda"/>
    <s v="STORE SHED"/>
    <s v="N/A"/>
    <s v="Khed, Pune"/>
    <x v="149"/>
    <d v="2025-11-05T00:00:00"/>
    <x v="17"/>
    <x v="0"/>
    <n v="32.24"/>
    <d v="2025-11-05T00:00:00"/>
    <n v="0"/>
    <n v="1"/>
    <s v="B"/>
    <n v="5"/>
    <x v="0"/>
  </r>
  <r>
    <s v="Nov'25"/>
    <s v="101-25-098"/>
    <s v="MM"/>
    <s v="CENTRAL"/>
    <s v="M/s Tega Industries"/>
    <s v="MFG"/>
    <s v="SHAH &amp; TALATI"/>
    <s v="Dahej"/>
    <x v="145"/>
    <d v="2025-11-06T00:00:00"/>
    <x v="14"/>
    <x v="3"/>
    <n v="612.04"/>
    <d v="2025-11-06T00:00:00"/>
    <n v="0"/>
    <n v="3"/>
    <s v="B"/>
    <n v="5"/>
    <x v="0"/>
  </r>
  <r>
    <s v="Nov'25"/>
    <s v="401-25-118"/>
    <s v="AY"/>
    <s v="NORTH"/>
    <s v="M/s Bootes Impex tech Ltd."/>
    <s v="BLDG# XX"/>
    <s v="Nirman Consultant"/>
    <s v="Faridabad-HR"/>
    <x v="144"/>
    <d v="2025-11-06T00:00:00"/>
    <x v="8"/>
    <x v="0"/>
    <n v="642.91999999999996"/>
    <d v="2025-11-06T00:00:00"/>
    <n v="0"/>
    <n v="5"/>
    <s v="B"/>
    <n v="5"/>
    <x v="0"/>
  </r>
  <r>
    <s v="Nov'25"/>
    <s v="101-25-102"/>
    <s v="VK"/>
    <s v="CENTRAL"/>
    <s v="M/s EASTLONDON PHARMACEUTICAL PVT LTD"/>
    <s v="Factory Bulding"/>
    <s v="N/A"/>
    <s v="GHANA, AFRICA"/>
    <x v="145"/>
    <d v="2025-11-06T00:00:00"/>
    <x v="22"/>
    <x v="3"/>
    <n v="208.03"/>
    <d v="2025-11-06T00:00:00"/>
    <n v="0"/>
    <n v="3"/>
    <s v="B"/>
    <n v="5"/>
    <x v="0"/>
  </r>
  <r>
    <s v="Nov'25"/>
    <s v="101-25-092"/>
    <s v="PP"/>
    <s v="CENTRAL"/>
    <s v="M/s SKIPPER LTD"/>
    <s v="FASTNER ANCILLARY PLANT"/>
    <s v="Dues Consultant"/>
    <s v="Khalna , Howrah,WB"/>
    <x v="149"/>
    <d v="2025-11-06T00:00:00"/>
    <x v="13"/>
    <x v="3"/>
    <n v="754.34"/>
    <m/>
    <n v="0"/>
    <n v="2"/>
    <s v="B"/>
    <n v="5"/>
    <x v="0"/>
  </r>
  <r>
    <s v="Nov'25"/>
    <s v="101-25-092"/>
    <s v="PP"/>
    <s v="CENTRAL"/>
    <s v="M/s SKIPPER LTD"/>
    <s v="FASTNER MAIN PLANT"/>
    <s v="Dues Consultant"/>
    <s v="Khalna , Howrah,WB"/>
    <x v="149"/>
    <d v="2025-11-06T00:00:00"/>
    <x v="13"/>
    <x v="3"/>
    <n v="1226.1300000000001"/>
    <m/>
    <n v="0"/>
    <n v="2"/>
    <s v="B"/>
    <n v="5"/>
    <x v="0"/>
  </r>
  <r>
    <s v="Nov'25"/>
    <s v="101-25-092"/>
    <s v="PP"/>
    <s v="CENTRAL"/>
    <s v="M/s SKIPPER LTD"/>
    <s v="BLDG# XX"/>
    <s v="Dues Consultant"/>
    <s v="Khalna , Howrah,WB"/>
    <x v="149"/>
    <d v="2025-11-06T00:00:00"/>
    <x v="13"/>
    <x v="3"/>
    <n v="2914.89"/>
    <m/>
    <n v="0"/>
    <n v="2"/>
    <s v="B"/>
    <n v="5"/>
    <x v="0"/>
  </r>
  <r>
    <s v="Nov'25"/>
    <s v="101-25-097"/>
    <s v="PP"/>
    <s v="CENTRAL"/>
    <s v="M/s SKIPPER LTD"/>
    <s v="Plant"/>
    <s v="S3M"/>
    <s v="Jangalpur, Howrah"/>
    <x v="143"/>
    <d v="2025-11-04T00:00:00"/>
    <x v="5"/>
    <x v="3"/>
    <n v="313.23"/>
    <d v="2025-11-04T00:00:00"/>
    <n v="0"/>
    <n v="5"/>
    <s v="B"/>
    <n v="5"/>
    <x v="0"/>
  </r>
  <r>
    <s v="Nov'25"/>
    <s v="201-25-053"/>
    <s v="SP"/>
    <s v="WEST-I"/>
    <s v="PANAMA PETROCHEM LTD."/>
    <s v="Manufacturing"/>
    <s v="STYLOBATE ARCHITECTS"/>
    <s v="AMBERNATH, THANE, MH"/>
    <x v="150"/>
    <d v="2025-11-07T00:00:00"/>
    <x v="2"/>
    <x v="1"/>
    <n v="41.33"/>
    <m/>
    <n v="0"/>
    <n v="1"/>
    <s v="A"/>
    <n v="3"/>
    <x v="0"/>
  </r>
  <r>
    <s v="Nov'25"/>
    <s v="201-25-052"/>
    <s v="DS"/>
    <s v="WEST-I"/>
    <s v="M/s EURO PANEL PRODUCTS LIMITED"/>
    <s v="PROPOSED SHED"/>
    <s v="ENGINEERING CREATIONS CONSULTANCY (I) PVT.LTD."/>
    <s v="VAPI, GUJARAT"/>
    <x v="148"/>
    <d v="2025-11-07T00:00:00"/>
    <x v="23"/>
    <x v="3"/>
    <n v="232.52"/>
    <d v="2025-11-07T00:00:00"/>
    <n v="0"/>
    <n v="2"/>
    <s v="B"/>
    <n v="5"/>
    <x v="0"/>
  </r>
  <r>
    <s v="Nov'25"/>
    <s v="101-25-103"/>
    <s v="MM"/>
    <s v="CENTRAL"/>
    <s v="M/s TRANSFORMOTECH"/>
    <s v="BLDG# XX"/>
    <s v="S&amp;T"/>
    <s v="JAROD, HALOL"/>
    <x v="148"/>
    <d v="2025-11-08T00:00:00"/>
    <x v="9"/>
    <x v="3"/>
    <n v="1650"/>
    <d v="2025-11-08T00:00:00"/>
    <n v="0"/>
    <n v="3"/>
    <s v="C"/>
    <n v="7"/>
    <x v="0"/>
  </r>
  <r>
    <s v="Nov'25"/>
    <s v="201-25-054"/>
    <s v="DS"/>
    <s v="WEST-I"/>
    <s v="M/s SHANKAR PATEL (RATAN LOGISTICS)"/>
    <s v="Warehouse - A7"/>
    <s v="KK AND ASSOCIATES"/>
    <s v="DEVLI, BHIWANDI, MH"/>
    <x v="150"/>
    <d v="2025-11-10T00:00:00"/>
    <x v="22"/>
    <x v="3"/>
    <n v="355.9"/>
    <d v="2025-11-18T00:00:00"/>
    <n v="0"/>
    <n v="4"/>
    <s v="B"/>
    <n v="5"/>
    <x v="0"/>
  </r>
  <r>
    <s v="Nov'25"/>
    <s v="201-25-054"/>
    <s v="DS"/>
    <s v="WEST-I"/>
    <s v="M/s SHANKAR PATEL (RATAN LOGISTICS)"/>
    <s v="Warehouse - A8"/>
    <s v="KK AND ASSOCIATES"/>
    <s v="DEVLI, BHIWANDI, MH"/>
    <x v="150"/>
    <d v="2025-11-10T00:00:00"/>
    <x v="22"/>
    <x v="3"/>
    <n v="383.27"/>
    <d v="2025-11-18T00:00:00"/>
    <n v="0"/>
    <n v="4"/>
    <s v="B"/>
    <n v="5"/>
    <x v="0"/>
  </r>
  <r>
    <s v="Nov'25"/>
    <s v="501-25-041"/>
    <s v="JK"/>
    <s v="EAST"/>
    <s v="M/s Rungta Mines"/>
    <s v="Storage unit"/>
    <s v="Promethean Engineering Pvt. Ltd."/>
    <s v="Dhenkanal (Odisha)"/>
    <x v="149"/>
    <d v="2025-11-10T00:00:00"/>
    <x v="10"/>
    <x v="2"/>
    <n v="211.08"/>
    <d v="2025-11-10T00:00:00"/>
    <n v="0"/>
    <n v="6"/>
    <s v="A"/>
    <n v="3"/>
    <x v="1"/>
  </r>
  <r>
    <s v="Nov'25"/>
    <s v="101-25-104"/>
    <s v="PP"/>
    <s v="CENTRAL"/>
    <s v="M/s SPUNWEB"/>
    <s v="WARE HOUSE"/>
    <s v="N/A"/>
    <s v="Rangpar, rajkot"/>
    <x v="151"/>
    <d v="2025-11-10T00:00:00"/>
    <x v="13"/>
    <x v="3"/>
    <n v="79.27"/>
    <d v="2025-11-10T00:00:00"/>
    <n v="0"/>
    <n v="3"/>
    <s v="B"/>
    <n v="5"/>
    <x v="0"/>
  </r>
  <r>
    <s v="Nov'25"/>
    <s v="101-25-105"/>
    <s v="VK"/>
    <s v="CENTRAL"/>
    <s v="M/s ULTRATECH"/>
    <s v="COMPOUNDING PLANT-B2"/>
    <s v="Shah &amp; Talati"/>
    <s v="BHARUCH"/>
    <x v="151"/>
    <d v="2025-11-10T00:00:00"/>
    <x v="11"/>
    <x v="3"/>
    <n v="204.41"/>
    <m/>
    <n v="0"/>
    <n v="3"/>
    <s v="B"/>
    <n v="5"/>
    <x v="0"/>
  </r>
  <r>
    <s v="Nov'25"/>
    <s v="101-25-105"/>
    <s v="VK"/>
    <s v="CENTRAL"/>
    <s v="M/s ULTRATECH"/>
    <s v="COMPOUNDING PLANT-B1"/>
    <s v="Shah &amp; Talati"/>
    <s v="BHARUCH"/>
    <x v="151"/>
    <d v="2025-11-10T00:00:00"/>
    <x v="11"/>
    <x v="3"/>
    <n v="122.69"/>
    <m/>
    <n v="0"/>
    <n v="3"/>
    <s v="B"/>
    <n v="5"/>
    <x v="0"/>
  </r>
  <r>
    <s v="Nov'25"/>
    <s v="401-25-116"/>
    <s v="GC"/>
    <s v="NORTH"/>
    <s v="M/s DRA-MES"/>
    <s v="Hangar BLDG"/>
    <s v="N/A"/>
    <s v="CAMPBELL BAY"/>
    <x v="140"/>
    <d v="2025-11-10T00:00:00"/>
    <x v="0"/>
    <x v="0"/>
    <n v="322.77999999999997"/>
    <m/>
    <n v="0"/>
    <n v="13"/>
    <s v="C"/>
    <n v="7"/>
    <x v="1"/>
  </r>
  <r>
    <s v="Nov'25"/>
    <s v="101-25-095"/>
    <s v="MS"/>
    <s v="CENTRAL"/>
    <s v="M/s DUCON"/>
    <s v="BLDG# 01"/>
    <s v="DUCON"/>
    <s v="Moraiya, GUJARAT"/>
    <x v="140"/>
    <d v="2025-11-06T00:00:00"/>
    <x v="7"/>
    <x v="2"/>
    <n v="712.89"/>
    <d v="2025-11-11T00:00:00"/>
    <n v="0"/>
    <n v="9"/>
    <s v="C"/>
    <n v="7"/>
    <x v="1"/>
  </r>
  <r>
    <s v="Nov'25"/>
    <s v="101-25-100"/>
    <s v="PT"/>
    <s v="CENTRAL"/>
    <s v="M/s MPCL Industrial limited"/>
    <s v="Ware House"/>
    <s v="SMPS Architects"/>
    <s v="Wada, Maharastra"/>
    <x v="149"/>
    <d v="2025-11-07T00:00:00"/>
    <x v="13"/>
    <x v="3"/>
    <n v="754.68"/>
    <d v="2025-11-07T00:00:00"/>
    <n v="0"/>
    <n v="3"/>
    <s v="B"/>
    <n v="5"/>
    <x v="0"/>
  </r>
  <r>
    <s v="Nov'25"/>
    <s v="401-25-105"/>
    <s v="SS"/>
    <s v="NORTH"/>
    <s v="M/s Hiranandani Industrial Park"/>
    <s v="Warehouse-B"/>
    <s v="RSB"/>
    <s v="Kanchipuram-TN"/>
    <x v="130"/>
    <d v="2025-11-13T00:00:00"/>
    <x v="8"/>
    <x v="0"/>
    <n v="474.31"/>
    <m/>
    <n v="0"/>
    <n v="44"/>
    <s v="B"/>
    <n v="5"/>
    <x v="1"/>
  </r>
  <r>
    <s v="Nov'25"/>
    <s v="401-25-117"/>
    <s v="AY"/>
    <s v="NORTH"/>
    <s v="M/s Minda Infrastructure"/>
    <s v="BLDG - MAIN SHED"/>
    <s v="N/A"/>
    <s v="Bawal-HR"/>
    <x v="143"/>
    <d v="2025-11-05T00:00:00"/>
    <x v="17"/>
    <x v="0"/>
    <n v="273.33999999999997"/>
    <m/>
    <n v="0"/>
    <n v="6"/>
    <s v="B"/>
    <n v="5"/>
    <x v="1"/>
  </r>
  <r>
    <s v="Nov'25"/>
    <s v="401-25-117"/>
    <s v="AY"/>
    <s v="NORTH"/>
    <s v="M/s Minda Infrastructure"/>
    <s v="BLDG-INGOT SHED"/>
    <s v="N/A"/>
    <s v="Bawal-HR"/>
    <x v="143"/>
    <d v="2025-11-05T00:00:00"/>
    <x v="17"/>
    <x v="0"/>
    <n v="142.63"/>
    <m/>
    <n v="0"/>
    <n v="6"/>
    <s v="B"/>
    <n v="5"/>
    <x v="1"/>
  </r>
  <r>
    <s v="Nov'25"/>
    <s v="201-25-055"/>
    <s v="SP"/>
    <s v="WEST-I"/>
    <s v="M/s GODREJ &amp; BOYCE MFG. CO. LTD"/>
    <s v="BLDG# A"/>
    <s v="PPS ENGINEERING CONSULTANTS LLP"/>
    <s v="DAHEJ SEZ"/>
    <x v="152"/>
    <d v="2025-11-13T00:00:00"/>
    <x v="21"/>
    <x v="3"/>
    <n v="222.25"/>
    <d v="2025-11-13T00:00:00"/>
    <n v="0"/>
    <n v="1"/>
    <s v="B"/>
    <n v="5"/>
    <x v="0"/>
  </r>
  <r>
    <s v="Nov'25"/>
    <s v="401-BQ25-013"/>
    <s v="SS"/>
    <s v="NORTH"/>
    <s v="M/s SUZUKI MOTOR GUJARAT PRIVATE LIMITED"/>
    <s v="Extenstion BLDG"/>
    <s v="SMCC CONSTRUCTION INDIA PRIVATE LIMITED"/>
    <s v="Hansalpur near bechraraji Ahmedabad-GJ"/>
    <x v="153"/>
    <d v="2025-11-14T00:00:00"/>
    <x v="0"/>
    <x v="0"/>
    <n v="36.24"/>
    <d v="2025-11-14T00:00:00"/>
    <n v="0"/>
    <n v="0"/>
    <s v="B"/>
    <n v="5"/>
    <x v="0"/>
  </r>
  <r>
    <s v="Nov'25"/>
    <s v="201-25-056"/>
    <s v="DS"/>
    <s v="WEST-I"/>
    <s v="IDMC Limited"/>
    <s v="BLDG# 01"/>
    <s v="Torsion Engineers &amp; Consultants"/>
    <s v="Kuppam, AP"/>
    <x v="154"/>
    <d v="2025-11-14T00:00:00"/>
    <x v="5"/>
    <x v="1"/>
    <n v="306.76"/>
    <m/>
    <n v="0"/>
    <n v="4"/>
    <s v="B"/>
    <n v="5"/>
    <x v="0"/>
  </r>
  <r>
    <s v="Nov'25"/>
    <s v="201-25-056"/>
    <s v="DS"/>
    <s v="WEST-I"/>
    <s v="IDMC Limited"/>
    <s v="BLDG# 02"/>
    <s v="Torsion Engineers &amp; Consultants"/>
    <s v="Kuppam, AP"/>
    <x v="154"/>
    <d v="2025-11-14T00:00:00"/>
    <x v="5"/>
    <x v="1"/>
    <n v="1102.29"/>
    <m/>
    <n v="0"/>
    <n v="4"/>
    <s v="B"/>
    <n v="5"/>
    <x v="0"/>
  </r>
  <r>
    <s v="Nov'25"/>
    <s v="201-25-056"/>
    <s v="DS"/>
    <s v="WEST-I"/>
    <s v="IDMC Limited"/>
    <s v="Industrial"/>
    <s v="Torsion Engineers &amp; Consultants"/>
    <s v="Kuppam, AP"/>
    <x v="154"/>
    <d v="2025-11-14T00:00:00"/>
    <x v="2"/>
    <x v="1"/>
    <n v="465.73"/>
    <m/>
    <n v="0"/>
    <n v="4"/>
    <s v="A"/>
    <n v="3"/>
    <x v="1"/>
  </r>
  <r>
    <s v="Nov'25"/>
    <s v="201-25-056"/>
    <s v="DS"/>
    <s v="WEST-I"/>
    <s v="IDMC Limited"/>
    <s v="Industrial"/>
    <s v="Torsion Engineers &amp; Consultants"/>
    <s v="Kuppam, AP"/>
    <x v="150"/>
    <d v="2025-11-14T00:00:00"/>
    <x v="22"/>
    <x v="1"/>
    <n v="207.26"/>
    <m/>
    <n v="0"/>
    <n v="8"/>
    <s v="B"/>
    <n v="5"/>
    <x v="1"/>
  </r>
  <r>
    <s v="Nov'25"/>
    <s v="201-25-056"/>
    <s v="DS"/>
    <s v="WEST-I"/>
    <s v="IDMC Limited"/>
    <s v="WATER TANK &amp; PUMP ROOM"/>
    <s v="Torsion Engineers &amp; Consultants"/>
    <s v="Kuppam, AP"/>
    <x v="150"/>
    <d v="2025-11-14T00:00:00"/>
    <x v="2"/>
    <x v="1"/>
    <n v="79.569999999999993"/>
    <m/>
    <n v="0"/>
    <n v="8"/>
    <s v="A"/>
    <n v="3"/>
    <x v="1"/>
  </r>
  <r>
    <s v="Nov'25"/>
    <s v="101-25-108"/>
    <s v="VK"/>
    <s v="CENTRAL"/>
    <s v="M/s VARDHAAN"/>
    <s v="BLDG# XX"/>
    <s v="UJB DESIGN AND ENGINEERING SERVICES LLP."/>
    <s v="SANAND GUJARAT."/>
    <x v="155"/>
    <d v="2025-11-15T00:00:00"/>
    <x v="21"/>
    <x v="3"/>
    <n v="404.54"/>
    <d v="2025-11-15T00:00:00"/>
    <n v="0"/>
    <n v="2"/>
    <s v="B"/>
    <n v="5"/>
    <x v="0"/>
  </r>
  <r>
    <s v="Nov'25"/>
    <s v="401-BQ25-009"/>
    <s v="GC"/>
    <s v="NORTH"/>
    <s v="M/s MES"/>
    <s v="HANGER"/>
    <s v="S A Associates"/>
    <s v="Mangalore"/>
    <x v="81"/>
    <d v="2025-11-17T00:00:00"/>
    <x v="8"/>
    <x v="0"/>
    <n v="352.95"/>
    <m/>
    <n v="0"/>
    <n v="115"/>
    <s v="B"/>
    <n v="5"/>
    <x v="1"/>
  </r>
  <r>
    <s v="Nov'25"/>
    <s v="501-25-043"/>
    <s v="AM"/>
    <s v="EAST"/>
    <s v="M/s Kalpataru Projects International Ltd"/>
    <s v="A"/>
    <s v="N/A"/>
    <s v="Conakry (Guinea)"/>
    <x v="155"/>
    <d v="2025-11-18T00:00:00"/>
    <x v="7"/>
    <x v="2"/>
    <n v="59.95"/>
    <d v="2025-11-17T00:00:00"/>
    <n v="0"/>
    <n v="5"/>
    <s v="A"/>
    <n v="3"/>
    <x v="1"/>
  </r>
  <r>
    <s v="Nov'25"/>
    <s v="501-25-043"/>
    <s v="AM"/>
    <s v="EAST"/>
    <s v="M/s Kalpataru Projects International Ltd"/>
    <s v="B"/>
    <s v="N/A"/>
    <s v="Conakry (Guinea)"/>
    <x v="155"/>
    <d v="2025-11-18T00:00:00"/>
    <x v="7"/>
    <x v="2"/>
    <n v="33.270000000000003"/>
    <d v="2025-11-17T00:00:00"/>
    <n v="0"/>
    <n v="5"/>
    <s v="A"/>
    <n v="3"/>
    <x v="1"/>
  </r>
  <r>
    <s v="Nov'25"/>
    <s v="401-25-121"/>
    <s v="AY"/>
    <s v="NORTH"/>
    <s v="M/s PISL"/>
    <s v="BLDG# A"/>
    <s v="Core Space Design Studio"/>
    <s v="Hosur-TN"/>
    <x v="154"/>
    <d v="2025-11-14T00:00:00"/>
    <x v="8"/>
    <x v="0"/>
    <n v="1243.4000000000001"/>
    <d v="2025-11-14T00:00:00"/>
    <n v="0"/>
    <n v="4"/>
    <s v="B"/>
    <n v="5"/>
    <x v="0"/>
  </r>
  <r>
    <s v="Nov'25"/>
    <s v="101-25-106"/>
    <s v="VK"/>
    <s v="CENTRAL"/>
    <s v="SHREE BHAGWATI FLOUR &amp; FOODS PVT. LTD."/>
    <s v="WAREHOUSE"/>
    <s v="STRUCCORE ENGINEERING CONSULTANTS PVT LTD."/>
    <s v="BHAYLA, AHMEDABAD"/>
    <x v="155"/>
    <d v="2025-11-18T00:00:00"/>
    <x v="1"/>
    <x v="1"/>
    <n v="619.29999999999995"/>
    <d v="2025-11-18T00:00:00"/>
    <n v="0"/>
    <n v="5"/>
    <s v="B"/>
    <n v="5"/>
    <x v="0"/>
  </r>
  <r>
    <s v="Nov'25"/>
    <s v="101-25-107"/>
    <s v="PT"/>
    <s v="CENTRAL"/>
    <s v="M/s Autorise Empower"/>
    <s v="BLDG# Cold Storgae"/>
    <s v="S3M"/>
    <s v="Mehsana, Gujarat"/>
    <x v="155"/>
    <d v="2025-11-18T00:00:00"/>
    <x v="11"/>
    <x v="3"/>
    <n v="514.03"/>
    <d v="2025-11-18T00:00:00"/>
    <n v="0"/>
    <n v="5"/>
    <s v="B"/>
    <n v="5"/>
    <x v="0"/>
  </r>
  <r>
    <s v="Nov'25"/>
    <s v="501-25-045"/>
    <s v="AM"/>
    <s v="EAST"/>
    <s v="M/s SM ENTERPRISES"/>
    <s v="Auditorium"/>
    <s v="N/A"/>
    <s v="KOLKATA"/>
    <x v="156"/>
    <d v="2025-11-18T00:00:00"/>
    <x v="23"/>
    <x v="2"/>
    <n v="33.200000000000003"/>
    <d v="2025-11-18T00:00:00"/>
    <n v="0"/>
    <n v="1"/>
    <s v="B"/>
    <n v="5"/>
    <x v="0"/>
  </r>
  <r>
    <s v="Nov'25"/>
    <s v="401-25-122"/>
    <s v="AY"/>
    <s v="NORTH"/>
    <s v="M/s FJM Cylinders Pvt. Ltd."/>
    <s v="BLDG# 1 (Manufacturing Bldg)"/>
    <s v="VMS Engineering and Design Services Private Limited"/>
    <s v="Vitthalapur, Gujarat."/>
    <x v="153"/>
    <d v="2025-11-20T00:00:00"/>
    <x v="0"/>
    <x v="0"/>
    <n v="570.97"/>
    <m/>
    <n v="0"/>
    <n v="6"/>
    <s v="B"/>
    <n v="5"/>
    <x v="1"/>
  </r>
  <r>
    <s v="Nov'25"/>
    <s v="401-25-122"/>
    <s v="AY"/>
    <s v="NORTH"/>
    <s v="M/s FJM Cylinders Pvt. Ltd."/>
    <s v="BLDG# 2"/>
    <s v="VMS Engineering and Design Services Private Limited"/>
    <s v="Vitthalapur, Gujarat."/>
    <x v="153"/>
    <d v="2025-11-20T00:00:00"/>
    <x v="0"/>
    <x v="0"/>
    <n v="219.28"/>
    <m/>
    <n v="0"/>
    <n v="6"/>
    <s v="B"/>
    <n v="5"/>
    <x v="1"/>
  </r>
  <r>
    <s v="Nov'25"/>
    <s v="201-BQ25-031"/>
    <s v="KD"/>
    <s v="WEST-I"/>
    <s v="M/s INDOSPACE LOGISTICS PARK"/>
    <s v="B-700"/>
    <s v="ACE"/>
    <s v="ULLAVUR, CHENNAI, TN"/>
    <x v="157"/>
    <d v="2025-11-21T00:00:00"/>
    <x v="18"/>
    <x v="3"/>
    <n v="775"/>
    <m/>
    <n v="0"/>
    <n v="0"/>
    <s v="B"/>
    <n v="5"/>
    <x v="0"/>
  </r>
  <r>
    <s v="Nov'25"/>
    <s v="201-BQ25-039"/>
    <s v="KD"/>
    <s v="WEST-I"/>
    <s v="M/s INDOSPACE LOGISTICS PARK"/>
    <s v="B-800"/>
    <s v="ACE"/>
    <s v="ULLAVUR, CHENNAI, TN"/>
    <x v="157"/>
    <d v="2025-11-21T00:00:00"/>
    <x v="18"/>
    <x v="3"/>
    <n v="1382"/>
    <m/>
    <n v="0"/>
    <n v="0"/>
    <s v="B"/>
    <n v="5"/>
    <x v="0"/>
  </r>
  <r>
    <s v="Nov'25"/>
    <s v="401-25-123"/>
    <s v="AG"/>
    <s v="NORTH"/>
    <s v="M/s Reliance Model Economic Township"/>
    <s v="Warehouse / Industrial Shed"/>
    <s v="AASHRAY DESIGN CONSULTANTS"/>
    <s v="Gurugram, Jhajjar - Haryana"/>
    <x v="153"/>
    <d v="2025-11-21T00:00:00"/>
    <x v="17"/>
    <x v="0"/>
    <n v="567.77"/>
    <m/>
    <n v="0"/>
    <n v="7"/>
    <s v="B"/>
    <n v="5"/>
    <x v="1"/>
  </r>
  <r>
    <s v="Nov'25"/>
    <s v="101-25-109"/>
    <s v="MS"/>
    <s v="CENTRAL"/>
    <s v="M/s La- Gajjar Machineries Private. Limited"/>
    <s v="BLDG# L-TO EXTEND"/>
    <s v="N/A"/>
    <s v="Sanand-II Indus. Estate, Sanand"/>
    <x v="158"/>
    <d v="2025-11-25T00:00:00"/>
    <x v="7"/>
    <x v="2"/>
    <n v="51.04"/>
    <d v="2025-11-26T00:00:00"/>
    <n v="0"/>
    <n v="1"/>
    <s v="B"/>
    <n v="5"/>
    <x v="0"/>
  </r>
  <r>
    <s v="Nov'25"/>
    <s v="501-25-044"/>
    <s v="AM"/>
    <s v="EAST"/>
    <s v="M/s Rungta Mines Ltd"/>
    <s v="TMT Storage Shed"/>
    <s v="N/A"/>
    <s v="Chaibasa (Jharkhand)"/>
    <x v="156"/>
    <d v="2025-11-24T00:00:00"/>
    <x v="10"/>
    <x v="2"/>
    <n v="371.56"/>
    <d v="2025-11-24T00:00:00"/>
    <n v="0"/>
    <n v="7"/>
    <s v="B"/>
    <n v="5"/>
    <x v="1"/>
  </r>
  <r>
    <s v="Nov'25"/>
    <s v="501-25-047"/>
    <s v="AM"/>
    <s v="EAST"/>
    <s v="Indian Explosives Ltd"/>
    <s v="PROPOSED SHED"/>
    <s v="N/A"/>
    <s v="Bhilwara (Rajasthan)"/>
    <x v="157"/>
    <d v="2025-11-26T00:00:00"/>
    <x v="23"/>
    <x v="2"/>
    <n v="43.53"/>
    <d v="2025-11-26T00:00:00"/>
    <n v="0"/>
    <n v="5"/>
    <s v="B"/>
    <n v="5"/>
    <x v="0"/>
  </r>
  <r>
    <s v="Nov'25"/>
    <s v="501-25-047"/>
    <s v="AM"/>
    <s v="EAST"/>
    <s v="Indian Explosives Ltd"/>
    <s v="WAREHOUSE"/>
    <s v="N/A"/>
    <s v="Bhilwara (Rajasthan)"/>
    <x v="157"/>
    <d v="2025-11-26T00:00:00"/>
    <x v="23"/>
    <x v="2"/>
    <n v="6.66"/>
    <d v="2025-11-26T00:00:00"/>
    <n v="0"/>
    <n v="5"/>
    <s v="B"/>
    <n v="5"/>
    <x v="0"/>
  </r>
  <r>
    <s v="Nov'25"/>
    <s v="101-25-110"/>
    <s v="VK"/>
    <s v="CENTRAL"/>
    <s v="M/s Terex ind pvt ltd"/>
    <s v="1 (Storage Room)"/>
    <s v="VMS"/>
    <s v="Sanand GIDC, Ahmedabad"/>
    <x v="159"/>
    <d v="2025-11-27T00:00:00"/>
    <x v="7"/>
    <x v="2"/>
    <n v="14.08"/>
    <d v="2025-11-27T00:00:00"/>
    <n v="0"/>
    <n v="1"/>
    <s v="A"/>
    <n v="3"/>
    <x v="0"/>
  </r>
  <r>
    <s v="Nov'25"/>
    <s v="401-25-124"/>
    <s v="GC"/>
    <s v="NORTH"/>
    <s v="M/s Nitesh Enterprise"/>
    <s v="Hanger Rafter system"/>
    <s v="MES"/>
    <s v="Porbandar"/>
    <x v="154"/>
    <d v="2025-11-27T00:00:00"/>
    <x v="0"/>
    <x v="0"/>
    <n v="123"/>
    <d v="2025-10-30T00:00:00"/>
    <n v="0"/>
    <n v="17"/>
    <s v="B"/>
    <n v="5"/>
    <x v="1"/>
  </r>
  <r>
    <s v="Nov'25"/>
    <s v="101-25-114"/>
    <s v="PP"/>
    <s v="CENTRAL"/>
    <s v="Adroit structural engineers Pvt Ltd"/>
    <s v="Factory Building"/>
    <s v="EZ Engineers"/>
    <s v="Halol"/>
    <x v="159"/>
    <d v="2025-11-28T00:00:00"/>
    <x v="2"/>
    <x v="1"/>
    <n v="354.45"/>
    <m/>
    <n v="0"/>
    <n v="2"/>
    <s v="A"/>
    <n v="3"/>
    <x v="0"/>
  </r>
  <r>
    <s v="Nov'25"/>
    <s v="501-25-049"/>
    <s v="AM"/>
    <s v="EAST"/>
    <s v="Gauri Logistics Pvt Ltd"/>
    <s v="Warehouse"/>
    <s v="Solutus Consulting Engineers Pvt Ltd"/>
    <s v="Bijaynagar-Kamrup (Assam)"/>
    <x v="160"/>
    <d v="2025-11-28T00:00:00"/>
    <x v="23"/>
    <x v="2"/>
    <n v="225.07"/>
    <d v="2025-11-28T00:00:00"/>
    <n v="0"/>
    <n v="3"/>
    <s v="B"/>
    <n v="5"/>
    <x v="0"/>
  </r>
  <r>
    <s v="Nov'25"/>
    <s v="401-25-125"/>
    <s v="AY"/>
    <s v="NORTH"/>
    <s v="M/s PRAGATI INFRA"/>
    <s v="Warehouse"/>
    <s v="N/A"/>
    <s v="TALOJA (M.H)"/>
    <x v="157"/>
    <d v="2025-11-29T00:00:00"/>
    <x v="17"/>
    <x v="0"/>
    <n v="258.83999999999997"/>
    <m/>
    <n v="0"/>
    <n v="8"/>
    <s v="B"/>
    <n v="5"/>
    <x v="1"/>
  </r>
  <r>
    <s v="Dec'25"/>
    <s v="501-25-048"/>
    <s v="JK"/>
    <s v="EAST"/>
    <s v="M/s Tripathag Textiles"/>
    <s v="Storage unit"/>
    <s v="N/A"/>
    <s v="Bhubaneswar (Odisha)"/>
    <x v="160"/>
    <d v="2025-12-01T00:00:00"/>
    <x v="7"/>
    <x v="2"/>
    <n v="150.41"/>
    <d v="2025-12-01T00:00:00"/>
    <n v="0"/>
    <n v="6"/>
    <s v="A"/>
    <n v="3"/>
    <x v="1"/>
  </r>
  <r>
    <s v="Dec'25"/>
    <s v="301-25-025"/>
    <s v="MP"/>
    <s v="WEST-II"/>
    <s v="M/s Epiroc Mining India Pvt Ltd"/>
    <s v="ADS BLDG"/>
    <s v="Architects United"/>
    <s v="Nashik, MH"/>
    <x v="158"/>
    <d v="2025-12-01T00:00:00"/>
    <x v="0"/>
    <x v="0"/>
    <n v="650.02"/>
    <d v="2025-12-02T00:00:00"/>
    <n v="0"/>
    <n v="7"/>
    <s v="B"/>
    <n v="5"/>
    <x v="1"/>
  </r>
  <r>
    <s v="Dec'25"/>
    <s v="301-25-025"/>
    <s v="MP"/>
    <s v="WEST-II"/>
    <s v="M/s Epiroc Mining India Pvt Ltd"/>
    <s v="PAINT BOOTH BLDG"/>
    <s v="Architects United"/>
    <s v="Nashik, MH"/>
    <x v="158"/>
    <d v="2025-12-01T00:00:00"/>
    <x v="0"/>
    <x v="0"/>
    <n v="117.2"/>
    <d v="2025-12-02T00:00:00"/>
    <n v="0"/>
    <n v="7"/>
    <s v="B"/>
    <n v="5"/>
    <x v="1"/>
  </r>
  <r>
    <s v="Dec'25"/>
    <s v="301-25-025"/>
    <s v="MP"/>
    <s v="WEST-II"/>
    <s v="M/s Epiroc Mining India Pvt Ltd"/>
    <s v="PROTO SHOP"/>
    <s v="Architects United"/>
    <s v="Nashik, MH"/>
    <x v="158"/>
    <d v="2025-12-01T00:00:00"/>
    <x v="0"/>
    <x v="0"/>
    <n v="249.55"/>
    <d v="2025-12-02T00:00:00"/>
    <n v="0"/>
    <n v="7"/>
    <s v="B"/>
    <n v="5"/>
    <x v="1"/>
  </r>
  <r>
    <s v="Dec'25"/>
    <s v="301-25-025"/>
    <s v="MP"/>
    <s v="WEST-II"/>
    <s v="M/s Epiroc Mining India Pvt Ltd"/>
    <s v="URE BLDG"/>
    <s v="Architects United"/>
    <s v="Nashik, MH"/>
    <x v="158"/>
    <d v="2025-12-01T00:00:00"/>
    <x v="0"/>
    <x v="0"/>
    <n v="650.02"/>
    <d v="2025-12-02T00:00:00"/>
    <n v="0"/>
    <n v="7"/>
    <s v="B"/>
    <n v="5"/>
    <x v="1"/>
  </r>
  <r>
    <s v="Dec'25"/>
    <s v="201-25-058"/>
    <s v="SP"/>
    <s v="WEST-I"/>
    <s v="M/s Epiroc Mining India Pvt Ltd"/>
    <s v="ADS BLDG"/>
    <s v="Architects United"/>
    <s v="Nashik, MH"/>
    <x v="158"/>
    <d v="2025-12-01T00:00:00"/>
    <x v="0"/>
    <x v="0"/>
    <n v="650.02"/>
    <d v="2025-12-02T00:00:00"/>
    <n v="0"/>
    <n v="7"/>
    <s v="B"/>
    <n v="5"/>
    <x v="1"/>
  </r>
  <r>
    <s v="Dec'25"/>
    <s v="201-25-058"/>
    <s v="SP"/>
    <s v="WEST-I"/>
    <s v="M/s Epiroc Mining India Pvt Ltd"/>
    <s v="PAINT BOOTH BLDG"/>
    <s v="Architects United"/>
    <s v="Nashik, MH"/>
    <x v="158"/>
    <d v="2025-12-01T00:00:00"/>
    <x v="0"/>
    <x v="0"/>
    <n v="117.2"/>
    <d v="2025-12-02T00:00:00"/>
    <n v="0"/>
    <n v="7"/>
    <s v="B"/>
    <n v="5"/>
    <x v="1"/>
  </r>
  <r>
    <s v="Dec'25"/>
    <s v="201-25-058"/>
    <s v="SP"/>
    <s v="WEST-I"/>
    <s v="M/s Epiroc Mining India Pvt Ltd"/>
    <s v="PROTO SHOP"/>
    <s v="Architects United"/>
    <s v="Nashik, MH"/>
    <x v="158"/>
    <d v="2025-12-01T00:00:00"/>
    <x v="0"/>
    <x v="0"/>
    <n v="249.55"/>
    <d v="2025-12-02T00:00:00"/>
    <n v="0"/>
    <n v="7"/>
    <s v="B"/>
    <n v="5"/>
    <x v="1"/>
  </r>
  <r>
    <s v="Dec'25"/>
    <s v="201-25-058"/>
    <s v="SP"/>
    <s v="WEST-I"/>
    <s v="M/s Epiroc Mining India Pvt Ltd"/>
    <s v="URE BLDG"/>
    <s v="Architects United"/>
    <s v="Nashik, MH"/>
    <x v="158"/>
    <d v="2025-12-01T00:00:00"/>
    <x v="0"/>
    <x v="0"/>
    <n v="650.02"/>
    <d v="2025-12-02T00:00:00"/>
    <n v="0"/>
    <n v="7"/>
    <s v="B"/>
    <n v="5"/>
    <x v="1"/>
  </r>
  <r>
    <s v="Dec'25"/>
    <s v="201-25-060"/>
    <s v="SP"/>
    <s v="WEST-I"/>
    <s v="DMART-RICCO"/>
    <s v="WAREHOUSE"/>
    <s v="SACPL, Mumbai"/>
    <s v="Bhiwadi, Rajsthan"/>
    <x v="161"/>
    <d v="2025-12-01T00:00:00"/>
    <x v="1"/>
    <x v="1"/>
    <n v="518.75"/>
    <d v="2025-12-02T00:00:00"/>
    <n v="0"/>
    <n v="0"/>
    <s v="B"/>
    <n v="5"/>
    <x v="0"/>
  </r>
  <r>
    <s v="Dec'25"/>
    <s v="101-25-111"/>
    <s v="VK"/>
    <s v="CENTRAL"/>
    <s v="M/s D&amp;D BUILDCON"/>
    <s v="BLDG-02"/>
    <s v="N/A"/>
    <s v="CHANGODAR-AHMEDABAD"/>
    <x v="159"/>
    <d v="2025-12-02T00:00:00"/>
    <x v="23"/>
    <x v="2"/>
    <n v="250.27"/>
    <m/>
    <n v="0"/>
    <n v="6"/>
    <s v="B"/>
    <n v="5"/>
    <x v="1"/>
  </r>
  <r>
    <s v="Dec'25"/>
    <s v="101-25-111"/>
    <s v="VK"/>
    <s v="CENTRAL"/>
    <s v="M/s D&amp;D BUILDCON"/>
    <s v="BLDG-01"/>
    <s v="N/A"/>
    <s v="CHANGODAR-AHMEDABAD"/>
    <x v="159"/>
    <d v="2025-12-02T00:00:00"/>
    <x v="23"/>
    <x v="2"/>
    <n v="116.95"/>
    <m/>
    <n v="0"/>
    <n v="6"/>
    <s v="B"/>
    <n v="5"/>
    <x v="1"/>
  </r>
  <r>
    <s v="Dec'25"/>
    <s v="101-25-116"/>
    <s v="VK"/>
    <s v="CENTRAL"/>
    <s v="M/s ASHTAVINAYAKA TECHNOKRAFTS PVT LTD"/>
    <s v="BLDG# 1"/>
    <s v="S3M DESIGN CONSULTANTS LLP"/>
    <s v="UNDREL, AHMEDABAD"/>
    <x v="161"/>
    <d v="2025-12-03T00:00:00"/>
    <x v="3"/>
    <x v="3"/>
    <n v="324.95"/>
    <d v="2025-12-03T00:00:00"/>
    <n v="0"/>
    <n v="2"/>
    <s v="B"/>
    <n v="5"/>
    <x v="0"/>
  </r>
  <r>
    <s v="Dec'25"/>
    <s v="501-25-050"/>
    <s v="AM"/>
    <s v="EAST"/>
    <s v="M/s Sudisa Foundry Pvt Ltd"/>
    <s v="BLDG# 1"/>
    <s v="Nalin Goel &amp; Associates"/>
    <s v="Indore (MP)"/>
    <x v="162"/>
    <d v="2025-12-03T00:00:00"/>
    <x v="3"/>
    <x v="2"/>
    <n v="961.6"/>
    <d v="2025-12-03T00:00:00"/>
    <n v="0"/>
    <n v="5"/>
    <s v="C"/>
    <n v="7"/>
    <x v="0"/>
  </r>
  <r>
    <s v="Dec'25"/>
    <s v="501-25-050"/>
    <s v="AM"/>
    <s v="EAST"/>
    <s v="M/s Sudisa Foundry Pvt Ltd"/>
    <s v="BLDG# 2"/>
    <s v="Nalin Goel &amp; Associates"/>
    <s v="Indore (MP)"/>
    <x v="162"/>
    <d v="2025-12-03T00:00:00"/>
    <x v="3"/>
    <x v="2"/>
    <n v="157.16999999999999"/>
    <d v="2025-12-03T00:00:00"/>
    <n v="0"/>
    <n v="5"/>
    <s v="B"/>
    <n v="5"/>
    <x v="0"/>
  </r>
  <r>
    <s v="Dec'25"/>
    <s v="401-25-129"/>
    <s v="AY"/>
    <s v="NORTH"/>
    <s v="M/s Talema Electricals"/>
    <s v="BLDG A"/>
    <s v="Munish and associates"/>
    <s v="Baddi-H.P"/>
    <x v="159"/>
    <d v="2025-12-03T00:00:00"/>
    <x v="17"/>
    <x v="0"/>
    <n v="477.54"/>
    <m/>
    <n v="0"/>
    <n v="7"/>
    <s v="B"/>
    <n v="5"/>
    <x v="1"/>
  </r>
  <r>
    <s v="Dec'25"/>
    <s v="401-25-130"/>
    <s v="AY"/>
    <s v="NORTH"/>
    <s v="M/s SMCC"/>
    <s v="FACTORY"/>
    <s v="N/A"/>
    <s v="NEEMRANA"/>
    <x v="162"/>
    <d v="2025-12-04T00:00:00"/>
    <x v="17"/>
    <x v="0"/>
    <n v="96.14"/>
    <m/>
    <n v="0"/>
    <n v="6"/>
    <s v="B"/>
    <n v="5"/>
    <x v="1"/>
  </r>
  <r>
    <s v="Dec'25"/>
    <s v="101-25-113"/>
    <s v="AR"/>
    <s v="CENTRAL"/>
    <s v="M/s STELLAR MANUFACTURERS PVT. LIMITED"/>
    <s v="BLDG# 01-MAIN PLANT BUILDING"/>
    <s v="S3M DESIGN CONSULTANTS LLP"/>
    <s v="MEHSANA, GUJARAT"/>
    <x v="163"/>
    <d v="2025-12-19T00:00:00"/>
    <x v="16"/>
    <x v="3"/>
    <n v="5639.7"/>
    <m/>
    <n v="0"/>
    <n v="10"/>
    <s v="B"/>
    <n v="5"/>
    <x v="1"/>
  </r>
  <r>
    <s v="Dec'25"/>
    <s v="101-25-113"/>
    <s v="AR"/>
    <s v="CENTRAL"/>
    <s v="M/s STELLAR MANUFACTURERS PVT. LIMITED"/>
    <s v="PUMP RROM"/>
    <s v="S3M DESIGN CONSULTANTS LLP"/>
    <s v="MEHSANA, GUJARAT"/>
    <x v="159"/>
    <d v="2025-12-05T00:00:00"/>
    <x v="16"/>
    <x v="1"/>
    <n v="19.510000000000002"/>
    <m/>
    <n v="0"/>
    <n v="9"/>
    <s v="B"/>
    <n v="5"/>
    <x v="1"/>
  </r>
  <r>
    <s v="Dec'25"/>
    <s v="101-25-113"/>
    <s v="AR"/>
    <s v="CENTRAL"/>
    <s v="M/s STELLAR MANUFACTURERS PVT. LIMITED"/>
    <s v="SCRAP YARD"/>
    <s v="S3M DESIGN CONSULTANTS LLP"/>
    <s v="MEHSANA, GUJARAT"/>
    <x v="159"/>
    <d v="2025-12-05T00:00:00"/>
    <x v="16"/>
    <x v="1"/>
    <n v="51.88"/>
    <m/>
    <n v="0"/>
    <n v="9"/>
    <s v="B"/>
    <n v="5"/>
    <x v="1"/>
  </r>
  <r>
    <s v="Dec'25"/>
    <s v="101-25-113"/>
    <s v="AR"/>
    <s v="CENTRAL"/>
    <s v="M/s STELLAR MANUFACTURERS PVT. LIMITED"/>
    <s v="TARPAULIN SHED"/>
    <s v="S3M DESIGN CONSULTANTS LLP"/>
    <s v="MEHSANA, GUJARAT"/>
    <x v="159"/>
    <d v="2025-12-05T00:00:00"/>
    <x v="16"/>
    <x v="1"/>
    <n v="12"/>
    <m/>
    <n v="0"/>
    <n v="9"/>
    <s v="B"/>
    <n v="5"/>
    <x v="1"/>
  </r>
  <r>
    <s v="Dec'25"/>
    <s v="401-25-138"/>
    <s v="AY"/>
    <s v="NORTH"/>
    <s v="Hiranandani Industrial Park"/>
    <s v="WAREHOUSE"/>
    <s v="RSB Arch Project Consultant"/>
    <s v="Bhiwandi MH"/>
    <x v="161"/>
    <d v="2025-12-06T00:00:00"/>
    <x v="24"/>
    <x v="0"/>
    <n v="1578.37"/>
    <m/>
    <n v="0"/>
    <n v="5"/>
    <s v="B"/>
    <n v="5"/>
    <x v="0"/>
  </r>
  <r>
    <s v="Dec'25"/>
    <s v="401-25-127"/>
    <s v="AY"/>
    <s v="NORTH"/>
    <s v="M/s Pragati Infra"/>
    <s v="BLDG# B"/>
    <s v="N/A"/>
    <s v="Palwal Haryana"/>
    <x v="158"/>
    <d v="2025-12-04T00:00:00"/>
    <x v="8"/>
    <x v="0"/>
    <n v="1092.72"/>
    <d v="2025-12-04T00:00:00"/>
    <n v="0"/>
    <n v="10"/>
    <s v="B"/>
    <n v="5"/>
    <x v="1"/>
  </r>
  <r>
    <s v="Dec'25"/>
    <s v="401-25-127"/>
    <s v="AY"/>
    <s v="NORTH"/>
    <s v="M/s Pragati Infra"/>
    <s v="BLDG# F"/>
    <s v="N/A"/>
    <s v="Palwal Haryana"/>
    <x v="158"/>
    <d v="2025-12-04T00:00:00"/>
    <x v="8"/>
    <x v="0"/>
    <n v="312.79000000000002"/>
    <d v="2025-12-04T00:00:00"/>
    <n v="0"/>
    <n v="10"/>
    <s v="B"/>
    <n v="5"/>
    <x v="1"/>
  </r>
  <r>
    <s v="Dec'25"/>
    <s v="401-25-127"/>
    <s v="AY"/>
    <s v="NORTH"/>
    <s v="M/s Pragati Infra"/>
    <s v="BLDG# G"/>
    <s v="N/A"/>
    <s v="Palwal Haryana"/>
    <x v="158"/>
    <d v="2025-12-04T00:00:00"/>
    <x v="8"/>
    <x v="0"/>
    <n v="622.03"/>
    <d v="2025-12-04T00:00:00"/>
    <n v="0"/>
    <n v="10"/>
    <s v="B"/>
    <n v="5"/>
    <x v="1"/>
  </r>
  <r>
    <s v="Dec'25"/>
    <s v="401-25-133"/>
    <s v="AY"/>
    <s v="NORTH"/>
    <s v="M/S MUNJAL STP INDUSTRIES PVT. LTD."/>
    <s v="FACTORY"/>
    <s v="STUDIO LINE DESIGN"/>
    <s v="DHANANSU, LUDHIANA"/>
    <x v="161"/>
    <d v="2025-12-08T00:00:00"/>
    <x v="17"/>
    <x v="0"/>
    <n v="439.85"/>
    <m/>
    <n v="0"/>
    <n v="7"/>
    <s v="B"/>
    <n v="5"/>
    <x v="1"/>
  </r>
  <r>
    <s v="Dec'25"/>
    <s v="101-25-118"/>
    <s v="VK"/>
    <s v="CENTRAL"/>
    <s v="INOX Air Products Private Limited"/>
    <s v="MCC ROOM"/>
    <s v="N/A"/>
    <s v="Dholera, Gujarat"/>
    <x v="163"/>
    <d v="2025-12-09T00:00:00"/>
    <x v="1"/>
    <x v="1"/>
    <n v="25.76"/>
    <d v="2025-12-10T00:00:00"/>
    <n v="0"/>
    <n v="0"/>
    <s v="B"/>
    <n v="5"/>
    <x v="0"/>
  </r>
  <r>
    <s v="Dec'25"/>
    <s v="101-25-118"/>
    <s v="VK"/>
    <s v="CENTRAL"/>
    <s v="INOX Air Products Private Limited"/>
    <s v="Administrative Building"/>
    <s v="N/A"/>
    <s v="Dholera, Gujarat"/>
    <x v="163"/>
    <d v="2025-12-09T00:00:00"/>
    <x v="1"/>
    <x v="1"/>
    <n v="18.7"/>
    <d v="2025-12-10T00:00:00"/>
    <n v="0"/>
    <n v="0"/>
    <s v="B"/>
    <n v="5"/>
    <x v="0"/>
  </r>
  <r>
    <s v="Dec'25"/>
    <s v="101-25-118"/>
    <s v="VK"/>
    <s v="CENTRAL"/>
    <s v="INOX Air Products Private Limited"/>
    <s v="Compressor Shed"/>
    <s v="N/A"/>
    <s v="Dholera, Gujarat"/>
    <x v="163"/>
    <d v="2025-12-09T00:00:00"/>
    <x v="1"/>
    <x v="1"/>
    <n v="72.150000000000006"/>
    <d v="2025-12-10T00:00:00"/>
    <n v="0"/>
    <n v="0"/>
    <s v="B"/>
    <n v="5"/>
    <x v="0"/>
  </r>
  <r>
    <s v="Dec'25"/>
    <s v="101-25-118"/>
    <s v="VK"/>
    <s v="CENTRAL"/>
    <s v="INOX Air Products Private Limited"/>
    <s v="HT Electrical Building"/>
    <s v="N/A"/>
    <s v="Dholera, Gujarat"/>
    <x v="163"/>
    <d v="2025-12-09T00:00:00"/>
    <x v="1"/>
    <x v="1"/>
    <n v="14.22"/>
    <d v="2025-12-10T00:00:00"/>
    <n v="0"/>
    <n v="0"/>
    <s v="B"/>
    <n v="5"/>
    <x v="0"/>
  </r>
  <r>
    <s v="Dec'25"/>
    <s v="401-25-137"/>
    <s v="SM"/>
    <s v="NORTH"/>
    <s v="NAHAR LOGISTICS PARK"/>
    <s v="WAREHOUSE"/>
    <s v="Frame work"/>
    <s v="Gorakhpur (U.P)"/>
    <x v="164"/>
    <d v="2025-12-10T00:00:00"/>
    <x v="2"/>
    <x v="1"/>
    <n v="1067.3699999999999"/>
    <m/>
    <n v="0"/>
    <n v="0"/>
    <s v="B"/>
    <n v="5"/>
    <x v="0"/>
  </r>
  <r>
    <s v="Dec'25"/>
    <s v="501-25-051"/>
    <s v="JK"/>
    <s v="EAST"/>
    <s v="M/s SMS India Pvt. Ltd."/>
    <s v="BLDG# 1 (Storage unit)"/>
    <s v="VMS ENGINEERING &amp; DESIGN SERVICES (P) LTD."/>
    <s v="Bhubaneswar, Odisha"/>
    <x v="163"/>
    <d v="2025-12-10T00:00:00"/>
    <x v="3"/>
    <x v="2"/>
    <n v="350.08"/>
    <d v="2025-12-10T00:00:00"/>
    <n v="0"/>
    <n v="1"/>
    <s v="C"/>
    <n v="7"/>
    <x v="0"/>
  </r>
  <r>
    <s v="Dec'25"/>
    <s v="401-25-139"/>
    <s v="SM"/>
    <s v="NORTH"/>
    <s v="OSWAL LOGISTICS PARK"/>
    <s v="WAREHOUSE"/>
    <s v="Frame work"/>
    <s v="JORHAT"/>
    <x v="165"/>
    <d v="2025-12-10T00:00:00"/>
    <x v="2"/>
    <x v="1"/>
    <n v="495.92"/>
    <m/>
    <n v="0"/>
    <n v="7"/>
    <s v="B"/>
    <n v="5"/>
    <x v="1"/>
  </r>
  <r>
    <s v="Dec'25"/>
    <s v="401-25-134"/>
    <s v="SM"/>
    <s v="NORTH"/>
    <s v="NAHAR LOGISTICS PARK"/>
    <s v="WAREHOUSE"/>
    <s v="Frame work"/>
    <s v="BHAGALPUR(BIHAR)"/>
    <x v="161"/>
    <d v="2025-12-10T00:00:00"/>
    <x v="1"/>
    <x v="1"/>
    <n v="1563.64"/>
    <m/>
    <n v="0"/>
    <n v="9"/>
    <s v="B"/>
    <n v="5"/>
    <x v="1"/>
  </r>
  <r>
    <s v="Dec'25"/>
    <s v="401-25-136"/>
    <s v="SM"/>
    <s v="NORTH"/>
    <s v="NAHAR LOGISTICS PARK"/>
    <s v="WAREHOUSE"/>
    <s v="Frame work"/>
    <s v="SILCHAR"/>
    <x v="161"/>
    <d v="2025-12-10T00:00:00"/>
    <x v="1"/>
    <x v="1"/>
    <n v="851.08"/>
    <m/>
    <n v="0"/>
    <n v="9"/>
    <s v="B"/>
    <n v="5"/>
    <x v="1"/>
  </r>
  <r>
    <s v="Dec'25"/>
    <s v="301-25-026"/>
    <s v="MP"/>
    <s v="WEST-II"/>
    <s v="M/s SCHNEIDER ELECTRIC INFRASTRUCTURE LIMITED"/>
    <s v="MVI SHED"/>
    <s v="N/A"/>
    <s v="Vadodara-GJ"/>
    <x v="162"/>
    <d v="2025-12-09T00:00:00"/>
    <x v="8"/>
    <x v="0"/>
    <n v="801.38"/>
    <m/>
    <n v="0"/>
    <n v="11"/>
    <s v="C"/>
    <n v="7"/>
    <x v="1"/>
  </r>
  <r>
    <s v="Dec'25"/>
    <s v="301-25-026"/>
    <s v="MP"/>
    <s v="WEST-II"/>
    <s v="M/s SCHNEIDER ELECTRIC INFRASTRUCTURE LIMITED"/>
    <s v="LV shed Building"/>
    <s v="N/A"/>
    <s v="Vadodara-GJ"/>
    <x v="162"/>
    <d v="2025-12-09T00:00:00"/>
    <x v="8"/>
    <x v="0"/>
    <n v="737.68"/>
    <m/>
    <n v="0"/>
    <n v="11"/>
    <s v="C"/>
    <n v="7"/>
    <x v="1"/>
  </r>
  <r>
    <s v="Dec'25"/>
    <s v="401-25-135"/>
    <s v="MP"/>
    <s v="WEST-II"/>
    <s v="M/s SCHNEIDER ELECTRIC INFRASTRUCTURE LIMITED"/>
    <s v="MVI SHED"/>
    <s v="N/A"/>
    <s v="Vadodara-GJ"/>
    <x v="162"/>
    <d v="2025-12-09T00:00:00"/>
    <x v="8"/>
    <x v="0"/>
    <n v="801.38"/>
    <m/>
    <n v="0"/>
    <n v="11"/>
    <s v="C"/>
    <n v="7"/>
    <x v="1"/>
  </r>
  <r>
    <s v="Dec'25"/>
    <s v="401-25-135"/>
    <s v="MP"/>
    <s v="WEST-II"/>
    <s v="M/s SCHNEIDER ELECTRIC INFRASTRUCTURE LIMITED"/>
    <s v="LV shed Building"/>
    <s v="N/A"/>
    <s v="Vadodara-GJ"/>
    <x v="162"/>
    <d v="2025-12-09T00:00:00"/>
    <x v="8"/>
    <x v="0"/>
    <n v="737.68"/>
    <m/>
    <n v="0"/>
    <n v="11"/>
    <s v="C"/>
    <n v="7"/>
    <x v="1"/>
  </r>
  <r>
    <s v="Dec'25"/>
    <s v="101-25-072"/>
    <s v="MP"/>
    <s v="WEST-II"/>
    <s v="M/s SCHNEIDER ELECTRIC INFRASTRUCTURE LIMITED"/>
    <s v="MVI SHED"/>
    <s v="N/A"/>
    <s v="Vadodara-GJ"/>
    <x v="162"/>
    <d v="2025-12-24T00:00:00"/>
    <x v="8"/>
    <x v="0"/>
    <n v="804.12"/>
    <m/>
    <n v="0"/>
    <n v="26"/>
    <s v="C"/>
    <n v="7"/>
    <x v="1"/>
  </r>
  <r>
    <s v="Dec'25"/>
    <s v="101-25-072"/>
    <s v="MP"/>
    <s v="WEST-II"/>
    <s v="M/s SCHNEIDER ELECTRIC INFRASTRUCTURE LIMITED"/>
    <s v="LV shed Building"/>
    <s v="N/A"/>
    <s v="Vadodara-GJ"/>
    <x v="162"/>
    <d v="2025-12-24T00:00:00"/>
    <x v="8"/>
    <x v="0"/>
    <n v="737.68"/>
    <m/>
    <n v="0"/>
    <n v="26"/>
    <s v="C"/>
    <n v="7"/>
    <x v="1"/>
  </r>
  <r>
    <s v="Dec'25"/>
    <s v="501-25-046"/>
    <s v="AM"/>
    <s v="EAST"/>
    <s v="M/s Colliers International CIS Kolkata"/>
    <s v="BLDG# 1"/>
    <s v="SPA Consultancy"/>
    <s v="Kolkata (West Bengal)"/>
    <x v="166"/>
    <d v="2025-12-12T00:00:00"/>
    <x v="3"/>
    <x v="2"/>
    <n v="413.48"/>
    <d v="2025-12-12T00:00:00"/>
    <n v="0"/>
    <n v="10"/>
    <s v="C"/>
    <n v="7"/>
    <x v="1"/>
  </r>
  <r>
    <s v="Dec'25"/>
    <s v="401-25-140"/>
    <s v="SM"/>
    <s v="NORTH"/>
    <s v="Canpack"/>
    <s v="BLDG# 05-LUBRICANT STORE"/>
    <s v="Tata Consulting engineers"/>
    <s v="UTTAR PRADESH"/>
    <x v="167"/>
    <d v="2025-12-12T00:00:00"/>
    <x v="16"/>
    <x v="1"/>
    <n v="42.2"/>
    <m/>
    <n v="0"/>
    <n v="4"/>
    <s v="B"/>
    <n v="5"/>
    <x v="0"/>
  </r>
  <r>
    <s v="Dec'25"/>
    <s v="401-25-140"/>
    <s v="SM"/>
    <s v="NORTH"/>
    <s v="Canpack"/>
    <s v="Warehouse"/>
    <s v="Tata Consulting engineers"/>
    <s v="UTTAR PRADESH"/>
    <x v="167"/>
    <d v="2025-12-12T00:00:00"/>
    <x v="2"/>
    <x v="1"/>
    <n v="926.23"/>
    <m/>
    <n v="0"/>
    <n v="4"/>
    <s v="B"/>
    <n v="5"/>
    <x v="0"/>
  </r>
  <r>
    <s v="Dec'25"/>
    <s v="401-25-140"/>
    <s v="SM"/>
    <s v="NORTH"/>
    <s v="Canpack"/>
    <s v="Production unit"/>
    <s v="Tata Consulting engineers"/>
    <s v="UTTAR PRADESH"/>
    <x v="167"/>
    <d v="2025-12-12T00:00:00"/>
    <x v="2"/>
    <x v="1"/>
    <n v="849.67"/>
    <m/>
    <n v="0"/>
    <n v="4"/>
    <s v="B"/>
    <n v="5"/>
    <x v="0"/>
  </r>
  <r>
    <s v="Dec'25"/>
    <s v="401-25-140"/>
    <s v="SM"/>
    <s v="NORTH"/>
    <s v="Canpack"/>
    <s v="BLDG# 04-PALLET STORAGE"/>
    <s v="Tata Consulting engineers"/>
    <s v="UTTAR PRADESH"/>
    <x v="167"/>
    <d v="2025-12-12T00:00:00"/>
    <x v="16"/>
    <x v="1"/>
    <n v="79.900000000000006"/>
    <m/>
    <n v="0"/>
    <n v="4"/>
    <s v="B"/>
    <n v="5"/>
    <x v="0"/>
  </r>
  <r>
    <s v="Dec'25"/>
    <s v="401-25-140"/>
    <s v="SM"/>
    <s v="NORTH"/>
    <s v="Canpack"/>
    <s v="BLDG# 03-SCRAP YARD"/>
    <s v="Tata Consulting engineers"/>
    <s v="UTTAR PRADESH"/>
    <x v="167"/>
    <d v="2025-12-12T00:00:00"/>
    <x v="16"/>
    <x v="1"/>
    <n v="85.2"/>
    <m/>
    <n v="0"/>
    <n v="4"/>
    <s v="B"/>
    <n v="5"/>
    <x v="0"/>
  </r>
  <r>
    <s v="Dec'25"/>
    <s v="501-25-052"/>
    <s v="AM"/>
    <s v="EAST"/>
    <s v="M/s MATA Transport Pvt Ltd"/>
    <s v="BLDG# 1(Warehouse)"/>
    <s v="N/A"/>
    <s v="Miroli-Ahmedabad (Gujarat)"/>
    <x v="168"/>
    <d v="2025-12-16T00:00:00"/>
    <x v="3"/>
    <x v="2"/>
    <n v="173.59"/>
    <m/>
    <n v="0"/>
    <n v="4"/>
    <s v="B"/>
    <n v="5"/>
    <x v="0"/>
  </r>
  <r>
    <s v="Dec'25"/>
    <s v="401-25-143"/>
    <s v="SS"/>
    <s v="NORTH"/>
    <s v="M/s SUZUKI MOTOR GUJARAT PRIVATE LIMITED"/>
    <s v="Extenstion BLDG"/>
    <s v="SMCC CONSTRUCTION INDIA PRIVATE LIMITED"/>
    <s v="Hansalpur near bechraraji Ahmedabad-GJ"/>
    <x v="169"/>
    <d v="2025-12-14T00:00:00"/>
    <x v="0"/>
    <x v="0"/>
    <n v="36.24"/>
    <m/>
    <n v="0"/>
    <n v="0"/>
    <s v="B"/>
    <n v="5"/>
    <x v="0"/>
  </r>
  <r>
    <s v="Dec'25"/>
    <s v="101-25-120"/>
    <s v="MS"/>
    <s v="CENTRAL"/>
    <s v="M/s DUCON"/>
    <s v="BLDG# XX"/>
    <s v="DUCON CONSULTANTS"/>
    <s v="Viramgam, Gujarat"/>
    <x v="170"/>
    <d v="2025-12-17T00:00:00"/>
    <x v="9"/>
    <x v="1"/>
    <n v="270"/>
    <m/>
    <n v="0"/>
    <n v="1"/>
    <s v="B"/>
    <n v="5"/>
    <x v="0"/>
  </r>
  <r>
    <s v="Dec'25"/>
    <s v="201-25-061"/>
    <s v="DS"/>
    <s v="WEST-I"/>
    <s v="M/s L&amp;T ECC"/>
    <s v="WAREHOUSE-1"/>
    <s v="TCE"/>
    <s v="Jagiroad - Assam"/>
    <x v="167"/>
    <d v="2025-12-17T00:00:00"/>
    <x v="11"/>
    <x v="3"/>
    <n v="1609.89"/>
    <d v="2025-12-17T00:00:00"/>
    <n v="0"/>
    <n v="9"/>
    <s v="B"/>
    <n v="5"/>
    <x v="1"/>
  </r>
  <r>
    <s v="Dec'25"/>
    <s v="101-25-121"/>
    <s v="VK"/>
    <s v="CENTRAL"/>
    <s v="M/s Mahakali"/>
    <s v="BLDG# A2"/>
    <s v="N/A"/>
    <s v="Viravda, Himmatnagar,GJ"/>
    <x v="168"/>
    <d v="2025-12-18T00:00:00"/>
    <x v="21"/>
    <x v="1"/>
    <n v="96.7"/>
    <d v="2025-12-17T00:00:00"/>
    <n v="0"/>
    <n v="6"/>
    <s v="B"/>
    <n v="5"/>
    <x v="1"/>
  </r>
  <r>
    <s v="Dec'25"/>
    <s v="101-25-121"/>
    <s v="VK"/>
    <s v="CENTRAL"/>
    <s v="M/s Mahakali"/>
    <s v="BLDG# B"/>
    <s v="N/A"/>
    <s v="Viravda, Himmatnagar,GJ"/>
    <x v="168"/>
    <d v="2025-12-18T00:00:00"/>
    <x v="21"/>
    <x v="1"/>
    <n v="87.8"/>
    <d v="2025-12-17T00:00:00"/>
    <n v="0"/>
    <n v="6"/>
    <s v="B"/>
    <n v="5"/>
    <x v="1"/>
  </r>
  <r>
    <s v="Dec'25"/>
    <s v="101-25-121"/>
    <s v="VK"/>
    <s v="CENTRAL"/>
    <s v="M/s Mahakali"/>
    <s v="BLDG# A1"/>
    <s v="N/A"/>
    <s v="Viravda, Himmatnagar,GJ"/>
    <x v="168"/>
    <d v="2025-12-18T00:00:00"/>
    <x v="21"/>
    <x v="1"/>
    <n v="96.7"/>
    <d v="2025-12-17T00:00:00"/>
    <n v="0"/>
    <n v="6"/>
    <s v="B"/>
    <n v="5"/>
    <x v="1"/>
  </r>
  <r>
    <s v="Dec'25"/>
    <s v="101-25-121"/>
    <s v="VK"/>
    <s v="CENTRAL"/>
    <s v="M/s Mahakali"/>
    <s v="BLDG# C"/>
    <s v="N/A"/>
    <s v="Viravda, Himmatnagar,GJ"/>
    <x v="168"/>
    <d v="2025-12-18T00:00:00"/>
    <x v="21"/>
    <x v="1"/>
    <n v="264.52"/>
    <d v="2025-12-17T00:00:00"/>
    <n v="0"/>
    <n v="6"/>
    <s v="B"/>
    <n v="5"/>
    <x v="1"/>
  </r>
  <r>
    <s v="Dec'25"/>
    <s v="101-25-122"/>
    <s v="MS"/>
    <s v="CENTRAL"/>
    <s v="M/s Rajeshree Agri foods"/>
    <s v="Factory+Warehouse"/>
    <s v="ADR Venture"/>
    <s v="Deesa, Gujarat"/>
    <x v="171"/>
    <d v="2025-12-19T00:00:00"/>
    <x v="5"/>
    <x v="2"/>
    <n v="627.04"/>
    <m/>
    <n v="0"/>
    <n v="4"/>
    <s v="C"/>
    <n v="7"/>
    <x v="0"/>
  </r>
  <r>
    <s v="Dec'25"/>
    <s v="201-25-063"/>
    <s v="DS"/>
    <s v="WEST-I"/>
    <s v="M/s Yogi Pipes &amp; Tubes Pvt. Ltd."/>
    <s v="TUBE MILL PLANT"/>
    <s v="Parikh &amp; Associates, Sangli"/>
    <s v="Patgaon, MH"/>
    <x v="172"/>
    <d v="2025-12-19T00:00:00"/>
    <x v="11"/>
    <x v="3"/>
    <n v="706.32"/>
    <d v="2025-12-19T00:00:00"/>
    <n v="0"/>
    <n v="1"/>
    <s v="B"/>
    <n v="5"/>
    <x v="0"/>
  </r>
  <r>
    <s v="Dec'25"/>
    <s v="101-25-126"/>
    <s v="MS"/>
    <s v="CENTRAL"/>
    <s v="M/s Protec Infra Projects Private Limited"/>
    <s v="BLDG# XX"/>
    <s v="N/A"/>
    <s v="Kheda, Gujarat"/>
    <x v="173"/>
    <d v="2025-12-22T00:00:00"/>
    <x v="19"/>
    <x v="3"/>
    <n v="1638.2"/>
    <m/>
    <n v="0"/>
    <n v="0"/>
    <s v="B"/>
    <n v="5"/>
    <x v="0"/>
  </r>
  <r>
    <s v="Dec'25"/>
    <s v="201-25-062"/>
    <s v="KD"/>
    <s v="WEST-I"/>
    <s v="M/s Linear Constructions"/>
    <s v="Warehouse"/>
    <s v="Coign Consultant"/>
    <s v="Chennai, TN"/>
    <x v="171"/>
    <d v="2025-12-22T00:00:00"/>
    <x v="22"/>
    <x v="3"/>
    <n v="446.32"/>
    <d v="2025-12-22T00:00:00"/>
    <n v="0"/>
    <n v="7"/>
    <s v="B"/>
    <n v="5"/>
    <x v="1"/>
  </r>
  <r>
    <s v="Dec'25"/>
    <s v="301-25-028"/>
    <s v="MP"/>
    <s v="WEST-II"/>
    <s v="M/s Venkatraman Associates"/>
    <s v="FACTORY Building"/>
    <s v="N/A"/>
    <s v="Pimpari Chinchwad, Pune"/>
    <x v="174"/>
    <d v="2025-12-23T00:00:00"/>
    <x v="8"/>
    <x v="0"/>
    <n v="1400.19"/>
    <d v="2025-12-23T00:00:00"/>
    <n v="0"/>
    <n v="2"/>
    <s v="B"/>
    <n v="5"/>
    <x v="0"/>
  </r>
  <r>
    <s v="Dec'25"/>
    <s v="301-25-027"/>
    <s v="MP"/>
    <s v="WEST-II"/>
    <s v="M/s GRASIM INDUSTRIES LTD."/>
    <s v="PULP WAREHOUE"/>
    <s v="VCARE ENGG PVT. LTD."/>
    <s v="HARIHAR,KA"/>
    <x v="171"/>
    <d v="2025-12-24T00:00:00"/>
    <x v="24"/>
    <x v="0"/>
    <n v="300.44"/>
    <m/>
    <n v="0"/>
    <n v="9"/>
    <s v="B"/>
    <n v="5"/>
    <x v="1"/>
  </r>
  <r>
    <s v="Dec'25"/>
    <s v="301-25-027"/>
    <s v="MP"/>
    <s v="WEST-II"/>
    <s v="M/s GRASIM INDUSTRIES LTD."/>
    <s v="Fiber Godown"/>
    <s v="VCARE ENGG PVT. LTD."/>
    <s v="HARIHAR,KA"/>
    <x v="171"/>
    <d v="2025-12-24T00:00:00"/>
    <x v="24"/>
    <x v="0"/>
    <n v="317.48"/>
    <m/>
    <n v="0"/>
    <n v="9"/>
    <s v="B"/>
    <n v="5"/>
    <x v="1"/>
  </r>
  <r>
    <s v="Dec'25"/>
    <s v="101-25-125"/>
    <s v="MM"/>
    <s v="CENTRAL"/>
    <s v="M/s Surelock"/>
    <s v="MAIN PLANT BUILDING"/>
    <s v="S3M"/>
    <s v="AT ZAROLI, Valsad"/>
    <x v="173"/>
    <d v="2025-12-24T00:00:00"/>
    <x v="11"/>
    <x v="3"/>
    <n v="1099.4100000000001"/>
    <m/>
    <n v="0"/>
    <n v="2"/>
    <s v="B"/>
    <n v="5"/>
    <x v="0"/>
  </r>
  <r>
    <s v="Dec'25"/>
    <s v="101-25-128"/>
    <s v="VK"/>
    <s v="CENTRAL"/>
    <s v="M/s XXXXX"/>
    <s v="Production Building-1"/>
    <s v="N/A"/>
    <s v="Jalundra mota, Dehgam road"/>
    <x v="175"/>
    <d v="2025-12-29T00:00:00"/>
    <x v="22"/>
    <x v="1"/>
    <n v="264.83"/>
    <d v="2025-12-29T00:00:00"/>
    <n v="0"/>
    <n v="4"/>
    <s v="B"/>
    <n v="5"/>
    <x v="0"/>
  </r>
  <r>
    <s v="Dec'25"/>
    <s v="101-25-123"/>
    <s v="PP"/>
    <s v="CENTRAL"/>
    <s v="Mangal Electric"/>
    <s v="warehouse"/>
    <s v="S&amp;T"/>
    <s v="Jaipur"/>
    <x v="171"/>
    <d v="2025-12-30T00:00:00"/>
    <x v="1"/>
    <x v="1"/>
    <n v="1109.28"/>
    <m/>
    <n v="0"/>
    <n v="15"/>
    <s v="B"/>
    <n v="5"/>
    <x v="1"/>
  </r>
  <r>
    <s v="Dec'25"/>
    <s v="401-25-131"/>
    <s v="GC"/>
    <s v="NORTH"/>
    <s v="M/s TCI"/>
    <s v="Warehouse"/>
    <s v="Dandaker &amp; Associates"/>
    <s v="KOLKATA"/>
    <x v="172"/>
    <d v="2025-12-30T00:00:00"/>
    <x v="15"/>
    <x v="0"/>
    <n v="439.51"/>
    <m/>
    <n v="0"/>
    <n v="12"/>
    <s v="B"/>
    <n v="5"/>
    <x v="1"/>
  </r>
  <r>
    <s v="Dec'25"/>
    <s v="201-BQ25-046"/>
    <s v="SP"/>
    <s v="WEST-I"/>
    <s v="M/s Greenbase Logistics"/>
    <s v="Warehouse"/>
    <s v="Parikh &amp; Associates"/>
    <s v="Bharuch, GJ"/>
    <x v="175"/>
    <d v="2025-12-30T00:00:00"/>
    <x v="2"/>
    <x v="1"/>
    <n v="971.96"/>
    <m/>
    <n v="0"/>
    <n v="5"/>
    <s v="B"/>
    <n v="5"/>
    <x v="0"/>
  </r>
  <r>
    <s v="Dec'25"/>
    <s v="401-25-142"/>
    <s v="GC"/>
    <s v="NORTH"/>
    <s v="Indo Autotech"/>
    <s v="Factory"/>
    <s v="N/A"/>
    <s v="AURIC-Bidkin, MH"/>
    <x v="171"/>
    <d v="2025-12-24T00:00:00"/>
    <x v="2"/>
    <x v="0"/>
    <n v="1222.22"/>
    <d v="2025-12-26T00:00:00"/>
    <n v="0"/>
    <n v="9"/>
    <s v="B"/>
    <n v="5"/>
    <x v="1"/>
  </r>
  <r>
    <s v="Dec'25"/>
    <s v="401-25-142"/>
    <s v="GC"/>
    <s v="NORTH"/>
    <s v="Indo Autotech"/>
    <s v="Canteen"/>
    <s v="N/A"/>
    <s v="AURIC-Bidkin, MH"/>
    <x v="171"/>
    <d v="2025-12-24T00:00:00"/>
    <x v="2"/>
    <x v="0"/>
    <n v="89.03"/>
    <d v="2025-12-26T00:00:00"/>
    <n v="0"/>
    <n v="9"/>
    <s v="B"/>
    <n v="5"/>
    <x v="1"/>
  </r>
  <r>
    <s v="Jan'26"/>
    <s v="201-25-064"/>
    <s v="SP"/>
    <s v="WEST-I"/>
    <s v="Ms Flowserve Sanmar Ltd"/>
    <s v="RM DLDG"/>
    <s v="SACPL, Mumbai"/>
    <s v="Tamil Nadu"/>
    <x v="173"/>
    <d v="2026-01-03T00:00:00"/>
    <x v="1"/>
    <x v="1"/>
    <n v="63.45"/>
    <m/>
    <n v="0"/>
    <n v="12"/>
    <s v="B"/>
    <n v="5"/>
    <x v="1"/>
  </r>
  <r>
    <s v="Jan'26"/>
    <s v="201-25-064"/>
    <s v="SP"/>
    <s v="WEST-I"/>
    <s v="Ms Flowserve Sanmar Ltd"/>
    <s v="Seal System"/>
    <s v="SACPL, Mumbai"/>
    <s v="Tamil Nadu"/>
    <x v="173"/>
    <d v="2026-01-03T00:00:00"/>
    <x v="1"/>
    <x v="1"/>
    <n v="597.16"/>
    <m/>
    <n v="0"/>
    <n v="12"/>
    <s v="B"/>
    <n v="5"/>
    <x v="1"/>
  </r>
  <r>
    <s v="Jan'26"/>
    <s v="201-25-064"/>
    <s v="SP"/>
    <s v="WEST-I"/>
    <s v="Ms Flowserve Sanmar Ltd"/>
    <s v="surface Preparation"/>
    <s v="SACPL, Mumbai"/>
    <s v="Tamil Nadu"/>
    <x v="173"/>
    <d v="2026-01-03T00:00:00"/>
    <x v="1"/>
    <x v="1"/>
    <n v="211.29"/>
    <m/>
    <n v="0"/>
    <n v="12"/>
    <s v="B"/>
    <n v="5"/>
    <x v="1"/>
  </r>
  <r>
    <s v="Jan'26"/>
    <s v="201-25-064"/>
    <s v="SP"/>
    <s v="WEST-I"/>
    <s v="Ms Flowserve Sanmar Ltd"/>
    <s v="UTILITY BLDG"/>
    <s v="SACPL, Mumbai"/>
    <s v="Tamil Nadu"/>
    <x v="173"/>
    <d v="2026-01-03T00:00:00"/>
    <x v="11"/>
    <x v="1"/>
    <n v="103.8"/>
    <m/>
    <n v="0"/>
    <n v="12"/>
    <s v="B"/>
    <n v="5"/>
    <x v="1"/>
  </r>
  <r>
    <s v="Jan'26"/>
    <s v="201-25-064"/>
    <s v="SP"/>
    <s v="WEST-I"/>
    <s v="Ms Flowserve Sanmar Ltd"/>
    <s v="WET &amp; GAS SEAL"/>
    <s v="SACPL, Mumbai"/>
    <s v="Tamil Nadu"/>
    <x v="173"/>
    <d v="2026-01-03T00:00:00"/>
    <x v="11"/>
    <x v="1"/>
    <n v="155.97"/>
    <m/>
    <n v="0"/>
    <n v="12"/>
    <s v="B"/>
    <n v="5"/>
    <x v="1"/>
  </r>
  <r>
    <s v="Jan'26"/>
    <s v="101-25-115"/>
    <s v="MS"/>
    <s v="CENTRAL"/>
    <s v="M/s Bagla group"/>
    <s v="BLDG# XX"/>
    <s v="S3M"/>
    <s v="Tampico, Tamaulipas, Mexico C.P.89440"/>
    <x v="176"/>
    <d v="2026-01-03T00:00:00"/>
    <x v="11"/>
    <x v="1"/>
    <n v="411.31"/>
    <d v="2026-01-03T00:00:00"/>
    <n v="0"/>
    <n v="7"/>
    <s v="B"/>
    <n v="5"/>
    <x v="1"/>
  </r>
  <r>
    <s v="Jan'26"/>
    <s v="401-25-146"/>
    <s v="SM"/>
    <s v="NORTH"/>
    <s v="NIDEC INDIA PRIVATE LTD"/>
    <s v="ELECTRICAL LAYOUT SHED"/>
    <s v="N/A"/>
    <s v="NEEMRANA (RJ)"/>
    <x v="177"/>
    <d v="2026-01-03T00:00:00"/>
    <x v="2"/>
    <x v="1"/>
    <n v="35.770000000000003"/>
    <m/>
    <n v="0"/>
    <n v="3"/>
    <s v="B"/>
    <n v="5"/>
    <x v="0"/>
  </r>
  <r>
    <s v="Jan'26"/>
    <s v="401-25-146"/>
    <s v="SM"/>
    <s v="NORTH"/>
    <s v="NIDEC INDIA PRIVATE LTD"/>
    <s v="GARBAGE SHED"/>
    <s v="N/A"/>
    <s v="NEEMRANA (RJ)"/>
    <x v="177"/>
    <d v="2026-01-03T00:00:00"/>
    <x v="2"/>
    <x v="1"/>
    <n v="19.399999999999999"/>
    <m/>
    <n v="0"/>
    <n v="3"/>
    <s v="A"/>
    <n v="3"/>
    <x v="0"/>
  </r>
  <r>
    <s v="Jan'26"/>
    <s v="401-25-146"/>
    <s v="SM"/>
    <s v="NORTH"/>
    <s v="NIDEC INDIA PRIVATE LTD"/>
    <s v="PUMP ROOM"/>
    <s v="N/A"/>
    <s v="NEEMRANA (RJ)"/>
    <x v="177"/>
    <d v="2026-01-03T00:00:00"/>
    <x v="2"/>
    <x v="1"/>
    <n v="27.55"/>
    <m/>
    <n v="0"/>
    <n v="3"/>
    <s v="A"/>
    <n v="3"/>
    <x v="0"/>
  </r>
  <r>
    <s v="Jan'26"/>
    <s v="401-25-144"/>
    <s v="AG"/>
    <s v="NORTH"/>
    <s v="M/s Enco engineers"/>
    <s v="BLDG# 1"/>
    <s v="M/s Enco engineers"/>
    <s v="Bhagapura, Gujarat"/>
    <x v="178"/>
    <d v="2026-01-03T00:00:00"/>
    <x v="16"/>
    <x v="1"/>
    <n v="51.27"/>
    <m/>
    <n v="0"/>
    <n v="4"/>
    <s v="B"/>
    <n v="5"/>
    <x v="0"/>
  </r>
  <r>
    <s v="Jan'26"/>
    <s v="101-25-135"/>
    <s v="PP"/>
    <s v="CENTRAL"/>
    <s v="M/s Revanta build con LLP"/>
    <s v="BLDG# 1 Factory building"/>
    <s v="S&amp;T"/>
    <s v="Savli, GJ"/>
    <x v="178"/>
    <d v="2026-01-05T00:00:00"/>
    <x v="3"/>
    <x v="2"/>
    <n v="1172.5899999999999"/>
    <m/>
    <n v="0"/>
    <n v="6"/>
    <s v="C"/>
    <n v="7"/>
    <x v="0"/>
  </r>
  <r>
    <s v="Jan'26"/>
    <s v="101-25-133"/>
    <s v="PT"/>
    <s v="CENTRAL"/>
    <s v="M/s ANGLIAN INFRASTRUCTURE DEVELOPMENT PRIVATE LIMITED"/>
    <s v="BLDG# FACTORY + OFFICE"/>
    <s v="N/A"/>
    <s v="SANAND GUJARAT."/>
    <x v="179"/>
    <d v="2026-01-06T00:00:00"/>
    <x v="25"/>
    <x v="1"/>
    <n v="332.61"/>
    <m/>
    <n v="0"/>
    <n v="4"/>
    <s v="B"/>
    <n v="5"/>
    <x v="0"/>
  </r>
  <r>
    <s v="Jan'26"/>
    <s v="101-25-131"/>
    <s v="MM"/>
    <s v="CENTRAL"/>
    <s v="M/s anjani Logostics and warehouse"/>
    <s v="BASKA WAREHOUSE"/>
    <s v="Ezitech"/>
    <s v="Baska, Vadodara"/>
    <x v="180"/>
    <d v="2025-01-07T00:00:00"/>
    <x v="11"/>
    <x v="3"/>
    <n v="397.47"/>
    <d v="2025-01-07T00:00:00"/>
    <n v="0"/>
    <n v="0"/>
    <s v="B"/>
    <n v="5"/>
    <x v="0"/>
  </r>
  <r>
    <s v="Jan'26"/>
    <s v="301-25-029"/>
    <s v="MP"/>
    <s v="WEST-II"/>
    <s v="M/s Thermax Ltd."/>
    <s v="Production- 01"/>
    <s v="N/A"/>
    <s v="Philipines"/>
    <x v="181"/>
    <d v="2026-01-07T00:00:00"/>
    <x v="7"/>
    <x v="2"/>
    <n v="505.77"/>
    <d v="2026-01-07T00:00:00"/>
    <n v="0"/>
    <n v="4"/>
    <s v="B"/>
    <n v="5"/>
    <x v="0"/>
  </r>
  <r>
    <s v="Jan'26"/>
    <s v="101-25-127"/>
    <s v="PP"/>
    <s v="CENTRAL"/>
    <s v="M/s CESC GREEN POWER LTD"/>
    <s v="3 GW CELL BUILDING"/>
    <s v="VMS"/>
    <s v="JEWER, UP"/>
    <x v="182"/>
    <d v="2026-01-08T00:00:00"/>
    <x v="24"/>
    <x v="2"/>
    <n v="6788.53"/>
    <d v="2026-01-13T00:00:00"/>
    <n v="0"/>
    <n v="10"/>
    <s v="C"/>
    <n v="7"/>
    <x v="1"/>
  </r>
  <r>
    <s v="Jan'26"/>
    <s v="401-25-147"/>
    <s v="AY"/>
    <s v="NORTH"/>
    <s v="Minda Infrastructure"/>
    <s v="Warehouse"/>
    <s v="N/A"/>
    <s v="Mysure- Karnataka"/>
    <x v="177"/>
    <d v="2026-01-09T00:00:00"/>
    <x v="2"/>
    <x v="1"/>
    <n v="755.3"/>
    <m/>
    <n v="0"/>
    <n v="9"/>
    <s v="A"/>
    <n v="3"/>
    <x v="1"/>
  </r>
  <r>
    <s v="Jan'26"/>
    <s v="101-25-134"/>
    <s v="MS"/>
    <s v="CENTRAL"/>
    <s v="M/s OMNITECH ENGINEERING LTD"/>
    <s v="Warehosue - 01"/>
    <s v="N/A"/>
    <s v="RAJKOT"/>
    <x v="183"/>
    <d v="2026-01-08T00:00:00"/>
    <x v="22"/>
    <x v="1"/>
    <n v="239.21"/>
    <m/>
    <n v="0"/>
    <n v="3"/>
    <s v="B"/>
    <n v="5"/>
    <x v="0"/>
  </r>
  <r>
    <s v="Jan'26"/>
    <s v="101-25-134"/>
    <s v="MS"/>
    <s v="CENTRAL"/>
    <s v="M/s OMNITECH ENGINEERING LTD"/>
    <s v="Warehosue - 02"/>
    <s v="N/A"/>
    <s v="RAJKOT"/>
    <x v="183"/>
    <d v="2026-01-08T00:00:00"/>
    <x v="22"/>
    <x v="1"/>
    <n v="150.94"/>
    <m/>
    <n v="0"/>
    <n v="3"/>
    <s v="B"/>
    <n v="5"/>
    <x v="0"/>
  </r>
  <r>
    <s v="Jan'26"/>
    <s v="101-25-134"/>
    <s v="MS"/>
    <s v="CENTRAL"/>
    <s v="M/s OMNITECH ENGINEERING LTD"/>
    <s v="Warehosue - 03"/>
    <s v="N/A"/>
    <s v="RAJKOT"/>
    <x v="183"/>
    <d v="2026-01-08T00:00:00"/>
    <x v="22"/>
    <x v="1"/>
    <n v="72.17"/>
    <m/>
    <n v="0"/>
    <n v="3"/>
    <s v="B"/>
    <n v="5"/>
    <x v="0"/>
  </r>
  <r>
    <s v="Jan'26"/>
    <s v="101-25-134"/>
    <s v="MS"/>
    <s v="CENTRAL"/>
    <s v="M/s OMNITECH ENGINEERING LTD"/>
    <s v="Warehosue - 04"/>
    <s v="N/A"/>
    <s v="RAJKOT"/>
    <x v="183"/>
    <d v="2026-01-09T00:00:00"/>
    <x v="22"/>
    <x v="1"/>
    <n v="151.18"/>
    <m/>
    <n v="0"/>
    <n v="4"/>
    <s v="B"/>
    <n v="5"/>
    <x v="0"/>
  </r>
  <r>
    <s v="Jan'26"/>
    <s v="101-25-134"/>
    <s v="MS"/>
    <s v="CENTRAL"/>
    <s v="M/s OMNITECH ENGINEERING LTD"/>
    <s v="Warehosue - 05"/>
    <s v="N/A"/>
    <s v="RAJKOT"/>
    <x v="183"/>
    <d v="2026-01-09T00:00:00"/>
    <x v="5"/>
    <x v="1"/>
    <n v="217.12"/>
    <m/>
    <n v="0"/>
    <n v="4"/>
    <s v="B"/>
    <n v="5"/>
    <x v="0"/>
  </r>
  <r>
    <s v="Jan'26"/>
    <s v="401-25-148"/>
    <s v="AY"/>
    <s v="NORTH"/>
    <s v="M/s KEI INDUSTRIES"/>
    <s v="WORKING HALL"/>
    <s v="Shilpkar"/>
    <s v="Bhiwadi ( RJ)"/>
    <x v="184"/>
    <d v="2026-01-09T00:00:00"/>
    <x v="8"/>
    <x v="0"/>
    <n v="459.93"/>
    <m/>
    <n v="0"/>
    <n v="3"/>
    <s v="B"/>
    <n v="5"/>
    <x v="0"/>
  </r>
  <r>
    <s v="Jan'26"/>
    <s v="401-25-148"/>
    <s v="AY"/>
    <s v="NORTH"/>
    <s v="M/s KEI INDUSTRIES"/>
    <s v="WORKING SHED"/>
    <s v="Shilpkar"/>
    <s v="Bhiwadi ( RJ)"/>
    <x v="184"/>
    <d v="2026-01-09T00:00:00"/>
    <x v="8"/>
    <x v="0"/>
    <n v="1291.8900000000001"/>
    <m/>
    <n v="0"/>
    <n v="3"/>
    <s v="B"/>
    <n v="5"/>
    <x v="0"/>
  </r>
  <r>
    <s v="Jan'26"/>
    <s v="401-25-149"/>
    <s v="AG"/>
    <s v="NORTH"/>
    <s v="M/s Suvarnaganga Consultants Private Limited"/>
    <s v="# 01- Industrial plant shed"/>
    <s v="PM Consultancy"/>
    <s v="Kachchh"/>
    <x v="185"/>
    <d v="2026-01-12T00:00:00"/>
    <x v="7"/>
    <x v="0"/>
    <n v="313.94"/>
    <d v="2026-01-12T00:00:00"/>
    <n v="0"/>
    <n v="3"/>
    <s v="B"/>
    <n v="5"/>
    <x v="0"/>
  </r>
  <r>
    <s v="Jan'26"/>
    <s v="301-25-031"/>
    <s v="NA"/>
    <s v="WEST-II"/>
    <s v="M/s PONPURE CHEMICAL LTD"/>
    <s v="PESO WARE HOUSE"/>
    <s v="COIGN"/>
    <s v="KHOPILI"/>
    <x v="186"/>
    <d v="2025-01-09T00:00:00"/>
    <x v="3"/>
    <x v="2"/>
    <n v="59.84"/>
    <m/>
    <n v="0"/>
    <n v="3"/>
    <s v="B"/>
    <n v="5"/>
    <x v="0"/>
  </r>
  <r>
    <s v="Jan'26"/>
    <s v="301-25-031"/>
    <s v="NA"/>
    <s v="WEST-II"/>
    <s v="M/s PONPURE CHEMICAL LTD"/>
    <s v="BARREL FILLING SHED"/>
    <s v="COIGN"/>
    <s v="KHOPILI"/>
    <x v="186"/>
    <d v="2025-01-09T00:00:00"/>
    <x v="3"/>
    <x v="2"/>
    <n v="45.37"/>
    <m/>
    <n v="0"/>
    <n v="3"/>
    <s v="B"/>
    <n v="5"/>
    <x v="0"/>
  </r>
  <r>
    <s v="Jan'26"/>
    <s v="301-25-031"/>
    <s v="NA"/>
    <s v="WEST-II"/>
    <s v="M/s PONPURE CHEMICAL LTD"/>
    <s v="FIRE PUMP ROOM"/>
    <s v="COIGN"/>
    <s v="KHOPILI"/>
    <x v="186"/>
    <d v="2025-01-09T00:00:00"/>
    <x v="3"/>
    <x v="2"/>
    <n v="31.09"/>
    <m/>
    <n v="0"/>
    <n v="3"/>
    <s v="B"/>
    <n v="5"/>
    <x v="0"/>
  </r>
  <r>
    <s v="Jan'26"/>
    <s v="301-25-031"/>
    <s v="NA"/>
    <s v="WEST-II"/>
    <s v="M/s PONPURE CHEMICAL LTD"/>
    <s v="GENERAL WARE HOUSE"/>
    <s v="COIGN"/>
    <s v="KHOPILI"/>
    <x v="186"/>
    <d v="2025-01-09T00:00:00"/>
    <x v="3"/>
    <x v="2"/>
    <n v="290.77999999999997"/>
    <m/>
    <n v="0"/>
    <n v="3"/>
    <s v="B"/>
    <n v="5"/>
    <x v="0"/>
  </r>
  <r>
    <s v="Jan'26"/>
    <s v="301-25-031"/>
    <s v="NA"/>
    <s v="WEST-II"/>
    <s v="M/s PONPURE CHEMICAL LTD"/>
    <s v="PESO WARE HOUSE"/>
    <s v="COIGN"/>
    <s v="KHOPILI"/>
    <x v="181"/>
    <d v="2026-01-06T00:00:00"/>
    <x v="3"/>
    <x v="2"/>
    <n v="209.35"/>
    <m/>
    <n v="0"/>
    <n v="3"/>
    <s v="B"/>
    <n v="5"/>
    <x v="0"/>
  </r>
  <r>
    <s v="Jan'26"/>
    <s v="101-25-129"/>
    <s v="MM"/>
    <s v="CENTRAL"/>
    <s v="M/s POWER STATIC SOLUTION"/>
    <s v="BLDG# EXTENSION SHOP"/>
    <s v="S&amp;T"/>
    <s v="SANAND"/>
    <x v="179"/>
    <d v="2026-01-11T00:00:00"/>
    <x v="9"/>
    <x v="3"/>
    <n v="444"/>
    <d v="2026-01-12T00:00:00"/>
    <n v="0"/>
    <n v="9"/>
    <s v="D"/>
    <n v="10"/>
    <x v="0"/>
  </r>
  <r>
    <s v="Jan'26"/>
    <s v="101-25-129"/>
    <s v="MM"/>
    <s v="CENTRAL"/>
    <s v="M/s POWER STATIC SOLUTION"/>
    <s v="BLDG# LPOC"/>
    <s v="S&amp;T"/>
    <s v="SANAND"/>
    <x v="179"/>
    <d v="2026-01-11T00:00:00"/>
    <x v="9"/>
    <x v="3"/>
    <n v="2052"/>
    <d v="2026-01-12T00:00:00"/>
    <n v="0"/>
    <n v="9"/>
    <s v="D"/>
    <n v="10"/>
    <x v="0"/>
  </r>
  <r>
    <s v="Jan'26"/>
    <s v="401-25-151"/>
    <s v="SM"/>
    <s v="NORTH"/>
    <s v="waree transpower"/>
    <s v="manufacturing unit"/>
    <s v="N/A"/>
    <s v="alwar"/>
    <x v="187"/>
    <d v="2026-01-13T00:00:00"/>
    <x v="2"/>
    <x v="1"/>
    <n v="1786.43"/>
    <m/>
    <n v="0"/>
    <n v="5"/>
    <s v="B"/>
    <n v="5"/>
    <x v="0"/>
  </r>
  <r>
    <s v="Jan'26"/>
    <s v="101-25-136"/>
    <s v="MS"/>
    <s v="CENTRAL"/>
    <s v="M/s Himanshu"/>
    <s v="BLDG# A-Warehouse"/>
    <s v="N/A"/>
    <s v="Dholka, Gujarat"/>
    <x v="185"/>
    <d v="2026-01-12T00:00:00"/>
    <x v="5"/>
    <x v="3"/>
    <n v="2416.0300000000002"/>
    <m/>
    <n v="0"/>
    <n v="3"/>
    <s v="B"/>
    <n v="5"/>
    <x v="0"/>
  </r>
  <r>
    <s v="Jan'26"/>
    <s v="101-25-136"/>
    <s v="MS"/>
    <s v="CENTRAL"/>
    <s v="M/s Himanshu"/>
    <s v="BLDG# B-Warehouse"/>
    <s v="N/A"/>
    <s v="Dholka, Gujarat"/>
    <x v="185"/>
    <d v="2026-01-12T00:00:00"/>
    <x v="5"/>
    <x v="3"/>
    <n v="1044.57"/>
    <m/>
    <n v="0"/>
    <n v="3"/>
    <s v="B"/>
    <n v="5"/>
    <x v="0"/>
  </r>
  <r>
    <s v="Jan'26"/>
    <s v="101-25-136"/>
    <s v="MS"/>
    <s v="CENTRAL"/>
    <s v="M/s Himanshu"/>
    <s v="BLDG# C-Warehouse"/>
    <s v="N/A"/>
    <s v="Dholka, Gujarat"/>
    <x v="185"/>
    <d v="2026-01-12T00:00:00"/>
    <x v="5"/>
    <x v="3"/>
    <n v="472.98"/>
    <m/>
    <n v="0"/>
    <n v="3"/>
    <s v="B"/>
    <n v="5"/>
    <x v="0"/>
  </r>
  <r>
    <s v="Jan'26"/>
    <s v="401-25-152"/>
    <s v="SM"/>
    <s v="NORTH"/>
    <s v="Masu brakes"/>
    <s v="manufacturing unit"/>
    <s v="studioline design architects"/>
    <s v="Sanand (GJ)"/>
    <x v="188"/>
    <d v="2026-01-19T00:00:00"/>
    <x v="2"/>
    <x v="1"/>
    <n v="427.55"/>
    <m/>
    <n v="0"/>
    <n v="9"/>
    <s v="B"/>
    <n v="5"/>
    <x v="1"/>
  </r>
  <r>
    <s v="Jan'26"/>
    <s v="401-25-153"/>
    <s v="AY"/>
    <s v="NORTH"/>
    <s v="SMCC"/>
    <s v="BLDG# 01"/>
    <s v="N/A"/>
    <s v="Ghilot RJ"/>
    <x v="189"/>
    <d v="2026-01-20T00:00:00"/>
    <x v="24"/>
    <x v="0"/>
    <n v="372.77"/>
    <m/>
    <n v="0"/>
    <n v="8"/>
    <s v="B"/>
    <n v="5"/>
    <x v="1"/>
  </r>
  <r>
    <s v="Jan'26"/>
    <s v="101-25-140"/>
    <s v="MS"/>
    <s v="CENTRAL"/>
    <s v="M/s Mekins Industries"/>
    <s v="BLDG#1 Main Plant"/>
    <s v="D G Consultant"/>
    <s v="Sanand, Gujarat"/>
    <x v="190"/>
    <d v="2026-01-20T00:00:00"/>
    <x v="5"/>
    <x v="2"/>
    <n v="386.38"/>
    <d v="2026-01-20T00:00:00"/>
    <n v="0"/>
    <n v="4"/>
    <s v="B"/>
    <n v="5"/>
    <x v="0"/>
  </r>
  <r>
    <s v="Jan'26"/>
    <s v="101-25-140"/>
    <s v="MS"/>
    <s v="CENTRAL"/>
    <s v="M/s Mekins Industries"/>
    <s v="BLDG#2 RM Area"/>
    <s v="D G Consultant"/>
    <s v="Sanand, Gujarat"/>
    <x v="190"/>
    <d v="2026-01-20T00:00:00"/>
    <x v="5"/>
    <x v="2"/>
    <n v="11.55"/>
    <d v="2026-01-20T00:00:00"/>
    <n v="0"/>
    <n v="4"/>
    <s v="B"/>
    <n v="5"/>
    <x v="0"/>
  </r>
  <r>
    <s v="Jan'26"/>
    <s v="101-25-140"/>
    <s v="MS"/>
    <s v="CENTRAL"/>
    <s v="M/s Mekins Industries"/>
    <s v="BLDG#3 Pump Room"/>
    <s v="D G Consultant"/>
    <s v="Sanand, Gujarat"/>
    <x v="190"/>
    <d v="2026-01-20T00:00:00"/>
    <x v="5"/>
    <x v="2"/>
    <n v="5.39"/>
    <d v="2026-01-20T00:00:00"/>
    <n v="0"/>
    <n v="4"/>
    <s v="B"/>
    <n v="5"/>
    <x v="0"/>
  </r>
  <r>
    <s v="Jan'26"/>
    <s v="501-25-054"/>
    <s v="ND"/>
    <s v="EAST"/>
    <s v="M/s S M Enterprise"/>
    <s v="# 01 Ware House"/>
    <s v="PM Cosultant"/>
    <s v="Dulaghar"/>
    <x v="191"/>
    <d v="2026-01-21T00:00:00"/>
    <x v="7"/>
    <x v="2"/>
    <n v="85.43"/>
    <d v="2026-01-21T00:00:00"/>
    <n v="0"/>
    <n v="2"/>
    <s v="B"/>
    <n v="5"/>
    <x v="0"/>
  </r>
  <r>
    <s v="Jan'26"/>
    <s v="401-25-150"/>
    <s v="SM"/>
    <s v="NORTH"/>
    <s v="M/s IFB AUTOMATIVE"/>
    <s v="MANUFACTURING UNIT"/>
    <s v="PC DESIGN"/>
    <s v="BINOLA HR"/>
    <x v="192"/>
    <d v="2025-01-21T00:00:00"/>
    <x v="25"/>
    <x v="1"/>
    <n v="506.02"/>
    <m/>
    <n v="0"/>
    <n v="13"/>
    <s v="B"/>
    <n v="5"/>
    <x v="1"/>
  </r>
  <r>
    <s v="Jan'26"/>
    <s v="401-25-155"/>
    <s v="GC"/>
    <s v="NORTH"/>
    <s v="Rockman industries ltd"/>
    <s v="BLDG# 01"/>
    <s v="N/A"/>
    <s v="Ludhiana"/>
    <x v="193"/>
    <d v="2026-01-16T00:00:00"/>
    <x v="24"/>
    <x v="0"/>
    <n v="513.85"/>
    <m/>
    <n v="0"/>
    <n v="1"/>
    <s v="B"/>
    <n v="5"/>
    <x v="0"/>
  </r>
  <r>
    <s v="Jan'26"/>
    <s v="501-25-056"/>
    <s v="JK"/>
    <s v="EAST"/>
    <s v="M/s Saizer Enterprise Pvt. Ltd."/>
    <s v="BLDG# 1 (Storage unit)"/>
    <s v="VIVEK CONSULTANTS"/>
    <s v="LUDHIANA, PUNJAB"/>
    <x v="194"/>
    <d v="2026-01-22T00:00:00"/>
    <x v="3"/>
    <x v="2"/>
    <n v="795.92"/>
    <d v="2026-01-22T00:00:00"/>
    <n v="0"/>
    <n v="2"/>
    <s v="B"/>
    <n v="5"/>
    <x v="0"/>
  </r>
  <r>
    <s v="Jan'26"/>
    <s v="101-25-130"/>
    <s v="VK"/>
    <s v="CENTRAL"/>
    <s v="RISHI KIRAN LOGISTIC PV T LTD"/>
    <s v="Warehouse"/>
    <s v="N/A"/>
    <s v="Mundra, Kutch"/>
    <x v="195"/>
    <d v="2026-01-27T00:00:00"/>
    <x v="1"/>
    <x v="1"/>
    <n v="446.34"/>
    <d v="2026-01-27T00:00:00"/>
    <n v="0"/>
    <n v="26"/>
    <s v="B"/>
    <n v="5"/>
    <x v="1"/>
  </r>
  <r>
    <s v="Jan'26"/>
    <s v="501-25-058"/>
    <s v="JK"/>
    <s v="EAST"/>
    <s v="M/s Marudhar Chemicals"/>
    <s v="# 01 - Chemical Factory"/>
    <s v="N/A"/>
    <s v="Jodhpur, RJ"/>
    <x v="196"/>
    <d v="2026-01-27T00:00:00"/>
    <x v="7"/>
    <x v="2"/>
    <n v="91.84"/>
    <d v="2026-01-27T00:00:00"/>
    <n v="0"/>
    <n v="5"/>
    <s v="B"/>
    <n v="5"/>
    <x v="0"/>
  </r>
  <r>
    <s v="Jan'26"/>
    <s v="201-25-067"/>
    <s v="DS"/>
    <s v="WEST-I"/>
    <s v="M/s AUTOMOTIVE MANUFACTURERS PRIVATE LIMITED"/>
    <s v="BLDG# A"/>
    <s v="Axis Consultatnt"/>
    <s v="Pendhari, MH"/>
    <x v="196"/>
    <d v="2026-01-27T00:00:00"/>
    <x v="21"/>
    <x v="3"/>
    <n v="35.020000000000003"/>
    <d v="2026-01-27T00:00:00"/>
    <n v="0"/>
    <n v="5"/>
    <s v="B"/>
    <n v="5"/>
    <x v="0"/>
  </r>
  <r>
    <s v="Jan'26"/>
    <s v="101-25-143"/>
    <s v="VK"/>
    <s v="CENTRAL"/>
    <s v="M/s PONPURE CHEMICAL LTD"/>
    <s v="PESO WARE HOUSE-BARREL FILLING SHED"/>
    <s v="COIGN"/>
    <s v="KHOPILI"/>
    <x v="197"/>
    <d v="2025-01-28T00:00:00"/>
    <x v="25"/>
    <x v="1"/>
    <n v="36.03"/>
    <m/>
    <n v="0"/>
    <n v="0"/>
    <s v="B"/>
    <n v="5"/>
    <x v="0"/>
  </r>
  <r>
    <s v="Jan'26"/>
    <s v="101-25-143"/>
    <s v="VK"/>
    <s v="CENTRAL"/>
    <s v="M/s PONPURE CHEMICAL LTD"/>
    <s v="PESO WARE HOUSE-FIRE PUMP"/>
    <s v="COIGN"/>
    <s v="KHOPILI"/>
    <x v="197"/>
    <d v="2025-01-28T00:00:00"/>
    <x v="25"/>
    <x v="1"/>
    <n v="26.95"/>
    <m/>
    <n v="0"/>
    <n v="0"/>
    <s v="B"/>
    <n v="5"/>
    <x v="0"/>
  </r>
  <r>
    <s v="Jan'26"/>
    <s v="101-25-143"/>
    <s v="VK"/>
    <s v="CENTRAL"/>
    <s v="M/s PONPURE CHEMICAL LTD"/>
    <s v="PESO WARE HOUSE-GENERAL WAREHOUSE"/>
    <s v="COIGN"/>
    <s v="KHOPILI"/>
    <x v="197"/>
    <d v="2025-01-28T00:00:00"/>
    <x v="25"/>
    <x v="1"/>
    <n v="278.08999999999997"/>
    <m/>
    <n v="0"/>
    <n v="0"/>
    <s v="B"/>
    <n v="5"/>
    <x v="0"/>
  </r>
  <r>
    <s v="Jan'26"/>
    <s v="101-25-143"/>
    <s v="VK"/>
    <s v="CENTRAL"/>
    <s v="M/s PONPURE CHEMICAL LTD"/>
    <s v="PESO WARE HOUSE"/>
    <s v="COIGN"/>
    <s v="KHOPILI"/>
    <x v="197"/>
    <d v="2025-01-28T00:00:00"/>
    <x v="25"/>
    <x v="1"/>
    <n v="200.3"/>
    <m/>
    <n v="0"/>
    <n v="0"/>
    <s v="B"/>
    <n v="5"/>
    <x v="0"/>
  </r>
  <r>
    <s v="Jan'26"/>
    <s v="101-25-143"/>
    <s v="VK"/>
    <s v="CENTRAL"/>
    <s v="M/s PONPURE CHEMICAL LTD"/>
    <s v="PESO WARE HOUSE-VEHICLE GANTRY"/>
    <s v="COIGN"/>
    <s v="KHOPILI"/>
    <x v="197"/>
    <d v="2025-01-28T00:00:00"/>
    <x v="25"/>
    <x v="1"/>
    <n v="24.8"/>
    <m/>
    <n v="0"/>
    <n v="0"/>
    <s v="B"/>
    <n v="5"/>
    <x v="0"/>
  </r>
  <r>
    <s v="Jan'26"/>
    <s v="201-25-066"/>
    <s v="KD"/>
    <s v="WEST-I"/>
    <s v="M/s PONPURE CHEMICAL LTD"/>
    <s v="PESO WARE HOUSE-BARREL FILLING SHED"/>
    <s v="COIGN"/>
    <s v="KHOPILI"/>
    <x v="197"/>
    <d v="2025-01-28T00:00:00"/>
    <x v="25"/>
    <x v="1"/>
    <n v="36.03"/>
    <m/>
    <n v="0"/>
    <n v="0"/>
    <s v="B"/>
    <n v="5"/>
    <x v="0"/>
  </r>
  <r>
    <s v="Jan'26"/>
    <s v="201-25-066"/>
    <s v="KD"/>
    <s v="WEST-I"/>
    <s v="M/s PONPURE CHEMICAL LTD"/>
    <s v="PESO WARE HOUSE-FIRE PUMP"/>
    <s v="COIGN"/>
    <s v="KHOPILI"/>
    <x v="197"/>
    <d v="2025-01-28T00:00:00"/>
    <x v="25"/>
    <x v="1"/>
    <n v="26.95"/>
    <m/>
    <n v="0"/>
    <n v="0"/>
    <s v="B"/>
    <n v="5"/>
    <x v="0"/>
  </r>
  <r>
    <s v="Jan'26"/>
    <s v="201-25-066"/>
    <s v="KD"/>
    <s v="WEST-I"/>
    <s v="M/s PONPURE CHEMICAL LTD"/>
    <s v="PESO WARE HOUSE-GENERAL WAREHOUSE"/>
    <s v="COIGN"/>
    <s v="KHOPILI"/>
    <x v="197"/>
    <d v="2025-01-28T00:00:00"/>
    <x v="25"/>
    <x v="1"/>
    <n v="278.08999999999997"/>
    <m/>
    <n v="0"/>
    <n v="0"/>
    <s v="B"/>
    <n v="5"/>
    <x v="0"/>
  </r>
  <r>
    <s v="Jan'26"/>
    <s v="201-25-066"/>
    <s v="KD"/>
    <s v="WEST-I"/>
    <s v="M/s PONPURE CHEMICAL LTD"/>
    <s v="PESO WARE HOUSE"/>
    <s v="COIGN"/>
    <s v="KHOPILI"/>
    <x v="197"/>
    <d v="2025-01-28T00:00:00"/>
    <x v="25"/>
    <x v="1"/>
    <n v="200.3"/>
    <m/>
    <n v="0"/>
    <n v="0"/>
    <s v="B"/>
    <n v="5"/>
    <x v="0"/>
  </r>
  <r>
    <s v="Jan'26"/>
    <s v="201-25-066"/>
    <s v="KD"/>
    <s v="WEST-I"/>
    <s v="M/s PONPURE CHEMICAL LTD"/>
    <s v="PESO WARE HOUSE-VEHICLE GANTRY"/>
    <s v="COIGN"/>
    <s v="KHOPILI"/>
    <x v="197"/>
    <d v="2025-01-28T00:00:00"/>
    <x v="25"/>
    <x v="1"/>
    <n v="24.8"/>
    <m/>
    <n v="0"/>
    <n v="0"/>
    <s v="B"/>
    <n v="5"/>
    <x v="0"/>
  </r>
  <r>
    <s v="Jan'26"/>
    <s v="301-25-032"/>
    <s v="SP"/>
    <s v="WEST-I"/>
    <s v="M/s VERTIV"/>
    <s v="SHOP FLOOR"/>
    <s v="ARCHIVISTA ENGINEERING PROJECTS PVT.LTD. , PUNE"/>
    <s v="Ambernath, MH"/>
    <x v="196"/>
    <d v="2026-01-22T00:00:00"/>
    <x v="13"/>
    <x v="3"/>
    <n v="1212.8800000000001"/>
    <m/>
    <n v="0"/>
    <n v="0"/>
    <s v="B"/>
    <n v="5"/>
    <x v="0"/>
  </r>
  <r>
    <s v="Jan'26"/>
    <s v="201-25-068"/>
    <s v="KD"/>
    <s v="WEST-I"/>
    <s v="M/s ANTARIKSH GROUP"/>
    <s v="BLDG# B110"/>
    <s v="SACPL, MUMBAI"/>
    <s v="DAHOLE, BHIWANDI, MH"/>
    <x v="198"/>
    <d v="2026-01-29T00:00:00"/>
    <x v="21"/>
    <x v="3"/>
    <n v="877.86"/>
    <m/>
    <n v="0"/>
    <n v="8"/>
    <s v="B"/>
    <n v="5"/>
    <x v="1"/>
  </r>
  <r>
    <s v="Jan'26"/>
    <s v="301-25-034"/>
    <s v="NA"/>
    <s v="WEST-II"/>
    <s v="M/s JSW"/>
    <s v="BIW LINE"/>
    <s v="N/A"/>
    <s v="SAMBAJI NAGAR, MH"/>
    <x v="199"/>
    <d v="2026-01-29T00:00:00"/>
    <x v="7"/>
    <x v="2"/>
    <n v="89.07"/>
    <d v="2026-02-05T00:00:00"/>
    <n v="0"/>
    <n v="1"/>
    <s v="B"/>
    <n v="5"/>
    <x v="0"/>
  </r>
  <r>
    <s v="Jan'26"/>
    <s v="301-25-034"/>
    <s v="NA"/>
    <s v="WEST-II"/>
    <s v="M/s JSW"/>
    <s v="CHECK SHOP"/>
    <s v="N/A"/>
    <s v="SAMBAJI NAGAR, MH"/>
    <x v="199"/>
    <d v="2026-01-29T00:00:00"/>
    <x v="7"/>
    <x v="2"/>
    <n v="56.31"/>
    <d v="2026-02-05T00:00:00"/>
    <n v="0"/>
    <n v="1"/>
    <s v="B"/>
    <n v="5"/>
    <x v="0"/>
  </r>
  <r>
    <s v="Jan'26"/>
    <s v="301-25-034"/>
    <s v="NA"/>
    <s v="WEST-II"/>
    <s v="M/s JSW"/>
    <s v="GA SHOP"/>
    <s v="N/A"/>
    <s v="SAMBAJI NAGAR, MH"/>
    <x v="199"/>
    <d v="2026-01-29T00:00:00"/>
    <x v="7"/>
    <x v="2"/>
    <n v="145.61000000000001"/>
    <d v="2026-02-05T00:00:00"/>
    <n v="0"/>
    <n v="1"/>
    <s v="B"/>
    <n v="5"/>
    <x v="0"/>
  </r>
  <r>
    <s v="Jan'26"/>
    <s v="201-25-065"/>
    <s v="DS"/>
    <s v="WEST-I"/>
    <s v="M/s LODHA INDUSTRIAL AND LOGISTICS PARK"/>
    <s v="WAREHOUSE-B05"/>
    <s v="RSB ARCH PROJECT CONSULTANTS PVT LTD"/>
    <s v="EZHICHUR, ORAGADAM"/>
    <x v="191"/>
    <d v="2026-01-29T00:00:00"/>
    <x v="11"/>
    <x v="3"/>
    <n v="1252.6300000000001"/>
    <m/>
    <n v="0"/>
    <n v="10"/>
    <s v="C"/>
    <n v="7"/>
    <x v="1"/>
  </r>
  <r>
    <s v="Jan'26"/>
    <s v="201-25-065"/>
    <s v="DS"/>
    <s v="WEST-I"/>
    <s v="M/s LODHA INDUSTRIAL AND LOGISTICS PARK"/>
    <s v="WAREHOUSE-B01"/>
    <s v="RSB ARCH PROJECT CONSULTANTS PVT LTD"/>
    <s v="EZHICHUR, ORAGADAM"/>
    <x v="191"/>
    <d v="2026-01-29T00:00:00"/>
    <x v="11"/>
    <x v="3"/>
    <n v="192.95"/>
    <m/>
    <n v="0"/>
    <n v="10"/>
    <s v="B"/>
    <n v="5"/>
    <x v="1"/>
  </r>
  <r>
    <s v="Jan'26"/>
    <s v="401-25-119"/>
    <s v="AG"/>
    <s v="NORTH"/>
    <s v="M/s HIM Intratech Pvt"/>
    <s v="BLDG#"/>
    <s v="RSB"/>
    <s v="Lucknow - UP"/>
    <x v="145"/>
    <d v="2025-11-05T00:00:00"/>
    <x v="4"/>
    <x v="0"/>
    <n v="13.33"/>
    <m/>
    <n v="0"/>
    <n v="2"/>
    <s v="B"/>
    <n v="5"/>
    <x v="0"/>
  </r>
  <r>
    <s v="Jan'26"/>
    <s v="201-25-070"/>
    <s v="DS"/>
    <s v="WEST-I"/>
    <s v="M/s PHOENIX MECANO"/>
    <s v="Metering &amp; VCB Unit"/>
    <s v="Sunil Muthalik &amp; Associates"/>
    <s v="PIRANGUT, PUNE"/>
    <x v="200"/>
    <d v="2026-01-29T00:00:00"/>
    <x v="13"/>
    <x v="3"/>
    <n v="3.28"/>
    <m/>
    <n v="0"/>
    <n v="0"/>
    <s v="B"/>
    <n v="5"/>
    <x v="0"/>
  </r>
  <r>
    <s v="Jan'26"/>
    <s v="201-25-070"/>
    <s v="DS"/>
    <s v="WEST-I"/>
    <s v="M/s PHOENIX MECANO"/>
    <s v="EXPANSION BLDG"/>
    <s v="Sunil Muthalik &amp; Associates"/>
    <s v="PIRANGUT, PUNE"/>
    <x v="200"/>
    <d v="2026-01-29T00:00:00"/>
    <x v="13"/>
    <x v="3"/>
    <n v="4.45"/>
    <m/>
    <n v="0"/>
    <n v="0"/>
    <s v="B"/>
    <n v="5"/>
    <x v="0"/>
  </r>
  <r>
    <s v="Jan'26"/>
    <s v="201-25-070"/>
    <s v="DS"/>
    <s v="WEST-I"/>
    <s v="M/s PHOENIX MECANO"/>
    <s v="security cabin &amp; Canteen"/>
    <s v="Sunil Muthalik &amp; Associates"/>
    <s v="PIRANGUT, PUNE"/>
    <x v="200"/>
    <d v="2026-01-29T00:00:00"/>
    <x v="13"/>
    <x v="3"/>
    <n v="12.22"/>
    <m/>
    <n v="0"/>
    <n v="0"/>
    <s v="B"/>
    <n v="5"/>
    <x v="0"/>
  </r>
  <r>
    <s v="Jan'26"/>
    <s v="201-25-069"/>
    <s v="KD"/>
    <s v="WEST-I"/>
    <s v="M/s ANTARIKSH GROUP"/>
    <s v="BLOCK-B200"/>
    <s v="SACPL, MUMBAI"/>
    <s v="DAHOLE, BHIWANDI, MH"/>
    <x v="198"/>
    <d v="2026-01-29T00:00:00"/>
    <x v="22"/>
    <x v="3"/>
    <n v="795.25"/>
    <d v="2026-01-29T00:00:00"/>
    <n v="0"/>
    <n v="8"/>
    <s v="B"/>
    <n v="5"/>
    <x v="1"/>
  </r>
  <r>
    <s v="Jan'26"/>
    <s v="101-25-144"/>
    <s v="PP"/>
    <s v="CENTRAL"/>
    <s v="M/s SUYOG ELECTRICAL"/>
    <s v="MANUFACTURING UNIT"/>
    <s v="S &amp; T"/>
    <s v="SAVLI"/>
    <x v="201"/>
    <d v="2026-01-29T00:00:00"/>
    <x v="13"/>
    <x v="3"/>
    <n v="402.22"/>
    <d v="2026-01-29T00:00:00"/>
    <n v="0"/>
    <n v="2"/>
    <s v="B"/>
    <n v="5"/>
    <x v="0"/>
  </r>
  <r>
    <s v="Jan'26"/>
    <s v="501-25-055"/>
    <s v="ND"/>
    <s v="EAST"/>
    <s v="M/s NDR Logistics"/>
    <s v="# 01 Warehousing"/>
    <s v="Amtechnocon"/>
    <s v="Panchala, WB"/>
    <x v="194"/>
    <d v="2026-01-22T00:00:00"/>
    <x v="7"/>
    <x v="2"/>
    <n v="1631.59"/>
    <d v="2026-01-22T00:00:00"/>
    <n v="0"/>
    <n v="2"/>
    <s v="B"/>
    <n v="5"/>
    <x v="0"/>
  </r>
  <r>
    <s v="Jan'26"/>
    <s v="101-25-142"/>
    <s v="PT"/>
    <s v="CENTRAL"/>
    <s v="Rajoda Warehosuing"/>
    <s v="Small Warhouse"/>
    <s v="N/A"/>
    <s v="Rajoda, Bavla, Gujarat"/>
    <x v="202"/>
    <d v="2026-01-28T00:00:00"/>
    <x v="2"/>
    <x v="1"/>
    <n v="120.79"/>
    <m/>
    <n v="0"/>
    <n v="5"/>
    <s v="A"/>
    <n v="3"/>
    <x v="1"/>
  </r>
  <r>
    <s v="Jan'26"/>
    <s v="101-25-142"/>
    <s v="PT"/>
    <s v="CENTRAL"/>
    <s v="Rajoda Warehosuing"/>
    <s v="Big Warhosue"/>
    <s v="N/A"/>
    <s v="Rajoda, Bavla, Gujarat"/>
    <x v="202"/>
    <d v="2026-01-30T00:00:00"/>
    <x v="2"/>
    <x v="1"/>
    <n v="341.55"/>
    <m/>
    <n v="0"/>
    <n v="7"/>
    <s v="A"/>
    <n v="3"/>
    <x v="1"/>
  </r>
  <r>
    <s v="Jan'26"/>
    <s v="101-25-145"/>
    <s v="VK"/>
    <s v="CENTRAL"/>
    <s v="M/s KUVAR -SANAND"/>
    <s v="Warehouse"/>
    <s v="RP ENGINEERS AND CONSULTANTS"/>
    <s v="KUVAR -SANAND"/>
    <x v="200"/>
    <d v="2026-01-31T00:00:00"/>
    <x v="5"/>
    <x v="3"/>
    <n v="987.41"/>
    <d v="2026-01-31T00:00:00"/>
    <n v="0"/>
    <n v="2"/>
    <s v="B"/>
    <n v="5"/>
    <x v="0"/>
  </r>
  <r>
    <s v="Jan'26"/>
    <s v="401-25-157"/>
    <s v="SM"/>
    <s v="NORTH"/>
    <s v="M/s AMRIT BOTTLERS"/>
    <s v="BLDG# XX"/>
    <s v="Nirman consultants"/>
    <s v="Gorakhpur(U.P)"/>
    <x v="199"/>
    <d v="2026-01-31T00:00:00"/>
    <x v="9"/>
    <x v="3"/>
    <n v="4717"/>
    <d v="2026-01-31T00:00:00"/>
    <n v="0"/>
    <n v="3"/>
    <s v="D"/>
    <n v="10"/>
    <x v="0"/>
  </r>
  <r>
    <s v="Jan'26"/>
    <s v="401-25-156"/>
    <s v="SM"/>
    <s v="NORTH"/>
    <s v="M/s VAYDA OVERSEAS"/>
    <s v="textile unit"/>
    <s v="GHERZI engineering consultant pvt ltd"/>
    <s v="PANIPAT HARYANA"/>
    <x v="203"/>
    <d v="2026-01-31T00:00:00"/>
    <x v="25"/>
    <x v="1"/>
    <n v="1499.93"/>
    <d v="2026-02-03T00:00:00"/>
    <n v="0"/>
    <n v="0"/>
    <s v="B"/>
    <n v="5"/>
    <x v="0"/>
  </r>
  <r>
    <s v="Feb'26"/>
    <s v="401-25-126"/>
    <s v="SM"/>
    <s v="NORTH"/>
    <s v="SUBROS LTD"/>
    <s v="INDUSTRY"/>
    <s v="PANKAJ SANGWAN ASSOCIATES"/>
    <s v="KARSHANPURA (GJ)"/>
    <x v="158"/>
    <d v="2026-02-03T00:00:00"/>
    <x v="2"/>
    <x v="1"/>
    <n v="921.19"/>
    <m/>
    <n v="0"/>
    <n v="71"/>
    <s v="A"/>
    <n v="3"/>
    <x v="1"/>
  </r>
  <r>
    <s v="Jan'26"/>
    <s v="101-25-141"/>
    <s v="VK"/>
    <s v="CENTRAL"/>
    <s v="Tulsi tea"/>
    <s v="BLDG-02"/>
    <s v="N/A"/>
    <s v="Bavla, Ahmedabad"/>
    <x v="198"/>
    <d v="2026-01-28T00:00:00"/>
    <x v="2"/>
    <x v="1"/>
    <n v="64.22"/>
    <m/>
    <n v="0"/>
    <n v="7"/>
    <s v="B"/>
    <n v="5"/>
    <x v="1"/>
  </r>
  <r>
    <s v="Jan'26"/>
    <s v="101-25-141"/>
    <s v="VK"/>
    <s v="CENTRAL"/>
    <s v="Tulsi tea"/>
    <s v="BLDG-01"/>
    <s v="N/A"/>
    <s v="Bavla, Ahmedabad"/>
    <x v="198"/>
    <d v="2026-01-28T00:00:00"/>
    <x v="2"/>
    <x v="1"/>
    <n v="501.06"/>
    <m/>
    <n v="0"/>
    <n v="7"/>
    <s v="B"/>
    <n v="5"/>
    <x v="1"/>
  </r>
  <r>
    <s v="Feb'26"/>
    <s v="201-25-072"/>
    <s v="DS"/>
    <s v="WEST-I"/>
    <s v="M/s Randack Fasteners"/>
    <s v="FACTORY SHED"/>
    <s v="Axis Consultatnt"/>
    <s v="Pendhari, MH"/>
    <x v="203"/>
    <d v="2026-02-02T00:00:00"/>
    <x v="11"/>
    <x v="3"/>
    <n v="400.45"/>
    <d v="2026-02-02T00:00:00"/>
    <n v="0"/>
    <n v="2"/>
    <s v="B"/>
    <n v="5"/>
    <x v="0"/>
  </r>
  <r>
    <s v="Feb'26"/>
    <s v="401-25-163"/>
    <s v="AY"/>
    <s v="NORTH"/>
    <s v="M/s Pragati Infra"/>
    <s v="BLOCK-A"/>
    <s v="CORESCAPE DESIGN STUDIO LLP"/>
    <s v="Shemirpet ( Hyderabad)."/>
    <x v="200"/>
    <d v="2026-02-03T00:00:00"/>
    <x v="8"/>
    <x v="0"/>
    <n v="939.35"/>
    <m/>
    <n v="0"/>
    <n v="5"/>
    <s v="B"/>
    <n v="5"/>
    <x v="0"/>
  </r>
  <r>
    <s v="Feb'26"/>
    <s v="401-25-162"/>
    <s v="GC"/>
    <s v="NORTH"/>
    <s v="Ms Rockman industries ltd"/>
    <s v="BLDG A"/>
    <s v="N/A"/>
    <s v="Bhiwadi, Salarpur, Rj."/>
    <x v="200"/>
    <d v="2026-02-03T00:00:00"/>
    <x v="17"/>
    <x v="0"/>
    <n v="478.12"/>
    <m/>
    <n v="0"/>
    <n v="5"/>
    <s v="B"/>
    <n v="5"/>
    <x v="0"/>
  </r>
  <r>
    <s v="Feb'26"/>
    <s v="101-25-138"/>
    <s v="MS"/>
    <s v="CENTRAL"/>
    <s v="M/s LUXOR"/>
    <s v="BLDG# FACTORY"/>
    <s v="VMS"/>
    <s v="VITTHALAPUR"/>
    <x v="204"/>
    <d v="2026-02-03T00:00:00"/>
    <x v="9"/>
    <x v="3"/>
    <n v="1378"/>
    <m/>
    <n v="0"/>
    <n v="4"/>
    <s v="C"/>
    <n v="7"/>
    <x v="0"/>
  </r>
  <r>
    <s v="Feb'26"/>
    <s v="101-25-146"/>
    <s v="PT"/>
    <s v="CENTRAL"/>
    <s v="M/s Hi-Tech Projects"/>
    <s v="BLDG# XX"/>
    <s v="N/A"/>
    <s v="CHANGODAR GUJARAT"/>
    <x v="205"/>
    <d v="2026-02-24T00:00:00"/>
    <x v="9"/>
    <x v="3"/>
    <n v="144"/>
    <d v="2026-02-24T00:00:00"/>
    <n v="0"/>
    <n v="0"/>
    <s v="A"/>
    <n v="3"/>
    <x v="0"/>
  </r>
  <r>
    <s v="Feb'26"/>
    <s v="101-25-147"/>
    <s v="PT"/>
    <s v="CENTRAL"/>
    <s v="M/s Changodar Warehousing"/>
    <s v="BLDG-1"/>
    <s v="N/A"/>
    <s v="Changodar , Ahmedabad"/>
    <x v="203"/>
    <d v="2026-02-02T00:00:00"/>
    <x v="22"/>
    <x v="3"/>
    <n v="104.35"/>
    <d v="2026-02-02T00:00:00"/>
    <n v="0"/>
    <n v="2"/>
    <s v="B"/>
    <n v="5"/>
    <x v="0"/>
  </r>
  <r>
    <s v="Feb'26"/>
    <s v="201-25-071"/>
    <s v="DS"/>
    <s v="WEST-I"/>
    <s v="M/s JAI BHAGAWAN REALTIES"/>
    <s v="BLDG-D5"/>
    <s v="KK AND ASSOCIATES"/>
    <s v="VAHULI &amp; SAPE, BHIWANDI, MH"/>
    <x v="204"/>
    <d v="2026-02-04T00:00:00"/>
    <x v="22"/>
    <x v="3"/>
    <n v="210.42"/>
    <m/>
    <n v="0"/>
    <n v="5"/>
    <s v="B"/>
    <n v="5"/>
    <x v="0"/>
  </r>
  <r>
    <s v="Feb'26"/>
    <s v="401-25-146"/>
    <s v="SM"/>
    <s v="NORTH"/>
    <s v="NIDEC INDIA PRIVATE LTD"/>
    <s v="PIPE Rack"/>
    <s v="N/A"/>
    <s v="NEEMRANA (RJ)"/>
    <x v="177"/>
    <d v="2026-01-29T00:00:00"/>
    <x v="2"/>
    <x v="1"/>
    <n v="22.24"/>
    <m/>
    <n v="0"/>
    <n v="29"/>
    <s v="A"/>
    <n v="3"/>
    <x v="1"/>
  </r>
  <r>
    <s v="Feb'26"/>
    <s v="401-25-160"/>
    <s v="AY"/>
    <s v="NORTH"/>
    <s v="M/s ECR Buildtech Pvt. Ltd."/>
    <s v="Warehouse"/>
    <s v="Shilpkar"/>
    <s v="Neemrana ( RJ)."/>
    <x v="200"/>
    <d v="2026-02-05T00:00:00"/>
    <x v="8"/>
    <x v="0"/>
    <n v="132.49"/>
    <d v="2026-02-05T00:00:00"/>
    <n v="0"/>
    <n v="7"/>
    <s v="B"/>
    <n v="5"/>
    <x v="1"/>
  </r>
  <r>
    <s v="Feb'26"/>
    <s v="201-25-073"/>
    <s v="DS"/>
    <s v="WEST-I"/>
    <s v="M/s Automotive Manufacturers Pvt Ltd"/>
    <s v="RVSF Shed#2"/>
    <s v="Axis Consultant"/>
    <s v="Pendhri, Nagpur, MH"/>
    <x v="96"/>
    <d v="2025-08-29T00:00:00"/>
    <x v="5"/>
    <x v="3"/>
    <n v="127.89"/>
    <d v="2025-09-02T00:00:00"/>
    <n v="0"/>
    <n v="4"/>
    <s v="B"/>
    <n v="5"/>
    <x v="0"/>
  </r>
  <r>
    <s v="Feb'26"/>
    <s v="401-25-165"/>
    <s v="GC"/>
    <s v="NORTH"/>
    <s v="M/s PRJ-MES"/>
    <s v="HANGER"/>
    <s v="N/A"/>
    <s v="VISAKHAPATNAM"/>
    <x v="206"/>
    <d v="2026-02-06T00:00:00"/>
    <x v="8"/>
    <x v="0"/>
    <n v="720.21"/>
    <m/>
    <n v="0"/>
    <n v="3"/>
    <s v="B"/>
    <n v="5"/>
    <x v="0"/>
  </r>
  <r>
    <s v="Feb'26"/>
    <s v="501-25-061"/>
    <s v="JK"/>
    <s v="EAST"/>
    <s v="M/s JSW"/>
    <s v="OFFICE BLDG"/>
    <s v="N/A"/>
    <s v="ODISHA - PARADEEP"/>
    <x v="207"/>
    <d v="2026-02-06T00:00:00"/>
    <x v="23"/>
    <x v="2"/>
    <n v="400.38"/>
    <d v="2026-02-06T00:00:00"/>
    <n v="0"/>
    <n v="0"/>
    <s v="B"/>
    <n v="5"/>
    <x v="0"/>
  </r>
  <r>
    <s v="Feb'26"/>
    <s v="501-25-059"/>
    <s v="AM"/>
    <s v="EAST"/>
    <s v="M/s XSERV Metals Pvt Ltd"/>
    <s v="BLDG# 01-Manufacturing Unit"/>
    <s v="N/A"/>
    <s v="Keonjhar (Odisha)"/>
    <x v="208"/>
    <d v="2026-02-06T00:00:00"/>
    <x v="7"/>
    <x v="2"/>
    <n v="182.47"/>
    <d v="2026-02-06T00:00:00"/>
    <n v="0"/>
    <n v="2"/>
    <s v="B"/>
    <n v="5"/>
    <x v="0"/>
  </r>
  <r>
    <s v="Feb'26"/>
    <s v="501-25-059"/>
    <s v="AM"/>
    <s v="EAST"/>
    <s v="M/s XSERV Metals Pvt Ltd"/>
    <s v="Manufacturing Unit -BLDG# 02"/>
    <s v="N/A"/>
    <s v="Keonjhar (Odisha)"/>
    <x v="208"/>
    <d v="2026-02-06T00:00:00"/>
    <x v="7"/>
    <x v="2"/>
    <n v="52.88"/>
    <d v="2026-02-06T00:00:00"/>
    <n v="0"/>
    <n v="2"/>
    <s v="B"/>
    <n v="5"/>
    <x v="0"/>
  </r>
  <r>
    <s v="Feb'26"/>
    <s v="401-25-158"/>
    <s v="GC"/>
    <s v="NORTH"/>
    <s v="M/s JAKSON ENGINEERS LTD"/>
    <s v="FG WAREHOUSE"/>
    <s v="VMS"/>
    <s v="Maksi, Phase-2, Barandwa, Distt Ujjain"/>
    <x v="202"/>
    <d v="2026-02-07T00:00:00"/>
    <x v="24"/>
    <x v="0"/>
    <n v="859.48"/>
    <m/>
    <n v="0"/>
    <n v="15"/>
    <s v="B"/>
    <n v="5"/>
    <x v="1"/>
  </r>
  <r>
    <s v="Feb'26"/>
    <s v="401-25-158"/>
    <s v="GC"/>
    <s v="NORTH"/>
    <s v="M/s JAKSON ENGINEERS LTD"/>
    <s v="MODULE PLANT"/>
    <s v="VMS"/>
    <s v="Maksi, Phase-2, Barandwa, Distt Ujjain"/>
    <x v="202"/>
    <d v="2026-02-07T00:00:00"/>
    <x v="24"/>
    <x v="0"/>
    <n v="2060.69"/>
    <m/>
    <n v="0"/>
    <n v="15"/>
    <s v="C"/>
    <n v="7"/>
    <x v="1"/>
  </r>
  <r>
    <s v="Feb'26"/>
    <s v="401-25-158"/>
    <s v="GC"/>
    <s v="NORTH"/>
    <s v="M/s JAKSON ENGINEERS LTD"/>
    <s v="RM + FG"/>
    <s v="VMS"/>
    <s v="Maksi, Phase-2, Barandwa, Distt Ujjain"/>
    <x v="202"/>
    <d v="2026-02-07T00:00:00"/>
    <x v="17"/>
    <x v="0"/>
    <n v="1134.43"/>
    <m/>
    <n v="0"/>
    <n v="15"/>
    <s v="B"/>
    <n v="5"/>
    <x v="1"/>
  </r>
  <r>
    <s v="Feb'26"/>
    <s v="101-25-148"/>
    <s v="MS"/>
    <s v="CENTRAL"/>
    <s v="M/s Janshakti"/>
    <s v="BLDG-2WAREHOUSE"/>
    <s v="Sahyog design way"/>
    <s v="Bakrol"/>
    <x v="207"/>
    <d v="2026-02-09T00:00:00"/>
    <x v="13"/>
    <x v="3"/>
    <n v="47.51"/>
    <d v="2026-02-09T00:00:00"/>
    <n v="0"/>
    <n v="3"/>
    <s v="B"/>
    <n v="5"/>
    <x v="0"/>
  </r>
  <r>
    <s v="Feb'26"/>
    <s v="101-25-148"/>
    <s v="MS"/>
    <s v="CENTRAL"/>
    <s v="M/s Janshakti"/>
    <s v="BLDG-1WAREHOUSE"/>
    <s v="Sahyog design way"/>
    <s v="Bakrol"/>
    <x v="207"/>
    <d v="2026-02-09T00:00:00"/>
    <x v="13"/>
    <x v="3"/>
    <n v="144.18"/>
    <d v="2026-02-09T00:00:00"/>
    <n v="0"/>
    <n v="3"/>
    <s v="B"/>
    <n v="5"/>
    <x v="0"/>
  </r>
  <r>
    <s v="Feb'26"/>
    <s v="501-25-062"/>
    <s v="JK"/>
    <s v="EAST"/>
    <s v="M/s SHRIMALI ENTERPRISES LLP"/>
    <s v="SPORTS SHOE MANUFACTURING"/>
    <s v="PAAVANI DESIGNS"/>
    <s v="JODHPUR - RAJASTHAN"/>
    <x v="207"/>
    <d v="2026-02-09T00:00:00"/>
    <x v="23"/>
    <x v="2"/>
    <n v="101.14"/>
    <d v="2026-02-09T00:00:00"/>
    <n v="0"/>
    <n v="3"/>
    <s v="B"/>
    <n v="5"/>
    <x v="0"/>
  </r>
  <r>
    <s v="Feb'26"/>
    <s v="501-25-053"/>
    <s v="AM"/>
    <s v="EAST"/>
    <s v="M/s SHEETAL NATURALS"/>
    <s v="MANUFACTURING UNIT"/>
    <s v="SOLUTUS"/>
    <s v="GOWHATI, ASSAM"/>
    <x v="209"/>
    <d v="2025-12-23T00:00:00"/>
    <x v="23"/>
    <x v="2"/>
    <n v="153.69999999999999"/>
    <d v="2025-12-23T00:00:00"/>
    <n v="0"/>
    <n v="6"/>
    <s v="B"/>
    <n v="5"/>
    <x v="1"/>
  </r>
  <r>
    <s v="Feb'26"/>
    <s v="401-25-167"/>
    <s v="AY"/>
    <s v="NORTH"/>
    <s v="M/s Shri Gang Industries,"/>
    <s v="BLDG# 1"/>
    <s v="Munish and assocites"/>
    <s v="Sandila- U.P"/>
    <x v="210"/>
    <d v="2026-02-09T00:00:00"/>
    <x v="3"/>
    <x v="2"/>
    <n v="893.08"/>
    <d v="2026-02-09T00:00:00"/>
    <n v="0"/>
    <n v="2"/>
    <s v="B"/>
    <n v="5"/>
    <x v="0"/>
  </r>
  <r>
    <s v="Feb'26"/>
    <s v="101-25-151"/>
    <s v="VK"/>
    <s v="CENTRAL"/>
    <s v="M/s Servotech India Limited"/>
    <s v="storing seed"/>
    <s v="N/A"/>
    <s v="Thane, Maharastra"/>
    <x v="210"/>
    <d v="2026-02-10T00:00:00"/>
    <x v="22"/>
    <x v="3"/>
    <n v="173.75"/>
    <d v="2026-02-10T00:00:00"/>
    <n v="0"/>
    <n v="3"/>
    <s v="B"/>
    <n v="5"/>
    <x v="0"/>
  </r>
  <r>
    <s v="Feb'26"/>
    <s v="401-25-166"/>
    <s v="SM"/>
    <s v="NORTH"/>
    <s v="M/s SPM AUTO"/>
    <s v="MANUFACTURING UNIT"/>
    <s v="ADROIT GROW"/>
    <s v="TIJARA(RAJASTHAN)"/>
    <x v="211"/>
    <d v="2026-02-10T00:00:00"/>
    <x v="11"/>
    <x v="1"/>
    <n v="140.38999999999999"/>
    <d v="2026-02-10T00:00:00"/>
    <n v="0"/>
    <n v="5"/>
    <s v="B"/>
    <n v="5"/>
    <x v="0"/>
  </r>
  <r>
    <s v="Feb'26"/>
    <s v="401-25-161"/>
    <s v="AY"/>
    <s v="NORTH"/>
    <s v="M/s ECR Buildtech Pvt. Ltd."/>
    <s v="800 KV TEST LAB"/>
    <s v="VMS"/>
    <s v="MANEJA -GUJARAT"/>
    <x v="200"/>
    <d v="2026-02-10T00:00:00"/>
    <x v="23"/>
    <x v="2"/>
    <n v="342.86"/>
    <d v="2026-02-10T00:00:00"/>
    <n v="0"/>
    <n v="12"/>
    <s v="B"/>
    <n v="5"/>
    <x v="1"/>
  </r>
  <r>
    <s v="Feb'26"/>
    <s v="501-25-057"/>
    <s v="ND"/>
    <s v="EAST"/>
    <s v="NDR LOGISTICS"/>
    <s v="Warehousing -4"/>
    <s v="Amtechnocon"/>
    <s v="Panchala, WB"/>
    <x v="196"/>
    <d v="2026-01-28T00:00:00"/>
    <x v="23"/>
    <x v="2"/>
    <n v="323.5"/>
    <d v="2026-01-28T00:00:00"/>
    <n v="0"/>
    <n v="6"/>
    <s v="B"/>
    <n v="5"/>
    <x v="1"/>
  </r>
  <r>
    <s v="Feb'26"/>
    <s v="101-25-119"/>
    <s v="MS"/>
    <s v="CENTRAL"/>
    <s v="M/s ARVIND SMARTPLACE"/>
    <s v="PROPOSED WAREHOUSE-1"/>
    <s v="AXEES CONSULTANTS &amp; COLLABORATIVE DESIGN"/>
    <s v="Kochariya, Gujarat"/>
    <x v="199"/>
    <d v="2026-01-28T00:00:00"/>
    <x v="23"/>
    <x v="2"/>
    <n v="512.88"/>
    <d v="2026-01-28T00:00:00"/>
    <n v="0"/>
    <n v="0"/>
    <s v="B"/>
    <n v="5"/>
    <x v="0"/>
  </r>
  <r>
    <s v="Feb'26"/>
    <s v="101-25-132"/>
    <s v="VK"/>
    <s v="CENTRAL"/>
    <s v="M/s PRATHIBHA"/>
    <s v="Production Building-1"/>
    <s v="N/A"/>
    <s v="Indore, MP"/>
    <x v="179"/>
    <d v="2026-01-06T00:00:00"/>
    <x v="23"/>
    <x v="2"/>
    <n v="204.86"/>
    <d v="2026-01-06T00:00:00"/>
    <n v="0"/>
    <n v="4"/>
    <s v="B"/>
    <n v="5"/>
    <x v="0"/>
  </r>
  <r>
    <s v="Feb'26"/>
    <s v="101-25-149"/>
    <s v="PT"/>
    <s v="CENTRAL"/>
    <s v="M/s Rabatex Industries Pvt Ltd"/>
    <s v="MAIN PLANT BUILDING"/>
    <s v="UJB Consulatants"/>
    <s v="Chamla , Ahmedabad"/>
    <x v="212"/>
    <d v="2026-02-11T00:00:00"/>
    <x v="11"/>
    <x v="3"/>
    <n v="764.31"/>
    <d v="2026-02-11T00:00:00"/>
    <n v="0"/>
    <n v="1"/>
    <s v="B"/>
    <n v="5"/>
    <x v="0"/>
  </r>
  <r>
    <s v="Feb'26"/>
    <s v="101-25-124"/>
    <s v="MS"/>
    <s v="CENTRAL"/>
    <s v="M/s CELLO CONSUMER WARE PVT LTD"/>
    <s v="RACK STORAGE PRE ENGINEEREDDE"/>
    <s v="VMS ENGINEERING &amp; DESIGN SERVICES (P) LTD"/>
    <s v="FALNA , RAJASTHAN"/>
    <x v="173"/>
    <d v="2025-12-24T00:00:00"/>
    <x v="23"/>
    <x v="2"/>
    <n v="246.01"/>
    <d v="2025-12-24T00:00:00"/>
    <n v="0"/>
    <n v="2"/>
    <s v="B"/>
    <n v="5"/>
    <x v="0"/>
  </r>
  <r>
    <s v="Feb'26"/>
    <s v="501-25-033"/>
    <s v="JK"/>
    <s v="EAST"/>
    <s v="M/s IFGL Refractories Limited"/>
    <s v="Storage unit Phase-1"/>
    <s v="N/A"/>
    <s v="Rourkela, OD"/>
    <x v="110"/>
    <d v="2025-12-19T00:00:00"/>
    <x v="23"/>
    <x v="2"/>
    <n v="110.59"/>
    <m/>
    <n v="0"/>
    <n v="102"/>
    <s v="B"/>
    <n v="5"/>
    <x v="1"/>
  </r>
  <r>
    <s v="Feb'26"/>
    <s v="501-25-033"/>
    <s v="JK"/>
    <s v="EAST"/>
    <s v="M/s IFGL Refractories Limited"/>
    <s v="Production Unit - PHASE -2"/>
    <s v="N/A"/>
    <s v="Rourkela, OD"/>
    <x v="110"/>
    <d v="2025-12-19T00:00:00"/>
    <x v="23"/>
    <x v="2"/>
    <n v="207.27"/>
    <m/>
    <n v="0"/>
    <n v="102"/>
    <s v="B"/>
    <n v="5"/>
    <x v="1"/>
  </r>
  <r>
    <s v="Feb'26"/>
    <s v="101-25-117"/>
    <s v="MS"/>
    <s v="CENTRAL"/>
    <s v="SHREE AMBICA POLYMER PVT LTD"/>
    <s v="INDUSTRIAL SHED"/>
    <s v="N/A"/>
    <s v="N/A"/>
    <x v="165"/>
    <d v="2025-12-09T00:00:00"/>
    <x v="23"/>
    <x v="2"/>
    <n v="274.22000000000003"/>
    <d v="2025-12-09T00:00:00"/>
    <n v="0"/>
    <n v="6"/>
    <s v="B"/>
    <n v="5"/>
    <x v="1"/>
  </r>
  <r>
    <s v="Feb'26"/>
    <s v="401-25-169"/>
    <s v="AY"/>
    <s v="NORTH"/>
    <s v="SMCC(NSSI)"/>
    <s v="BLDG# 01"/>
    <s v="N/A"/>
    <s v="NEEMRANA"/>
    <x v="213"/>
    <d v="2026-02-11T00:00:00"/>
    <x v="24"/>
    <x v="0"/>
    <n v="370.68"/>
    <m/>
    <n v="0"/>
    <n v="2"/>
    <s v="B"/>
    <n v="5"/>
    <x v="0"/>
  </r>
  <r>
    <s v="Feb'26"/>
    <s v="401-25-172"/>
    <s v="AY"/>
    <s v="NORTH"/>
    <s v="M/s NEEL AUTO PRIVATE LTD"/>
    <s v="BLDG# 1"/>
    <s v="Hosur-TN"/>
    <s v="Skeleton Consultant Pvt. Ltd."/>
    <x v="214"/>
    <d v="2026-02-12T00:00:00"/>
    <x v="3"/>
    <x v="2"/>
    <n v="566.17999999999995"/>
    <d v="2026-02-12T00:00:00"/>
    <n v="0"/>
    <n v="1"/>
    <s v="B"/>
    <n v="5"/>
    <x v="0"/>
  </r>
  <r>
    <s v="Feb'26"/>
    <s v="401-25-164"/>
    <s v="AG"/>
    <s v="NORTH"/>
    <s v="M/s STEEL STRIPS WHEELS LIMITED"/>
    <s v="Industrial building"/>
    <s v="N/A"/>
    <s v="Dappar, Mohali, Punjab"/>
    <x v="212"/>
    <d v="2026-02-12T00:00:00"/>
    <x v="17"/>
    <x v="0"/>
    <n v="196.1"/>
    <d v="2026-02-12T00:00:00"/>
    <n v="0"/>
    <n v="2"/>
    <s v="B"/>
    <n v="5"/>
    <x v="0"/>
  </r>
  <r>
    <s v="Feb'26"/>
    <s v="101-25-047"/>
    <s v="PP"/>
    <s v="CENTRAL"/>
    <s v="M/s ANKIT PATEL"/>
    <s v="BLDG# XX"/>
    <s v="N/A"/>
    <s v="NAVSARI"/>
    <x v="215"/>
    <d v="2026-02-12T00:00:00"/>
    <x v="9"/>
    <x v="3"/>
    <n v="370"/>
    <m/>
    <n v="0"/>
    <n v="0"/>
    <s v="B"/>
    <n v="5"/>
    <x v="0"/>
  </r>
  <r>
    <s v="Feb'26"/>
    <s v="501-25-060"/>
    <s v="AM"/>
    <s v="EAST"/>
    <s v="CTC Praezision"/>
    <s v="Manufacturing Unit"/>
    <s v="Nalin Goel &amp; Associates"/>
    <s v="Adityapur (Jharkhand)"/>
    <x v="213"/>
    <d v="2026-02-12T00:00:00"/>
    <x v="23"/>
    <x v="2"/>
    <n v="158.41999999999999"/>
    <d v="2026-02-12T00:00:00"/>
    <n v="0"/>
    <n v="3"/>
    <s v="B"/>
    <n v="5"/>
    <x v="0"/>
  </r>
  <r>
    <s v="Feb'26"/>
    <s v="101-25-137"/>
    <s v="MM"/>
    <s v="CENTRAL"/>
    <s v="M/s HIM CAST"/>
    <s v="WAREHOUSE"/>
    <s v="S&amp;T"/>
    <s v="HALOL"/>
    <x v="189"/>
    <d v="2026-01-20T00:00:00"/>
    <x v="13"/>
    <x v="3"/>
    <n v="949.41"/>
    <m/>
    <n v="0"/>
    <n v="8"/>
    <s v="B"/>
    <n v="5"/>
    <x v="1"/>
  </r>
  <r>
    <s v="Feb'26"/>
    <s v="201-25-037"/>
    <s v="DS"/>
    <s v="WEST-I"/>
    <s v="BACHUBHAI CHAIRS"/>
    <s v="N/A"/>
    <s v="N/A"/>
    <s v="N/A"/>
    <x v="104"/>
    <d v="2025-09-01T00:00:00"/>
    <x v="13"/>
    <x v="3"/>
    <n v="151.21799999999999"/>
    <m/>
    <n v="0"/>
    <n v="0"/>
    <s v="B"/>
    <n v="5"/>
    <x v="0"/>
  </r>
  <r>
    <s v="Feb'26"/>
    <s v="401-25-171"/>
    <s v="GC"/>
    <s v="NORTH"/>
    <s v="M/s Welspun"/>
    <s v="BLDG# 01 Wareehouse 1"/>
    <s v="N/A"/>
    <s v="Tampa-Florida-USA"/>
    <x v="214"/>
    <d v="2026-02-12T00:00:00"/>
    <x v="7"/>
    <x v="0"/>
    <n v="2147.38"/>
    <d v="2026-02-13T00:00:00"/>
    <n v="0"/>
    <n v="1"/>
    <s v="B"/>
    <n v="5"/>
    <x v="0"/>
  </r>
  <r>
    <s v="Feb'26"/>
    <s v="401-25-171"/>
    <s v="GC"/>
    <s v="NORTH"/>
    <s v="M/s Welspun"/>
    <s v="BLDG# 01 Wareehouse 2"/>
    <s v="N/A"/>
    <s v="Tampa-Florida-USA"/>
    <x v="214"/>
    <d v="2026-02-13T00:00:00"/>
    <x v="7"/>
    <x v="0"/>
    <n v="1946.11"/>
    <d v="2026-02-13T00:00:00"/>
    <n v="0"/>
    <n v="2"/>
    <s v="B"/>
    <n v="5"/>
    <x v="0"/>
  </r>
  <r>
    <s v="Feb'26"/>
    <s v="201-25-051"/>
    <s v="KD"/>
    <s v="WEST-I"/>
    <s v="M/s Kilburn Engineering Ltd"/>
    <s v="Manufacturing Unit"/>
    <s v="Designers Consultancy Services"/>
    <s v="Bhiwandi MIDC, Bhiwandi, MH"/>
    <x v="144"/>
    <d v="2025-11-06T00:00:00"/>
    <x v="22"/>
    <x v="3"/>
    <n v="561.32000000000005"/>
    <d v="2025-11-06T00:00:00"/>
    <n v="0"/>
    <n v="5"/>
    <s v="B"/>
    <n v="5"/>
    <x v="0"/>
  </r>
  <r>
    <s v="Feb'26"/>
    <s v="401-25-141"/>
    <s v="AG"/>
    <s v="NORTH"/>
    <s v="M/s jsk Ropeplast Ind Pvt"/>
    <s v="BLDG# 01"/>
    <s v="N/A"/>
    <s v="Vapi GJ"/>
    <x v="216"/>
    <d v="2026-02-12T00:00:00"/>
    <x v="24"/>
    <x v="0"/>
    <n v="566.92999999999995"/>
    <d v="2026-02-12T00:00:00"/>
    <n v="0"/>
    <n v="63"/>
    <s v="B"/>
    <n v="5"/>
    <x v="1"/>
  </r>
  <r>
    <s v="Feb'26"/>
    <s v="401-25-173"/>
    <s v="AY"/>
    <s v="NORTH"/>
    <s v="SMCC(Astemo)"/>
    <s v="Product Storage"/>
    <s v="N/A"/>
    <s v="NEEMRANA"/>
    <x v="217"/>
    <d v="2026-02-13T00:00:00"/>
    <x v="8"/>
    <x v="0"/>
    <n v="53.16"/>
    <m/>
    <n v="0"/>
    <n v="0"/>
    <s v="B"/>
    <n v="5"/>
    <x v="0"/>
  </r>
  <r>
    <s v="Feb'26"/>
    <s v="401-25-173"/>
    <s v="AY"/>
    <s v="NORTH"/>
    <s v="SMCC(Astemo)"/>
    <s v="ABS"/>
    <s v="N/A"/>
    <s v="NEEMRANA"/>
    <x v="217"/>
    <d v="2026-02-13T00:00:00"/>
    <x v="8"/>
    <x v="0"/>
    <n v="30.4"/>
    <m/>
    <n v="0"/>
    <n v="0"/>
    <s v="B"/>
    <n v="5"/>
    <x v="0"/>
  </r>
  <r>
    <s v="Feb'26"/>
    <s v="401-25-173"/>
    <s v="AY"/>
    <s v="NORTH"/>
    <s v="SMCC(Astemo)"/>
    <s v="Parts Storage"/>
    <s v="N/A"/>
    <s v="NEEMRANA"/>
    <x v="217"/>
    <d v="2026-02-13T00:00:00"/>
    <x v="8"/>
    <x v="0"/>
    <n v="65.48"/>
    <m/>
    <n v="0"/>
    <n v="0"/>
    <s v="B"/>
    <n v="5"/>
    <x v="0"/>
  </r>
  <r>
    <s v="Feb'26"/>
    <s v="401-25-170"/>
    <s v="GC"/>
    <s v="NORTH"/>
    <s v="M/s Rockman industries ltd"/>
    <s v="BLDG# 1 LPDC building"/>
    <s v="Besten"/>
    <s v="Cheyyar"/>
    <x v="213"/>
    <d v="2026-02-18T00:00:00"/>
    <x v="3"/>
    <x v="0"/>
    <n v="168.75"/>
    <d v="2026-02-18T00:00:00"/>
    <n v="0"/>
    <n v="9"/>
    <s v="B"/>
    <n v="5"/>
    <x v="1"/>
  </r>
  <r>
    <s v="Feb'26"/>
    <s v="401-25-170"/>
    <s v="GC"/>
    <s v="NORTH"/>
    <s v="M/s Rockman industries ltd"/>
    <s v="BLDG# 2 (Machine Shop Expansion"/>
    <s v="Besten"/>
    <s v="Cheyyar"/>
    <x v="213"/>
    <d v="2026-02-18T00:00:00"/>
    <x v="3"/>
    <x v="0"/>
    <n v="173.82"/>
    <d v="2026-02-18T00:00:00"/>
    <n v="0"/>
    <n v="9"/>
    <s v="B"/>
    <n v="5"/>
    <x v="1"/>
  </r>
  <r>
    <s v="Feb'26"/>
    <s v="101-25-153"/>
    <s v="PT"/>
    <s v="CENTRAL"/>
    <s v="M/s RABATEX"/>
    <s v="BLDG# XX"/>
    <s v="NIRMAN CONSULTANTS"/>
    <s v="Lucknow"/>
    <x v="218"/>
    <d v="2026-02-18T00:00:00"/>
    <x v="9"/>
    <x v="3"/>
    <n v="450"/>
    <d v="2026-02-18T00:00:00"/>
    <n v="0"/>
    <n v="0"/>
    <s v="B"/>
    <n v="5"/>
    <x v="0"/>
  </r>
  <r>
    <s v="Feb'26"/>
    <s v="401-25-145"/>
    <s v="GC"/>
    <s v="NORTH"/>
    <s v="M/s NSC-MES"/>
    <s v="Role Equip Hangar BLDG"/>
    <s v="MES"/>
    <s v="GURDASPUR (Punjab)"/>
    <x v="173"/>
    <d v="2026-02-19T00:00:00"/>
    <x v="0"/>
    <x v="0"/>
    <n v="63.41"/>
    <m/>
    <n v="0"/>
    <n v="59"/>
    <s v="C"/>
    <n v="7"/>
    <x v="1"/>
  </r>
  <r>
    <s v="Feb'26"/>
    <s v="401-25-145"/>
    <s v="GC"/>
    <s v="NORTH"/>
    <s v="M/s NSC-MES"/>
    <s v="WSI FLt Hangar BLDG"/>
    <s v="MES"/>
    <s v="GURDASPUR (Punjab)"/>
    <x v="173"/>
    <d v="2026-02-19T00:00:00"/>
    <x v="0"/>
    <x v="0"/>
    <n v="386.95"/>
    <m/>
    <n v="0"/>
    <n v="59"/>
    <s v="B"/>
    <n v="5"/>
    <x v="1"/>
  </r>
  <r>
    <s v="Feb'26"/>
    <s v="401-25-159"/>
    <s v="GC"/>
    <s v="NORTH"/>
    <s v="M/s Gopal MES"/>
    <s v="Hangar BLDG"/>
    <s v="MES"/>
    <s v="Bangalore"/>
    <x v="176"/>
    <d v="2026-02-19T00:00:00"/>
    <x v="0"/>
    <x v="0"/>
    <n v="429.38"/>
    <m/>
    <n v="0"/>
    <n v="54"/>
    <s v="B"/>
    <n v="5"/>
    <x v="1"/>
  </r>
  <r>
    <s v="Feb'26"/>
    <s v="401-25-174"/>
    <s v="AY"/>
    <s v="NORTH"/>
    <s v="SMCC(Daiichi)"/>
    <s v="FACTORY BUILDING"/>
    <s v="N/A"/>
    <s v="NEEMRANA"/>
    <x v="219"/>
    <d v="2026-02-19T00:00:00"/>
    <x v="24"/>
    <x v="0"/>
    <n v="305.74"/>
    <m/>
    <n v="0"/>
    <n v="3"/>
    <s v="B"/>
    <n v="5"/>
    <x v="0"/>
  </r>
  <r>
    <s v="Feb'26"/>
    <s v="501-25-063"/>
    <s v="AM"/>
    <s v="EAST"/>
    <s v="M/s Swastika Pvt Ltd"/>
    <s v="BLDG# Warehouse"/>
    <s v="N/A"/>
    <s v="Gurap (West Bengal)"/>
    <x v="218"/>
    <d v="2026-02-19T00:00:00"/>
    <x v="3"/>
    <x v="2"/>
    <n v="856.2"/>
    <d v="2026-02-19T00:00:00"/>
    <n v="0"/>
    <n v="1"/>
    <s v="B"/>
    <n v="5"/>
    <x v="0"/>
  </r>
  <r>
    <s v="Feb'26"/>
    <s v="101-25-152"/>
    <s v="PT"/>
    <s v="CENTRAL"/>
    <s v="M/s IRM OFFSHORE AND MARINE ENGINEERS PVT LTD"/>
    <s v="Central Mixing Banbury"/>
    <s v="DG Consultants"/>
    <s v="Saroda, Gujarat"/>
    <x v="220"/>
    <d v="2026-02-20T00:00:00"/>
    <x v="13"/>
    <x v="3"/>
    <n v="716.87"/>
    <d v="2026-02-20T00:00:00"/>
    <n v="0"/>
    <n v="3"/>
    <s v="B"/>
    <n v="5"/>
    <x v="0"/>
  </r>
  <r>
    <s v="Feb'26"/>
    <s v="101-25-152"/>
    <s v="PT"/>
    <s v="CENTRAL"/>
    <s v="M/s IRM OFFSHORE AND MARINE ENGINEERS PVT LTD"/>
    <s v="factory - Module Storage"/>
    <s v="DG Consultants"/>
    <s v="Saroda, Gujarat"/>
    <x v="220"/>
    <d v="2026-02-20T00:00:00"/>
    <x v="22"/>
    <x v="3"/>
    <n v="204.83"/>
    <d v="2026-02-20T00:00:00"/>
    <n v="0"/>
    <n v="3"/>
    <s v="B"/>
    <n v="5"/>
    <x v="0"/>
  </r>
  <r>
    <s v="Feb'26"/>
    <s v="101-25-152"/>
    <s v="PT"/>
    <s v="CENTRAL"/>
    <s v="M/s IRM OFFSHORE AND MARINE ENGINEERS PVT LTD"/>
    <s v="Central Mixing Banbury"/>
    <s v="DG Consultants"/>
    <s v="Saroda, Gujarat"/>
    <x v="220"/>
    <d v="2026-02-20T00:00:00"/>
    <x v="22"/>
    <x v="3"/>
    <n v="531.67999999999995"/>
    <d v="2026-02-20T00:00:00"/>
    <n v="0"/>
    <n v="3"/>
    <s v="B"/>
    <n v="5"/>
    <x v="0"/>
  </r>
  <r>
    <s v="Feb'26"/>
    <s v="101-25-154"/>
    <s v="VK"/>
    <s v="CENTRAL"/>
    <s v="M/s Jindal Saw Limited,"/>
    <s v="PEB SHED"/>
    <s v="N/A"/>
    <s v="Mundra, Kutch"/>
    <x v="221"/>
    <d v="2026-02-23T00:00:00"/>
    <x v="11"/>
    <x v="3"/>
    <n v="293.41000000000003"/>
    <d v="2026-02-24T00:00:00"/>
    <n v="0"/>
    <n v="2"/>
    <s v="B"/>
    <n v="5"/>
    <x v="0"/>
  </r>
  <r>
    <s v="Feb'26"/>
    <s v="401-25-176"/>
    <s v="GC"/>
    <s v="NORTH"/>
    <s v="M/s SK Traders (Military Engineer Services)"/>
    <s v="WAREHOUSE"/>
    <s v="N/A"/>
    <s v="Vadodara, Gujarat."/>
    <x v="160"/>
    <d v="2026-02-23T00:00:00"/>
    <x v="1"/>
    <x v="1"/>
    <n v="289.77999999999997"/>
    <m/>
    <n v="0"/>
    <n v="90"/>
    <s v="B"/>
    <n v="5"/>
    <x v="1"/>
  </r>
  <r>
    <s v="Feb'26"/>
    <s v="201-25-074"/>
    <s v="SP"/>
    <s v="WEST-I"/>
    <s v="M/s VALUE SPACES"/>
    <s v="WH# 19 - Warehouse"/>
    <s v="AEDBM CONSULTANTS PRIVATE LIMITED, BANGALORE"/>
    <s v="Polivakkam, Chennai"/>
    <x v="219"/>
    <d v="2026-02-23T00:00:00"/>
    <x v="7"/>
    <x v="2"/>
    <n v="380.96"/>
    <d v="2026-02-23T00:00:00"/>
    <n v="0"/>
    <n v="7"/>
    <s v="B"/>
    <n v="5"/>
    <x v="1"/>
  </r>
  <r>
    <s v="Feb'26"/>
    <s v="201-25-074"/>
    <s v="SP"/>
    <s v="WEST-I"/>
    <s v="M/s VALUE SPACES"/>
    <s v="WH# 09 - Warehouse"/>
    <s v="AEDBM CONSULTANTS PRIVATE LIMITED, BANGALORE"/>
    <s v="Polivakkam, Chennai"/>
    <x v="219"/>
    <d v="2026-02-23T00:00:00"/>
    <x v="7"/>
    <x v="2"/>
    <n v="271.86"/>
    <d v="2026-02-23T00:00:00"/>
    <n v="0"/>
    <n v="7"/>
    <s v="B"/>
    <n v="5"/>
    <x v="1"/>
  </r>
  <r>
    <s v="Feb'26"/>
    <s v="201-25-074"/>
    <s v="SP"/>
    <s v="WEST-I"/>
    <s v="M/s VALUE SPACES"/>
    <s v="WAREHOUSE-10"/>
    <s v="AEDBM CONSULTANTS PRIVATE LIMITED, BANGALORE"/>
    <s v="Polivakkam, Chennai"/>
    <x v="219"/>
    <d v="2026-02-23T00:00:00"/>
    <x v="23"/>
    <x v="2"/>
    <n v="653.47"/>
    <d v="2026-02-23T00:00:00"/>
    <n v="0"/>
    <n v="7"/>
    <s v="B"/>
    <n v="5"/>
    <x v="1"/>
  </r>
  <r>
    <s v="Feb'26"/>
    <s v="201-25-074"/>
    <s v="SP"/>
    <s v="WEST-I"/>
    <s v="M/s VALUE SPACES"/>
    <s v="WAREHOUSE-11"/>
    <s v="AEDBM CONSULTANTS PRIVATE LIMITED, BANGALORE"/>
    <s v="Polivakkam, Chennai"/>
    <x v="219"/>
    <d v="2026-02-23T00:00:00"/>
    <x v="23"/>
    <x v="2"/>
    <n v="861.47"/>
    <d v="2026-02-23T00:00:00"/>
    <n v="0"/>
    <n v="7"/>
    <s v="B"/>
    <n v="5"/>
    <x v="1"/>
  </r>
  <r>
    <s v="Feb'26"/>
    <s v="201-25-074"/>
    <s v="SP"/>
    <s v="WEST-I"/>
    <s v="M/s VALUE SPACES"/>
    <s v="WAREHOUSE-12"/>
    <s v="AEDBM CONSULTANTS PRIVATE LIMITED, BANGALORE"/>
    <s v="Polivakkam, Chennai"/>
    <x v="219"/>
    <d v="2026-02-23T00:00:00"/>
    <x v="23"/>
    <x v="2"/>
    <n v="1002.03"/>
    <d v="2026-02-23T00:00:00"/>
    <n v="0"/>
    <n v="7"/>
    <s v="B"/>
    <n v="5"/>
    <x v="1"/>
  </r>
  <r>
    <s v="Feb'26"/>
    <s v="201-25-076"/>
    <s v="KD"/>
    <s v="WEST-I"/>
    <s v="M/s Horizon Industrial Parks Pvt Ltd"/>
    <s v="Warehouse"/>
    <s v="Bracedge Engineers LLP"/>
    <s v="Bhiwandi, MH"/>
    <x v="222"/>
    <d v="2026-02-25T00:00:00"/>
    <x v="5"/>
    <x v="3"/>
    <n v="1253.75"/>
    <d v="2026-02-24T00:00:00"/>
    <n v="0"/>
    <n v="6"/>
    <s v="B"/>
    <n v="5"/>
    <x v="1"/>
  </r>
  <r>
    <s v="Feb'26"/>
    <s v="501-25-064"/>
    <s v="ND"/>
    <s v="EAST"/>
    <s v="M/s JSW Paradip"/>
    <s v="Manufacturing Unit"/>
    <s v="N/A"/>
    <s v="Tulshiberial- Howrah"/>
    <x v="223"/>
    <d v="2026-02-25T00:00:00"/>
    <x v="23"/>
    <x v="2"/>
    <n v="1381.54"/>
    <d v="2026-02-25T00:00:00"/>
    <n v="0"/>
    <n v="3"/>
    <s v="B"/>
    <n v="5"/>
    <x v="0"/>
  </r>
  <r>
    <s v="Feb'26"/>
    <s v="301-25-033"/>
    <s v="OD"/>
    <s v="WEST-II"/>
    <s v="Ramjidas Construction"/>
    <s v="BLDG# 01"/>
    <s v="N/A"/>
    <s v="Nashik"/>
    <x v="224"/>
    <d v="2026-02-25T00:00:00"/>
    <x v="24"/>
    <x v="0"/>
    <n v="29.06"/>
    <d v="2026-02-25T00:00:00"/>
    <n v="0"/>
    <n v="5"/>
    <s v="B"/>
    <n v="5"/>
    <x v="0"/>
  </r>
  <r>
    <s v="Feb'26"/>
    <s v="201-25-078"/>
    <s v="KD"/>
    <s v="WEST-I"/>
    <s v="M/s HORIZON INDUSTRIAL PARK PVT LTD - BLOCK-L"/>
    <s v="BLDG-L"/>
    <s v="Bracedge Engineers LLP"/>
    <s v="Bilaspur, Haryana"/>
    <x v="221"/>
    <d v="2026-02-26T00:00:00"/>
    <x v="22"/>
    <x v="3"/>
    <n v="1017"/>
    <d v="2026-02-26T00:00:00"/>
    <n v="0"/>
    <n v="5"/>
    <s v="B"/>
    <n v="5"/>
    <x v="0"/>
  </r>
  <r>
    <s v="Feb'26"/>
    <s v="201-BQ25-051"/>
    <s v="DS"/>
    <s v="WEST-I"/>
    <s v="M/s Ascendas Firstspace Development Management Pvt.Ltd."/>
    <s v="BLDG-D06"/>
    <s v="EPITOME Consultancy services pvt.Ltd."/>
    <s v="Thoranahalli - Bengaluru"/>
    <x v="220"/>
    <d v="2026-02-26T00:00:00"/>
    <x v="22"/>
    <x v="3"/>
    <n v="892"/>
    <m/>
    <n v="0"/>
    <n v="9"/>
    <s v="B"/>
    <n v="5"/>
    <x v="1"/>
  </r>
  <r>
    <s v="Feb'26"/>
    <s v="201-25-077"/>
    <s v="KD"/>
    <s v="WEST-I"/>
    <s v="M/s Horizon Industrial Parks Pvt Ltd"/>
    <s v="Block E - Warehouse"/>
    <s v="Bracedge Engineers LLP"/>
    <s v="Bhiwandi, MH"/>
    <x v="222"/>
    <d v="2026-02-25T00:00:00"/>
    <x v="5"/>
    <x v="3"/>
    <n v="1313.87"/>
    <d v="2026-02-26T00:00:00"/>
    <n v="0"/>
    <n v="6"/>
    <s v="B"/>
    <n v="5"/>
    <x v="1"/>
  </r>
  <r>
    <s v="Feb'26"/>
    <s v="201-25-079"/>
    <s v="DS"/>
    <s v="WEST-I"/>
    <s v="M/s LODHA INDUSTRIAL AND LOGISTICS PARK"/>
    <s v="BLDG# B06"/>
    <s v="RSB ARCH PROJECT CONSULTANTS PVT LTD"/>
    <s v="EZHICHUR, ORAGADAM"/>
    <x v="225"/>
    <d v="2026-02-26T00:00:00"/>
    <x v="11"/>
    <x v="3"/>
    <n v="840.61"/>
    <d v="2026-02-26T00:00:00"/>
    <n v="0"/>
    <n v="3"/>
    <s v="B"/>
    <n v="5"/>
    <x v="0"/>
  </r>
  <r>
    <s v="Feb'26"/>
    <s v="201-25-079"/>
    <s v="DS"/>
    <s v="WEST-I"/>
    <s v="M/s LODHA INDUSTRIAL AND LOGISTICS PARK"/>
    <s v="BLDG# B07"/>
    <s v="RSB ARCH PROJECT CONSULTANTS PVT LTD"/>
    <s v="EZHICHUR, ORAGADAM"/>
    <x v="225"/>
    <d v="2026-02-26T00:00:00"/>
    <x v="11"/>
    <x v="3"/>
    <n v="510.39"/>
    <d v="2026-02-26T00:00:00"/>
    <n v="0"/>
    <n v="3"/>
    <s v="B"/>
    <n v="5"/>
    <x v="0"/>
  </r>
  <r>
    <s v="Feb'26"/>
    <s v="501-25-065"/>
    <s v="JK"/>
    <s v="EAST"/>
    <s v="M/s JSL"/>
    <s v="Storage unit"/>
    <s v="N/A"/>
    <s v="jajpur (Odisha)"/>
    <x v="226"/>
    <d v="2026-02-27T00:00:00"/>
    <x v="2"/>
    <x v="2"/>
    <n v="69.37"/>
    <d v="2026-02-27T00:00:00"/>
    <n v="0"/>
    <n v="1"/>
    <s v="A"/>
    <n v="3"/>
    <x v="0"/>
  </r>
  <r>
    <s v="Mar'26"/>
    <s v="401-25-186"/>
    <s v="AY"/>
    <s v="NORTH"/>
    <s v="M/s HOUSE OF HIRANANDI"/>
    <s v="BLDG# 03"/>
    <s v="RSB ARC PROJECT"/>
    <s v="CHENNAI"/>
    <x v="227"/>
    <d v="2026-03-03T00:00:00"/>
    <x v="25"/>
    <x v="0"/>
    <n v="270.64"/>
    <m/>
    <n v="0"/>
    <n v="6"/>
    <s v="B"/>
    <n v="5"/>
    <x v="1"/>
  </r>
  <r>
    <s v="Mar'26"/>
    <s v="101-BQ25-002"/>
    <s v="VK"/>
    <s v="CENTRAL"/>
    <s v="M/s CMR ECO ALUMINUM PRIVATE LIMITED"/>
    <s v="Warehouse"/>
    <s v="N/A"/>
    <s v="Tirupati"/>
    <x v="228"/>
    <d v="2026-03-03T00:00:00"/>
    <x v="5"/>
    <x v="3"/>
    <n v="389.62"/>
    <m/>
    <n v="0"/>
    <n v="1"/>
    <s v="B"/>
    <n v="5"/>
    <x v="0"/>
  </r>
  <r>
    <s v="Mar'26"/>
    <s v="401-25-177"/>
    <s v="GC"/>
    <s v="NORTH"/>
    <s v="M/s SD Intenational"/>
    <s v="BLDG# A"/>
    <s v="Besten"/>
    <s v="Gorakhpur, UP"/>
    <x v="223"/>
    <d v="2026-03-04T00:00:00"/>
    <x v="7"/>
    <x v="2"/>
    <n v="2172.96"/>
    <d v="2026-03-04T00:00:00"/>
    <n v="0"/>
    <n v="10"/>
    <s v="C"/>
    <n v="7"/>
    <x v="1"/>
  </r>
  <r>
    <s v="Mar'26"/>
    <s v="201-BQ25-053"/>
    <s v="PG"/>
    <s v="WEST-I"/>
    <s v="M/s Ocean Lifespace"/>
    <s v="MET Factory"/>
    <s v="N/A"/>
    <s v="Ahmedabad"/>
    <x v="228"/>
    <d v="2026-03-03T00:00:00"/>
    <x v="5"/>
    <x v="3"/>
    <n v="910.51"/>
    <d v="2026-03-05T00:00:00"/>
    <n v="0"/>
    <n v="1"/>
    <s v="B"/>
    <n v="5"/>
    <x v="0"/>
  </r>
  <r>
    <s v="Mar'26"/>
    <s v="401-25-188"/>
    <s v="AG"/>
    <s v="NORTH"/>
    <s v="M/s Dorset"/>
    <s v="Production Unit"/>
    <s v="N/A"/>
    <s v="Binola, Gurgaon"/>
    <x v="229"/>
    <d v="2026-03-04T00:00:00"/>
    <x v="15"/>
    <x v="0"/>
    <n v="32.340000000000003"/>
    <d v="2026-03-04T00:00:00"/>
    <n v="0"/>
    <n v="5"/>
    <s v="B"/>
    <n v="5"/>
    <x v="0"/>
  </r>
  <r>
    <s v="Mar'26"/>
    <s v="401-25-187"/>
    <s v="AG"/>
    <s v="NORTH"/>
    <s v="M/s NuVoco"/>
    <s v="AFR SHED"/>
    <s v="N/A"/>
    <s v="Chittorgarh"/>
    <x v="200"/>
    <d v="2026-01-31T00:00:00"/>
    <x v="15"/>
    <x v="0"/>
    <n v="123.31"/>
    <m/>
    <n v="0"/>
    <n v="2"/>
    <s v="B"/>
    <n v="5"/>
    <x v="0"/>
  </r>
  <r>
    <s v="Mar'26"/>
    <s v="401-25-189"/>
    <s v="MS"/>
    <s v="CENTRAL"/>
    <s v="M/s Rockson Projects"/>
    <s v="MANUFACTURING UNIT"/>
    <s v="ADROIT GROW"/>
    <s v="Jhajjar (Haryana)"/>
    <x v="230"/>
    <d v="2026-03-06T00:00:00"/>
    <x v="2"/>
    <x v="1"/>
    <n v="474.15"/>
    <d v="2026-03-07T00:00:00"/>
    <n v="0"/>
    <n v="3"/>
    <s v="B"/>
    <n v="5"/>
    <x v="0"/>
  </r>
  <r>
    <s v="Mar'26"/>
    <s v="401-25-175"/>
    <s v="AY"/>
    <s v="NORTH"/>
    <s v="M/s House of Hiranandani"/>
    <s v="Warehouse"/>
    <s v="RSB Arch project consultant"/>
    <s v="Kiloy, Kanchipuram"/>
    <x v="219"/>
    <d v="2026-03-06T00:00:00"/>
    <x v="8"/>
    <x v="0"/>
    <n v="769.92"/>
    <m/>
    <n v="0"/>
    <n v="18"/>
    <s v="B"/>
    <n v="5"/>
    <x v="1"/>
  </r>
  <r>
    <s v="Mar'26"/>
    <s v="401-25-184"/>
    <s v="AY"/>
    <s v="NORTH"/>
    <s v="M/s Quantum Industries"/>
    <s v="Manufacturing"/>
    <s v="N/A"/>
    <s v="Mandi Gobindgarh, Punjab."/>
    <x v="222"/>
    <d v="2026-03-07T00:00:00"/>
    <x v="2"/>
    <x v="2"/>
    <n v="325.62"/>
    <d v="2026-03-07T00:00:00"/>
    <n v="0"/>
    <n v="16"/>
    <s v="B"/>
    <n v="5"/>
    <x v="1"/>
  </r>
  <r>
    <s v="Mar'26"/>
    <s v="401-25-180"/>
    <s v="GC"/>
    <s v="NORTH"/>
    <s v="M/s Rockman Industries Ltd_Building-2"/>
    <s v="RIS Machine shop Shed No-2"/>
    <s v="N/A"/>
    <s v="Bhiwadi, Salarpur, Rj."/>
    <x v="222"/>
    <d v="2026-03-07T00:00:00"/>
    <x v="17"/>
    <x v="0"/>
    <n v="354.4"/>
    <d v="2026-03-07T00:00:00"/>
    <n v="0"/>
    <n v="16"/>
    <s v="B"/>
    <n v="5"/>
    <x v="1"/>
  </r>
  <r>
    <s v="Mar'26"/>
    <s v="401-25-190"/>
    <s v="GC"/>
    <s v="NORTH"/>
    <s v="M/s ITL-Sonalika"/>
    <s v="BLDG# 1"/>
    <s v="TCE"/>
    <s v="Hosiarpur, Pb"/>
    <x v="231"/>
    <d v="2026-03-09T00:00:00"/>
    <x v="7"/>
    <x v="2"/>
    <n v="1120.32"/>
    <d v="2026-03-09T00:00:00"/>
    <n v="0"/>
    <n v="4"/>
    <s v="B"/>
    <n v="5"/>
    <x v="0"/>
  </r>
  <r>
    <s v="Mar'26"/>
    <s v="401-25-190"/>
    <s v="GC"/>
    <s v="NORTH"/>
    <s v="M/s ITL-Sonalika"/>
    <s v="BLDG# 3"/>
    <s v="TCE"/>
    <s v="Hosiarpur, Pb"/>
    <x v="231"/>
    <d v="2026-03-09T00:00:00"/>
    <x v="7"/>
    <x v="2"/>
    <n v="1079.3800000000001"/>
    <d v="2026-03-09T00:00:00"/>
    <n v="0"/>
    <n v="4"/>
    <s v="B"/>
    <n v="5"/>
    <x v="0"/>
  </r>
  <r>
    <s v="Mar'26"/>
    <s v="401-25-183"/>
    <s v="GC"/>
    <s v="NORTH"/>
    <s v="M/s Varun Beverages Ltd"/>
    <s v="BLDG# Plant-A"/>
    <s v="M.R. Warerkar &amp; Associates Pvt. Ltd"/>
    <s v="Suratgarh, Ganganagar"/>
    <x v="227"/>
    <d v="2026-03-09T00:00:00"/>
    <x v="3"/>
    <x v="1"/>
    <n v="851.65"/>
    <m/>
    <n v="0"/>
    <n v="12"/>
    <s v="C"/>
    <n v="7"/>
    <x v="1"/>
  </r>
  <r>
    <s v="Mar'26"/>
    <s v="401-25-183"/>
    <s v="GC"/>
    <s v="NORTH"/>
    <s v="M/s Varun Beverages Ltd"/>
    <s v="BLDG#UTILITY BLOCK"/>
    <s v="M.R. Warerkar &amp; Associates Pvt. Ltd"/>
    <s v="Suratgarh, Ganganagar"/>
    <x v="227"/>
    <d v="2026-03-09T00:00:00"/>
    <x v="3"/>
    <x v="1"/>
    <n v="47.6"/>
    <m/>
    <n v="0"/>
    <n v="12"/>
    <s v="C"/>
    <n v="7"/>
    <x v="1"/>
  </r>
  <r>
    <s v="Mar'26"/>
    <s v="401-25-183"/>
    <s v="GC"/>
    <s v="NORTH"/>
    <s v="M/s Varun Beverages Ltd"/>
    <s v="BLDG#COAGULATION TANK"/>
    <s v="M.R. Warerkar &amp; Associates Pvt. Ltd"/>
    <s v="Suratgarh, Ganganagar"/>
    <x v="227"/>
    <d v="2026-03-09T00:00:00"/>
    <x v="3"/>
    <x v="1"/>
    <n v="19.36"/>
    <m/>
    <n v="0"/>
    <n v="12"/>
    <s v="C"/>
    <n v="7"/>
    <x v="1"/>
  </r>
  <r>
    <s v="Mar'26"/>
    <s v="401-25-183"/>
    <s v="GC"/>
    <s v="NORTH"/>
    <s v="M/s Varun Beverages Ltd"/>
    <s v="BLDG#Boiler Building"/>
    <s v="M.R. Warerkar &amp; Associates Pvt. Ltd"/>
    <s v="Suratgarh, Ganganagar"/>
    <x v="227"/>
    <d v="2026-03-09T00:00:00"/>
    <x v="3"/>
    <x v="1"/>
    <n v="54.13"/>
    <m/>
    <n v="0"/>
    <n v="12"/>
    <s v="C"/>
    <n v="7"/>
    <x v="1"/>
  </r>
  <r>
    <s v="Mar'26"/>
    <s v="401-25-183"/>
    <s v="GC"/>
    <s v="NORTH"/>
    <s v="M/s Varun Beverages Ltd"/>
    <s v="BLDG# Plant-B"/>
    <s v="M.R. Warerkar &amp; Associates Pvt. Ltd"/>
    <s v="Suratgarh, Ganganagar"/>
    <x v="227"/>
    <d v="2026-03-09T00:00:00"/>
    <x v="3"/>
    <x v="1"/>
    <n v="516.51"/>
    <m/>
    <n v="0"/>
    <n v="12"/>
    <s v="C"/>
    <n v="7"/>
    <x v="1"/>
  </r>
  <r>
    <s v="Mar'26"/>
    <s v="401-25-192"/>
    <s v="GC"/>
    <s v="NORTH"/>
    <s v="M/s Anita Distillery"/>
    <s v="Manufacturing"/>
    <s v="STRUCTURES AND FOUNDATIONS PVT. LTD."/>
    <s v="Basti-U.P"/>
    <x v="232"/>
    <d v="2026-03-09T00:00:00"/>
    <x v="8"/>
    <x v="0"/>
    <n v="111.53"/>
    <d v="2026-03-09T00:00:00"/>
    <n v="0"/>
    <n v="3"/>
    <s v="B"/>
    <n v="5"/>
    <x v="0"/>
  </r>
  <r>
    <s v="Mar'26"/>
    <s v="401-25-191"/>
    <s v="AY"/>
    <s v="NORTH"/>
    <s v="M/s JAGATI FLEXIBLES AND INNOVATIONS PRIVATE LIMITED"/>
    <s v="BLDG-A"/>
    <s v="Concresic Design &amp; developers"/>
    <s v="Guwahati, Assam"/>
    <x v="233"/>
    <d v="2026-03-10T00:00:00"/>
    <x v="17"/>
    <x v="0"/>
    <n v="330.21"/>
    <m/>
    <n v="0"/>
    <n v="1"/>
    <s v="B"/>
    <n v="5"/>
    <x v="0"/>
  </r>
  <r>
    <s v="Mar'26"/>
    <s v="401-25-181"/>
    <s v="AG"/>
    <s v="NORTH"/>
    <s v="Minda"/>
    <s v="Factory-04"/>
    <s v="N/A"/>
    <s v="Neemrana RJ"/>
    <x v="205"/>
    <d v="2026-03-10T00:00:00"/>
    <x v="24"/>
    <x v="0"/>
    <n v="455.01"/>
    <m/>
    <n v="0"/>
    <n v="14"/>
    <s v="B"/>
    <n v="5"/>
    <x v="1"/>
  </r>
  <r>
    <s v="Mar'26"/>
    <s v="401-25-181"/>
    <s v="AG"/>
    <s v="NORTH"/>
    <s v="Minda"/>
    <s v="Factory-03"/>
    <s v="N/A"/>
    <s v="Neemrana RJ"/>
    <x v="205"/>
    <d v="2026-03-10T00:00:00"/>
    <x v="24"/>
    <x v="0"/>
    <n v="2222.71"/>
    <m/>
    <n v="0"/>
    <n v="14"/>
    <s v="B"/>
    <n v="5"/>
    <x v="1"/>
  </r>
  <r>
    <s v="Mar'26"/>
    <s v="101-25-157"/>
    <s v="MS"/>
    <s v="CENTRAL"/>
    <s v="M/s Indore Speciality Materials Pvt Ltd"/>
    <s v="Factory"/>
    <s v="VMS"/>
    <s v="Vadodara, Gujarat"/>
    <x v="230"/>
    <d v="2026-03-10T00:00:00"/>
    <x v="5"/>
    <x v="3"/>
    <n v="1014.27"/>
    <d v="2026-03-12T00:00:00"/>
    <n v="0"/>
    <n v="7"/>
    <s v="B"/>
    <n v="5"/>
    <x v="1"/>
  </r>
  <r>
    <s v="Mar'26"/>
    <s v="201-25-080"/>
    <s v="DS"/>
    <s v="WEST-I"/>
    <s v="M/s Knight Frank (India) Pvt. Ltd."/>
    <s v="BLDG-02"/>
    <s v="RSB ARCH PROJECT CONSULTANTS PVT LTD"/>
    <s v="Thamaripakkam, TN"/>
    <x v="229"/>
    <d v="2026-03-12T00:00:00"/>
    <x v="22"/>
    <x v="3"/>
    <n v="898.45"/>
    <m/>
    <n v="0"/>
    <n v="13"/>
    <s v="B"/>
    <n v="5"/>
    <x v="1"/>
  </r>
  <r>
    <s v="Mar'26"/>
    <s v="201-25-080"/>
    <s v="DS"/>
    <s v="WEST-I"/>
    <s v="M/s Knight Frank (India) Pvt. Ltd."/>
    <s v="BLDG-03"/>
    <s v="RSB ARCH PROJECT CONSULTANTS PVT LTD"/>
    <s v="Thamaripakkam, TN"/>
    <x v="229"/>
    <d v="2026-03-12T00:00:00"/>
    <x v="22"/>
    <x v="3"/>
    <n v="660.73"/>
    <m/>
    <n v="0"/>
    <n v="13"/>
    <s v="B"/>
    <n v="5"/>
    <x v="1"/>
  </r>
  <r>
    <s v="Mar'26"/>
    <s v="301-25-036"/>
    <s v="OD"/>
    <s v="WEST-II"/>
    <s v="M/s CRANEDGE INDIA PVT. LTD."/>
    <s v="MANUFACTURING"/>
    <s v="ARCHITECTS UNITED"/>
    <s v="KASARAMBOLI,PUNE"/>
    <x v="232"/>
    <d v="2026-03-11T00:00:00"/>
    <x v="8"/>
    <x v="0"/>
    <n v="812.93"/>
    <d v="2026-03-12T00:00:00"/>
    <n v="0"/>
    <n v="5"/>
    <s v="B"/>
    <n v="5"/>
    <x v="0"/>
  </r>
  <r>
    <s v="Mar'26"/>
    <s v="401-25-194"/>
    <s v="AY"/>
    <s v="NORTH"/>
    <s v="M/s LOOM SOLAR"/>
    <s v="SOLAR PLANT"/>
    <s v="PC DESIGNS pvt ltd"/>
    <s v="KOSI, MATHURA, UP"/>
    <x v="234"/>
    <d v="2026-03-12T00:00:00"/>
    <x v="13"/>
    <x v="3"/>
    <n v="1119.1300000000001"/>
    <d v="2026-03-12T00:00:00"/>
    <n v="0"/>
    <n v="2"/>
    <s v="B"/>
    <n v="5"/>
    <x v="0"/>
  </r>
  <r>
    <s v="Mar'26"/>
    <s v="401-25-193"/>
    <s v="AY"/>
    <s v="NORTH"/>
    <s v="M/s Pragati Infra"/>
    <s v="LOGISTIC PARK"/>
    <s v="CP Kukreja"/>
    <s v="Jewar-UP"/>
    <x v="231"/>
    <d v="2026-03-12T00:00:00"/>
    <x v="1"/>
    <x v="0"/>
    <n v="989.28"/>
    <m/>
    <n v="0"/>
    <n v="7"/>
    <s v="B"/>
    <n v="5"/>
    <x v="1"/>
  </r>
  <r>
    <s v="Mar'26"/>
    <s v="401-25-193"/>
    <s v="AY"/>
    <s v="NORTH"/>
    <s v="M/s Pragati Infra"/>
    <s v="BONDED WAREHOUSE"/>
    <s v="CP Kukreja"/>
    <s v="Jewar-UP"/>
    <x v="231"/>
    <d v="2026-03-12T00:00:00"/>
    <x v="1"/>
    <x v="0"/>
    <n v="215.62"/>
    <m/>
    <n v="0"/>
    <n v="7"/>
    <s v="B"/>
    <n v="5"/>
    <x v="1"/>
  </r>
  <r>
    <s v="Mar'26"/>
    <s v="401-25-193"/>
    <s v="AY"/>
    <s v="NORTH"/>
    <s v="M/s Pragati Infra"/>
    <s v="Warehouse"/>
    <s v="CP Kukreja"/>
    <s v="Jewar-UP"/>
    <x v="231"/>
    <d v="2026-03-12T00:00:00"/>
    <x v="2"/>
    <x v="0"/>
    <n v="397.51"/>
    <m/>
    <n v="0"/>
    <n v="7"/>
    <s v="A"/>
    <n v="3"/>
    <x v="1"/>
  </r>
  <r>
    <s v="Mar'26"/>
    <s v="401-25-196"/>
    <s v="SM"/>
    <s v="NORTH"/>
    <s v="Ashbee energy systems"/>
    <s v="MANUFACTURING UNIT"/>
    <s v="ADROIT GROW"/>
    <s v="Ghiloth (Rajasthan)"/>
    <x v="233"/>
    <d v="2026-03-13T00:00:00"/>
    <x v="2"/>
    <x v="0"/>
    <n v="254.66"/>
    <m/>
    <n v="0"/>
    <n v="4"/>
    <s v="B"/>
    <n v="5"/>
    <x v="0"/>
  </r>
  <r>
    <s v="Mar'26"/>
    <s v="501-25-068"/>
    <s v="AM"/>
    <s v="EAST"/>
    <s v="Tata Steel Limited"/>
    <s v="Manufacturing Unit"/>
    <s v="N/A"/>
    <s v="Tada (Andhra Pradesh)"/>
    <x v="199"/>
    <d v="2026-01-30T00:00:00"/>
    <x v="3"/>
    <x v="2"/>
    <n v="122.06"/>
    <d v="2026-01-30T00:00:00"/>
    <n v="0"/>
    <n v="2"/>
    <s v="B"/>
    <n v="5"/>
    <x v="0"/>
  </r>
  <r>
    <s v="Mar'26"/>
    <s v="101-25-158"/>
    <s v="MS"/>
    <s v="CENTRAL"/>
    <s v="M/s Hamilton houseware"/>
    <s v="Factory"/>
    <s v="Jayam consultant"/>
    <s v="Chinnapanduru,Varadaiahpalem,Chitoor District, Andhra Pradesh"/>
    <x v="234"/>
    <d v="2026-03-13T00:00:00"/>
    <x v="5"/>
    <x v="3"/>
    <n v="101.19"/>
    <d v="2026-03-16T00:00:00"/>
    <n v="0"/>
    <n v="3"/>
    <s v="B"/>
    <n v="5"/>
    <x v="0"/>
  </r>
  <r>
    <s v="Mar'26"/>
    <s v="201-25-081"/>
    <s v="DS"/>
    <s v="WEST-I"/>
    <s v="M/s JANUS LOGISTICS AND INDUSTRIAL PARKS PVT. LTD."/>
    <s v="BLDG# B-03"/>
    <s v="RSB ARCH PROJECT CONSULTANTS PVT LTD"/>
    <s v="Sohna, Haryana"/>
    <x v="233"/>
    <d v="2026-03-13T00:00:00"/>
    <x v="11"/>
    <x v="3"/>
    <n v="254.11"/>
    <d v="2026-03-13T00:00:00"/>
    <n v="0"/>
    <n v="4"/>
    <s v="B"/>
    <n v="5"/>
    <x v="0"/>
  </r>
  <r>
    <s v="Mar'26"/>
    <s v="201-25-081"/>
    <s v="DS"/>
    <s v="WEST-I"/>
    <s v="M/s JANUS LOGISTICS AND INDUSTRIAL PARKS PVT. LTD."/>
    <s v="BLDG# B-04"/>
    <s v="RSB ARCH PROJECT CONSULTANTS PVT LTD"/>
    <s v="Sohna, Haryana"/>
    <x v="233"/>
    <d v="2026-03-13T00:00:00"/>
    <x v="11"/>
    <x v="3"/>
    <n v="1441.41"/>
    <d v="2026-03-13T00:00:00"/>
    <n v="0"/>
    <n v="4"/>
    <s v="B"/>
    <n v="5"/>
    <x v="0"/>
  </r>
  <r>
    <s v="Mar'26"/>
    <s v="501-25-069"/>
    <s v="JK"/>
    <s v="EAST"/>
    <s v="JSW PARADEEP"/>
    <s v="JSW STEEL LIMITED"/>
    <s v="BHEL"/>
    <s v="PARADEEP ODISSA"/>
    <x v="235"/>
    <d v="2026-03-16T00:00:00"/>
    <x v="26"/>
    <x v="2"/>
    <n v="1920.98"/>
    <d v="2026-03-16T00:00:00"/>
    <n v="0"/>
    <n v="4"/>
    <s v="B"/>
    <n v="5"/>
    <x v="0"/>
  </r>
  <r>
    <s v="Mar'26"/>
    <s v="201-25-065"/>
    <s v="DS"/>
    <s v="WEST-I"/>
    <s v="M/s LODHA INDUSTRIAL AND LOGISTICS PARK"/>
    <s v="WAREHOUSE-B06"/>
    <s v="RSB ARCH PROJECT CONSULTANTS PVT LTD"/>
    <s v="EZHICHUR, ORAGADAM"/>
    <x v="191"/>
    <d v="2026-02-26T00:00:00"/>
    <x v="11"/>
    <x v="3"/>
    <n v="814.65"/>
    <m/>
    <n v="0"/>
    <n v="38"/>
    <s v="B"/>
    <n v="5"/>
    <x v="1"/>
  </r>
  <r>
    <s v="Mar'26"/>
    <s v="201-25-065"/>
    <s v="DS"/>
    <s v="WEST-I"/>
    <s v="M/s LODHA INDUSTRIAL AND LOGISTICS PARK"/>
    <s v="WAREHOUSE-B07"/>
    <s v="RSB ARCH PROJECT CONSULTANTS PVT LTD"/>
    <s v="EZHICHUR, ORAGADAM"/>
    <x v="191"/>
    <d v="2026-02-26T00:00:00"/>
    <x v="11"/>
    <x v="3"/>
    <n v="479.62"/>
    <m/>
    <n v="0"/>
    <n v="38"/>
    <s v="B"/>
    <n v="5"/>
    <x v="1"/>
  </r>
  <r>
    <s v="Mar'26"/>
    <s v="301-25-037"/>
    <s v="OD"/>
    <s v="WEST-II"/>
    <s v="M/s Express Machines &amp; Scaffolding Pvt Ltd"/>
    <s v="BLDG# Warehouse"/>
    <s v="I2E Consultants, Goa"/>
    <s v="Lautulim , Goa"/>
    <x v="236"/>
    <d v="2026-03-17T00:00:00"/>
    <x v="24"/>
    <x v="0"/>
    <n v="412.56"/>
    <m/>
    <n v="0"/>
    <n v="0"/>
    <s v="B"/>
    <n v="5"/>
    <x v="0"/>
  </r>
  <r>
    <s v="Mar'26"/>
    <s v="101-25-160"/>
    <s v="VK"/>
    <s v="CENTRAL"/>
    <s v="M/s Nexus india"/>
    <s v="BLDG-02"/>
    <s v="N/A"/>
    <s v="Moraiya, Changodar"/>
    <x v="236"/>
    <d v="2026-03-18T00:00:00"/>
    <x v="22"/>
    <x v="3"/>
    <n v="149.66"/>
    <m/>
    <n v="0"/>
    <n v="1"/>
    <s v="B"/>
    <n v="5"/>
    <x v="0"/>
  </r>
  <r>
    <s v="Mar'26"/>
    <s v="101-25-160"/>
    <s v="VK"/>
    <s v="CENTRAL"/>
    <s v="M/s Nexus india"/>
    <s v="BLDG-01"/>
    <s v="N/A"/>
    <s v="Moraiya, Changodar"/>
    <x v="236"/>
    <d v="2026-03-18T00:00:00"/>
    <x v="22"/>
    <x v="3"/>
    <n v="100.16"/>
    <m/>
    <n v="0"/>
    <n v="1"/>
    <s v="B"/>
    <n v="5"/>
    <x v="0"/>
  </r>
  <r>
    <s v="Mar'26"/>
    <s v="101-25-068"/>
    <s v="PP"/>
    <s v="CENTRAL"/>
    <s v="M/s HITACHI INDIA PVT LTD"/>
    <s v="800 KV TEST LAB"/>
    <s v="VMS"/>
    <s v="Maneja"/>
    <x v="198"/>
    <d v="2026-02-16T00:00:00"/>
    <x v="13"/>
    <x v="3"/>
    <n v="305.56"/>
    <m/>
    <n v="0"/>
    <n v="26"/>
    <s v="B"/>
    <n v="5"/>
    <x v="1"/>
  </r>
  <r>
    <s v="Mar'26"/>
    <s v="501-25-066"/>
    <s v="ND"/>
    <s v="EAST"/>
    <s v="M/s Tata steel limited"/>
    <s v="BLDG# 1 Factorey"/>
    <s v="SANGHI CONSULTING ENGINEERS"/>
    <s v="Gannavaram AP"/>
    <x v="234"/>
    <d v="2026-03-18T00:00:00"/>
    <x v="7"/>
    <x v="2"/>
    <n v="312.64999999999998"/>
    <d v="2026-03-18T00:00:00"/>
    <n v="0"/>
    <n v="8"/>
    <s v="B"/>
    <n v="5"/>
    <x v="1"/>
  </r>
  <r>
    <s v="Mar'26"/>
    <s v="401-25-195"/>
    <s v="AG"/>
    <s v="NORTH"/>
    <s v="M/sHIM Infratech Pvt. Ltd."/>
    <s v="BLDG# Bike Parking"/>
    <s v="RSB"/>
    <s v="Lucknow, UP"/>
    <x v="233"/>
    <d v="2026-03-19T00:00:00"/>
    <x v="17"/>
    <x v="0"/>
    <n v="11.93"/>
    <m/>
    <n v="0"/>
    <n v="10"/>
    <s v="B"/>
    <n v="5"/>
    <x v="1"/>
  </r>
  <r>
    <s v="Mar'26"/>
    <s v="401-25-195"/>
    <s v="AG"/>
    <s v="NORTH"/>
    <s v="M/sHIM Infratech Pvt. Ltd."/>
    <s v="CAR PARKING"/>
    <s v="RSB"/>
    <s v="Lucknow, UP"/>
    <x v="233"/>
    <d v="2026-03-19T00:00:00"/>
    <x v="17"/>
    <x v="0"/>
    <n v="2.89"/>
    <m/>
    <n v="0"/>
    <n v="10"/>
    <s v="B"/>
    <n v="5"/>
    <x v="1"/>
  </r>
  <r>
    <s v="Mar'26"/>
    <s v="401-25-201"/>
    <s v="AG"/>
    <s v="NORTH"/>
    <s v="M/s HIM Infratech pvt ltd"/>
    <s v="BLDG# WARE HOUSE 2"/>
    <s v="N/A"/>
    <s v="Kanpur, Uttar Pradesh"/>
    <x v="236"/>
    <d v="2026-03-21T00:00:00"/>
    <x v="3"/>
    <x v="2"/>
    <n v="871.89"/>
    <d v="2026-03-21T00:00:00"/>
    <n v="0"/>
    <n v="4"/>
    <s v="B"/>
    <n v="5"/>
    <x v="0"/>
  </r>
  <r>
    <s v="Mar'26"/>
    <s v="401-25-201"/>
    <s v="AG"/>
    <s v="NORTH"/>
    <s v="M/s HIM Infratech pvt ltd"/>
    <s v="BLDG# WARE HOUSE 3"/>
    <s v="N/A"/>
    <s v="Kanpur, Uttar Pradesh"/>
    <x v="236"/>
    <d v="2026-03-21T00:00:00"/>
    <x v="3"/>
    <x v="2"/>
    <n v="397.24"/>
    <d v="2026-03-21T00:00:00"/>
    <n v="0"/>
    <n v="4"/>
    <s v="B"/>
    <n v="5"/>
    <x v="0"/>
  </r>
  <r>
    <s v="Mar'26"/>
    <s v="201-25-082"/>
    <s v="SP"/>
    <s v="WEST-I"/>
    <s v="M/s CONSERVE BUILDCON-NRC"/>
    <s v="BLDG# WARE HOUSE-1B BLOCK"/>
    <s v="N/A"/>
    <s v="KALYAN, THANE"/>
    <x v="237"/>
    <d v="2026-03-20T00:00:00"/>
    <x v="9"/>
    <x v="3"/>
    <n v="1600"/>
    <d v="2026-03-20T00:00:00"/>
    <n v="0"/>
    <n v="2"/>
    <s v="B"/>
    <n v="5"/>
    <x v="0"/>
  </r>
  <r>
    <s v="Mar'26"/>
    <s v="201-25-082"/>
    <s v="SP"/>
    <s v="WEST-I"/>
    <s v="M/s CONSERVE BUILDCON-NRC"/>
    <s v="BLDG# WARE HOUSE-1C BLOCK"/>
    <s v="N/A"/>
    <s v="KALYAN, THANE"/>
    <x v="237"/>
    <d v="2026-03-20T00:00:00"/>
    <x v="9"/>
    <x v="3"/>
    <n v="1560"/>
    <d v="2026-03-20T00:00:00"/>
    <n v="0"/>
    <n v="2"/>
    <s v="B"/>
    <n v="5"/>
    <x v="0"/>
  </r>
  <r>
    <s v="Mar'26"/>
    <s v="201-25-083"/>
    <s v="DS"/>
    <s v="WEST-I"/>
    <s v="M/s Fortress Infracon Ltd."/>
    <s v="B2"/>
    <s v="N/A"/>
    <s v="Nagpur"/>
    <x v="237"/>
    <d v="2026-03-23T00:00:00"/>
    <x v="1"/>
    <x v="1"/>
    <n v="269.14999999999998"/>
    <d v="2026-03-24T00:00:00"/>
    <n v="0"/>
    <n v="5"/>
    <s v="B"/>
    <n v="5"/>
    <x v="0"/>
  </r>
  <r>
    <s v="Mar'26"/>
    <s v="201-25-083"/>
    <s v="DS"/>
    <s v="WEST-I"/>
    <s v="M/s Fortress Infracon Ltd."/>
    <s v="B1"/>
    <s v="N/A"/>
    <s v="Nagpur"/>
    <x v="237"/>
    <d v="2026-03-23T00:00:00"/>
    <x v="1"/>
    <x v="1"/>
    <n v="685.49"/>
    <d v="2026-03-24T00:00:00"/>
    <n v="0"/>
    <n v="5"/>
    <s v="B"/>
    <n v="5"/>
    <x v="0"/>
  </r>
  <r>
    <s v="Mar'26"/>
    <s v="401-25-200"/>
    <s v="AY"/>
    <s v="NORTH"/>
    <s v="APEEJAY Logistics Park, Ballabhgarh"/>
    <s v="Warehouse"/>
    <s v="Nirman Consultant"/>
    <s v="Ballabhgarh, Faridabad- HR"/>
    <x v="236"/>
    <d v="2026-03-23T00:00:00"/>
    <x v="26"/>
    <x v="1"/>
    <n v="425.5"/>
    <m/>
    <n v="0"/>
    <n v="6"/>
    <s v="B"/>
    <n v="5"/>
    <x v="1"/>
  </r>
  <r>
    <s v="Mar'26"/>
    <s v="401-25-199"/>
    <s v="SM"/>
    <s v="NORTH"/>
    <s v="M/s NANAK LOGISTICS PVT LTD"/>
    <s v="WAREHOUSE- 02"/>
    <s v="S+V ARCHITECTS"/>
    <s v="LUCKNOW"/>
    <x v="238"/>
    <d v="2026-03-24T00:00:00"/>
    <x v="25"/>
    <x v="1"/>
    <n v="606.27"/>
    <m/>
    <n v="0"/>
    <n v="11"/>
    <s v="B"/>
    <n v="5"/>
    <x v="1"/>
  </r>
  <r>
    <s v="Mar'26"/>
    <s v="401-25-199"/>
    <s v="SM"/>
    <s v="NORTH"/>
    <s v="M/s NANAK LOGISTICS PVT LTD"/>
    <s v="WAREHOUSE- 03"/>
    <s v="S+V ARCHITECTS"/>
    <s v="LUCKNOW"/>
    <x v="238"/>
    <d v="2026-03-24T00:00:00"/>
    <x v="25"/>
    <x v="1"/>
    <n v="307.68"/>
    <m/>
    <n v="0"/>
    <n v="11"/>
    <s v="B"/>
    <n v="5"/>
    <x v="1"/>
  </r>
  <r>
    <s v="Mar'26"/>
    <s v="101-25-163"/>
    <s v="PP"/>
    <s v="CENTRAL"/>
    <s v="M/s Yash High Voltage LTD"/>
    <s v="Manufacturing Unit"/>
    <s v="Vyom consulatant"/>
    <s v="Savli"/>
    <x v="239"/>
    <d v="2026-03-24T00:00:00"/>
    <x v="5"/>
    <x v="3"/>
    <n v="134.4"/>
    <m/>
    <n v="0"/>
    <n v="4"/>
    <s v="B"/>
    <n v="5"/>
    <x v="0"/>
  </r>
  <r>
    <s v="Mar'26"/>
    <s v="101-25-155"/>
    <s v="PP"/>
    <s v="CENTRAL"/>
    <s v="M/s Greenply industries Ltd"/>
    <s v="CHIPPER PEB SHED"/>
    <s v="Mepic Engineering design and associate- Main Building"/>
    <s v="Halol, VADODARA"/>
    <x v="240"/>
    <d v="2026-03-24T00:00:00"/>
    <x v="13"/>
    <x v="3"/>
    <n v="51.32"/>
    <d v="2026-03-25T00:00:00"/>
    <n v="0"/>
    <n v="2"/>
    <s v="B"/>
    <n v="5"/>
    <x v="0"/>
  </r>
  <r>
    <s v="Mar'26"/>
    <s v="101-25-155"/>
    <s v="PP"/>
    <s v="CENTRAL"/>
    <s v="M/s Greenply industries Ltd"/>
    <s v="MAIN PLANT"/>
    <s v="Mepic Engineering design and associate- Main Building"/>
    <s v="Halol, VADODARA"/>
    <x v="240"/>
    <d v="2026-03-24T00:00:00"/>
    <x v="13"/>
    <x v="3"/>
    <n v="1481.6"/>
    <d v="2026-03-25T00:00:00"/>
    <n v="0"/>
    <n v="2"/>
    <s v="B"/>
    <n v="5"/>
    <x v="0"/>
  </r>
  <r>
    <s v="Mar'26"/>
    <s v="101-25-155"/>
    <s v="PP"/>
    <s v="CENTRAL"/>
    <s v="M/s Greenply industries Ltd"/>
    <s v="glue storage"/>
    <s v="Mepic Engineering design and associate- Main Building"/>
    <s v="Halol, VADODARA"/>
    <x v="240"/>
    <d v="2026-03-24T00:00:00"/>
    <x v="25"/>
    <x v="3"/>
    <n v="68.31"/>
    <d v="2026-03-25T00:00:00"/>
    <n v="0"/>
    <n v="2"/>
    <s v="B"/>
    <n v="5"/>
    <x v="0"/>
  </r>
  <r>
    <s v="Mar'26"/>
    <s v="101-25-155"/>
    <s v="PP"/>
    <s v="CENTRAL"/>
    <s v="M/s Greenply industries Ltd"/>
    <s v="FUEL SHED"/>
    <s v="Mepic Engineering design and associate- Main Building"/>
    <s v="Halol, VADODARA"/>
    <x v="240"/>
    <d v="2026-03-24T00:00:00"/>
    <x v="13"/>
    <x v="3"/>
    <n v="75.709999999999994"/>
    <d v="2026-03-25T00:00:00"/>
    <n v="0"/>
    <n v="2"/>
    <s v="B"/>
    <n v="5"/>
    <x v="0"/>
  </r>
  <r>
    <s v="Mar'26"/>
    <s v="101-25-155"/>
    <s v="PP"/>
    <s v="CENTRAL"/>
    <s v="M/s Greenply industries Ltd"/>
    <s v="REFINER"/>
    <s v="Mepic Engineering design and associate- Main Building"/>
    <s v="Halol, VADODARA"/>
    <x v="240"/>
    <d v="2026-03-24T00:00:00"/>
    <x v="1"/>
    <x v="1"/>
    <n v="183.51"/>
    <d v="2026-03-25T00:00:00"/>
    <n v="0"/>
    <n v="2"/>
    <s v="B"/>
    <n v="5"/>
    <x v="0"/>
  </r>
  <r>
    <s v="Mar'26"/>
    <s v="101-25-155"/>
    <s v="PP"/>
    <s v="CENTRAL"/>
    <s v="M/s Greenply industries Ltd"/>
    <s v="CHIP SILO"/>
    <s v="Mepic Engineering design and associate- Main Building"/>
    <s v="Halol, VADODARA"/>
    <x v="240"/>
    <d v="2026-03-24T00:00:00"/>
    <x v="1"/>
    <x v="1"/>
    <n v="66.959999999999994"/>
    <d v="2026-03-25T00:00:00"/>
    <n v="0"/>
    <n v="2"/>
    <s v="A"/>
    <n v="3"/>
    <x v="0"/>
  </r>
  <r>
    <s v="Mar'26"/>
    <s v="101-25-155"/>
    <s v="PP"/>
    <s v="CENTRAL"/>
    <s v="M/s Greenply industries Ltd"/>
    <s v="WORKSHOP"/>
    <s v="Mepic Engineering design and associate- Main Building"/>
    <s v="Halol, VADODARA"/>
    <x v="240"/>
    <d v="2026-03-24T00:00:00"/>
    <x v="25"/>
    <x v="3"/>
    <n v="59.3"/>
    <d v="2026-03-25T00:00:00"/>
    <n v="0"/>
    <n v="2"/>
    <s v="B"/>
    <n v="5"/>
    <x v="0"/>
  </r>
  <r>
    <s v="Mar'26"/>
    <s v="401-25-204"/>
    <s v="AY"/>
    <s v="NORTH"/>
    <s v="SMCC"/>
    <s v="BLDG# Warehouse"/>
    <s v="N/A"/>
    <s v="Bilaspur, HR"/>
    <x v="239"/>
    <d v="2026-03-25T00:00:00"/>
    <x v="24"/>
    <x v="0"/>
    <n v="715.57"/>
    <m/>
    <n v="0"/>
    <n v="5"/>
    <s v="B"/>
    <n v="5"/>
    <x v="0"/>
  </r>
  <r>
    <s v="Mar'26"/>
    <s v="101-25-161"/>
    <s v="MM"/>
    <s v="CENTRAL"/>
    <s v="M/s WAGO"/>
    <s v="MFG"/>
    <s v="S &amp; T"/>
    <s v="POR (VADODARA, GUJARAT)"/>
    <x v="237"/>
    <d v="2026-03-25T00:00:00"/>
    <x v="22"/>
    <x v="3"/>
    <n v="254.31"/>
    <m/>
    <n v="0"/>
    <n v="7"/>
    <s v="B"/>
    <n v="5"/>
    <x v="1"/>
  </r>
  <r>
    <s v="Mar'26"/>
    <s v="501-25-075"/>
    <s v="AM"/>
    <s v="EAST"/>
    <s v="Rungta Mines Ltd"/>
    <s v="BLDG# 01"/>
    <s v="R. Singh &amp; Associates Pvt Ltd"/>
    <s v="Sundergarh (Odisha)"/>
    <x v="239"/>
    <d v="2026-03-25T00:00:00"/>
    <x v="26"/>
    <x v="2"/>
    <n v="189.6"/>
    <d v="2026-03-25T00:00:00"/>
    <n v="0"/>
    <n v="5"/>
    <s v="B"/>
    <n v="5"/>
    <x v="0"/>
  </r>
  <r>
    <s v="Mar'26"/>
    <s v="301-BQ25-007"/>
    <s v="OD"/>
    <s v="WEST-II"/>
    <s v="Scon Projects Pvt. Ltd. (Fine_x000a_Organics Industries (SEZ) Pvt. Ltd.)"/>
    <s v="Manufacturing"/>
    <s v="VMS"/>
    <s v="JNPA-SEZ, Navi Mumbai, Maharashtra"/>
    <x v="241"/>
    <d v="2026-03-25T00:00:00"/>
    <x v="19"/>
    <x v="3"/>
    <n v="5401"/>
    <m/>
    <n v="0"/>
    <n v="1"/>
    <s v="B"/>
    <n v="5"/>
    <x v="0"/>
  </r>
  <r>
    <s v="Mar'26"/>
    <s v="101-25-165"/>
    <s v="MM"/>
    <s v="CENTRAL"/>
    <s v="M/s ISGEC"/>
    <s v="BLDG# MFG"/>
    <s v="S&amp;T"/>
    <s v="DAHEJ"/>
    <x v="242"/>
    <d v="2026-03-26T00:00:00"/>
    <x v="9"/>
    <x v="3"/>
    <n v="1968"/>
    <m/>
    <n v="0"/>
    <n v="3"/>
    <s v="D"/>
    <n v="10"/>
    <x v="0"/>
  </r>
  <r>
    <s v="Mar'26"/>
    <s v="401-25-198"/>
    <s v="AG"/>
    <s v="NORTH"/>
    <s v="Elite Stream Industrial Company"/>
    <s v="Warehouse"/>
    <s v="N/A"/>
    <s v="Jubail, Saudi"/>
    <x v="235"/>
    <d v="2026-03-26T00:00:00"/>
    <x v="2"/>
    <x v="2"/>
    <n v="257.07"/>
    <d v="2026-03-26T00:00:00"/>
    <n v="0"/>
    <n v="14"/>
    <s v="D"/>
    <n v="10"/>
    <x v="1"/>
  </r>
  <r>
    <s v="Mar'26"/>
    <s v="101-25-165"/>
    <s v="MM"/>
    <s v="CENTRAL"/>
    <s v="M/s ISGEC"/>
    <s v="BLDG# SHOP"/>
    <s v="S&amp;T"/>
    <s v="DAHEJ"/>
    <x v="242"/>
    <d v="2026-03-26T00:00:00"/>
    <x v="9"/>
    <x v="3"/>
    <n v="50"/>
    <d v="2026-03-26T00:00:00"/>
    <n v="0"/>
    <n v="3"/>
    <s v="D"/>
    <n v="10"/>
    <x v="0"/>
  </r>
  <r>
    <s v="Mar'26"/>
    <s v="401-25-198"/>
    <s v="AG"/>
    <s v="NORTH"/>
    <s v="Elite Stream Industrial Company"/>
    <s v="Warehouse"/>
    <s v="N/A"/>
    <s v="Jubail, Saudi"/>
    <x v="235"/>
    <d v="2026-03-26T00:00:00"/>
    <x v="2"/>
    <x v="2"/>
    <n v="280.07"/>
    <d v="2026-03-26T00:00:00"/>
    <n v="0"/>
    <n v="14"/>
    <s v="A"/>
    <n v="3"/>
    <x v="1"/>
  </r>
  <r>
    <s v="Mar'26"/>
    <s v="101-BQ25-004"/>
    <s v="VK"/>
    <s v="CENTRAL"/>
    <s v="M/s HMI"/>
    <s v="BLDG# PAINT SHOP"/>
    <s v="N/A"/>
    <s v="PUNE"/>
    <x v="227"/>
    <d v="2026-02-26T00:00:00"/>
    <x v="9"/>
    <x v="3"/>
    <n v="4355.45"/>
    <m/>
    <n v="0"/>
    <n v="1"/>
    <s v="B"/>
    <n v="5"/>
    <x v="0"/>
  </r>
  <r>
    <s v="Mar'26"/>
    <s v="101-25-166"/>
    <s v="PT"/>
    <s v="CENTRAL"/>
    <s v="M/s ASAHI INDIA GLASS LIMITED"/>
    <s v="TEMP 4- Factory"/>
    <s v="ANMA ARCHITECTS"/>
    <s v="Mehsana, Near Ahmedabad, Gujrat."/>
    <x v="243"/>
    <d v="2026-03-30T00:00:00"/>
    <x v="13"/>
    <x v="3"/>
    <n v="842.64"/>
    <d v="2026-03-30T00:00:00"/>
    <n v="0"/>
    <n v="5"/>
    <s v="B"/>
    <n v="5"/>
    <x v="0"/>
  </r>
  <r>
    <s v="Mar'26"/>
    <s v="401-25-203"/>
    <s v="GC"/>
    <s v="NORTH"/>
    <s v="M/s GRUPO BIMBO"/>
    <s v="FRISKING BUILDING"/>
    <s v="N/A"/>
    <s v="Serkadu TamilNadu"/>
    <x v="237"/>
    <d v="2026-03-30T00:00:00"/>
    <x v="1"/>
    <x v="1"/>
    <n v="5.23"/>
    <m/>
    <n v="0"/>
    <n v="12"/>
    <s v="B"/>
    <n v="5"/>
    <x v="1"/>
  </r>
  <r>
    <s v="Mar'26"/>
    <s v="401-25-203"/>
    <s v="GC"/>
    <s v="NORTH"/>
    <s v="MAIN BUILDING"/>
    <s v="FRISKING BUILDING"/>
    <s v="N/A"/>
    <s v="Serkadu TamilNadu"/>
    <x v="241"/>
    <d v="2026-03-30T00:00:00"/>
    <x v="1"/>
    <x v="1"/>
    <n v="2110.17"/>
    <m/>
    <n v="0"/>
    <n v="6"/>
    <s v="B"/>
    <n v="5"/>
    <x v="1"/>
  </r>
  <r>
    <s v="Mar'26"/>
    <s v="101-25-164"/>
    <s v="MS"/>
    <s v="CENTRAL"/>
    <s v="M/s Welspun"/>
    <s v="Factory"/>
    <s v="N/A"/>
    <s v="Anjar"/>
    <x v="244"/>
    <d v="2026-03-30T00:00:00"/>
    <x v="5"/>
    <x v="3"/>
    <n v="333.74"/>
    <d v="2026-03-30T00:00:00"/>
    <n v="0"/>
    <n v="11"/>
    <s v="B"/>
    <n v="5"/>
    <x v="1"/>
  </r>
  <r>
    <s v="Mar'26"/>
    <s v="401-25-205"/>
    <s v="GC"/>
    <s v="NORTH"/>
    <s v="M/s DRS Warehousing PVT LTD"/>
    <s v="PG1 - BLOCK - I"/>
    <s v="N/A"/>
    <s v="PALWAL - HARYANA"/>
    <x v="241"/>
    <d v="2026-03-30T00:00:00"/>
    <x v="23"/>
    <x v="0"/>
    <n v="162.51"/>
    <d v="2026-04-02T00:00:00"/>
    <n v="0"/>
    <n v="6"/>
    <s v="B"/>
    <n v="5"/>
    <x v="1"/>
  </r>
  <r>
    <s v="Mar'26"/>
    <s v="401-25-205"/>
    <s v="GC"/>
    <s v="NORTH"/>
    <s v="M/s DRS Warehousing PVT LTD"/>
    <s v="PG2- BLOCK - J"/>
    <s v="N/A"/>
    <s v="PALWAL - HARYANA"/>
    <x v="241"/>
    <d v="2026-03-30T00:00:00"/>
    <x v="23"/>
    <x v="0"/>
    <n v="168.34"/>
    <d v="2026-04-02T00:00:00"/>
    <n v="0"/>
    <n v="6"/>
    <s v="B"/>
    <n v="5"/>
    <x v="1"/>
  </r>
  <r>
    <s v="Mar'26"/>
    <s v="401-25-185"/>
    <s v="GC"/>
    <s v="NORTH"/>
    <s v="GALAXY GROUP"/>
    <s v="SHOPPING MALL"/>
    <s v="N/A"/>
    <s v="JASOLA, New DELHI"/>
    <x v="227"/>
    <d v="2026-02-27T00:00:00"/>
    <x v="23"/>
    <x v="2"/>
    <n v="900.59"/>
    <m/>
    <n v="0"/>
    <n v="2"/>
    <s v="B"/>
    <n v="5"/>
    <x v="0"/>
  </r>
  <r>
    <s v="Mar'26"/>
    <s v="101-25-167"/>
    <s v="PP"/>
    <s v="CENTRAL"/>
    <s v="M/s ABODEX process system Pvt Ltd"/>
    <s v="Manufacturing Unit"/>
    <s v="Shah n Talati"/>
    <s v="Savli"/>
    <x v="242"/>
    <d v="2026-03-30T00:00:00"/>
    <x v="22"/>
    <x v="3"/>
    <n v="501"/>
    <d v="2026-03-30T00:00:00"/>
    <n v="0"/>
    <n v="7"/>
    <s v="C"/>
    <n v="7"/>
    <x v="0"/>
  </r>
  <r>
    <s v="Mar'26"/>
    <s v="101-25-159"/>
    <s v="PP"/>
    <s v="CENTRAL"/>
    <s v="Shri Devshi Bhai L"/>
    <s v="Factory"/>
    <s v="Takshashila Architects"/>
    <s v="Tighara"/>
    <x v="239"/>
    <d v="2026-03-20T00:00:00"/>
    <x v="5"/>
    <x v="3"/>
    <n v="162.31"/>
    <d v="2026-03-31T00:00:00"/>
    <n v="0"/>
    <n v="0"/>
    <s v="B"/>
    <n v="5"/>
    <x v="0"/>
  </r>
  <r>
    <s v="Mar'26"/>
    <s v="101-25-159"/>
    <s v="PP"/>
    <s v="CENTRAL"/>
    <s v="Shri Devshi Bhai L"/>
    <s v="Factory"/>
    <s v="Takshashila Architects"/>
    <s v="Tighara"/>
    <x v="235"/>
    <d v="2026-03-14T00:00:00"/>
    <x v="5"/>
    <x v="3"/>
    <n v="218.5"/>
    <d v="2026-03-31T00:00:00"/>
    <n v="0"/>
    <n v="2"/>
    <s v="B"/>
    <n v="5"/>
    <x v="0"/>
  </r>
  <r>
    <s v="Mar'26"/>
    <s v="401-25-206"/>
    <s v="AY"/>
    <s v="NORTH"/>
    <s v="M/s Neel metal"/>
    <s v="Manufacturing"/>
    <s v="Skeleton Consultant Pvt. Ltd."/>
    <s v="Hosur-TN"/>
    <x v="241"/>
    <d v="2026-03-31T00:00:00"/>
    <x v="8"/>
    <x v="0"/>
    <n v="493.76"/>
    <d v="2026-03-31T00:00:00"/>
    <n v="0"/>
    <n v="7"/>
    <s v="B"/>
    <n v="5"/>
    <x v="1"/>
  </r>
  <r>
    <s v="Mar'26"/>
    <s v="501-25-072"/>
    <s v="JK"/>
    <s v="EAST"/>
    <s v="K.K. RESOURCES PVT. LTD."/>
    <s v="BLDG 01"/>
    <s v="N/A"/>
    <s v="Nakhara, Cuttack (Odisha)"/>
    <x v="245"/>
    <d v="2026-04-01T00:00:00"/>
    <x v="26"/>
    <x v="2"/>
    <n v="276.67"/>
    <d v="2026-04-01T00:00:00"/>
    <n v="0"/>
    <n v="2"/>
    <s v="B"/>
    <n v="5"/>
    <x v="0"/>
  </r>
  <r>
    <s v="Mar'26"/>
    <s v="501-25-072"/>
    <s v="JK"/>
    <s v="EAST"/>
    <s v="K.K. RESOURCES PVT. LTD."/>
    <s v="BLDG 02"/>
    <s v="N/A"/>
    <s v="Nakhara, Cuttack (Odisha)"/>
    <x v="245"/>
    <d v="2026-04-01T00:00:00"/>
    <x v="26"/>
    <x v="2"/>
    <n v="355.65"/>
    <d v="2026-04-01T00:00:00"/>
    <n v="0"/>
    <n v="2"/>
    <s v="B"/>
    <n v="5"/>
    <x v="0"/>
  </r>
  <r>
    <s v="Mar'26"/>
    <s v="201-25-084"/>
    <s v="KD"/>
    <s v="WEST-I"/>
    <s v="M/s Landforce Dasmesh Mechanical Works"/>
    <s v="BLDG-1"/>
    <s v="Karmaa SR Consultants, Mumbai"/>
    <s v="LANGRIAN, DISTRICT SANGRUR, AMARGARH, PUNJAB"/>
    <x v="246"/>
    <d v="2026-04-01T00:00:00"/>
    <x v="22"/>
    <x v="3"/>
    <n v="529.96"/>
    <d v="2026-04-01T00:00:00"/>
    <n v="0"/>
    <n v="6"/>
    <s v="B"/>
    <n v="5"/>
    <x v="1"/>
  </r>
  <r>
    <s v="Mar'26"/>
    <s v="201-25-084"/>
    <s v="KD"/>
    <s v="WEST-I"/>
    <s v="M/s Landforce Dasmesh Mechanical Works"/>
    <s v="BLDG-2"/>
    <s v="Karmaa SR Consultants, Mumbai"/>
    <s v="LANGRIAN, DISTRICT SANGRUR, AMARGARH, PUNJAB"/>
    <x v="246"/>
    <d v="2026-04-01T00:00:00"/>
    <x v="22"/>
    <x v="3"/>
    <n v="525.21"/>
    <d v="2026-04-01T00:00:00"/>
    <n v="0"/>
    <n v="6"/>
    <s v="B"/>
    <n v="5"/>
    <x v="1"/>
  </r>
  <r>
    <s v="Mar'26"/>
    <s v="101-25-156"/>
    <s v="PT"/>
    <s v="CENTRAL"/>
    <s v="M/s McCain Foods"/>
    <s v="MAIN PLANT BUILDING"/>
    <s v="VMS Engineering and Design Services Private Limited"/>
    <s v="Agar Malva, Madhya Pradesh, India."/>
    <x v="245"/>
    <d v="2026-04-01T00:00:00"/>
    <x v="11"/>
    <x v="3"/>
    <n v="3888.39"/>
    <d v="2026-04-01T00:00:00"/>
    <n v="0"/>
    <n v="2"/>
    <s v="D"/>
    <n v="10"/>
    <x v="0"/>
  </r>
  <r>
    <s v="Mar'26"/>
    <s v="101-25-156"/>
    <s v="PT"/>
    <s v="CENTRAL"/>
    <s v="M/s McCain Foods"/>
    <s v="BOILER PLANT &amp; FUEL SHED"/>
    <s v="VMS Engineering and Design Services Private Limited"/>
    <s v="Agar Malva, Madhya Pradesh, India."/>
    <x v="245"/>
    <d v="2026-04-01T00:00:00"/>
    <x v="11"/>
    <x v="3"/>
    <n v="760.08"/>
    <d v="2026-04-01T00:00:00"/>
    <n v="0"/>
    <n v="2"/>
    <s v="D"/>
    <n v="10"/>
    <x v="0"/>
  </r>
  <r>
    <s v="Mar'26"/>
    <s v="101-25-170"/>
    <s v="PT"/>
    <s v="CENTRAL"/>
    <s v="M/s Asahi Glass India Ltd"/>
    <s v="Factory"/>
    <s v="N/A"/>
    <s v="Rajasthan"/>
    <x v="247"/>
    <d v="2026-04-03T00:00:00"/>
    <x v="13"/>
    <x v="3"/>
    <n v="760.08"/>
    <d v="2026-04-03T00:00:00"/>
    <n v="0"/>
    <n v="2"/>
    <s v="B"/>
    <n v="5"/>
    <x v="0"/>
  </r>
  <r>
    <s v="Mar'26"/>
    <s v="401-25-002"/>
    <s v="AY"/>
    <s v="NORTH"/>
    <s v="M/s House of Hiranandani"/>
    <s v="Warehouse"/>
    <s v="RSB Arch project consultant"/>
    <s v="Janapanchatram, Chennai"/>
    <x v="247"/>
    <d v="2026-04-04T00:00:00"/>
    <x v="8"/>
    <x v="0"/>
    <n v="476.33"/>
    <d v="2026-04-04T00:00:00"/>
    <n v="0"/>
    <n v="3"/>
    <s v="B"/>
    <n v="5"/>
    <x v="0"/>
  </r>
  <r>
    <s v="Mar'26"/>
    <s v="101-25-172"/>
    <s v="MS"/>
    <s v="CENTRAL"/>
    <s v="M/s YIZUMI ADVANCE PROCESSING PLANT"/>
    <s v="BLDG# FACTORY"/>
    <s v="S3M"/>
    <s v="SANAND GUJARAT"/>
    <x v="248"/>
    <d v="2026-04-02T00:00:00"/>
    <x v="9"/>
    <x v="3"/>
    <n v="3643.62"/>
    <d v="2026-04-09T00:00:00"/>
    <n v="0"/>
    <n v="2"/>
    <s v="D"/>
    <n v="10"/>
    <x v="0"/>
  </r>
  <r>
    <s v="Mar'26"/>
    <s v="101-25-171"/>
    <s v="MM"/>
    <s v="CENTRAL"/>
    <s v="M/s COSMOS"/>
    <s v="BLDG-1"/>
    <s v="COSMOS"/>
    <s v="Bamangam, POR,Vadodara"/>
    <x v="247"/>
    <d v="2026-04-07T00:00:00"/>
    <x v="13"/>
    <x v="3"/>
    <n v="490.08"/>
    <m/>
    <n v="0"/>
    <n v="6"/>
    <s v="B"/>
    <n v="5"/>
    <x v="1"/>
  </r>
  <r>
    <s v="Mar'26"/>
    <s v="101-25-171"/>
    <s v="MM"/>
    <s v="CENTRAL"/>
    <s v="M/s COSMOS"/>
    <s v="BLDG-2"/>
    <s v="COSMOS"/>
    <s v="Bamangam, POR,Vadodara"/>
    <x v="247"/>
    <d v="2026-04-07T00:00:00"/>
    <x v="13"/>
    <x v="3"/>
    <n v="233.42"/>
    <m/>
    <n v="0"/>
    <n v="6"/>
    <s v="B"/>
    <n v="5"/>
    <x v="1"/>
  </r>
  <r>
    <s v="Mar'26"/>
    <s v="101-25-171"/>
    <s v="MM"/>
    <s v="CENTRAL"/>
    <s v="M/s COSMOS"/>
    <s v="BLDG-3"/>
    <s v="COSMOS"/>
    <s v="Bamangam, POR,Vadodara"/>
    <x v="247"/>
    <d v="2026-04-07T00:00:00"/>
    <x v="13"/>
    <x v="3"/>
    <n v="501.2"/>
    <d v="2026-04-07T00:00:00"/>
    <n v="0"/>
    <n v="6"/>
    <s v="B"/>
    <n v="5"/>
    <x v="1"/>
  </r>
  <r>
    <s v="Mar'26"/>
    <s v="401-25-207"/>
    <s v="AG"/>
    <s v="NORTH"/>
    <s v="M/s MINDA Infrastructure"/>
    <s v="BLDG - Warehouse - 1C"/>
    <s v="N/A"/>
    <s v="KALYAN - MH"/>
    <x v="248"/>
    <d v="2026-04-02T00:00:00"/>
    <x v="23"/>
    <x v="0"/>
    <n v="1670.82"/>
    <d v="2026-04-02T00:00:00"/>
    <n v="0"/>
    <n v="2"/>
    <s v="B"/>
    <n v="5"/>
    <x v="0"/>
  </r>
  <r>
    <s v="Mar'26"/>
    <s v="401-25-207"/>
    <s v="AG"/>
    <s v="NORTH"/>
    <s v="M/s MINDA Infrastructure"/>
    <s v="BLDG - Warehouse - 1B"/>
    <s v="N/A"/>
    <s v="KALYAN - MH"/>
    <x v="248"/>
    <d v="2026-04-02T00:00:00"/>
    <x v="23"/>
    <x v="0"/>
    <n v="1709.69"/>
    <d v="2026-04-02T00:00:00"/>
    <n v="0"/>
    <n v="2"/>
    <s v="B"/>
    <n v="5"/>
    <x v="0"/>
  </r>
  <r>
    <s v="Mar'26"/>
    <s v="400-25-209"/>
    <s v="AY"/>
    <s v="NORTH"/>
    <s v="LSL tools Pvt. Ltd."/>
    <s v="BLDG# A"/>
    <s v="SHILPKAR"/>
    <s v="Manesar-HR"/>
    <x v="248"/>
    <d v="2026-04-02T00:00:00"/>
    <x v="26"/>
    <x v="0"/>
    <n v="2403.29"/>
    <d v="2026-04-02T00:00:00"/>
    <n v="0"/>
    <n v="2"/>
    <s v="B"/>
    <n v="5"/>
    <x v="0"/>
  </r>
  <r>
    <s v="Mar'26"/>
    <m/>
    <m/>
    <m/>
    <m/>
    <m/>
    <m/>
    <m/>
    <x v="36"/>
    <m/>
    <x v="18"/>
    <x v="5"/>
    <m/>
    <m/>
    <m/>
    <m/>
    <m/>
    <m/>
    <x v="2"/>
  </r>
  <r>
    <s v="Mar'26"/>
    <m/>
    <m/>
    <m/>
    <m/>
    <m/>
    <m/>
    <m/>
    <x v="36"/>
    <m/>
    <x v="18"/>
    <x v="5"/>
    <m/>
    <m/>
    <m/>
    <m/>
    <m/>
    <m/>
    <x v="2"/>
  </r>
  <r>
    <s v="Mar'26"/>
    <m/>
    <m/>
    <m/>
    <m/>
    <m/>
    <m/>
    <m/>
    <x v="36"/>
    <m/>
    <x v="18"/>
    <x v="5"/>
    <m/>
    <m/>
    <m/>
    <m/>
    <m/>
    <m/>
    <x v="2"/>
  </r>
  <r>
    <m/>
    <m/>
    <m/>
    <m/>
    <m/>
    <m/>
    <m/>
    <m/>
    <x v="36"/>
    <m/>
    <x v="18"/>
    <x v="5"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DFDCF-8B18-49F1-9AE3-B72C16FC6472}" name="PivotTable1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ZONES" colHeaderCaption="MONTHS">
  <location ref="AC46:AQ55" firstHeaderRow="1" firstDataRow="3" firstDataCol="1"/>
  <pivotFields count="4"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>
      <items count="13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0"/>
  </colFields>
  <colItems count="14">
    <i>
      <x/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INQUIRY NO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INQUIRY 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2">
    <colHierarchyUsage hierarchyUsage="33"/>
    <colHierarchyUsage hierarchyUsage="2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quiry Master Fresh- 2025-2026!$A:$M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032E4-D037-4D96-9891-B9F51097B413}" name="PivotTable5" cacheId="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colHeaderCaption="MONTHS">
  <location ref="AC26:AQ29" firstHeaderRow="1" firstDataRow="3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13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</pivotFields>
  <rowItems count="1">
    <i/>
  </rowItems>
  <colFields count="2">
    <field x="2"/>
    <field x="1"/>
  </colFields>
  <colItems count="14">
    <i>
      <x/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INQUIRY NO" fld="0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4"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dataOnly="0" labelOnly="1" outline="0" axis="axisValues" fieldPosition="0"/>
    </format>
    <format dxfId="146">
      <pivotArea field="2" type="button" dataOnly="0" labelOnly="1" outline="0" axis="axisCol" fieldPosition="0"/>
    </format>
    <format dxfId="145">
      <pivotArea field="1" type="button" dataOnly="0" labelOnly="1" outline="0" axis="axisCol" fieldPosition="1"/>
    </format>
    <format dxfId="144">
      <pivotArea type="topRight" dataOnly="0" labelOnly="1" outline="0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dataOnly="0" labelOnly="1" outline="0" axis="axisValues" fieldPosition="0"/>
    </format>
    <format dxfId="139">
      <pivotArea field="2" type="button" dataOnly="0" labelOnly="1" outline="0" axis="axisCol" fieldPosition="0"/>
    </format>
    <format dxfId="138">
      <pivotArea field="1" type="button" dataOnly="0" labelOnly="1" outline="0" axis="axisCol" fieldPosition="1"/>
    </format>
    <format dxfId="137">
      <pivotArea type="topRight" dataOnly="0" labelOnly="1" outline="0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QUIRY 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2">
    <colHierarchyUsage hierarchyUsage="19"/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quiry Master Fresh- 2025-2026!$A:$S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56560-08E6-4BFF-A265-284E980805A6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Designers" colHeaderCaption="Month">
  <location ref="A2:AA84" firstHeaderRow="1" firstDataRow="4" firstDataCol="1"/>
  <pivotFields count="20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28">
        <item x="11"/>
        <item x="5"/>
        <item x="1"/>
        <item x="8"/>
        <item x="4"/>
        <item x="12"/>
        <item x="7"/>
        <item x="17"/>
        <item x="0"/>
        <item x="6"/>
        <item x="2"/>
        <item x="16"/>
        <item x="20"/>
        <item x="13"/>
        <item x="15"/>
        <item x="3"/>
        <item x="10"/>
        <item x="14"/>
        <item x="9"/>
        <item x="18"/>
        <item x="19"/>
        <item x="21"/>
        <item x="22"/>
        <item x="23"/>
        <item x="24"/>
        <item x="25"/>
        <item x="2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2">
    <field x="10"/>
    <field x="18"/>
  </rowFields>
  <rowItems count="7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>
      <x v="20"/>
    </i>
    <i r="1">
      <x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 t="grand">
      <x/>
    </i>
  </rowItems>
  <colFields count="3">
    <field x="19"/>
    <field x="8"/>
    <field x="-2"/>
  </colFields>
  <colItems count="26"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>
      <x v="12"/>
      <x v="1048832"/>
      <x/>
    </i>
    <i r="2" i="1">
      <x v="1"/>
    </i>
    <i t="grand">
      <x/>
    </i>
    <i t="grand" i="1">
      <x/>
    </i>
  </colItems>
  <dataFields count="2">
    <dataField name="INQUIRY NO" fld="1" subtotal="count" baseField="11" baseItem="0"/>
    <dataField name="DESIGN WEIGHT MT" fld="12" baseField="11" baseItem="0"/>
  </dataFields>
  <formats count="326">
    <format dxfId="476">
      <pivotArea type="all" dataOnly="0" outline="0" fieldPosition="0"/>
    </format>
    <format dxfId="475">
      <pivotArea outline="0" collapsedLevelsAreSubtotals="1" fieldPosition="0"/>
    </format>
    <format dxfId="474">
      <pivotArea type="origin" dataOnly="0" labelOnly="1" outline="0" fieldPosition="0"/>
    </format>
    <format dxfId="473">
      <pivotArea field="19" type="button" dataOnly="0" labelOnly="1" outline="0" axis="axisCol" fieldPosition="0"/>
    </format>
    <format dxfId="472">
      <pivotArea field="8" type="button" dataOnly="0" labelOnly="1" outline="0" axis="axisCol" fieldPosition="1"/>
    </format>
    <format dxfId="471">
      <pivotArea field="-2" type="button" dataOnly="0" labelOnly="1" outline="0" axis="axisCol" fieldPosition="2"/>
    </format>
    <format dxfId="470">
      <pivotArea type="topRight" dataOnly="0" labelOnly="1" outline="0" fieldPosition="0"/>
    </format>
    <format dxfId="469">
      <pivotArea field="10" type="button" dataOnly="0" labelOnly="1" outline="0" axis="axisRow" fieldPosition="0"/>
    </format>
    <format dxfId="468">
      <pivotArea dataOnly="0" labelOnly="1" fieldPosition="0">
        <references count="1">
          <reference field="10" count="0"/>
        </references>
      </pivotArea>
    </format>
    <format dxfId="467">
      <pivotArea dataOnly="0" labelOnly="1" grandRow="1" outline="0" fieldPosition="0"/>
    </format>
    <format dxfId="466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465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464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463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462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461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460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459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458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457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456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455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454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453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452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451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450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449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448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447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446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445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444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3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2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44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440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439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438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437">
      <pivotArea type="all" dataOnly="0" outline="0" fieldPosition="0"/>
    </format>
    <format dxfId="436">
      <pivotArea outline="0" collapsedLevelsAreSubtotals="1" fieldPosition="0"/>
    </format>
    <format dxfId="435">
      <pivotArea type="origin" dataOnly="0" labelOnly="1" outline="0" fieldPosition="0"/>
    </format>
    <format dxfId="434">
      <pivotArea field="19" type="button" dataOnly="0" labelOnly="1" outline="0" axis="axisCol" fieldPosition="0"/>
    </format>
    <format dxfId="433">
      <pivotArea field="8" type="button" dataOnly="0" labelOnly="1" outline="0" axis="axisCol" fieldPosition="1"/>
    </format>
    <format dxfId="432">
      <pivotArea field="-2" type="button" dataOnly="0" labelOnly="1" outline="0" axis="axisCol" fieldPosition="2"/>
    </format>
    <format dxfId="431">
      <pivotArea type="topRight" dataOnly="0" labelOnly="1" outline="0" fieldPosition="0"/>
    </format>
    <format dxfId="430">
      <pivotArea field="10" type="button" dataOnly="0" labelOnly="1" outline="0" axis="axisRow" fieldPosition="0"/>
    </format>
    <format dxfId="429">
      <pivotArea dataOnly="0" labelOnly="1" fieldPosition="0">
        <references count="1">
          <reference field="10" count="0"/>
        </references>
      </pivotArea>
    </format>
    <format dxfId="428">
      <pivotArea dataOnly="0" labelOnly="1" grandRow="1" outline="0" fieldPosition="0"/>
    </format>
    <format dxfId="427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426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425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424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423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422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421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420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419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418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417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416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415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414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413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412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411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410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409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408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407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406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405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04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03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40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40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400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399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type="origin" dataOnly="0" labelOnly="1" outline="0" fieldPosition="0"/>
    </format>
    <format dxfId="395">
      <pivotArea field="19" type="button" dataOnly="0" labelOnly="1" outline="0" axis="axisCol" fieldPosition="0"/>
    </format>
    <format dxfId="394">
      <pivotArea field="8" type="button" dataOnly="0" labelOnly="1" outline="0" axis="axisCol" fieldPosition="1"/>
    </format>
    <format dxfId="393">
      <pivotArea field="-2" type="button" dataOnly="0" labelOnly="1" outline="0" axis="axisCol" fieldPosition="2"/>
    </format>
    <format dxfId="392">
      <pivotArea type="topRight" dataOnly="0" labelOnly="1" outline="0" fieldPosition="0"/>
    </format>
    <format dxfId="391">
      <pivotArea field="10" type="button" dataOnly="0" labelOnly="1" outline="0" axis="axisRow" fieldPosition="0"/>
    </format>
    <format dxfId="390">
      <pivotArea dataOnly="0" labelOnly="1" fieldPosition="0">
        <references count="1">
          <reference field="10" count="0"/>
        </references>
      </pivotArea>
    </format>
    <format dxfId="389">
      <pivotArea dataOnly="0" labelOnly="1" grandRow="1" outline="0" fieldPosition="0"/>
    </format>
    <format dxfId="388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387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386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385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384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383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382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381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380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379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378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377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376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375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374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373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372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371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370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369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368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367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366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65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64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36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36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36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360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type="origin" dataOnly="0" labelOnly="1" outline="0" fieldPosition="0"/>
    </format>
    <format dxfId="356">
      <pivotArea field="19" type="button" dataOnly="0" labelOnly="1" outline="0" axis="axisCol" fieldPosition="0"/>
    </format>
    <format dxfId="355">
      <pivotArea field="8" type="button" dataOnly="0" labelOnly="1" outline="0" axis="axisCol" fieldPosition="1"/>
    </format>
    <format dxfId="354">
      <pivotArea field="-2" type="button" dataOnly="0" labelOnly="1" outline="0" axis="axisCol" fieldPosition="2"/>
    </format>
    <format dxfId="353">
      <pivotArea type="topRight" dataOnly="0" labelOnly="1" outline="0" fieldPosition="0"/>
    </format>
    <format dxfId="352">
      <pivotArea field="10" type="button" dataOnly="0" labelOnly="1" outline="0" axis="axisRow" fieldPosition="0"/>
    </format>
    <format dxfId="351">
      <pivotArea dataOnly="0" labelOnly="1" fieldPosition="0">
        <references count="1">
          <reference field="10" count="0"/>
        </references>
      </pivotArea>
    </format>
    <format dxfId="350">
      <pivotArea dataOnly="0" labelOnly="1" grandRow="1" outline="0" fieldPosition="0"/>
    </format>
    <format dxfId="349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348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347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346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345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344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343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342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341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340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339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338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337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336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335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334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333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332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331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330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329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328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327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6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5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32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32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32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32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type="origin" dataOnly="0" labelOnly="1" outline="0" fieldPosition="0"/>
    </format>
    <format dxfId="317">
      <pivotArea field="19" type="button" dataOnly="0" labelOnly="1" outline="0" axis="axisCol" fieldPosition="0"/>
    </format>
    <format dxfId="316">
      <pivotArea field="8" type="button" dataOnly="0" labelOnly="1" outline="0" axis="axisCol" fieldPosition="1"/>
    </format>
    <format dxfId="315">
      <pivotArea field="-2" type="button" dataOnly="0" labelOnly="1" outline="0" axis="axisCol" fieldPosition="2"/>
    </format>
    <format dxfId="314">
      <pivotArea type="topRight" dataOnly="0" labelOnly="1" outline="0" fieldPosition="0"/>
    </format>
    <format dxfId="313">
      <pivotArea field="10" type="button" dataOnly="0" labelOnly="1" outline="0" axis="axisRow" fieldPosition="0"/>
    </format>
    <format dxfId="312">
      <pivotArea dataOnly="0" labelOnly="1" fieldPosition="0">
        <references count="1">
          <reference field="10" count="0"/>
        </references>
      </pivotArea>
    </format>
    <format dxfId="311">
      <pivotArea dataOnly="0" labelOnly="1" grandRow="1" outline="0" fieldPosition="0"/>
    </format>
    <format dxfId="310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309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308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307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306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305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304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303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302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301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300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299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298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297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296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295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294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293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292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291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290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289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288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87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86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28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28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28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28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type="origin" dataOnly="0" labelOnly="1" outline="0" fieldPosition="0"/>
    </format>
    <format dxfId="278">
      <pivotArea field="19" type="button" dataOnly="0" labelOnly="1" outline="0" axis="axisCol" fieldPosition="0"/>
    </format>
    <format dxfId="277">
      <pivotArea field="8" type="button" dataOnly="0" labelOnly="1" outline="0" axis="axisCol" fieldPosition="1"/>
    </format>
    <format dxfId="276">
      <pivotArea field="-2" type="button" dataOnly="0" labelOnly="1" outline="0" axis="axisCol" fieldPosition="2"/>
    </format>
    <format dxfId="275">
      <pivotArea type="topRight" dataOnly="0" labelOnly="1" outline="0" fieldPosition="0"/>
    </format>
    <format dxfId="274">
      <pivotArea field="10" type="button" dataOnly="0" labelOnly="1" outline="0" axis="axisRow" fieldPosition="0"/>
    </format>
    <format dxfId="273">
      <pivotArea dataOnly="0" labelOnly="1" fieldPosition="0">
        <references count="1">
          <reference field="10" count="0"/>
        </references>
      </pivotArea>
    </format>
    <format dxfId="272">
      <pivotArea dataOnly="0" labelOnly="1" grandRow="1" outline="0" fieldPosition="0"/>
    </format>
    <format dxfId="271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270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269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268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267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266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265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264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263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262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261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260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259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258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257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256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255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254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253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252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251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250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249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8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7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24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24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9" type="button" dataOnly="0" labelOnly="1" outline="0" axis="axisCol" fieldPosition="0"/>
    </format>
    <format dxfId="238">
      <pivotArea field="8" type="button" dataOnly="0" labelOnly="1" outline="0" axis="axisCol" fieldPosition="1"/>
    </format>
    <format dxfId="237">
      <pivotArea field="-2" type="button" dataOnly="0" labelOnly="1" outline="0" axis="axisCol" fieldPosition="2"/>
    </format>
    <format dxfId="236">
      <pivotArea type="topRight" dataOnly="0" labelOnly="1" outline="0" fieldPosition="0"/>
    </format>
    <format dxfId="235">
      <pivotArea field="10" type="button" dataOnly="0" labelOnly="1" outline="0" axis="axisRow" fieldPosition="0"/>
    </format>
    <format dxfId="234">
      <pivotArea dataOnly="0" labelOnly="1" fieldPosition="0">
        <references count="1">
          <reference field="10" count="0"/>
        </references>
      </pivotArea>
    </format>
    <format dxfId="233">
      <pivotArea dataOnly="0" labelOnly="1" grandRow="1" outline="0" fieldPosition="0"/>
    </format>
    <format dxfId="232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231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230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229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228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227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226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225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224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223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222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221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220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219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218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217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216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215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214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213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212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211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210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9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8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20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20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20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20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type="origin" dataOnly="0" labelOnly="1" outline="0" fieldPosition="0"/>
    </format>
    <format dxfId="200">
      <pivotArea field="19" type="button" dataOnly="0" labelOnly="1" outline="0" axis="axisCol" fieldPosition="0"/>
    </format>
    <format dxfId="199">
      <pivotArea field="8" type="button" dataOnly="0" labelOnly="1" outline="0" axis="axisCol" fieldPosition="1"/>
    </format>
    <format dxfId="198">
      <pivotArea field="-2" type="button" dataOnly="0" labelOnly="1" outline="0" axis="axisCol" fieldPosition="2"/>
    </format>
    <format dxfId="197">
      <pivotArea type="topRight" dataOnly="0" labelOnly="1" outline="0" fieldPosition="0"/>
    </format>
    <format dxfId="196">
      <pivotArea field="10" type="button" dataOnly="0" labelOnly="1" outline="0" axis="axisRow" fieldPosition="0"/>
    </format>
    <format dxfId="195">
      <pivotArea dataOnly="0" labelOnly="1" fieldPosition="0">
        <references count="1">
          <reference field="10" count="0"/>
        </references>
      </pivotArea>
    </format>
    <format dxfId="194">
      <pivotArea dataOnly="0" labelOnly="1" grandRow="1" outline="0" fieldPosition="0"/>
    </format>
    <format dxfId="193">
      <pivotArea dataOnly="0" labelOnly="1" fieldPosition="0">
        <references count="2">
          <reference field="10" count="1" selected="0">
            <x v="0"/>
          </reference>
          <reference field="18" count="2">
            <x v="0"/>
            <x v="1"/>
          </reference>
        </references>
      </pivotArea>
    </format>
    <format dxfId="192">
      <pivotArea dataOnly="0" labelOnly="1" fieldPosition="0">
        <references count="2">
          <reference field="10" count="1" selected="0">
            <x v="1"/>
          </reference>
          <reference field="18" count="2">
            <x v="0"/>
            <x v="1"/>
          </reference>
        </references>
      </pivotArea>
    </format>
    <format dxfId="191">
      <pivotArea dataOnly="0" labelOnly="1" fieldPosition="0">
        <references count="2">
          <reference field="10" count="1" selected="0">
            <x v="2"/>
          </reference>
          <reference field="18" count="2">
            <x v="0"/>
            <x v="1"/>
          </reference>
        </references>
      </pivotArea>
    </format>
    <format dxfId="190">
      <pivotArea dataOnly="0" labelOnly="1" fieldPosition="0">
        <references count="2">
          <reference field="10" count="1" selected="0">
            <x v="3"/>
          </reference>
          <reference field="18" count="2">
            <x v="0"/>
            <x v="1"/>
          </reference>
        </references>
      </pivotArea>
    </format>
    <format dxfId="189">
      <pivotArea dataOnly="0" labelOnly="1" fieldPosition="0">
        <references count="2">
          <reference field="10" count="1" selected="0">
            <x v="4"/>
          </reference>
          <reference field="18" count="2">
            <x v="0"/>
            <x v="1"/>
          </reference>
        </references>
      </pivotArea>
    </format>
    <format dxfId="188">
      <pivotArea dataOnly="0" labelOnly="1" fieldPosition="0">
        <references count="2">
          <reference field="10" count="1" selected="0">
            <x v="5"/>
          </reference>
          <reference field="18" count="1">
            <x v="0"/>
          </reference>
        </references>
      </pivotArea>
    </format>
    <format dxfId="187">
      <pivotArea dataOnly="0" labelOnly="1" fieldPosition="0">
        <references count="2">
          <reference field="10" count="1" selected="0">
            <x v="6"/>
          </reference>
          <reference field="18" count="2">
            <x v="0"/>
            <x v="1"/>
          </reference>
        </references>
      </pivotArea>
    </format>
    <format dxfId="186">
      <pivotArea dataOnly="0" labelOnly="1" fieldPosition="0">
        <references count="2">
          <reference field="10" count="1" selected="0">
            <x v="7"/>
          </reference>
          <reference field="18" count="2">
            <x v="0"/>
            <x v="1"/>
          </reference>
        </references>
      </pivotArea>
    </format>
    <format dxfId="185">
      <pivotArea dataOnly="0" labelOnly="1" fieldPosition="0">
        <references count="2">
          <reference field="10" count="1" selected="0">
            <x v="8"/>
          </reference>
          <reference field="18" count="2">
            <x v="0"/>
            <x v="1"/>
          </reference>
        </references>
      </pivotArea>
    </format>
    <format dxfId="184">
      <pivotArea dataOnly="0" labelOnly="1" fieldPosition="0">
        <references count="2">
          <reference field="10" count="1" selected="0">
            <x v="9"/>
          </reference>
          <reference field="18" count="2">
            <x v="0"/>
            <x v="1"/>
          </reference>
        </references>
      </pivotArea>
    </format>
    <format dxfId="183">
      <pivotArea dataOnly="0" labelOnly="1" fieldPosition="0">
        <references count="2">
          <reference field="10" count="1" selected="0">
            <x v="10"/>
          </reference>
          <reference field="18" count="2">
            <x v="0"/>
            <x v="1"/>
          </reference>
        </references>
      </pivotArea>
    </format>
    <format dxfId="182">
      <pivotArea dataOnly="0" labelOnly="1" fieldPosition="0">
        <references count="2">
          <reference field="10" count="1" selected="0">
            <x v="11"/>
          </reference>
          <reference field="18" count="2">
            <x v="0"/>
            <x v="1"/>
          </reference>
        </references>
      </pivotArea>
    </format>
    <format dxfId="181">
      <pivotArea dataOnly="0" labelOnly="1" fieldPosition="0">
        <references count="2">
          <reference field="10" count="1" selected="0">
            <x v="12"/>
          </reference>
          <reference field="18" count="1">
            <x v="0"/>
          </reference>
        </references>
      </pivotArea>
    </format>
    <format dxfId="180">
      <pivotArea dataOnly="0" labelOnly="1" fieldPosition="0">
        <references count="2">
          <reference field="10" count="1" selected="0">
            <x v="13"/>
          </reference>
          <reference field="18" count="1">
            <x v="0"/>
          </reference>
        </references>
      </pivotArea>
    </format>
    <format dxfId="179">
      <pivotArea dataOnly="0" labelOnly="1" fieldPosition="0">
        <references count="2">
          <reference field="10" count="1" selected="0">
            <x v="14"/>
          </reference>
          <reference field="18" count="1">
            <x v="1"/>
          </reference>
        </references>
      </pivotArea>
    </format>
    <format dxfId="178">
      <pivotArea dataOnly="0" labelOnly="1" fieldPosition="0">
        <references count="2">
          <reference field="10" count="1" selected="0">
            <x v="15"/>
          </reference>
          <reference field="18" count="2">
            <x v="0"/>
            <x v="1"/>
          </reference>
        </references>
      </pivotArea>
    </format>
    <format dxfId="177">
      <pivotArea dataOnly="0" labelOnly="1" fieldPosition="0">
        <references count="2">
          <reference field="10" count="1" selected="0">
            <x v="16"/>
          </reference>
          <reference field="18" count="2">
            <x v="0"/>
            <x v="1"/>
          </reference>
        </references>
      </pivotArea>
    </format>
    <format dxfId="176">
      <pivotArea dataOnly="0" labelOnly="1" fieldPosition="0">
        <references count="2">
          <reference field="10" count="1" selected="0">
            <x v="17"/>
          </reference>
          <reference field="18" count="2">
            <x v="0"/>
            <x v="1"/>
          </reference>
        </references>
      </pivotArea>
    </format>
    <format dxfId="175">
      <pivotArea dataOnly="0" labelOnly="1" fieldPosition="0">
        <references count="2">
          <reference field="10" count="1" selected="0">
            <x v="18"/>
          </reference>
          <reference field="18" count="2">
            <x v="0"/>
            <x v="1"/>
          </reference>
        </references>
      </pivotArea>
    </format>
    <format dxfId="174">
      <pivotArea dataOnly="0" labelOnly="1" fieldPosition="0">
        <references count="2">
          <reference field="10" count="1" selected="0">
            <x v="19"/>
          </reference>
          <reference field="18" count="1">
            <x v="0"/>
          </reference>
        </references>
      </pivotArea>
    </format>
    <format dxfId="173">
      <pivotArea dataOnly="0" labelOnly="1" fieldPosition="0">
        <references count="2">
          <reference field="10" count="1" selected="0">
            <x v="20"/>
          </reference>
          <reference field="18" count="1">
            <x v="0"/>
          </reference>
        </references>
      </pivotArea>
    </format>
    <format dxfId="17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171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0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9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16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16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164">
      <pivotArea field="10" type="button" dataOnly="0" labelOnly="1" outline="0" axis="axisRow" fieldPosition="0"/>
    </format>
    <format dxfId="163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2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"/>
          </reference>
        </references>
      </pivotArea>
    </format>
    <format dxfId="160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2"/>
          </reference>
        </references>
      </pivotArea>
    </format>
    <format dxfId="159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158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15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15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15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8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9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0"/>
          </reference>
        </references>
      </pivotArea>
    </format>
    <format dxfId="15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1"/>
          </reference>
        </references>
      </pivotArea>
    </format>
    <format dxfId="15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C8A12-0ECC-427A-9858-FF0A4606E03D}" name="PivotTable7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ZONES" colHeaderCaption="MONTHS">
  <location ref="AC33:AQ42" firstHeaderRow="1" firstDataRow="3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>
      <items count="13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1"/>
  </colFields>
  <colItems count="14">
    <i>
      <x/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INQUIRY NO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INQUIRY 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2">
    <colHierarchyUsage hierarchyUsage="33"/>
    <colHierarchyUsage hierarchyUsage="2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quiry Master Fresh- 2025-2026!$A:$M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B0AF1-46DD-422F-8449-ED2E1F00DDA1}" name="PivotTable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hecker" colHeaderCaption="Month">
  <location ref="AC2:BC23" firstHeaderRow="1" firstDataRow="4" firstDataCol="1"/>
  <pivotFields count="20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8">
        <item x="1"/>
        <item x="2"/>
        <item x="0"/>
        <item x="4"/>
        <item x="3"/>
        <item x="5"/>
        <item m="1"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2">
    <field x="11"/>
    <field x="18"/>
  </rowFields>
  <rowItems count="1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t="grand">
      <x/>
    </i>
  </rowItems>
  <colFields count="3">
    <field x="19"/>
    <field x="8"/>
    <field x="-2"/>
  </colFields>
  <colItems count="26"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>
      <x v="12"/>
      <x v="1048832"/>
      <x/>
    </i>
    <i r="2" i="1">
      <x v="1"/>
    </i>
    <i t="grand">
      <x/>
    </i>
    <i t="grand" i="1">
      <x/>
    </i>
  </colItems>
  <dataFields count="2">
    <dataField name="INQUIRY NO" fld="1" subtotal="count" baseField="12" baseItem="0"/>
    <dataField name="DESIGN WEIGHT MT" fld="12" baseField="12" baseItem="0"/>
  </dataFields>
  <formats count="110">
    <format dxfId="586">
      <pivotArea type="all" dataOnly="0" outline="0" fieldPosition="0"/>
    </format>
    <format dxfId="585">
      <pivotArea outline="0" collapsedLevelsAreSubtotals="1" fieldPosition="0"/>
    </format>
    <format dxfId="584">
      <pivotArea type="origin" dataOnly="0" labelOnly="1" outline="0" fieldPosition="0"/>
    </format>
    <format dxfId="583">
      <pivotArea field="19" type="button" dataOnly="0" labelOnly="1" outline="0" axis="axisCol" fieldPosition="0"/>
    </format>
    <format dxfId="582">
      <pivotArea field="8" type="button" dataOnly="0" labelOnly="1" outline="0" axis="axisCol" fieldPosition="1"/>
    </format>
    <format dxfId="581">
      <pivotArea field="-2" type="button" dataOnly="0" labelOnly="1" outline="0" axis="axisCol" fieldPosition="2"/>
    </format>
    <format dxfId="580">
      <pivotArea type="topRight" dataOnly="0" labelOnly="1" outline="0" fieldPosition="0"/>
    </format>
    <format dxfId="579">
      <pivotArea field="11" type="button" dataOnly="0" labelOnly="1" outline="0" axis="axisRow" fieldPosition="0"/>
    </format>
    <format dxfId="578">
      <pivotArea dataOnly="0" labelOnly="1" fieldPosition="0">
        <references count="1">
          <reference field="11" count="0"/>
        </references>
      </pivotArea>
    </format>
    <format dxfId="577">
      <pivotArea dataOnly="0" labelOnly="1" grandRow="1" outline="0" fieldPosition="0"/>
    </format>
    <format dxfId="576">
      <pivotArea dataOnly="0" labelOnly="1" fieldPosition="0">
        <references count="2">
          <reference field="11" count="1" selected="0">
            <x v="0"/>
          </reference>
          <reference field="18" count="2">
            <x v="0"/>
            <x v="1"/>
          </reference>
        </references>
      </pivotArea>
    </format>
    <format dxfId="575">
      <pivotArea dataOnly="0" labelOnly="1" fieldPosition="0">
        <references count="2">
          <reference field="11" count="1" selected="0">
            <x v="1"/>
          </reference>
          <reference field="18" count="2">
            <x v="0"/>
            <x v="1"/>
          </reference>
        </references>
      </pivotArea>
    </format>
    <format dxfId="574">
      <pivotArea dataOnly="0" labelOnly="1" fieldPosition="0">
        <references count="2">
          <reference field="11" count="1" selected="0">
            <x v="2"/>
          </reference>
          <reference field="18" count="2">
            <x v="0"/>
            <x v="1"/>
          </reference>
        </references>
      </pivotArea>
    </format>
    <format dxfId="573">
      <pivotArea dataOnly="0" labelOnly="1" fieldPosition="0">
        <references count="2">
          <reference field="11" count="1" selected="0">
            <x v="3"/>
          </reference>
          <reference field="18" count="2">
            <x v="0"/>
            <x v="1"/>
          </reference>
        </references>
      </pivotArea>
    </format>
    <format dxfId="572">
      <pivotArea dataOnly="0" labelOnly="1" fieldPosition="0">
        <references count="2">
          <reference field="11" count="1" selected="0">
            <x v="4"/>
          </reference>
          <reference field="18" count="2">
            <x v="0"/>
            <x v="1"/>
          </reference>
        </references>
      </pivotArea>
    </format>
    <format dxfId="571">
      <pivotArea dataOnly="0" labelOnly="1" fieldPosition="0">
        <references count="2">
          <reference field="11" count="1" selected="0">
            <x v="5"/>
          </reference>
          <reference field="18" count="1">
            <x v="0"/>
          </reference>
        </references>
      </pivotArea>
    </format>
    <format dxfId="570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569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68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67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56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56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56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56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562">
      <pivotArea type="all" dataOnly="0" outline="0" fieldPosition="0"/>
    </format>
    <format dxfId="561">
      <pivotArea outline="0" collapsedLevelsAreSubtotals="1" fieldPosition="0"/>
    </format>
    <format dxfId="560">
      <pivotArea type="origin" dataOnly="0" labelOnly="1" outline="0" fieldPosition="0"/>
    </format>
    <format dxfId="559">
      <pivotArea field="19" type="button" dataOnly="0" labelOnly="1" outline="0" axis="axisCol" fieldPosition="0"/>
    </format>
    <format dxfId="558">
      <pivotArea field="8" type="button" dataOnly="0" labelOnly="1" outline="0" axis="axisCol" fieldPosition="1"/>
    </format>
    <format dxfId="557">
      <pivotArea field="-2" type="button" dataOnly="0" labelOnly="1" outline="0" axis="axisCol" fieldPosition="2"/>
    </format>
    <format dxfId="556">
      <pivotArea type="topRight" dataOnly="0" labelOnly="1" outline="0" fieldPosition="0"/>
    </format>
    <format dxfId="555">
      <pivotArea field="11" type="button" dataOnly="0" labelOnly="1" outline="0" axis="axisRow" fieldPosition="0"/>
    </format>
    <format dxfId="554">
      <pivotArea dataOnly="0" labelOnly="1" fieldPosition="0">
        <references count="1">
          <reference field="11" count="0"/>
        </references>
      </pivotArea>
    </format>
    <format dxfId="553">
      <pivotArea dataOnly="0" labelOnly="1" grandRow="1" outline="0" fieldPosition="0"/>
    </format>
    <format dxfId="552">
      <pivotArea dataOnly="0" labelOnly="1" fieldPosition="0">
        <references count="2">
          <reference field="11" count="1" selected="0">
            <x v="0"/>
          </reference>
          <reference field="18" count="2">
            <x v="0"/>
            <x v="1"/>
          </reference>
        </references>
      </pivotArea>
    </format>
    <format dxfId="551">
      <pivotArea dataOnly="0" labelOnly="1" fieldPosition="0">
        <references count="2">
          <reference field="11" count="1" selected="0">
            <x v="1"/>
          </reference>
          <reference field="18" count="2">
            <x v="0"/>
            <x v="1"/>
          </reference>
        </references>
      </pivotArea>
    </format>
    <format dxfId="550">
      <pivotArea dataOnly="0" labelOnly="1" fieldPosition="0">
        <references count="2">
          <reference field="11" count="1" selected="0">
            <x v="2"/>
          </reference>
          <reference field="18" count="2">
            <x v="0"/>
            <x v="1"/>
          </reference>
        </references>
      </pivotArea>
    </format>
    <format dxfId="549">
      <pivotArea dataOnly="0" labelOnly="1" fieldPosition="0">
        <references count="2">
          <reference field="11" count="1" selected="0">
            <x v="3"/>
          </reference>
          <reference field="18" count="2">
            <x v="0"/>
            <x v="1"/>
          </reference>
        </references>
      </pivotArea>
    </format>
    <format dxfId="548">
      <pivotArea dataOnly="0" labelOnly="1" fieldPosition="0">
        <references count="2">
          <reference field="11" count="1" selected="0">
            <x v="4"/>
          </reference>
          <reference field="18" count="2">
            <x v="0"/>
            <x v="1"/>
          </reference>
        </references>
      </pivotArea>
    </format>
    <format dxfId="547">
      <pivotArea dataOnly="0" labelOnly="1" fieldPosition="0">
        <references count="2">
          <reference field="11" count="1" selected="0">
            <x v="5"/>
          </reference>
          <reference field="18" count="1">
            <x v="0"/>
          </reference>
        </references>
      </pivotArea>
    </format>
    <format dxfId="546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545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44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43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54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54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540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539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538">
      <pivotArea type="all" dataOnly="0" outline="0" fieldPosition="0"/>
    </format>
    <format dxfId="537">
      <pivotArea outline="0" collapsedLevelsAreSubtotals="1" fieldPosition="0"/>
    </format>
    <format dxfId="536">
      <pivotArea type="origin" dataOnly="0" labelOnly="1" outline="0" fieldPosition="0"/>
    </format>
    <format dxfId="535">
      <pivotArea field="19" type="button" dataOnly="0" labelOnly="1" outline="0" axis="axisCol" fieldPosition="0"/>
    </format>
    <format dxfId="534">
      <pivotArea field="8" type="button" dataOnly="0" labelOnly="1" outline="0" axis="axisCol" fieldPosition="1"/>
    </format>
    <format dxfId="533">
      <pivotArea field="-2" type="button" dataOnly="0" labelOnly="1" outline="0" axis="axisCol" fieldPosition="2"/>
    </format>
    <format dxfId="532">
      <pivotArea type="topRight" dataOnly="0" labelOnly="1" outline="0" fieldPosition="0"/>
    </format>
    <format dxfId="531">
      <pivotArea field="11" type="button" dataOnly="0" labelOnly="1" outline="0" axis="axisRow" fieldPosition="0"/>
    </format>
    <format dxfId="530">
      <pivotArea dataOnly="0" labelOnly="1" fieldPosition="0">
        <references count="1">
          <reference field="11" count="0"/>
        </references>
      </pivotArea>
    </format>
    <format dxfId="529">
      <pivotArea dataOnly="0" labelOnly="1" grandRow="1" outline="0" fieldPosition="0"/>
    </format>
    <format dxfId="528">
      <pivotArea dataOnly="0" labelOnly="1" fieldPosition="0">
        <references count="2">
          <reference field="11" count="1" selected="0">
            <x v="0"/>
          </reference>
          <reference field="18" count="2">
            <x v="0"/>
            <x v="1"/>
          </reference>
        </references>
      </pivotArea>
    </format>
    <format dxfId="527">
      <pivotArea dataOnly="0" labelOnly="1" fieldPosition="0">
        <references count="2">
          <reference field="11" count="1" selected="0">
            <x v="1"/>
          </reference>
          <reference field="18" count="2">
            <x v="0"/>
            <x v="1"/>
          </reference>
        </references>
      </pivotArea>
    </format>
    <format dxfId="526">
      <pivotArea dataOnly="0" labelOnly="1" fieldPosition="0">
        <references count="2">
          <reference field="11" count="1" selected="0">
            <x v="2"/>
          </reference>
          <reference field="18" count="2">
            <x v="0"/>
            <x v="1"/>
          </reference>
        </references>
      </pivotArea>
    </format>
    <format dxfId="525">
      <pivotArea dataOnly="0" labelOnly="1" fieldPosition="0">
        <references count="2">
          <reference field="11" count="1" selected="0">
            <x v="3"/>
          </reference>
          <reference field="18" count="2">
            <x v="0"/>
            <x v="1"/>
          </reference>
        </references>
      </pivotArea>
    </format>
    <format dxfId="524">
      <pivotArea dataOnly="0" labelOnly="1" fieldPosition="0">
        <references count="2">
          <reference field="11" count="1" selected="0">
            <x v="4"/>
          </reference>
          <reference field="18" count="2">
            <x v="0"/>
            <x v="1"/>
          </reference>
        </references>
      </pivotArea>
    </format>
    <format dxfId="523">
      <pivotArea dataOnly="0" labelOnly="1" fieldPosition="0">
        <references count="2">
          <reference field="11" count="1" selected="0">
            <x v="5"/>
          </reference>
          <reference field="18" count="1">
            <x v="0"/>
          </reference>
        </references>
      </pivotArea>
    </format>
    <format dxfId="52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521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20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19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518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51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51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51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514">
      <pivotArea type="all" dataOnly="0" outline="0" fieldPosition="0"/>
    </format>
    <format dxfId="513">
      <pivotArea outline="0" collapsedLevelsAreSubtotals="1" fieldPosition="0"/>
    </format>
    <format dxfId="512">
      <pivotArea type="origin" dataOnly="0" labelOnly="1" outline="0" fieldPosition="0"/>
    </format>
    <format dxfId="511">
      <pivotArea field="19" type="button" dataOnly="0" labelOnly="1" outline="0" axis="axisCol" fieldPosition="0"/>
    </format>
    <format dxfId="510">
      <pivotArea field="8" type="button" dataOnly="0" labelOnly="1" outline="0" axis="axisCol" fieldPosition="1"/>
    </format>
    <format dxfId="509">
      <pivotArea field="-2" type="button" dataOnly="0" labelOnly="1" outline="0" axis="axisCol" fieldPosition="2"/>
    </format>
    <format dxfId="508">
      <pivotArea type="topRight" dataOnly="0" labelOnly="1" outline="0" fieldPosition="0"/>
    </format>
    <format dxfId="507">
      <pivotArea field="11" type="button" dataOnly="0" labelOnly="1" outline="0" axis="axisRow" fieldPosition="0"/>
    </format>
    <format dxfId="506">
      <pivotArea dataOnly="0" labelOnly="1" fieldPosition="0">
        <references count="1">
          <reference field="11" count="0"/>
        </references>
      </pivotArea>
    </format>
    <format dxfId="505">
      <pivotArea dataOnly="0" labelOnly="1" grandRow="1" outline="0" fieldPosition="0"/>
    </format>
    <format dxfId="504">
      <pivotArea dataOnly="0" labelOnly="1" fieldPosition="0">
        <references count="2">
          <reference field="11" count="1" selected="0">
            <x v="0"/>
          </reference>
          <reference field="18" count="2">
            <x v="0"/>
            <x v="1"/>
          </reference>
        </references>
      </pivotArea>
    </format>
    <format dxfId="503">
      <pivotArea dataOnly="0" labelOnly="1" fieldPosition="0">
        <references count="2">
          <reference field="11" count="1" selected="0">
            <x v="1"/>
          </reference>
          <reference field="18" count="2">
            <x v="0"/>
            <x v="1"/>
          </reference>
        </references>
      </pivotArea>
    </format>
    <format dxfId="502">
      <pivotArea dataOnly="0" labelOnly="1" fieldPosition="0">
        <references count="2">
          <reference field="11" count="1" selected="0">
            <x v="2"/>
          </reference>
          <reference field="18" count="2">
            <x v="0"/>
            <x v="1"/>
          </reference>
        </references>
      </pivotArea>
    </format>
    <format dxfId="501">
      <pivotArea dataOnly="0" labelOnly="1" fieldPosition="0">
        <references count="2">
          <reference field="11" count="1" selected="0">
            <x v="3"/>
          </reference>
          <reference field="18" count="2">
            <x v="0"/>
            <x v="1"/>
          </reference>
        </references>
      </pivotArea>
    </format>
    <format dxfId="500">
      <pivotArea dataOnly="0" labelOnly="1" fieldPosition="0">
        <references count="2">
          <reference field="11" count="1" selected="0">
            <x v="4"/>
          </reference>
          <reference field="18" count="2">
            <x v="0"/>
            <x v="1"/>
          </reference>
        </references>
      </pivotArea>
    </format>
    <format dxfId="499">
      <pivotArea dataOnly="0" labelOnly="1" fieldPosition="0">
        <references count="2">
          <reference field="11" count="1" selected="0">
            <x v="5"/>
          </reference>
          <reference field="18" count="1">
            <x v="0"/>
          </reference>
        </references>
      </pivotArea>
    </format>
    <format dxfId="498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497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6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95">
      <pivotArea dataOnly="0" labelOnly="1" fieldPosition="0">
        <references count="2">
          <reference field="8" count="1">
            <x v="1048832"/>
          </reference>
          <reference field="19" count="1" selected="0">
            <x v="4"/>
          </reference>
        </references>
      </pivotArea>
    </format>
    <format dxfId="49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49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49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49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490">
      <pivotArea field="11" type="button" dataOnly="0" labelOnly="1" outline="0" axis="axisRow" fieldPosition="0"/>
    </format>
    <format dxfId="489">
      <pivotArea field="1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8">
      <pivotArea field="1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"/>
          </reference>
        </references>
      </pivotArea>
    </format>
    <format dxfId="48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2"/>
          </reference>
        </references>
      </pivotArea>
    </format>
    <format dxfId="48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4"/>
          </reference>
        </references>
      </pivotArea>
    </format>
    <format dxfId="48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5"/>
          </reference>
        </references>
      </pivotArea>
    </format>
    <format dxfId="483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6"/>
          </reference>
        </references>
      </pivotArea>
    </format>
    <format dxfId="482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7"/>
          </reference>
        </references>
      </pivotArea>
    </format>
    <format dxfId="481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8"/>
          </reference>
        </references>
      </pivotArea>
    </format>
    <format dxfId="480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9"/>
          </reference>
        </references>
      </pivotArea>
    </format>
    <format dxfId="479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0"/>
          </reference>
        </references>
      </pivotArea>
    </format>
    <format dxfId="478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1"/>
          </reference>
        </references>
      </pivotArea>
    </format>
    <format dxfId="47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22D5A-E60E-4625-9112-80F7DAE9A957}" name="PivotTable14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DESIGNERS">
  <location ref="E2:G24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JOB N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MT" fld="2" baseField="0" baseItem="0"/>
  </dataFields>
  <formats count="18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fieldPosition="0">
        <references count="1">
          <reference field="0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JOB N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2" showRowHeaders="1" showColHeaders="1" showRowStripes="0" showColStripes="0" showLastColumn="1"/>
  <rowHierarchiesUsage count="1"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aster Sheet-2025-2026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64817-454D-46DF-A1FD-B1B2CF83E7B6}" name="PivotTable13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LEADS">
  <location ref="A2:C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JOB N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MT" fld="2" baseField="0" baseItem="0"/>
  </dataFields>
  <formats count="18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" type="button" dataOnly="0" labelOnly="1" outline="0" axis="axisRow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JOB N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2" showRowHeaders="1" showColHeaders="1" showRowStripes="0" showColStripes="0" showLastColumn="1"/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aster Sheet-2025-2026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6CE68-CE3D-4988-A2F4-D398B7BD351F}" name="PivotTable19" cacheId="18" applyNumberFormats="0" applyBorderFormats="0" applyFontFormats="0" applyPatternFormats="0" applyAlignmentFormats="0" applyWidthHeightFormats="1" dataCaption="Values" updatedVersion="8" minRefreshableVersion="3" subtotalHiddenItems="1" itemPrintTitles="1" createdVersion="7" indent="0" outline="1" outlineData="1" multipleFieldFilters="0" rowHeaderCaption="ZONES">
  <location ref="M2:O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INQUIRY N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MT" fld="0" baseField="0" baseItem="0"/>
  </dataFields>
  <formats count="4">
    <format dxfId="124">
      <pivotArea field="2" type="button" dataOnly="0" labelOnly="1" outline="0" axis="axisRow" fieldPosition="0"/>
    </format>
    <format dxfId="123">
      <pivotArea field="2" type="button" dataOnly="0" labelOnly="1" outline="0" axis="axisRow" fieldPosition="0"/>
    </format>
    <format dxfId="122">
      <pivotArea dataOnly="0" labelOnly="1" fieldPosition="0">
        <references count="1">
          <reference field="2" count="0"/>
        </references>
      </pivotArea>
    </format>
    <format dxfId="121">
      <pivotArea dataOnly="0" labelOnly="1" grandRow="1" outline="0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QUIRY_NO"/>
    <pivotHierarchy dragToData="1"/>
    <pivotHierarchy dragToData="1" caption="INQUIRY NO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6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aster Sheet-2025-2026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451F3-A042-48F6-82F0-F7234C945DD6}" name="PivotTable18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LEADS">
  <location ref="I18:K2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INQUIRY NO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MT" fld="0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QUIRY_NO"/>
    <pivotHierarchy dragToData="1"/>
    <pivotHierarchy dragToData="1" caption="INQUIRY NO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aster Sheet-2025-2026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4CDF2-E7A5-43D6-ACA6-E597AF39D1B3}" name="PivotTable17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DESIGNERS">
  <location ref="I2:K5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INQUIRY NO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MT" fld="1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QUIRY_NO"/>
    <pivotHierarchy dragToData="1"/>
    <pivotHierarchy dragToData="1" caption="INQUIRY NO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5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aster Sheet-2025-2026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5DE95-19BF-4580-AC2F-CDB473874C2A}" name="PivotTable15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7" indent="0" outline="1" outlineData="1" multipleFieldFilters="0" rowHeaderCaption="ZONES">
  <location ref="A12:C1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JOB N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MT" fld="1" baseField="0" baseItem="0"/>
  </dataFields>
  <formats count="12"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grandRow="1" outline="0" fieldPosition="0"/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JOB N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2" showRowHeaders="1" showColHeaders="1" showRowStripes="0" showColStripes="0" showLastColumn="1"/>
  <rowHierarchiesUsage count="1"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aster Sheet-2025-2026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5EA89-9F4B-4A29-9381-1A3169F1BF51}" name="Table1" displayName="Table1" ref="Q2:Z26" totalsRowShown="0" headerRowDxfId="84" dataDxfId="83">
  <autoFilter ref="Q2:Z26" xr:uid="{2B75EA89-9F4B-4A29-9381-1A3169F1BF51}"/>
  <sortState xmlns:xlrd2="http://schemas.microsoft.com/office/spreadsheetml/2017/richdata2" ref="Q3:Y21">
    <sortCondition descending="1" ref="Q2:Q21"/>
  </sortState>
  <tableColumns count="10">
    <tableColumn id="1" xr3:uid="{41A88BF4-3E32-459A-A314-CD08D7F20D65}" name="Team (Lead)" dataDxfId="82"/>
    <tableColumn id="2" xr3:uid="{500207D8-DBB6-4DE5-B7B6-31B45903A48C}" name="Designers" dataDxfId="81"/>
    <tableColumn id="3" xr3:uid="{6D1AE2D3-6591-4ECD-9226-D5844F152D9E}" name="Status" dataDxfId="80"/>
    <tableColumn id="4" xr3:uid="{66CEC007-5FCA-46B1-96E5-5EC572A34F27}" name="Start Date" dataDxfId="79"/>
    <tableColumn id="5" xr3:uid="{BE073627-D792-42DD-B476-35BBA069A202}" name="Exit Date" dataDxfId="78"/>
    <tableColumn id="6" xr3:uid="{E6FCB523-331A-4FD0-8778-B25504F42C6A}" name="Annual Target" dataDxfId="77"/>
    <tableColumn id="7" xr3:uid="{F258D86B-0DF4-420F-9425-59F92BC63B07}" name="Revised Target" dataDxfId="76">
      <calculatedColumnFormula>IF(Table1[[#This Row],[Status]]="RESIGNED",(V3/360)*(MIN(U3, DATE(2026,3,31)) - MAX(T3, DATE(2025,4,1)) + 1), (V3/365) * (DATE(2026,3,31) - MAX(T3, DATE(2025,4,1)) + 1))</calculatedColumnFormula>
    </tableColumn>
    <tableColumn id="8" xr3:uid="{477AC07F-77E2-449C-98FE-303AAA3A2B85}" name="Actual Achieved" dataDxfId="75">
      <calculatedColumnFormula>IFERROR(VLOOKUP(Table1[[#This Row],[Designers]], $E$2:$G$104, 3, 0), 0) + IFERROR(VLOOKUP(Table1[[#This Row],[Designers]], $I$2:$K$17, 3, 0), 0)</calculatedColumnFormula>
    </tableColumn>
    <tableColumn id="9" xr3:uid="{A8157294-9356-4F8C-923C-E0054C076970}" name="Pending Target" dataDxfId="74">
      <calculatedColumnFormula>IF(Table1[[#This Row],[Revised Target]] &gt; Table1[[#This Row],[Actual Achieved]], Table1[[#This Row],[Revised Target]] - Table1[[#This Row],[Actual Achieved]], 0)</calculatedColumnFormula>
    </tableColumn>
    <tableColumn id="10" xr3:uid="{86629CFF-50EF-4E46-B4E1-247C7D889CB0}" name="%" dataDxfId="73">
      <calculatedColumnFormula>IFERROR(Table1[[#This Row],[Actual Achieved]]/Table1[[#This Row],[Revised Target]],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9F32EB-3901-4FC3-A41F-93D0B50B7423}" name="Table5" displayName="Table5" ref="AB2:AE7" totalsRowShown="0" headerRowDxfId="72" headerRowBorderDxfId="71" tableBorderDxfId="70" totalsRowBorderDxfId="69">
  <tableColumns count="4">
    <tableColumn id="1" xr3:uid="{77CB8499-1636-4C6E-91B4-80FF4C9210E2}" name="TEAM" dataDxfId="68"/>
    <tableColumn id="2" xr3:uid="{0DA36135-33D6-4CAE-809E-CEF24A3B1282}" name="TEAM Target" dataDxfId="67"/>
    <tableColumn id="3" xr3:uid="{F51BE594-4121-4513-B340-A5113D14AA4F}" name="Total Achieved" dataDxfId="66">
      <calculatedColumnFormula>IFERROR(VLOOKUP(AB3, $A$2:$C$11, 3, 0), 0) + IFERROR(VLOOKUP(AB3, $I$18:$K$25, 3, 0), 0)</calculatedColumnFormula>
    </tableColumn>
    <tableColumn id="4" xr3:uid="{79720A61-D7BD-48AC-A5F1-679B3ADF478A}" name="Performance" dataDxfId="65">
      <calculatedColumnFormula>IFERROR(AD3 /AC3, 0)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174FB0-9AF6-4E56-BF2E-EFE7B432C64E}" name="Table4" displayName="Table4" ref="A1:L3" totalsRowShown="0" headerRowDxfId="64" dataDxfId="62" headerRowBorderDxfId="63" tableBorderDxfId="61">
  <tableColumns count="12">
    <tableColumn id="1" xr3:uid="{5CB8A129-DE73-406E-ACA1-1C742934937D}" name="SR_NO" dataDxfId="60"/>
    <tableColumn id="2" xr3:uid="{1AC674C2-1992-4D4E-BC16-13A2D5B6E26F}" name="INQUIRY_NO" dataDxfId="59"/>
    <tableColumn id="3" xr3:uid="{D9E893A8-8443-4028-99D5-50EC70FF98F9}" name="QRF_NUMBER" dataDxfId="58"/>
    <tableColumn id="4" xr3:uid="{7190FEB5-4A5D-431B-86BF-16AE5C83D655}" name="JOB_NAME" dataDxfId="57"/>
    <tableColumn id="5" xr3:uid="{9D586EA9-1DAD-4F4A-8272-B8920FEA0B12}" name="MT" dataDxfId="56"/>
    <tableColumn id="6" xr3:uid="{76B7ECAE-60BF-4060-80C5-D11BEB292C80}" name="AREA_M²" dataDxfId="55"/>
    <tableColumn id="7" xr3:uid="{C6F1D17A-AD51-44E0-A70F-0065E1D2FF0F}" name="ABR_DESIGNER" dataDxfId="54"/>
    <tableColumn id="8" xr3:uid="{FCE54754-F94F-4D64-B7F3-4DAA54DEC627}" name="CHECKED_BY" dataDxfId="53"/>
    <tableColumn id="9" xr3:uid="{6796E994-CD46-43BC-B369-40CD06DCA37B}" name="ABR_SALES" dataDxfId="52"/>
    <tableColumn id="10" xr3:uid="{3B38B473-E8D3-4874-8994-7444F38B6686}" name="COMPLEXITY" dataDxfId="51"/>
    <tableColumn id="11" xr3:uid="{CF808BFD-41B1-4A25-B3D3-940B653B7CA6}" name="BOOKED_DATE" dataDxfId="50"/>
    <tableColumn id="12" xr3:uid="{F158C397-4411-4338-95F8-A7784A1A11C0}" name="ZONES" dataDxfId="49">
      <calculatedColumnFormula array="1">_xlfn.IFS(
  OR(I2="AR", I2="VK", I2="MS", I2="PT", I2="MM", I2="PP"), "CENTRAL",
  OR(I2="SS", I2="GC", I2="SM", I2="AY", I2="AG"), "NORTH",
  OR(I2="DP", I2="PG", I2="KD", I2="DS", I2="SP"), "WEST-I",
  OR(I2="MP", I2="SK", I2="NA", I2="OD"), "WEST-II",
  OR(I2="ND", I2="AM", I2="JK"), "EAST",
  TRUE, "UNKNOWN"
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EEC2C1-58A3-43E5-B57E-EF05063C8063}" name="Table2" displayName="Table2" ref="A1:O105" totalsRowShown="0" headerRowDxfId="48" dataDxfId="46" headerRowBorderDxfId="47" tableBorderDxfId="45">
  <autoFilter ref="A1:O105" xr:uid="{E2EEC2C1-58A3-43E5-B57E-EF05063C8063}"/>
  <tableColumns count="15">
    <tableColumn id="1" xr3:uid="{89A2FB3E-3D8A-4A3B-910B-065776C2D522}" name="SR_NO" dataDxfId="44"/>
    <tableColumn id="2" xr3:uid="{4001D4B0-EFD0-4341-A09B-4840B45A41B3}" name="INQUIRY_NO" dataDxfId="43"/>
    <tableColumn id="3" xr3:uid="{0127F9AC-C587-48F0-8253-7EE277238596}" name="JOB_NUMBER" dataDxfId="42"/>
    <tableColumn id="4" xr3:uid="{4E92F890-EE3A-4027-98A7-55A9237A3153}" name="JOB_NAME" dataDxfId="41"/>
    <tableColumn id="5" xr3:uid="{B0D3A612-AF2E-4642-91CF-9A45423C04E1}" name="MT" dataDxfId="40"/>
    <tableColumn id="6" xr3:uid="{CF906B75-0714-4337-9C06-FF9EA571CC20}" name="INCREMENTAL(MT)" dataDxfId="39"/>
    <tableColumn id="7" xr3:uid="{01A3D37D-7B38-4A38-B84C-16EE1423B77C}" name="DECREMENTAL(MT)" dataDxfId="38"/>
    <tableColumn id="15" xr3:uid="{DF7A44A1-1DCC-49BA-884E-D20D6F29D189}" name="TOTAL_MT" dataDxfId="37">
      <calculatedColumnFormula>SUM(E2, F2) - N(G2)</calculatedColumnFormula>
    </tableColumn>
    <tableColumn id="8" xr3:uid="{9A90F81B-F3AD-4B49-8DD5-424998EDC00A}" name="AREA_M²" dataDxfId="36"/>
    <tableColumn id="9" xr3:uid="{7B07EAA4-A076-4363-972C-E3872BECBFD9}" name="ABR_DESIGNER" dataDxfId="35"/>
    <tableColumn id="10" xr3:uid="{B80FD8AF-FD3C-45E7-B522-B901ED268AB1}" name="CHECKED_BY" dataDxfId="34"/>
    <tableColumn id="11" xr3:uid="{59D2B8EB-1EEE-4CE2-A114-11A6D959596E}" name="ABR_SALES" dataDxfId="33"/>
    <tableColumn id="12" xr3:uid="{61B2DC24-56F6-448E-89EA-FF2E9E3BA768}" name="COMPLEXITY" dataDxfId="32"/>
    <tableColumn id="13" xr3:uid="{505EDE2A-B408-4617-9F3D-F78FFDD113A0}" name="BOOKED_DATE" dataDxfId="31"/>
    <tableColumn id="14" xr3:uid="{76DEDA38-297D-4E03-8688-527E62A07CEF}" name="ZONES" dataDxfId="30">
      <calculatedColumnFormula array="1">_xlfn.IFS(
  OR(L2="AR", L2="VK", L2="MS", L2="PT", L2="MM", L2="PP"), "CENTRAL",
  OR(L2="SS", L2="GC", L2="SM", L2="AY", L2="AG"), "NORTH",
  OR(L2="DP", L2="PG", L2="KD", L2="DS", L2="SP"), "WEST-I",
  OR(L2="MP", L2="SK", L2="NA", L2="OD"), "WEST-II",
  OR(L2="ND", L2="AM", L2="JK"), "EAST",
  TRUE, "UNKNOWN"
)</calculatedColumn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D6370E-6024-4B8F-99F8-3B213CCAEFDF}" name="Table3" displayName="Table3" ref="A1:H22" totalsRowShown="0" headerRowDxfId="29" dataDxfId="27" headerRowBorderDxfId="28" tableBorderDxfId="26">
  <autoFilter ref="A1:H22" xr:uid="{4AD6370E-6024-4B8F-99F8-3B213CCAEFDF}"/>
  <tableColumns count="8">
    <tableColumn id="1" xr3:uid="{641F81CE-2962-4E09-B42F-A71D5AE65B8E}" name="SR_NO" dataDxfId="25"/>
    <tableColumn id="3" xr3:uid="{8797CDD0-A6D3-4252-BADC-0DE4AEA91CAF}" name="JOB_NUMBER" dataDxfId="24"/>
    <tableColumn id="4" xr3:uid="{6A8B5AFE-FB14-4647-86ED-8F56C1B5F63F}" name="JOB_NAME" dataDxfId="23"/>
    <tableColumn id="5" xr3:uid="{5E9DFD5B-5630-4496-A6DF-5458515EDFAB}" name="MT" dataDxfId="22"/>
    <tableColumn id="6" xr3:uid="{8F80C59D-A8C4-45C6-916B-12046A92A730}" name="ABR_DESIGNER" dataDxfId="21"/>
    <tableColumn id="7" xr3:uid="{59C2949A-2027-4917-9B5A-64C967DA8C61}" name="CHECKED_BY" dataDxfId="20"/>
    <tableColumn id="8" xr3:uid="{064D7D6E-4294-4C1A-B6EC-EB01EA0A4CBA}" name="ABR_SALES" dataDxfId="19"/>
    <tableColumn id="9" xr3:uid="{09F547B1-61B6-47B8-BCDE-5FA55404525E}" name="BOOKED_DATE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8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E92D-9C20-4C99-A859-97D66E92E115}">
  <sheetPr codeName="Sheet1">
    <pageSetUpPr fitToPage="1"/>
  </sheetPr>
  <dimension ref="A1:FM84"/>
  <sheetViews>
    <sheetView zoomScale="85" zoomScaleNormal="85" workbookViewId="0">
      <selection activeCell="E9" sqref="E9"/>
    </sheetView>
  </sheetViews>
  <sheetFormatPr defaultColWidth="9" defaultRowHeight="13.15" x14ac:dyDescent="0.45"/>
  <cols>
    <col min="1" max="1" width="12.1328125" style="34" bestFit="1" customWidth="1"/>
    <col min="2" max="2" width="11.33203125" style="34" bestFit="1" customWidth="1"/>
    <col min="3" max="3" width="16.796875" style="34" bestFit="1" customWidth="1"/>
    <col min="4" max="4" width="10.6640625" style="34" bestFit="1" customWidth="1"/>
    <col min="5" max="5" width="16.796875" style="34" bestFit="1" customWidth="1"/>
    <col min="6" max="6" width="10.6640625" style="34" bestFit="1" customWidth="1"/>
    <col min="7" max="7" width="16.796875" style="34" bestFit="1" customWidth="1"/>
    <col min="8" max="8" width="10.6640625" style="34" bestFit="1" customWidth="1"/>
    <col min="9" max="9" width="16.796875" style="34" bestFit="1" customWidth="1"/>
    <col min="10" max="10" width="10.6640625" style="34" bestFit="1" customWidth="1"/>
    <col min="11" max="11" width="16.796875" style="34" bestFit="1" customWidth="1"/>
    <col min="12" max="12" width="10.6640625" style="34" bestFit="1" customWidth="1"/>
    <col min="13" max="13" width="16.796875" style="34" bestFit="1" customWidth="1"/>
    <col min="14" max="14" width="10.6640625" style="34" bestFit="1" customWidth="1"/>
    <col min="15" max="15" width="16.796875" style="34" bestFit="1" customWidth="1"/>
    <col min="16" max="16" width="10.6640625" style="34" bestFit="1" customWidth="1"/>
    <col min="17" max="17" width="16.796875" style="34" bestFit="1" customWidth="1"/>
    <col min="18" max="18" width="10.6640625" style="34" bestFit="1" customWidth="1"/>
    <col min="19" max="19" width="16.796875" style="34" bestFit="1" customWidth="1"/>
    <col min="20" max="20" width="10.6640625" style="34" bestFit="1" customWidth="1"/>
    <col min="21" max="21" width="16.796875" style="34" bestFit="1" customWidth="1"/>
    <col min="22" max="22" width="10.6640625" style="34" bestFit="1" customWidth="1"/>
    <col min="23" max="23" width="16.796875" style="34" bestFit="1" customWidth="1"/>
    <col min="24" max="24" width="10.6640625" style="34" bestFit="1" customWidth="1"/>
    <col min="25" max="25" width="16.796875" style="34" bestFit="1" customWidth="1"/>
    <col min="26" max="26" width="15.265625" style="34" bestFit="1" customWidth="1"/>
    <col min="27" max="27" width="21.46484375" style="34" bestFit="1" customWidth="1"/>
    <col min="28" max="28" width="4.3984375" style="34" customWidth="1"/>
    <col min="29" max="29" width="12" style="34" bestFit="1" customWidth="1"/>
    <col min="30" max="30" width="11.33203125" style="34" bestFit="1" customWidth="1"/>
    <col min="31" max="31" width="16.796875" style="34" bestFit="1" customWidth="1"/>
    <col min="32" max="32" width="10.6640625" style="34" bestFit="1" customWidth="1"/>
    <col min="33" max="33" width="16.796875" style="34" bestFit="1" customWidth="1"/>
    <col min="34" max="34" width="10.6640625" style="34" bestFit="1" customWidth="1"/>
    <col min="35" max="35" width="16.796875" style="34" bestFit="1" customWidth="1"/>
    <col min="36" max="36" width="10.6640625" style="34" bestFit="1" customWidth="1"/>
    <col min="37" max="37" width="16.796875" style="34" bestFit="1" customWidth="1"/>
    <col min="38" max="38" width="10.6640625" style="34" bestFit="1" customWidth="1"/>
    <col min="39" max="39" width="16.796875" style="34" bestFit="1" customWidth="1"/>
    <col min="40" max="40" width="10.6640625" style="34" bestFit="1" customWidth="1"/>
    <col min="41" max="41" width="16.796875" style="34" bestFit="1" customWidth="1"/>
    <col min="42" max="42" width="10.6640625" style="34" bestFit="1" customWidth="1"/>
    <col min="43" max="43" width="16.796875" style="34" bestFit="1" customWidth="1"/>
    <col min="44" max="44" width="10.6640625" style="34" bestFit="1" customWidth="1"/>
    <col min="45" max="45" width="16.796875" style="34" bestFit="1" customWidth="1"/>
    <col min="46" max="46" width="10.6640625" style="34" bestFit="1" customWidth="1"/>
    <col min="47" max="47" width="16.796875" style="34" bestFit="1" customWidth="1"/>
    <col min="48" max="48" width="10.6640625" style="34" bestFit="1" customWidth="1"/>
    <col min="49" max="49" width="16.796875" style="34" bestFit="1" customWidth="1"/>
    <col min="50" max="50" width="10.6640625" style="34" bestFit="1" customWidth="1"/>
    <col min="51" max="51" width="16.796875" style="34" bestFit="1" customWidth="1"/>
    <col min="52" max="52" width="10.6640625" style="34" bestFit="1" customWidth="1"/>
    <col min="53" max="53" width="16.796875" style="34" bestFit="1" customWidth="1"/>
    <col min="54" max="54" width="15.265625" style="34" bestFit="1" customWidth="1"/>
    <col min="55" max="55" width="21.46484375" style="34" bestFit="1" customWidth="1"/>
    <col min="56" max="56" width="6.1328125" style="34" bestFit="1" customWidth="1"/>
    <col min="57" max="57" width="6" style="34" bestFit="1" customWidth="1"/>
    <col min="58" max="58" width="6.46484375" style="34" bestFit="1" customWidth="1"/>
    <col min="59" max="59" width="6.1328125" style="34" bestFit="1" customWidth="1"/>
    <col min="60" max="60" width="11.265625" style="34" bestFit="1" customWidth="1"/>
    <col min="61" max="71" width="11.59765625" style="34" bestFit="1" customWidth="1"/>
    <col min="72" max="72" width="6" style="34" bestFit="1" customWidth="1"/>
    <col min="73" max="73" width="6.73046875" style="34" bestFit="1" customWidth="1"/>
    <col min="74" max="74" width="6" style="34" bestFit="1" customWidth="1"/>
    <col min="75" max="75" width="5.3984375" style="34" bestFit="1" customWidth="1"/>
    <col min="76" max="76" width="6.265625" style="34" bestFit="1" customWidth="1"/>
    <col min="77" max="77" width="6.1328125" style="34" bestFit="1" customWidth="1"/>
    <col min="78" max="78" width="6" style="34" bestFit="1" customWidth="1"/>
    <col min="79" max="79" width="6.46484375" style="34" bestFit="1" customWidth="1"/>
    <col min="80" max="80" width="6.1328125" style="34" bestFit="1" customWidth="1"/>
    <col min="81" max="81" width="11.265625" style="34" bestFit="1" customWidth="1"/>
    <col min="82" max="160" width="11.59765625" style="34" bestFit="1" customWidth="1"/>
    <col min="161" max="161" width="11.265625" style="34" bestFit="1" customWidth="1"/>
    <col min="162" max="162" width="9.1328125" style="34" bestFit="1" customWidth="1"/>
    <col min="163" max="167" width="7.1328125" style="34" bestFit="1" customWidth="1"/>
    <col min="168" max="168" width="9" style="34"/>
    <col min="169" max="169" width="11.265625" style="34" bestFit="1" customWidth="1"/>
    <col min="170" max="16384" width="9" style="34"/>
  </cols>
  <sheetData>
    <row r="1" spans="1:55" s="80" customFormat="1" ht="25.5" customHeight="1" x14ac:dyDescent="0.45">
      <c r="A1" s="129" t="s">
        <v>1528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84"/>
      <c r="AC1" s="130" t="s">
        <v>1529</v>
      </c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</row>
    <row r="2" spans="1:55" x14ac:dyDescent="0.45">
      <c r="B2" s="35" t="s">
        <v>845</v>
      </c>
      <c r="AD2" s="35" t="s">
        <v>845</v>
      </c>
    </row>
    <row r="3" spans="1:55" x14ac:dyDescent="0.45">
      <c r="B3" s="34" t="s">
        <v>2207</v>
      </c>
      <c r="D3" s="34" t="s">
        <v>2399</v>
      </c>
      <c r="F3" s="34" t="s">
        <v>2657</v>
      </c>
      <c r="H3" s="34" t="s">
        <v>846</v>
      </c>
      <c r="J3" s="34" t="s">
        <v>847</v>
      </c>
      <c r="L3" s="34" t="s">
        <v>848</v>
      </c>
      <c r="N3" s="34" t="s">
        <v>849</v>
      </c>
      <c r="P3" s="34" t="s">
        <v>992</v>
      </c>
      <c r="R3" s="34" t="s">
        <v>1235</v>
      </c>
      <c r="T3" s="34" t="s">
        <v>1500</v>
      </c>
      <c r="V3" s="34" t="s">
        <v>1810</v>
      </c>
      <c r="X3" s="34" t="s">
        <v>1980</v>
      </c>
      <c r="Z3" s="97" t="s">
        <v>843</v>
      </c>
      <c r="AA3" s="97" t="s">
        <v>841</v>
      </c>
      <c r="AD3" s="34" t="s">
        <v>2207</v>
      </c>
      <c r="AF3" s="34" t="s">
        <v>2399</v>
      </c>
      <c r="AH3" s="34" t="s">
        <v>2657</v>
      </c>
      <c r="AJ3" s="34" t="s">
        <v>846</v>
      </c>
      <c r="AL3" s="34" t="s">
        <v>847</v>
      </c>
      <c r="AN3" s="34" t="s">
        <v>848</v>
      </c>
      <c r="AP3" s="34" t="s">
        <v>849</v>
      </c>
      <c r="AR3" s="34" t="s">
        <v>992</v>
      </c>
      <c r="AT3" s="34" t="s">
        <v>1235</v>
      </c>
      <c r="AV3" s="34" t="s">
        <v>1500</v>
      </c>
      <c r="AX3" s="34" t="s">
        <v>1810</v>
      </c>
      <c r="AZ3" s="34" t="s">
        <v>1980</v>
      </c>
      <c r="BB3" s="97" t="s">
        <v>843</v>
      </c>
      <c r="BC3" s="97" t="s">
        <v>841</v>
      </c>
    </row>
    <row r="4" spans="1:55" x14ac:dyDescent="0.45">
      <c r="Z4" s="97"/>
      <c r="AA4" s="97"/>
      <c r="BB4" s="97"/>
      <c r="BC4" s="97"/>
    </row>
    <row r="5" spans="1:55" s="97" customFormat="1" x14ac:dyDescent="0.45">
      <c r="A5" s="96" t="s">
        <v>840</v>
      </c>
      <c r="B5" s="97" t="s">
        <v>844</v>
      </c>
      <c r="C5" s="97" t="s">
        <v>842</v>
      </c>
      <c r="D5" s="97" t="s">
        <v>844</v>
      </c>
      <c r="E5" s="97" t="s">
        <v>842</v>
      </c>
      <c r="F5" s="34" t="s">
        <v>844</v>
      </c>
      <c r="G5" s="34" t="s">
        <v>842</v>
      </c>
      <c r="H5" s="97" t="s">
        <v>844</v>
      </c>
      <c r="I5" s="97" t="s">
        <v>842</v>
      </c>
      <c r="J5" s="97" t="s">
        <v>844</v>
      </c>
      <c r="K5" s="97" t="s">
        <v>842</v>
      </c>
      <c r="L5" s="97" t="s">
        <v>844</v>
      </c>
      <c r="M5" s="97" t="s">
        <v>842</v>
      </c>
      <c r="N5" s="97" t="s">
        <v>844</v>
      </c>
      <c r="O5" s="97" t="s">
        <v>842</v>
      </c>
      <c r="P5" s="97" t="s">
        <v>844</v>
      </c>
      <c r="Q5" s="97" t="s">
        <v>842</v>
      </c>
      <c r="R5" s="97" t="s">
        <v>844</v>
      </c>
      <c r="S5" s="97" t="s">
        <v>842</v>
      </c>
      <c r="T5" s="97" t="s">
        <v>844</v>
      </c>
      <c r="U5" s="97" t="s">
        <v>842</v>
      </c>
      <c r="V5" s="97" t="s">
        <v>844</v>
      </c>
      <c r="W5" s="97" t="s">
        <v>842</v>
      </c>
      <c r="X5" s="97" t="s">
        <v>844</v>
      </c>
      <c r="Y5" s="97" t="s">
        <v>842</v>
      </c>
      <c r="AC5" s="96" t="s">
        <v>850</v>
      </c>
      <c r="AD5" s="97" t="s">
        <v>844</v>
      </c>
      <c r="AE5" s="97" t="s">
        <v>842</v>
      </c>
      <c r="AF5" s="97" t="s">
        <v>844</v>
      </c>
      <c r="AG5" s="97" t="s">
        <v>842</v>
      </c>
      <c r="AH5" s="34" t="s">
        <v>844</v>
      </c>
      <c r="AI5" s="34" t="s">
        <v>842</v>
      </c>
      <c r="AJ5" s="97" t="s">
        <v>844</v>
      </c>
      <c r="AK5" s="97" t="s">
        <v>842</v>
      </c>
      <c r="AL5" s="97" t="s">
        <v>844</v>
      </c>
      <c r="AM5" s="97" t="s">
        <v>842</v>
      </c>
      <c r="AN5" s="97" t="s">
        <v>844</v>
      </c>
      <c r="AO5" s="97" t="s">
        <v>842</v>
      </c>
      <c r="AP5" s="97" t="s">
        <v>844</v>
      </c>
      <c r="AQ5" s="97" t="s">
        <v>842</v>
      </c>
      <c r="AR5" s="97" t="s">
        <v>844</v>
      </c>
      <c r="AS5" s="97" t="s">
        <v>842</v>
      </c>
      <c r="AT5" s="97" t="s">
        <v>844</v>
      </c>
      <c r="AU5" s="97" t="s">
        <v>842</v>
      </c>
      <c r="AV5" s="97" t="s">
        <v>844</v>
      </c>
      <c r="AW5" s="97" t="s">
        <v>842</v>
      </c>
      <c r="AX5" s="97" t="s">
        <v>844</v>
      </c>
      <c r="AY5" s="97" t="s">
        <v>842</v>
      </c>
      <c r="AZ5" s="97" t="s">
        <v>844</v>
      </c>
      <c r="BA5" s="97" t="s">
        <v>842</v>
      </c>
    </row>
    <row r="6" spans="1:55" x14ac:dyDescent="0.45">
      <c r="A6" s="34" t="s">
        <v>134</v>
      </c>
      <c r="B6" s="143">
        <v>6</v>
      </c>
      <c r="C6" s="143">
        <v>3537.77</v>
      </c>
      <c r="D6" s="143">
        <v>5</v>
      </c>
      <c r="E6" s="143">
        <v>2549.1099999999997</v>
      </c>
      <c r="F6" s="143">
        <v>4</v>
      </c>
      <c r="G6" s="143">
        <v>6343.99</v>
      </c>
      <c r="H6" s="143">
        <v>2</v>
      </c>
      <c r="I6" s="143">
        <v>870.89</v>
      </c>
      <c r="J6" s="143">
        <v>4</v>
      </c>
      <c r="K6" s="143">
        <v>828.62999999999988</v>
      </c>
      <c r="L6" s="143"/>
      <c r="M6" s="143"/>
      <c r="N6" s="143">
        <v>7</v>
      </c>
      <c r="O6" s="143">
        <v>2915.2999999999997</v>
      </c>
      <c r="P6" s="143">
        <v>1</v>
      </c>
      <c r="Q6" s="143">
        <v>413.34</v>
      </c>
      <c r="R6" s="143">
        <v>5</v>
      </c>
      <c r="S6" s="143">
        <v>10771.419999999998</v>
      </c>
      <c r="T6" s="143">
        <v>2</v>
      </c>
      <c r="U6" s="143">
        <v>3762.65</v>
      </c>
      <c r="V6" s="143">
        <v>3</v>
      </c>
      <c r="W6" s="143">
        <v>841.13</v>
      </c>
      <c r="X6" s="143">
        <v>6</v>
      </c>
      <c r="Y6" s="143">
        <v>4086.7</v>
      </c>
      <c r="Z6" s="143">
        <v>45</v>
      </c>
      <c r="AA6" s="143">
        <v>36920.929999999993</v>
      </c>
      <c r="AC6" s="34" t="s">
        <v>50</v>
      </c>
      <c r="AD6" s="143">
        <v>25</v>
      </c>
      <c r="AE6" s="143">
        <v>7989.4600000000028</v>
      </c>
      <c r="AF6" s="143">
        <v>6</v>
      </c>
      <c r="AG6" s="143">
        <v>1629.6399999999999</v>
      </c>
      <c r="AH6" s="143">
        <v>10</v>
      </c>
      <c r="AI6" s="143">
        <v>5134.1100000000006</v>
      </c>
      <c r="AJ6" s="143">
        <v>21</v>
      </c>
      <c r="AK6" s="143">
        <v>7385.44</v>
      </c>
      <c r="AL6" s="143">
        <v>16</v>
      </c>
      <c r="AM6" s="143">
        <v>4790.87</v>
      </c>
      <c r="AN6" s="143">
        <v>5</v>
      </c>
      <c r="AO6" s="143">
        <v>2200.27</v>
      </c>
      <c r="AP6" s="143">
        <v>18</v>
      </c>
      <c r="AQ6" s="143">
        <v>10048.269999999999</v>
      </c>
      <c r="AR6" s="143">
        <v>7</v>
      </c>
      <c r="AS6" s="143">
        <v>2740.67</v>
      </c>
      <c r="AT6" s="143">
        <v>5</v>
      </c>
      <c r="AU6" s="143">
        <v>3311.56</v>
      </c>
      <c r="AV6" s="143">
        <v>1</v>
      </c>
      <c r="AW6" s="143">
        <v>552.5</v>
      </c>
      <c r="AX6" s="143">
        <v>13</v>
      </c>
      <c r="AY6" s="143">
        <v>4471.05</v>
      </c>
      <c r="AZ6" s="143">
        <v>34</v>
      </c>
      <c r="BA6" s="143">
        <v>12227.090000000002</v>
      </c>
      <c r="BB6" s="143">
        <v>161</v>
      </c>
      <c r="BC6" s="143">
        <v>62480.929999999993</v>
      </c>
    </row>
    <row r="7" spans="1:55" x14ac:dyDescent="0.45">
      <c r="A7" s="34" t="s">
        <v>752</v>
      </c>
      <c r="B7" s="143">
        <v>2</v>
      </c>
      <c r="C7" s="143">
        <v>797.92000000000007</v>
      </c>
      <c r="D7" s="143">
        <v>5</v>
      </c>
      <c r="E7" s="143">
        <v>2549.1099999999997</v>
      </c>
      <c r="F7" s="143">
        <v>4</v>
      </c>
      <c r="G7" s="143">
        <v>6343.99</v>
      </c>
      <c r="H7" s="143">
        <v>2</v>
      </c>
      <c r="I7" s="143">
        <v>870.89</v>
      </c>
      <c r="J7" s="143">
        <v>2</v>
      </c>
      <c r="K7" s="143">
        <v>312.82</v>
      </c>
      <c r="L7" s="143"/>
      <c r="M7" s="143"/>
      <c r="N7" s="143">
        <v>7</v>
      </c>
      <c r="O7" s="143">
        <v>2915.2999999999997</v>
      </c>
      <c r="P7" s="143">
        <v>1</v>
      </c>
      <c r="Q7" s="143">
        <v>413.34</v>
      </c>
      <c r="R7" s="143">
        <v>3</v>
      </c>
      <c r="S7" s="143">
        <v>7017.61</v>
      </c>
      <c r="T7" s="143">
        <v>1</v>
      </c>
      <c r="U7" s="143">
        <v>3220.44</v>
      </c>
      <c r="V7" s="143">
        <v>3</v>
      </c>
      <c r="W7" s="143">
        <v>841.13</v>
      </c>
      <c r="X7" s="143">
        <v>2</v>
      </c>
      <c r="Y7" s="143">
        <v>1805.73</v>
      </c>
      <c r="Z7" s="143">
        <v>32</v>
      </c>
      <c r="AA7" s="143">
        <v>27088.279999999995</v>
      </c>
      <c r="AC7" s="34" t="s">
        <v>752</v>
      </c>
      <c r="AD7" s="143">
        <v>18</v>
      </c>
      <c r="AE7" s="143">
        <v>5581.9300000000012</v>
      </c>
      <c r="AF7" s="143">
        <v>1</v>
      </c>
      <c r="AG7" s="143">
        <v>140.38999999999999</v>
      </c>
      <c r="AH7" s="143">
        <v>5</v>
      </c>
      <c r="AI7" s="143">
        <v>1679.26</v>
      </c>
      <c r="AJ7" s="143">
        <v>12</v>
      </c>
      <c r="AK7" s="143">
        <v>5572</v>
      </c>
      <c r="AL7" s="143">
        <v>6</v>
      </c>
      <c r="AM7" s="143">
        <v>2998.2899999999995</v>
      </c>
      <c r="AN7" s="143">
        <v>4</v>
      </c>
      <c r="AO7" s="143">
        <v>1638.04</v>
      </c>
      <c r="AP7" s="143">
        <v>5</v>
      </c>
      <c r="AQ7" s="143">
        <v>2060.1000000000004</v>
      </c>
      <c r="AR7" s="143">
        <v>4</v>
      </c>
      <c r="AS7" s="143">
        <v>1564.25</v>
      </c>
      <c r="AT7" s="143">
        <v>4</v>
      </c>
      <c r="AU7" s="143">
        <v>2796.68</v>
      </c>
      <c r="AV7" s="143">
        <v>1</v>
      </c>
      <c r="AW7" s="143">
        <v>552.5</v>
      </c>
      <c r="AX7" s="143">
        <v>5</v>
      </c>
      <c r="AY7" s="143">
        <v>2424.1299999999997</v>
      </c>
      <c r="AZ7" s="143">
        <v>18</v>
      </c>
      <c r="BA7" s="143">
        <v>5340.9300000000012</v>
      </c>
      <c r="BB7" s="143">
        <v>83</v>
      </c>
      <c r="BC7" s="143">
        <v>32348.5</v>
      </c>
    </row>
    <row r="8" spans="1:55" x14ac:dyDescent="0.45">
      <c r="A8" s="34" t="s">
        <v>753</v>
      </c>
      <c r="B8" s="143">
        <v>4</v>
      </c>
      <c r="C8" s="143">
        <v>2739.85</v>
      </c>
      <c r="D8" s="143"/>
      <c r="E8" s="143"/>
      <c r="F8" s="143"/>
      <c r="G8" s="143"/>
      <c r="H8" s="143"/>
      <c r="I8" s="143"/>
      <c r="J8" s="143">
        <v>2</v>
      </c>
      <c r="K8" s="143">
        <v>515.80999999999995</v>
      </c>
      <c r="L8" s="143"/>
      <c r="M8" s="143"/>
      <c r="N8" s="143"/>
      <c r="O8" s="143"/>
      <c r="P8" s="143"/>
      <c r="Q8" s="143"/>
      <c r="R8" s="143">
        <v>2</v>
      </c>
      <c r="S8" s="143">
        <v>3753.8100000000004</v>
      </c>
      <c r="T8" s="143">
        <v>1</v>
      </c>
      <c r="U8" s="143">
        <v>542.21</v>
      </c>
      <c r="V8" s="143"/>
      <c r="W8" s="143"/>
      <c r="X8" s="143">
        <v>4</v>
      </c>
      <c r="Y8" s="143">
        <v>2280.9700000000003</v>
      </c>
      <c r="Z8" s="143">
        <v>13</v>
      </c>
      <c r="AA8" s="143">
        <v>9832.6499999999978</v>
      </c>
      <c r="AC8" s="34" t="s">
        <v>753</v>
      </c>
      <c r="AD8" s="143">
        <v>7</v>
      </c>
      <c r="AE8" s="143">
        <v>2407.5299999999997</v>
      </c>
      <c r="AF8" s="143">
        <v>5</v>
      </c>
      <c r="AG8" s="143">
        <v>1489.25</v>
      </c>
      <c r="AH8" s="143">
        <v>5</v>
      </c>
      <c r="AI8" s="143">
        <v>3454.8500000000004</v>
      </c>
      <c r="AJ8" s="143">
        <v>9</v>
      </c>
      <c r="AK8" s="143">
        <v>1813.4399999999998</v>
      </c>
      <c r="AL8" s="143">
        <v>10</v>
      </c>
      <c r="AM8" s="143">
        <v>1792.58</v>
      </c>
      <c r="AN8" s="143">
        <v>1</v>
      </c>
      <c r="AO8" s="143">
        <v>562.23</v>
      </c>
      <c r="AP8" s="143">
        <v>13</v>
      </c>
      <c r="AQ8" s="143">
        <v>7988.1699999999983</v>
      </c>
      <c r="AR8" s="143">
        <v>3</v>
      </c>
      <c r="AS8" s="143">
        <v>1176.4199999999998</v>
      </c>
      <c r="AT8" s="143">
        <v>1</v>
      </c>
      <c r="AU8" s="143">
        <v>514.88</v>
      </c>
      <c r="AV8" s="143"/>
      <c r="AW8" s="143"/>
      <c r="AX8" s="143">
        <v>8</v>
      </c>
      <c r="AY8" s="143">
        <v>2046.9199999999998</v>
      </c>
      <c r="AZ8" s="143">
        <v>16</v>
      </c>
      <c r="BA8" s="143">
        <v>6886.16</v>
      </c>
      <c r="BB8" s="143">
        <v>78</v>
      </c>
      <c r="BC8" s="143">
        <v>30132.429999999993</v>
      </c>
    </row>
    <row r="9" spans="1:55" x14ac:dyDescent="0.45">
      <c r="A9" s="34" t="s">
        <v>46</v>
      </c>
      <c r="B9" s="143">
        <v>8</v>
      </c>
      <c r="C9" s="143">
        <v>5541.4300000000012</v>
      </c>
      <c r="D9" s="143">
        <v>2</v>
      </c>
      <c r="E9" s="143">
        <v>2567.62</v>
      </c>
      <c r="F9" s="143">
        <v>8</v>
      </c>
      <c r="G9" s="143">
        <v>3264.54</v>
      </c>
      <c r="H9" s="143">
        <v>4</v>
      </c>
      <c r="I9" s="143">
        <v>14811.919999999998</v>
      </c>
      <c r="J9" s="143">
        <v>7</v>
      </c>
      <c r="K9" s="143">
        <v>3203.4300000000003</v>
      </c>
      <c r="L9" s="143">
        <v>5</v>
      </c>
      <c r="M9" s="143">
        <v>16648.57</v>
      </c>
      <c r="N9" s="143">
        <v>1</v>
      </c>
      <c r="O9" s="143">
        <v>296.47000000000003</v>
      </c>
      <c r="P9" s="143">
        <v>8</v>
      </c>
      <c r="Q9" s="143">
        <v>3793.2599999999998</v>
      </c>
      <c r="R9" s="143">
        <v>3</v>
      </c>
      <c r="S9" s="143">
        <v>4374.67</v>
      </c>
      <c r="T9" s="143">
        <v>3</v>
      </c>
      <c r="U9" s="143">
        <v>1472.4</v>
      </c>
      <c r="V9" s="143">
        <v>2</v>
      </c>
      <c r="W9" s="143">
        <v>1409.05</v>
      </c>
      <c r="X9" s="143">
        <v>1</v>
      </c>
      <c r="Y9" s="143">
        <v>627.04</v>
      </c>
      <c r="Z9" s="143">
        <v>52</v>
      </c>
      <c r="AA9" s="143">
        <v>58010.400000000009</v>
      </c>
      <c r="AC9" s="34" t="s">
        <v>35</v>
      </c>
      <c r="AD9" s="143">
        <v>21</v>
      </c>
      <c r="AE9" s="143">
        <v>5947.45</v>
      </c>
      <c r="AF9" s="143">
        <v>18</v>
      </c>
      <c r="AG9" s="143">
        <v>11230.62</v>
      </c>
      <c r="AH9" s="143">
        <v>11</v>
      </c>
      <c r="AI9" s="143">
        <v>7061.5199999999995</v>
      </c>
      <c r="AJ9" s="143">
        <v>15</v>
      </c>
      <c r="AK9" s="143">
        <v>3168.8900000000003</v>
      </c>
      <c r="AL9" s="143">
        <v>8</v>
      </c>
      <c r="AM9" s="143">
        <v>3834.1099999999997</v>
      </c>
      <c r="AN9" s="143">
        <v>7</v>
      </c>
      <c r="AO9" s="143">
        <v>6596.2</v>
      </c>
      <c r="AP9" s="143">
        <v>16</v>
      </c>
      <c r="AQ9" s="143">
        <v>12427.499999999998</v>
      </c>
      <c r="AR9" s="143">
        <v>23</v>
      </c>
      <c r="AS9" s="143">
        <v>9967.68</v>
      </c>
      <c r="AT9" s="143">
        <v>18</v>
      </c>
      <c r="AU9" s="143">
        <v>14942.560000000001</v>
      </c>
      <c r="AV9" s="143">
        <v>11</v>
      </c>
      <c r="AW9" s="143">
        <v>2712.87</v>
      </c>
      <c r="AX9" s="143">
        <v>17</v>
      </c>
      <c r="AY9" s="143">
        <v>4204.2199999999993</v>
      </c>
      <c r="AZ9" s="143">
        <v>9</v>
      </c>
      <c r="BA9" s="143">
        <v>10199.24</v>
      </c>
      <c r="BB9" s="143">
        <v>174</v>
      </c>
      <c r="BC9" s="143">
        <v>92292.859999999986</v>
      </c>
    </row>
    <row r="10" spans="1:55" x14ac:dyDescent="0.45">
      <c r="A10" s="34" t="s">
        <v>752</v>
      </c>
      <c r="B10" s="143">
        <v>8</v>
      </c>
      <c r="C10" s="143">
        <v>5541.4300000000012</v>
      </c>
      <c r="D10" s="143"/>
      <c r="E10" s="143"/>
      <c r="F10" s="143">
        <v>6</v>
      </c>
      <c r="G10" s="143">
        <v>1916.5300000000002</v>
      </c>
      <c r="H10" s="143">
        <v>3</v>
      </c>
      <c r="I10" s="143">
        <v>9973.73</v>
      </c>
      <c r="J10" s="143">
        <v>5</v>
      </c>
      <c r="K10" s="143">
        <v>2384.96</v>
      </c>
      <c r="L10" s="143">
        <v>2</v>
      </c>
      <c r="M10" s="143">
        <v>15005.58</v>
      </c>
      <c r="N10" s="143"/>
      <c r="O10" s="143"/>
      <c r="P10" s="143">
        <v>7</v>
      </c>
      <c r="Q10" s="143">
        <v>3494.2999999999997</v>
      </c>
      <c r="R10" s="143">
        <v>2</v>
      </c>
      <c r="S10" s="143">
        <v>3245.76</v>
      </c>
      <c r="T10" s="143">
        <v>3</v>
      </c>
      <c r="U10" s="143">
        <v>1472.4</v>
      </c>
      <c r="V10" s="143">
        <v>2</v>
      </c>
      <c r="W10" s="143">
        <v>1409.05</v>
      </c>
      <c r="X10" s="143">
        <v>1</v>
      </c>
      <c r="Y10" s="143">
        <v>627.04</v>
      </c>
      <c r="Z10" s="143">
        <v>39</v>
      </c>
      <c r="AA10" s="143">
        <v>45070.780000000013</v>
      </c>
      <c r="AC10" s="34" t="s">
        <v>752</v>
      </c>
      <c r="AD10" s="143">
        <v>19</v>
      </c>
      <c r="AE10" s="143">
        <v>5281.09</v>
      </c>
      <c r="AF10" s="143">
        <v>11</v>
      </c>
      <c r="AG10" s="143">
        <v>5562.25</v>
      </c>
      <c r="AH10" s="143">
        <v>8</v>
      </c>
      <c r="AI10" s="143">
        <v>6211.7300000000005</v>
      </c>
      <c r="AJ10" s="143">
        <v>11</v>
      </c>
      <c r="AK10" s="143">
        <v>2656.2200000000003</v>
      </c>
      <c r="AL10" s="143">
        <v>8</v>
      </c>
      <c r="AM10" s="143">
        <v>3834.1099999999997</v>
      </c>
      <c r="AN10" s="143">
        <v>6</v>
      </c>
      <c r="AO10" s="143">
        <v>5781.28</v>
      </c>
      <c r="AP10" s="143">
        <v>9</v>
      </c>
      <c r="AQ10" s="143">
        <v>8138.49</v>
      </c>
      <c r="AR10" s="143">
        <v>19</v>
      </c>
      <c r="AS10" s="143">
        <v>7944.2699999999995</v>
      </c>
      <c r="AT10" s="143">
        <v>13</v>
      </c>
      <c r="AU10" s="143">
        <v>4097.57</v>
      </c>
      <c r="AV10" s="143">
        <v>8</v>
      </c>
      <c r="AW10" s="143">
        <v>1645.1000000000001</v>
      </c>
      <c r="AX10" s="143">
        <v>10</v>
      </c>
      <c r="AY10" s="143">
        <v>3010.73</v>
      </c>
      <c r="AZ10" s="143">
        <v>5</v>
      </c>
      <c r="BA10" s="143">
        <v>2569.3100000000004</v>
      </c>
      <c r="BB10" s="143">
        <v>127</v>
      </c>
      <c r="BC10" s="143">
        <v>56732.149999999987</v>
      </c>
    </row>
    <row r="11" spans="1:55" x14ac:dyDescent="0.45">
      <c r="A11" s="34" t="s">
        <v>753</v>
      </c>
      <c r="B11" s="143"/>
      <c r="C11" s="143"/>
      <c r="D11" s="143">
        <v>2</v>
      </c>
      <c r="E11" s="143">
        <v>2567.62</v>
      </c>
      <c r="F11" s="143">
        <v>2</v>
      </c>
      <c r="G11" s="143">
        <v>1348.01</v>
      </c>
      <c r="H11" s="143">
        <v>1</v>
      </c>
      <c r="I11" s="143">
        <v>4838.1899999999996</v>
      </c>
      <c r="J11" s="143">
        <v>2</v>
      </c>
      <c r="K11" s="143">
        <v>818.47</v>
      </c>
      <c r="L11" s="143">
        <v>3</v>
      </c>
      <c r="M11" s="143">
        <v>1642.99</v>
      </c>
      <c r="N11" s="143">
        <v>1</v>
      </c>
      <c r="O11" s="143">
        <v>296.47000000000003</v>
      </c>
      <c r="P11" s="143">
        <v>1</v>
      </c>
      <c r="Q11" s="143">
        <v>298.95999999999998</v>
      </c>
      <c r="R11" s="143">
        <v>1</v>
      </c>
      <c r="S11" s="143">
        <v>1128.9100000000001</v>
      </c>
      <c r="T11" s="143"/>
      <c r="U11" s="143"/>
      <c r="V11" s="143"/>
      <c r="W11" s="143"/>
      <c r="X11" s="143"/>
      <c r="Y11" s="143"/>
      <c r="Z11" s="143">
        <v>13</v>
      </c>
      <c r="AA11" s="143">
        <v>12939.619999999997</v>
      </c>
      <c r="AC11" s="34" t="s">
        <v>753</v>
      </c>
      <c r="AD11" s="143">
        <v>2</v>
      </c>
      <c r="AE11" s="143">
        <v>666.36</v>
      </c>
      <c r="AF11" s="143">
        <v>7</v>
      </c>
      <c r="AG11" s="143">
        <v>5668.37</v>
      </c>
      <c r="AH11" s="143">
        <v>3</v>
      </c>
      <c r="AI11" s="143">
        <v>849.79</v>
      </c>
      <c r="AJ11" s="143">
        <v>4</v>
      </c>
      <c r="AK11" s="143">
        <v>512.66999999999996</v>
      </c>
      <c r="AL11" s="143"/>
      <c r="AM11" s="143"/>
      <c r="AN11" s="143">
        <v>1</v>
      </c>
      <c r="AO11" s="143">
        <v>814.92</v>
      </c>
      <c r="AP11" s="143">
        <v>7</v>
      </c>
      <c r="AQ11" s="143">
        <v>4289.01</v>
      </c>
      <c r="AR11" s="143">
        <v>4</v>
      </c>
      <c r="AS11" s="143">
        <v>2023.41</v>
      </c>
      <c r="AT11" s="143">
        <v>5</v>
      </c>
      <c r="AU11" s="143">
        <v>10844.990000000002</v>
      </c>
      <c r="AV11" s="143">
        <v>3</v>
      </c>
      <c r="AW11" s="143">
        <v>1067.77</v>
      </c>
      <c r="AX11" s="143">
        <v>7</v>
      </c>
      <c r="AY11" s="143">
        <v>1193.49</v>
      </c>
      <c r="AZ11" s="143">
        <v>4</v>
      </c>
      <c r="BA11" s="143">
        <v>7629.93</v>
      </c>
      <c r="BB11" s="143">
        <v>47</v>
      </c>
      <c r="BC11" s="143">
        <v>35560.71</v>
      </c>
    </row>
    <row r="12" spans="1:55" x14ac:dyDescent="0.45">
      <c r="A12" s="34" t="s">
        <v>49</v>
      </c>
      <c r="B12" s="143">
        <v>1</v>
      </c>
      <c r="C12" s="143">
        <v>446.34</v>
      </c>
      <c r="D12" s="143"/>
      <c r="E12" s="143"/>
      <c r="F12" s="143">
        <v>8</v>
      </c>
      <c r="G12" s="143">
        <v>4525.41</v>
      </c>
      <c r="H12" s="143">
        <v>7</v>
      </c>
      <c r="I12" s="143">
        <v>1995.09</v>
      </c>
      <c r="J12" s="143">
        <v>3</v>
      </c>
      <c r="K12" s="143">
        <v>300.46999999999997</v>
      </c>
      <c r="L12" s="143">
        <v>2</v>
      </c>
      <c r="M12" s="143">
        <v>967.88</v>
      </c>
      <c r="N12" s="143">
        <v>11</v>
      </c>
      <c r="O12" s="143">
        <v>6631.9799999999987</v>
      </c>
      <c r="P12" s="143">
        <v>6</v>
      </c>
      <c r="Q12" s="143">
        <v>2425.6</v>
      </c>
      <c r="R12" s="143">
        <v>2</v>
      </c>
      <c r="S12" s="143">
        <v>2593.15</v>
      </c>
      <c r="T12" s="143"/>
      <c r="U12" s="143"/>
      <c r="V12" s="143">
        <v>2</v>
      </c>
      <c r="W12" s="143">
        <v>909.07999999999993</v>
      </c>
      <c r="X12" s="143">
        <v>11</v>
      </c>
      <c r="Y12" s="143">
        <v>5045.4799999999996</v>
      </c>
      <c r="Z12" s="143">
        <v>53</v>
      </c>
      <c r="AA12" s="143">
        <v>25840.48</v>
      </c>
      <c r="AC12" s="34" t="s">
        <v>27</v>
      </c>
      <c r="AD12" s="143">
        <v>12</v>
      </c>
      <c r="AE12" s="143">
        <v>8680.25</v>
      </c>
      <c r="AF12" s="143">
        <v>18</v>
      </c>
      <c r="AG12" s="143">
        <v>10311.91</v>
      </c>
      <c r="AH12" s="143">
        <v>17</v>
      </c>
      <c r="AI12" s="143">
        <v>10863.100000000002</v>
      </c>
      <c r="AJ12" s="143">
        <v>19</v>
      </c>
      <c r="AK12" s="143">
        <v>24504.280000000002</v>
      </c>
      <c r="AL12" s="143">
        <v>25</v>
      </c>
      <c r="AM12" s="143">
        <v>20856.360000000008</v>
      </c>
      <c r="AN12" s="143">
        <v>7</v>
      </c>
      <c r="AO12" s="143">
        <v>6300.4099999999989</v>
      </c>
      <c r="AP12" s="143">
        <v>17</v>
      </c>
      <c r="AQ12" s="143">
        <v>13294.03</v>
      </c>
      <c r="AR12" s="143">
        <v>30</v>
      </c>
      <c r="AS12" s="143">
        <v>20427.010000000002</v>
      </c>
      <c r="AT12" s="143">
        <v>19</v>
      </c>
      <c r="AU12" s="143">
        <v>26494.120000000003</v>
      </c>
      <c r="AV12" s="143">
        <v>26</v>
      </c>
      <c r="AW12" s="143">
        <v>15724.32</v>
      </c>
      <c r="AX12" s="143">
        <v>30</v>
      </c>
      <c r="AY12" s="143">
        <v>14850.090000000004</v>
      </c>
      <c r="AZ12" s="143">
        <v>13</v>
      </c>
      <c r="BA12" s="143">
        <v>7270</v>
      </c>
      <c r="BB12" s="143">
        <v>233</v>
      </c>
      <c r="BC12" s="143">
        <v>179575.87999999998</v>
      </c>
    </row>
    <row r="13" spans="1:55" x14ac:dyDescent="0.45">
      <c r="A13" s="34" t="s">
        <v>752</v>
      </c>
      <c r="B13" s="143"/>
      <c r="C13" s="143"/>
      <c r="D13" s="143"/>
      <c r="E13" s="143"/>
      <c r="F13" s="143">
        <v>4</v>
      </c>
      <c r="G13" s="143">
        <v>1205.1100000000001</v>
      </c>
      <c r="H13" s="143">
        <v>4</v>
      </c>
      <c r="I13" s="143">
        <v>1409.3400000000001</v>
      </c>
      <c r="J13" s="143"/>
      <c r="K13" s="143"/>
      <c r="L13" s="143">
        <v>1</v>
      </c>
      <c r="M13" s="143">
        <v>405.65</v>
      </c>
      <c r="N13" s="143">
        <v>2</v>
      </c>
      <c r="O13" s="143">
        <v>648.89</v>
      </c>
      <c r="P13" s="143">
        <v>4</v>
      </c>
      <c r="Q13" s="143">
        <v>1564.25</v>
      </c>
      <c r="R13" s="143">
        <v>2</v>
      </c>
      <c r="S13" s="143">
        <v>2593.15</v>
      </c>
      <c r="T13" s="143"/>
      <c r="U13" s="143"/>
      <c r="V13" s="143">
        <v>1</v>
      </c>
      <c r="W13" s="143">
        <v>619.29999999999995</v>
      </c>
      <c r="X13" s="143">
        <v>5</v>
      </c>
      <c r="Y13" s="143">
        <v>649.58000000000004</v>
      </c>
      <c r="Z13" s="143">
        <v>23</v>
      </c>
      <c r="AA13" s="143">
        <v>9095.27</v>
      </c>
      <c r="AC13" s="34" t="s">
        <v>752</v>
      </c>
      <c r="AD13" s="143">
        <v>7</v>
      </c>
      <c r="AE13" s="143">
        <v>4120.3900000000003</v>
      </c>
      <c r="AF13" s="143">
        <v>11</v>
      </c>
      <c r="AG13" s="143">
        <v>5896.6599999999989</v>
      </c>
      <c r="AH13" s="143">
        <v>9</v>
      </c>
      <c r="AI13" s="143">
        <v>8421.26</v>
      </c>
      <c r="AJ13" s="143">
        <v>10</v>
      </c>
      <c r="AK13" s="143">
        <v>14542.3</v>
      </c>
      <c r="AL13" s="143">
        <v>19</v>
      </c>
      <c r="AM13" s="143">
        <v>17587.180000000004</v>
      </c>
      <c r="AN13" s="143">
        <v>3</v>
      </c>
      <c r="AO13" s="143">
        <v>3342.5499999999997</v>
      </c>
      <c r="AP13" s="143">
        <v>11</v>
      </c>
      <c r="AQ13" s="143">
        <v>6775.8099999999995</v>
      </c>
      <c r="AR13" s="143">
        <v>9</v>
      </c>
      <c r="AS13" s="143">
        <v>10344.100000000002</v>
      </c>
      <c r="AT13" s="143">
        <v>11</v>
      </c>
      <c r="AU13" s="143">
        <v>22941.43</v>
      </c>
      <c r="AV13" s="143">
        <v>14</v>
      </c>
      <c r="AW13" s="143">
        <v>4965.82</v>
      </c>
      <c r="AX13" s="143">
        <v>6</v>
      </c>
      <c r="AY13" s="143">
        <v>2555.5100000000002</v>
      </c>
      <c r="AZ13" s="143">
        <v>3</v>
      </c>
      <c r="BA13" s="143">
        <v>3014.8</v>
      </c>
      <c r="BB13" s="143">
        <v>113</v>
      </c>
      <c r="BC13" s="143">
        <v>104507.81000000003</v>
      </c>
    </row>
    <row r="14" spans="1:55" x14ac:dyDescent="0.45">
      <c r="A14" s="34" t="s">
        <v>753</v>
      </c>
      <c r="B14" s="143">
        <v>1</v>
      </c>
      <c r="C14" s="143">
        <v>446.34</v>
      </c>
      <c r="D14" s="143"/>
      <c r="E14" s="143"/>
      <c r="F14" s="143">
        <v>4</v>
      </c>
      <c r="G14" s="143">
        <v>3320.3</v>
      </c>
      <c r="H14" s="143">
        <v>3</v>
      </c>
      <c r="I14" s="143">
        <v>585.75</v>
      </c>
      <c r="J14" s="143">
        <v>3</v>
      </c>
      <c r="K14" s="143">
        <v>300.46999999999997</v>
      </c>
      <c r="L14" s="143">
        <v>1</v>
      </c>
      <c r="M14" s="143">
        <v>562.23</v>
      </c>
      <c r="N14" s="143">
        <v>9</v>
      </c>
      <c r="O14" s="143">
        <v>5983.0899999999992</v>
      </c>
      <c r="P14" s="143">
        <v>2</v>
      </c>
      <c r="Q14" s="143">
        <v>861.34999999999991</v>
      </c>
      <c r="R14" s="143"/>
      <c r="S14" s="143"/>
      <c r="T14" s="143"/>
      <c r="U14" s="143"/>
      <c r="V14" s="143">
        <v>1</v>
      </c>
      <c r="W14" s="143">
        <v>289.77999999999997</v>
      </c>
      <c r="X14" s="143">
        <v>6</v>
      </c>
      <c r="Y14" s="143">
        <v>4395.8999999999996</v>
      </c>
      <c r="Z14" s="143">
        <v>30</v>
      </c>
      <c r="AA14" s="143">
        <v>16745.21</v>
      </c>
      <c r="AC14" s="34" t="s">
        <v>753</v>
      </c>
      <c r="AD14" s="143">
        <v>5</v>
      </c>
      <c r="AE14" s="143">
        <v>4559.8600000000006</v>
      </c>
      <c r="AF14" s="143">
        <v>7</v>
      </c>
      <c r="AG14" s="143">
        <v>4415.25</v>
      </c>
      <c r="AH14" s="143">
        <v>8</v>
      </c>
      <c r="AI14" s="143">
        <v>2441.84</v>
      </c>
      <c r="AJ14" s="143">
        <v>9</v>
      </c>
      <c r="AK14" s="143">
        <v>9961.9800000000014</v>
      </c>
      <c r="AL14" s="143">
        <v>6</v>
      </c>
      <c r="AM14" s="143">
        <v>3269.1800000000003</v>
      </c>
      <c r="AN14" s="143">
        <v>4</v>
      </c>
      <c r="AO14" s="143">
        <v>2957.86</v>
      </c>
      <c r="AP14" s="143">
        <v>6</v>
      </c>
      <c r="AQ14" s="143">
        <v>6518.22</v>
      </c>
      <c r="AR14" s="143">
        <v>21</v>
      </c>
      <c r="AS14" s="143">
        <v>10082.910000000002</v>
      </c>
      <c r="AT14" s="143">
        <v>8</v>
      </c>
      <c r="AU14" s="143">
        <v>3552.69</v>
      </c>
      <c r="AV14" s="143">
        <v>12</v>
      </c>
      <c r="AW14" s="143">
        <v>10758.499999999998</v>
      </c>
      <c r="AX14" s="143">
        <v>24</v>
      </c>
      <c r="AY14" s="143">
        <v>12294.580000000002</v>
      </c>
      <c r="AZ14" s="143">
        <v>10</v>
      </c>
      <c r="BA14" s="143">
        <v>4255.2</v>
      </c>
      <c r="BB14" s="143">
        <v>120</v>
      </c>
      <c r="BC14" s="143">
        <v>75068.069999999949</v>
      </c>
    </row>
    <row r="15" spans="1:55" x14ac:dyDescent="0.45">
      <c r="A15" s="34" t="s">
        <v>81</v>
      </c>
      <c r="B15" s="143">
        <v>4</v>
      </c>
      <c r="C15" s="143">
        <v>2823.66</v>
      </c>
      <c r="D15" s="143">
        <v>5</v>
      </c>
      <c r="E15" s="143">
        <v>1639.17</v>
      </c>
      <c r="F15" s="143">
        <v>3</v>
      </c>
      <c r="G15" s="143">
        <v>1418.2199999999998</v>
      </c>
      <c r="H15" s="143">
        <v>8</v>
      </c>
      <c r="I15" s="143">
        <v>8320.0299999999988</v>
      </c>
      <c r="J15" s="143">
        <v>15</v>
      </c>
      <c r="K15" s="143">
        <v>14885.789999999999</v>
      </c>
      <c r="L15" s="143">
        <v>2</v>
      </c>
      <c r="M15" s="143">
        <v>2106.6799999999998</v>
      </c>
      <c r="N15" s="143">
        <v>3</v>
      </c>
      <c r="O15" s="143">
        <v>1647.17</v>
      </c>
      <c r="P15" s="143">
        <v>10</v>
      </c>
      <c r="Q15" s="143">
        <v>6078.58</v>
      </c>
      <c r="R15" s="143">
        <v>7</v>
      </c>
      <c r="S15" s="143">
        <v>18432.36</v>
      </c>
      <c r="T15" s="143">
        <v>6</v>
      </c>
      <c r="U15" s="143">
        <v>2887.3900000000003</v>
      </c>
      <c r="V15" s="143">
        <v>12</v>
      </c>
      <c r="W15" s="143">
        <v>9121.1600000000017</v>
      </c>
      <c r="X15" s="143">
        <v>1</v>
      </c>
      <c r="Y15" s="143">
        <v>1400.19</v>
      </c>
      <c r="Z15" s="143">
        <v>76</v>
      </c>
      <c r="AA15" s="143">
        <v>70760.400000000009</v>
      </c>
      <c r="AC15" s="34" t="s">
        <v>387</v>
      </c>
      <c r="AD15" s="143"/>
      <c r="AE15" s="143"/>
      <c r="AF15" s="143"/>
      <c r="AG15" s="143"/>
      <c r="AH15" s="143"/>
      <c r="AI15" s="143"/>
      <c r="AJ15" s="143"/>
      <c r="AK15" s="143"/>
      <c r="AL15" s="143">
        <v>3</v>
      </c>
      <c r="AM15" s="143">
        <v>7050.77</v>
      </c>
      <c r="AN15" s="143">
        <v>1</v>
      </c>
      <c r="AO15" s="143">
        <v>168.93</v>
      </c>
      <c r="AP15" s="143">
        <v>1</v>
      </c>
      <c r="AQ15" s="143">
        <v>327.517</v>
      </c>
      <c r="AR15" s="143">
        <v>1</v>
      </c>
      <c r="AS15" s="143">
        <v>600.65</v>
      </c>
      <c r="AT15" s="143">
        <v>1</v>
      </c>
      <c r="AU15" s="143">
        <v>124.45</v>
      </c>
      <c r="AV15" s="143"/>
      <c r="AW15" s="143"/>
      <c r="AX15" s="143"/>
      <c r="AY15" s="143"/>
      <c r="AZ15" s="143"/>
      <c r="BA15" s="143"/>
      <c r="BB15" s="143">
        <v>7</v>
      </c>
      <c r="BC15" s="143">
        <v>8272.3170000000009</v>
      </c>
    </row>
    <row r="16" spans="1:55" x14ac:dyDescent="0.45">
      <c r="A16" s="34" t="s">
        <v>752</v>
      </c>
      <c r="B16" s="143">
        <v>3</v>
      </c>
      <c r="C16" s="143">
        <v>2691.17</v>
      </c>
      <c r="D16" s="143">
        <v>4</v>
      </c>
      <c r="E16" s="143">
        <v>869.25</v>
      </c>
      <c r="F16" s="143">
        <v>2</v>
      </c>
      <c r="G16" s="143">
        <v>924.45999999999992</v>
      </c>
      <c r="H16" s="143">
        <v>3</v>
      </c>
      <c r="I16" s="143">
        <v>1994.87</v>
      </c>
      <c r="J16" s="143">
        <v>13</v>
      </c>
      <c r="K16" s="143">
        <v>12983.21</v>
      </c>
      <c r="L16" s="143">
        <v>2</v>
      </c>
      <c r="M16" s="143">
        <v>2106.6799999999998</v>
      </c>
      <c r="N16" s="143">
        <v>2</v>
      </c>
      <c r="O16" s="143">
        <v>1294.22</v>
      </c>
      <c r="P16" s="143">
        <v>2</v>
      </c>
      <c r="Q16" s="143">
        <v>1280.78</v>
      </c>
      <c r="R16" s="143">
        <v>5</v>
      </c>
      <c r="S16" s="143">
        <v>17491.73</v>
      </c>
      <c r="T16" s="143">
        <v>2</v>
      </c>
      <c r="U16" s="143">
        <v>878.17000000000007</v>
      </c>
      <c r="V16" s="143">
        <v>3</v>
      </c>
      <c r="W16" s="143">
        <v>2473.6999999999998</v>
      </c>
      <c r="X16" s="143">
        <v>1</v>
      </c>
      <c r="Y16" s="143">
        <v>1400.19</v>
      </c>
      <c r="Z16" s="143">
        <v>42</v>
      </c>
      <c r="AA16" s="143">
        <v>46388.43</v>
      </c>
      <c r="AC16" s="34" t="s">
        <v>752</v>
      </c>
      <c r="AD16" s="143"/>
      <c r="AE16" s="143"/>
      <c r="AF16" s="143"/>
      <c r="AG16" s="143"/>
      <c r="AH16" s="143"/>
      <c r="AI16" s="143"/>
      <c r="AJ16" s="143"/>
      <c r="AK16" s="143"/>
      <c r="AL16" s="143">
        <v>2</v>
      </c>
      <c r="AM16" s="143">
        <v>160.63999999999999</v>
      </c>
      <c r="AN16" s="143">
        <v>1</v>
      </c>
      <c r="AO16" s="143">
        <v>168.93</v>
      </c>
      <c r="AP16" s="143">
        <v>1</v>
      </c>
      <c r="AQ16" s="143">
        <v>327.517</v>
      </c>
      <c r="AR16" s="143">
        <v>1</v>
      </c>
      <c r="AS16" s="143">
        <v>600.65</v>
      </c>
      <c r="AT16" s="143">
        <v>1</v>
      </c>
      <c r="AU16" s="143">
        <v>124.45</v>
      </c>
      <c r="AV16" s="143"/>
      <c r="AW16" s="143"/>
      <c r="AX16" s="143"/>
      <c r="AY16" s="143"/>
      <c r="AZ16" s="143"/>
      <c r="BA16" s="143"/>
      <c r="BB16" s="143">
        <v>6</v>
      </c>
      <c r="BC16" s="143">
        <v>1382.1870000000001</v>
      </c>
    </row>
    <row r="17" spans="1:169" x14ac:dyDescent="0.45">
      <c r="A17" s="34" t="s">
        <v>753</v>
      </c>
      <c r="B17" s="143">
        <v>1</v>
      </c>
      <c r="C17" s="143">
        <v>132.49</v>
      </c>
      <c r="D17" s="143">
        <v>1</v>
      </c>
      <c r="E17" s="143">
        <v>769.92</v>
      </c>
      <c r="F17" s="143">
        <v>1</v>
      </c>
      <c r="G17" s="143">
        <v>493.76</v>
      </c>
      <c r="H17" s="143">
        <v>5</v>
      </c>
      <c r="I17" s="143">
        <v>6325.16</v>
      </c>
      <c r="J17" s="143">
        <v>2</v>
      </c>
      <c r="K17" s="143">
        <v>1902.58</v>
      </c>
      <c r="L17" s="143"/>
      <c r="M17" s="143"/>
      <c r="N17" s="143">
        <v>1</v>
      </c>
      <c r="O17" s="143">
        <v>352.95</v>
      </c>
      <c r="P17" s="143">
        <v>8</v>
      </c>
      <c r="Q17" s="143">
        <v>4797.8</v>
      </c>
      <c r="R17" s="143">
        <v>2</v>
      </c>
      <c r="S17" s="143">
        <v>940.63</v>
      </c>
      <c r="T17" s="143">
        <v>4</v>
      </c>
      <c r="U17" s="143">
        <v>2009.22</v>
      </c>
      <c r="V17" s="143">
        <v>9</v>
      </c>
      <c r="W17" s="143">
        <v>6647.46</v>
      </c>
      <c r="X17" s="143"/>
      <c r="Y17" s="143"/>
      <c r="Z17" s="143">
        <v>34</v>
      </c>
      <c r="AA17" s="143">
        <v>24371.970000000005</v>
      </c>
      <c r="AC17" s="34" t="s">
        <v>753</v>
      </c>
      <c r="AD17" s="143"/>
      <c r="AE17" s="143"/>
      <c r="AF17" s="143"/>
      <c r="AG17" s="143"/>
      <c r="AH17" s="143"/>
      <c r="AI17" s="143"/>
      <c r="AJ17" s="143"/>
      <c r="AK17" s="143"/>
      <c r="AL17" s="143">
        <v>1</v>
      </c>
      <c r="AM17" s="143">
        <v>6890.13</v>
      </c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>
        <v>1</v>
      </c>
      <c r="BC17" s="143">
        <v>6890.13</v>
      </c>
    </row>
    <row r="18" spans="1:169" x14ac:dyDescent="0.45">
      <c r="A18" s="34" t="s">
        <v>41</v>
      </c>
      <c r="B18" s="143"/>
      <c r="C18" s="143"/>
      <c r="D18" s="143"/>
      <c r="E18" s="143"/>
      <c r="F18" s="143"/>
      <c r="G18" s="143"/>
      <c r="H18" s="143">
        <v>7</v>
      </c>
      <c r="I18" s="143">
        <v>3864.6400000000003</v>
      </c>
      <c r="J18" s="143">
        <v>3</v>
      </c>
      <c r="K18" s="143">
        <v>2432.83</v>
      </c>
      <c r="L18" s="143">
        <v>2</v>
      </c>
      <c r="M18" s="143">
        <v>3976.27</v>
      </c>
      <c r="N18" s="143">
        <v>4</v>
      </c>
      <c r="O18" s="143">
        <v>2544.5699999999997</v>
      </c>
      <c r="P18" s="143">
        <v>3</v>
      </c>
      <c r="Q18" s="143">
        <v>2600.9899999999998</v>
      </c>
      <c r="R18" s="143">
        <v>2</v>
      </c>
      <c r="S18" s="143">
        <v>1134.1500000000001</v>
      </c>
      <c r="T18" s="143">
        <v>2</v>
      </c>
      <c r="U18" s="143">
        <v>832.14</v>
      </c>
      <c r="V18" s="143">
        <v>1</v>
      </c>
      <c r="W18" s="143">
        <v>13.33</v>
      </c>
      <c r="X18" s="143"/>
      <c r="Y18" s="143"/>
      <c r="Z18" s="143">
        <v>24</v>
      </c>
      <c r="AA18" s="143">
        <v>17398.920000000002</v>
      </c>
      <c r="AC18" s="34" t="s">
        <v>47</v>
      </c>
      <c r="AD18" s="143">
        <v>26</v>
      </c>
      <c r="AE18" s="143">
        <v>21962.680000000004</v>
      </c>
      <c r="AF18" s="143">
        <v>20</v>
      </c>
      <c r="AG18" s="143">
        <v>15582.789999999997</v>
      </c>
      <c r="AH18" s="143">
        <v>31</v>
      </c>
      <c r="AI18" s="143">
        <v>29589.46</v>
      </c>
      <c r="AJ18" s="143">
        <v>23</v>
      </c>
      <c r="AK18" s="143">
        <v>39810.990000000005</v>
      </c>
      <c r="AL18" s="143">
        <v>19</v>
      </c>
      <c r="AM18" s="143">
        <v>10128.959999999997</v>
      </c>
      <c r="AN18" s="143">
        <v>35</v>
      </c>
      <c r="AO18" s="143">
        <v>55348.889999999992</v>
      </c>
      <c r="AP18" s="143">
        <v>35</v>
      </c>
      <c r="AQ18" s="143">
        <v>23460.570000000003</v>
      </c>
      <c r="AR18" s="143">
        <v>22</v>
      </c>
      <c r="AS18" s="143">
        <v>32440.839999999997</v>
      </c>
      <c r="AT18" s="143">
        <v>18</v>
      </c>
      <c r="AU18" s="143">
        <v>18568.768</v>
      </c>
      <c r="AV18" s="143">
        <v>23</v>
      </c>
      <c r="AW18" s="143">
        <v>18186.71</v>
      </c>
      <c r="AX18" s="143">
        <v>21</v>
      </c>
      <c r="AY18" s="143">
        <v>13836.220000000003</v>
      </c>
      <c r="AZ18" s="143">
        <v>7</v>
      </c>
      <c r="BA18" s="143">
        <v>11464.789999999999</v>
      </c>
      <c r="BB18" s="143">
        <v>280</v>
      </c>
      <c r="BC18" s="143">
        <v>290381.66800000006</v>
      </c>
    </row>
    <row r="19" spans="1:169" x14ac:dyDescent="0.45">
      <c r="A19" s="34" t="s">
        <v>752</v>
      </c>
      <c r="B19" s="143"/>
      <c r="C19" s="143"/>
      <c r="D19" s="143"/>
      <c r="E19" s="143"/>
      <c r="F19" s="143"/>
      <c r="G19" s="143"/>
      <c r="H19" s="143">
        <v>2</v>
      </c>
      <c r="I19" s="143">
        <v>2160.9499999999998</v>
      </c>
      <c r="J19" s="143">
        <v>1</v>
      </c>
      <c r="K19" s="143">
        <v>1208.3599999999999</v>
      </c>
      <c r="L19" s="143">
        <v>1</v>
      </c>
      <c r="M19" s="143">
        <v>1235.8699999999999</v>
      </c>
      <c r="N19" s="143">
        <v>3</v>
      </c>
      <c r="O19" s="143">
        <v>1851.06</v>
      </c>
      <c r="P19" s="143"/>
      <c r="Q19" s="143"/>
      <c r="R19" s="143">
        <v>1</v>
      </c>
      <c r="S19" s="143">
        <v>540.03</v>
      </c>
      <c r="T19" s="143">
        <v>2</v>
      </c>
      <c r="U19" s="143">
        <v>832.14</v>
      </c>
      <c r="V19" s="143">
        <v>1</v>
      </c>
      <c r="W19" s="143">
        <v>13.33</v>
      </c>
      <c r="X19" s="143"/>
      <c r="Y19" s="143"/>
      <c r="Z19" s="143">
        <v>11</v>
      </c>
      <c r="AA19" s="143">
        <v>7841.7399999999989</v>
      </c>
      <c r="AC19" s="34" t="s">
        <v>752</v>
      </c>
      <c r="AD19" s="143">
        <v>18</v>
      </c>
      <c r="AE19" s="143">
        <v>16294.75</v>
      </c>
      <c r="AF19" s="143">
        <v>15</v>
      </c>
      <c r="AG19" s="143">
        <v>10563.989999999998</v>
      </c>
      <c r="AH19" s="143">
        <v>26</v>
      </c>
      <c r="AI19" s="143">
        <v>26931.969999999998</v>
      </c>
      <c r="AJ19" s="143">
        <v>19</v>
      </c>
      <c r="AK19" s="143">
        <v>33748.100000000006</v>
      </c>
      <c r="AL19" s="143">
        <v>14</v>
      </c>
      <c r="AM19" s="143">
        <v>7473.4399999999987</v>
      </c>
      <c r="AN19" s="143">
        <v>20</v>
      </c>
      <c r="AO19" s="143">
        <v>37495.1</v>
      </c>
      <c r="AP19" s="143">
        <v>26</v>
      </c>
      <c r="AQ19" s="143">
        <v>17514.310000000001</v>
      </c>
      <c r="AR19" s="143">
        <v>18</v>
      </c>
      <c r="AS19" s="143">
        <v>28811.469999999998</v>
      </c>
      <c r="AT19" s="143">
        <v>13</v>
      </c>
      <c r="AU19" s="143">
        <v>13229.437999999998</v>
      </c>
      <c r="AV19" s="143">
        <v>20</v>
      </c>
      <c r="AW19" s="143">
        <v>13637.949999999999</v>
      </c>
      <c r="AX19" s="143">
        <v>21</v>
      </c>
      <c r="AY19" s="143">
        <v>13836.220000000003</v>
      </c>
      <c r="AZ19" s="143">
        <v>4</v>
      </c>
      <c r="BA19" s="143">
        <v>3768.88</v>
      </c>
      <c r="BB19" s="143">
        <v>214</v>
      </c>
      <c r="BC19" s="143">
        <v>223305.61800000005</v>
      </c>
    </row>
    <row r="20" spans="1:169" x14ac:dyDescent="0.45">
      <c r="A20" s="34" t="s">
        <v>753</v>
      </c>
      <c r="B20" s="143"/>
      <c r="C20" s="143"/>
      <c r="D20" s="143"/>
      <c r="E20" s="143"/>
      <c r="F20" s="143"/>
      <c r="G20" s="143"/>
      <c r="H20" s="143">
        <v>5</v>
      </c>
      <c r="I20" s="143">
        <v>1703.69</v>
      </c>
      <c r="J20" s="143">
        <v>2</v>
      </c>
      <c r="K20" s="143">
        <v>1224.47</v>
      </c>
      <c r="L20" s="143">
        <v>1</v>
      </c>
      <c r="M20" s="143">
        <v>2740.4</v>
      </c>
      <c r="N20" s="143">
        <v>1</v>
      </c>
      <c r="O20" s="143">
        <v>693.51</v>
      </c>
      <c r="P20" s="143">
        <v>3</v>
      </c>
      <c r="Q20" s="143">
        <v>2600.9899999999998</v>
      </c>
      <c r="R20" s="143">
        <v>1</v>
      </c>
      <c r="S20" s="143">
        <v>594.12</v>
      </c>
      <c r="T20" s="143"/>
      <c r="U20" s="143"/>
      <c r="V20" s="143"/>
      <c r="W20" s="143"/>
      <c r="X20" s="143"/>
      <c r="Y20" s="143"/>
      <c r="Z20" s="143">
        <v>13</v>
      </c>
      <c r="AA20" s="143">
        <v>9557.1800000000021</v>
      </c>
      <c r="AC20" s="34" t="s">
        <v>753</v>
      </c>
      <c r="AD20" s="143">
        <v>8</v>
      </c>
      <c r="AE20" s="143">
        <v>5667.93</v>
      </c>
      <c r="AF20" s="143">
        <v>5</v>
      </c>
      <c r="AG20" s="143">
        <v>5018.7999999999993</v>
      </c>
      <c r="AH20" s="143">
        <v>5</v>
      </c>
      <c r="AI20" s="143">
        <v>2657.49</v>
      </c>
      <c r="AJ20" s="143">
        <v>4</v>
      </c>
      <c r="AK20" s="143">
        <v>6062.8899999999994</v>
      </c>
      <c r="AL20" s="143">
        <v>5</v>
      </c>
      <c r="AM20" s="143">
        <v>2655.5200000000004</v>
      </c>
      <c r="AN20" s="143">
        <v>15</v>
      </c>
      <c r="AO20" s="143">
        <v>17853.79</v>
      </c>
      <c r="AP20" s="143">
        <v>9</v>
      </c>
      <c r="AQ20" s="143">
        <v>5946.26</v>
      </c>
      <c r="AR20" s="143">
        <v>4</v>
      </c>
      <c r="AS20" s="143">
        <v>3629.37</v>
      </c>
      <c r="AT20" s="143">
        <v>5</v>
      </c>
      <c r="AU20" s="143">
        <v>5339.3300000000008</v>
      </c>
      <c r="AV20" s="143">
        <v>3</v>
      </c>
      <c r="AW20" s="143">
        <v>4548.76</v>
      </c>
      <c r="AX20" s="143"/>
      <c r="AY20" s="143"/>
      <c r="AZ20" s="143">
        <v>3</v>
      </c>
      <c r="BA20" s="143">
        <v>7695.91</v>
      </c>
      <c r="BB20" s="143">
        <v>66</v>
      </c>
      <c r="BC20" s="143">
        <v>67076.050000000017</v>
      </c>
    </row>
    <row r="21" spans="1:169" x14ac:dyDescent="0.45">
      <c r="A21" s="34" t="s">
        <v>179</v>
      </c>
      <c r="B21" s="143"/>
      <c r="C21" s="143"/>
      <c r="D21" s="143"/>
      <c r="E21" s="143"/>
      <c r="F21" s="143"/>
      <c r="G21" s="143"/>
      <c r="H21" s="143">
        <v>1</v>
      </c>
      <c r="I21" s="143">
        <v>996.27</v>
      </c>
      <c r="J21" s="143">
        <v>2</v>
      </c>
      <c r="K21" s="143">
        <v>2882.52</v>
      </c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>
        <v>3</v>
      </c>
      <c r="AA21" s="143">
        <v>3878.79</v>
      </c>
      <c r="AC21" s="34" t="s">
        <v>750</v>
      </c>
      <c r="AD21" s="143"/>
      <c r="AE21" s="143"/>
      <c r="AF21" s="143"/>
      <c r="AG21" s="143"/>
      <c r="AH21" s="143"/>
      <c r="AI21" s="143"/>
      <c r="AJ21" s="143">
        <v>2</v>
      </c>
      <c r="AK21" s="143">
        <v>5567</v>
      </c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>
        <v>2</v>
      </c>
      <c r="BC21" s="143">
        <v>5567</v>
      </c>
    </row>
    <row r="22" spans="1:169" x14ac:dyDescent="0.45">
      <c r="A22" s="34" t="s">
        <v>752</v>
      </c>
      <c r="B22" s="143"/>
      <c r="C22" s="143"/>
      <c r="D22" s="143"/>
      <c r="E22" s="143"/>
      <c r="F22" s="143"/>
      <c r="G22" s="143"/>
      <c r="H22" s="143">
        <v>1</v>
      </c>
      <c r="I22" s="143">
        <v>996.27</v>
      </c>
      <c r="J22" s="143">
        <v>2</v>
      </c>
      <c r="K22" s="143">
        <v>2882.52</v>
      </c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>
        <v>3</v>
      </c>
      <c r="AA22" s="143">
        <v>3878.79</v>
      </c>
      <c r="AC22" s="34" t="s">
        <v>752</v>
      </c>
      <c r="AD22" s="143"/>
      <c r="AE22" s="143"/>
      <c r="AF22" s="143"/>
      <c r="AG22" s="143"/>
      <c r="AH22" s="143"/>
      <c r="AI22" s="143"/>
      <c r="AJ22" s="143">
        <v>2</v>
      </c>
      <c r="AK22" s="143">
        <v>5567</v>
      </c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>
        <v>2</v>
      </c>
      <c r="BC22" s="143">
        <v>5567</v>
      </c>
    </row>
    <row r="23" spans="1:169" x14ac:dyDescent="0.45">
      <c r="A23" s="34" t="s">
        <v>70</v>
      </c>
      <c r="B23" s="143">
        <v>8</v>
      </c>
      <c r="C23" s="143">
        <v>2919.5600000000004</v>
      </c>
      <c r="D23" s="143">
        <v>7</v>
      </c>
      <c r="E23" s="143">
        <v>7154.62</v>
      </c>
      <c r="F23" s="143">
        <v>3</v>
      </c>
      <c r="G23" s="143">
        <v>2512.35</v>
      </c>
      <c r="H23" s="143">
        <v>2</v>
      </c>
      <c r="I23" s="143">
        <v>1229.8400000000001</v>
      </c>
      <c r="J23" s="143">
        <v>1</v>
      </c>
      <c r="K23" s="143">
        <v>146.13999999999999</v>
      </c>
      <c r="L23" s="143">
        <v>1</v>
      </c>
      <c r="M23" s="143">
        <v>814.92</v>
      </c>
      <c r="N23" s="143">
        <v>9</v>
      </c>
      <c r="O23" s="143">
        <v>4340.1099999999997</v>
      </c>
      <c r="P23" s="143">
        <v>7</v>
      </c>
      <c r="Q23" s="143">
        <v>3280.75</v>
      </c>
      <c r="R23" s="143">
        <v>3</v>
      </c>
      <c r="S23" s="143">
        <v>524.25</v>
      </c>
      <c r="T23" s="143">
        <v>11</v>
      </c>
      <c r="U23" s="143">
        <v>2157.37</v>
      </c>
      <c r="V23" s="143">
        <v>6</v>
      </c>
      <c r="W23" s="143">
        <v>331.82</v>
      </c>
      <c r="X23" s="143"/>
      <c r="Y23" s="143"/>
      <c r="Z23" s="143">
        <v>58</v>
      </c>
      <c r="AA23" s="143">
        <v>25411.730000000003</v>
      </c>
      <c r="AC23" s="34" t="s">
        <v>751</v>
      </c>
      <c r="AD23" s="143">
        <v>84</v>
      </c>
      <c r="AE23" s="143">
        <v>44579.839999999997</v>
      </c>
      <c r="AF23" s="143">
        <v>62</v>
      </c>
      <c r="AG23" s="143">
        <v>38754.960000000006</v>
      </c>
      <c r="AH23" s="143">
        <v>69</v>
      </c>
      <c r="AI23" s="143">
        <v>52648.189999999981</v>
      </c>
      <c r="AJ23" s="143">
        <v>80</v>
      </c>
      <c r="AK23" s="143">
        <v>80436.599999999991</v>
      </c>
      <c r="AL23" s="143">
        <v>71</v>
      </c>
      <c r="AM23" s="143">
        <v>46661.070000000007</v>
      </c>
      <c r="AN23" s="143">
        <v>55</v>
      </c>
      <c r="AO23" s="143">
        <v>70614.7</v>
      </c>
      <c r="AP23" s="143">
        <v>87</v>
      </c>
      <c r="AQ23" s="143">
        <v>59557.88700000001</v>
      </c>
      <c r="AR23" s="143">
        <v>83</v>
      </c>
      <c r="AS23" s="143">
        <v>66176.849999999991</v>
      </c>
      <c r="AT23" s="143">
        <v>61</v>
      </c>
      <c r="AU23" s="143">
        <v>63441.458000000006</v>
      </c>
      <c r="AV23" s="143">
        <v>61</v>
      </c>
      <c r="AW23" s="143">
        <v>37176.400000000001</v>
      </c>
      <c r="AX23" s="143">
        <v>81</v>
      </c>
      <c r="AY23" s="143">
        <v>37361.58</v>
      </c>
      <c r="AZ23" s="143">
        <v>63</v>
      </c>
      <c r="BA23" s="143">
        <v>41161.120000000003</v>
      </c>
      <c r="BB23" s="143">
        <v>857</v>
      </c>
      <c r="BC23" s="143">
        <v>638570.65500000003</v>
      </c>
    </row>
    <row r="24" spans="1:169" ht="14.25" x14ac:dyDescent="0.45">
      <c r="A24" s="34" t="s">
        <v>752</v>
      </c>
      <c r="B24" s="143">
        <v>8</v>
      </c>
      <c r="C24" s="143">
        <v>2919.5600000000004</v>
      </c>
      <c r="D24" s="143">
        <v>4</v>
      </c>
      <c r="E24" s="143">
        <v>4328.84</v>
      </c>
      <c r="F24" s="143">
        <v>2</v>
      </c>
      <c r="G24" s="143">
        <v>2199.6999999999998</v>
      </c>
      <c r="H24" s="143">
        <v>2</v>
      </c>
      <c r="I24" s="143">
        <v>1229.8400000000001</v>
      </c>
      <c r="J24" s="143">
        <v>1</v>
      </c>
      <c r="K24" s="143">
        <v>146.13999999999999</v>
      </c>
      <c r="L24" s="143"/>
      <c r="M24" s="143"/>
      <c r="N24" s="143">
        <v>8</v>
      </c>
      <c r="O24" s="143">
        <v>4132.6499999999996</v>
      </c>
      <c r="P24" s="143">
        <v>6</v>
      </c>
      <c r="Q24" s="143">
        <v>2908.5</v>
      </c>
      <c r="R24" s="143">
        <v>3</v>
      </c>
      <c r="S24" s="143">
        <v>524.25</v>
      </c>
      <c r="T24" s="143">
        <v>10</v>
      </c>
      <c r="U24" s="143">
        <v>1444.48</v>
      </c>
      <c r="V24" s="143">
        <v>3</v>
      </c>
      <c r="W24" s="143">
        <v>88.19</v>
      </c>
      <c r="X24" s="143"/>
      <c r="Y24" s="143"/>
      <c r="Z24" s="143">
        <v>47</v>
      </c>
      <c r="AA24" s="143">
        <v>19922.150000000005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169" ht="14.25" x14ac:dyDescent="0.45">
      <c r="A25" s="34" t="s">
        <v>753</v>
      </c>
      <c r="B25" s="143"/>
      <c r="C25" s="143"/>
      <c r="D25" s="143">
        <v>3</v>
      </c>
      <c r="E25" s="143">
        <v>2825.7799999999997</v>
      </c>
      <c r="F25" s="143">
        <v>1</v>
      </c>
      <c r="G25" s="143">
        <v>312.64999999999998</v>
      </c>
      <c r="H25" s="143"/>
      <c r="I25" s="143"/>
      <c r="J25" s="143"/>
      <c r="K25" s="143"/>
      <c r="L25" s="143">
        <v>1</v>
      </c>
      <c r="M25" s="143">
        <v>814.92</v>
      </c>
      <c r="N25" s="143">
        <v>1</v>
      </c>
      <c r="O25" s="143">
        <v>207.46</v>
      </c>
      <c r="P25" s="143">
        <v>1</v>
      </c>
      <c r="Q25" s="143">
        <v>372.25</v>
      </c>
      <c r="R25" s="143"/>
      <c r="S25" s="143"/>
      <c r="T25" s="143">
        <v>1</v>
      </c>
      <c r="U25" s="143">
        <v>712.89</v>
      </c>
      <c r="V25" s="143">
        <v>3</v>
      </c>
      <c r="W25" s="143">
        <v>243.63</v>
      </c>
      <c r="X25" s="143"/>
      <c r="Y25" s="143"/>
      <c r="Z25" s="143">
        <v>11</v>
      </c>
      <c r="AA25" s="143">
        <v>5489.58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169" ht="14.25" x14ac:dyDescent="0.45">
      <c r="A26" s="34" t="s">
        <v>441</v>
      </c>
      <c r="B26" s="143">
        <v>2</v>
      </c>
      <c r="C26" s="143">
        <v>1612.5500000000002</v>
      </c>
      <c r="D26" s="143">
        <v>2</v>
      </c>
      <c r="E26" s="143">
        <v>550.5</v>
      </c>
      <c r="F26" s="143">
        <v>3</v>
      </c>
      <c r="G26" s="143">
        <v>345.03</v>
      </c>
      <c r="H26" s="143"/>
      <c r="I26" s="143"/>
      <c r="J26" s="143">
        <v>1</v>
      </c>
      <c r="K26" s="143">
        <v>43.2</v>
      </c>
      <c r="L26" s="143">
        <v>4</v>
      </c>
      <c r="M26" s="143">
        <v>586.39</v>
      </c>
      <c r="N26" s="143">
        <v>5</v>
      </c>
      <c r="O26" s="143">
        <v>955.34000000000015</v>
      </c>
      <c r="P26" s="143">
        <v>7</v>
      </c>
      <c r="Q26" s="143">
        <v>3159.2799999999993</v>
      </c>
      <c r="R26" s="143">
        <v>4</v>
      </c>
      <c r="S26" s="143">
        <v>4601.4799999999996</v>
      </c>
      <c r="T26" s="143">
        <v>6</v>
      </c>
      <c r="U26" s="143">
        <v>3009.82</v>
      </c>
      <c r="V26" s="143">
        <v>5</v>
      </c>
      <c r="W26" s="143">
        <v>1432.53</v>
      </c>
      <c r="X26" s="143">
        <v>1</v>
      </c>
      <c r="Y26" s="143">
        <v>439.85</v>
      </c>
      <c r="Z26" s="143">
        <v>40</v>
      </c>
      <c r="AA26" s="143">
        <v>16735.97</v>
      </c>
      <c r="AC26" s="43"/>
      <c r="AD26" s="44" t="s">
        <v>0</v>
      </c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169" ht="14.25" x14ac:dyDescent="0.45">
      <c r="A27" s="34" t="s">
        <v>752</v>
      </c>
      <c r="B27" s="143">
        <v>1</v>
      </c>
      <c r="C27" s="143">
        <v>478.12</v>
      </c>
      <c r="D27" s="143">
        <v>1</v>
      </c>
      <c r="E27" s="143">
        <v>196.1</v>
      </c>
      <c r="F27" s="143">
        <v>1</v>
      </c>
      <c r="G27" s="143">
        <v>330.21</v>
      </c>
      <c r="H27" s="143"/>
      <c r="I27" s="143"/>
      <c r="J27" s="143"/>
      <c r="K27" s="143"/>
      <c r="L27" s="143"/>
      <c r="M27" s="143"/>
      <c r="N27" s="143">
        <v>4</v>
      </c>
      <c r="O27" s="143">
        <v>913.2700000000001</v>
      </c>
      <c r="P27" s="143">
        <v>2</v>
      </c>
      <c r="Q27" s="143">
        <v>2216.66</v>
      </c>
      <c r="R27" s="143">
        <v>4</v>
      </c>
      <c r="S27" s="143">
        <v>4601.4799999999996</v>
      </c>
      <c r="T27" s="143">
        <v>3</v>
      </c>
      <c r="U27" s="143">
        <v>2440</v>
      </c>
      <c r="V27" s="143">
        <v>1</v>
      </c>
      <c r="W27" s="143">
        <v>32.24</v>
      </c>
      <c r="X27" s="143"/>
      <c r="Y27" s="143"/>
      <c r="Z27" s="143">
        <v>17</v>
      </c>
      <c r="AA27" s="143">
        <v>11208.08</v>
      </c>
      <c r="AC27" s="43"/>
      <c r="AD27" s="43" t="s">
        <v>1107</v>
      </c>
      <c r="AE27" s="43" t="s">
        <v>2207</v>
      </c>
      <c r="AF27" s="43" t="s">
        <v>2399</v>
      </c>
      <c r="AG27" s="43" t="s">
        <v>2657</v>
      </c>
      <c r="AH27" s="43" t="s">
        <v>846</v>
      </c>
      <c r="AI27" s="43" t="s">
        <v>847</v>
      </c>
      <c r="AJ27" s="43" t="s">
        <v>848</v>
      </c>
      <c r="AK27" s="43" t="s">
        <v>849</v>
      </c>
      <c r="AL27" s="43" t="s">
        <v>992</v>
      </c>
      <c r="AM27" s="43" t="s">
        <v>1235</v>
      </c>
      <c r="AN27" s="43" t="s">
        <v>1500</v>
      </c>
      <c r="AO27" s="43" t="s">
        <v>1810</v>
      </c>
      <c r="AP27" s="43" t="s">
        <v>1980</v>
      </c>
      <c r="AQ27" s="43" t="s">
        <v>751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169" ht="14.25" x14ac:dyDescent="0.45">
      <c r="A28" s="34" t="s">
        <v>753</v>
      </c>
      <c r="B28" s="143">
        <v>1</v>
      </c>
      <c r="C28" s="143">
        <v>1134.43</v>
      </c>
      <c r="D28" s="143">
        <v>1</v>
      </c>
      <c r="E28" s="143">
        <v>354.4</v>
      </c>
      <c r="F28" s="143">
        <v>2</v>
      </c>
      <c r="G28" s="143">
        <v>14.82</v>
      </c>
      <c r="H28" s="143"/>
      <c r="I28" s="143"/>
      <c r="J28" s="143">
        <v>1</v>
      </c>
      <c r="K28" s="143">
        <v>43.2</v>
      </c>
      <c r="L28" s="143">
        <v>4</v>
      </c>
      <c r="M28" s="143">
        <v>586.39</v>
      </c>
      <c r="N28" s="143">
        <v>1</v>
      </c>
      <c r="O28" s="143">
        <v>42.07</v>
      </c>
      <c r="P28" s="143">
        <v>5</v>
      </c>
      <c r="Q28" s="143">
        <v>942.62</v>
      </c>
      <c r="R28" s="143"/>
      <c r="S28" s="143"/>
      <c r="T28" s="143">
        <v>3</v>
      </c>
      <c r="U28" s="143">
        <v>569.81999999999994</v>
      </c>
      <c r="V28" s="143">
        <v>4</v>
      </c>
      <c r="W28" s="143">
        <v>1400.29</v>
      </c>
      <c r="X28" s="143">
        <v>1</v>
      </c>
      <c r="Y28" s="143">
        <v>439.85</v>
      </c>
      <c r="Z28" s="143">
        <v>23</v>
      </c>
      <c r="AA28" s="143">
        <v>5527.8900000000012</v>
      </c>
      <c r="AC28" s="43"/>
      <c r="AD28" s="43" t="s">
        <v>750</v>
      </c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</row>
    <row r="29" spans="1:169" ht="14.25" x14ac:dyDescent="0.45">
      <c r="A29" s="34" t="s">
        <v>26</v>
      </c>
      <c r="B29" s="143"/>
      <c r="C29" s="143"/>
      <c r="D29" s="143"/>
      <c r="E29" s="143"/>
      <c r="F29" s="143"/>
      <c r="G29" s="143"/>
      <c r="H29" s="143">
        <v>4</v>
      </c>
      <c r="I29" s="143">
        <v>3372.3199999999997</v>
      </c>
      <c r="J29" s="143">
        <v>8</v>
      </c>
      <c r="K29" s="143">
        <v>4574.47</v>
      </c>
      <c r="L29" s="143">
        <v>3</v>
      </c>
      <c r="M29" s="143">
        <v>10162.870000000001</v>
      </c>
      <c r="N29" s="143">
        <v>8</v>
      </c>
      <c r="O29" s="143">
        <v>9787.2699999999986</v>
      </c>
      <c r="P29" s="143">
        <v>7</v>
      </c>
      <c r="Q29" s="143">
        <v>5758.25</v>
      </c>
      <c r="R29" s="143">
        <v>6</v>
      </c>
      <c r="S29" s="143">
        <v>3219.22</v>
      </c>
      <c r="T29" s="143">
        <v>2</v>
      </c>
      <c r="U29" s="143">
        <v>558.63</v>
      </c>
      <c r="V29" s="143">
        <v>12</v>
      </c>
      <c r="W29" s="143">
        <v>4283.07</v>
      </c>
      <c r="X29" s="143">
        <v>4</v>
      </c>
      <c r="Y29" s="143">
        <v>915.98</v>
      </c>
      <c r="Z29" s="143">
        <v>54</v>
      </c>
      <c r="AA29" s="143">
        <v>42632.080000000009</v>
      </c>
      <c r="AC29" s="43" t="s">
        <v>844</v>
      </c>
      <c r="AD29" s="142">
        <v>5</v>
      </c>
      <c r="AE29" s="142">
        <v>51</v>
      </c>
      <c r="AF29" s="142">
        <v>43</v>
      </c>
      <c r="AG29" s="142">
        <v>44</v>
      </c>
      <c r="AH29" s="142">
        <v>52</v>
      </c>
      <c r="AI29" s="142">
        <v>49</v>
      </c>
      <c r="AJ29" s="142">
        <v>37</v>
      </c>
      <c r="AK29" s="142">
        <v>57</v>
      </c>
      <c r="AL29" s="142">
        <v>54</v>
      </c>
      <c r="AM29" s="142">
        <v>47</v>
      </c>
      <c r="AN29" s="142">
        <v>41</v>
      </c>
      <c r="AO29" s="142">
        <v>55</v>
      </c>
      <c r="AP29" s="142">
        <v>43</v>
      </c>
      <c r="AQ29" s="142">
        <v>574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</row>
    <row r="30" spans="1:169" ht="14.25" x14ac:dyDescent="0.45">
      <c r="A30" s="34" t="s">
        <v>752</v>
      </c>
      <c r="B30" s="143"/>
      <c r="C30" s="143"/>
      <c r="D30" s="143"/>
      <c r="E30" s="143"/>
      <c r="F30" s="143"/>
      <c r="G30" s="143"/>
      <c r="H30" s="143">
        <v>3</v>
      </c>
      <c r="I30" s="143">
        <v>3093.08</v>
      </c>
      <c r="J30" s="143">
        <v>6</v>
      </c>
      <c r="K30" s="143">
        <v>3742.29</v>
      </c>
      <c r="L30" s="143"/>
      <c r="M30" s="143"/>
      <c r="N30" s="143">
        <v>5</v>
      </c>
      <c r="O30" s="143">
        <v>4357.58</v>
      </c>
      <c r="P30" s="143">
        <v>3</v>
      </c>
      <c r="Q30" s="143">
        <v>4294.13</v>
      </c>
      <c r="R30" s="143">
        <v>1</v>
      </c>
      <c r="S30" s="143">
        <v>308.19</v>
      </c>
      <c r="T30" s="143">
        <v>1</v>
      </c>
      <c r="U30" s="143">
        <v>235.85</v>
      </c>
      <c r="V30" s="143">
        <v>1</v>
      </c>
      <c r="W30" s="143">
        <v>36.24</v>
      </c>
      <c r="X30" s="143">
        <v>1</v>
      </c>
      <c r="Y30" s="143">
        <v>36.24</v>
      </c>
      <c r="Z30" s="143">
        <v>21</v>
      </c>
      <c r="AA30" s="143">
        <v>16103.6</v>
      </c>
      <c r="AR30"/>
      <c r="AS30"/>
      <c r="AT30"/>
      <c r="AU30"/>
      <c r="AV30"/>
    </row>
    <row r="31" spans="1:169" ht="14.25" x14ac:dyDescent="0.45">
      <c r="A31" s="34" t="s">
        <v>753</v>
      </c>
      <c r="B31" s="143"/>
      <c r="C31" s="143"/>
      <c r="D31" s="143"/>
      <c r="E31" s="143"/>
      <c r="F31" s="143"/>
      <c r="G31" s="143"/>
      <c r="H31" s="143">
        <v>1</v>
      </c>
      <c r="I31" s="143">
        <v>279.24</v>
      </c>
      <c r="J31" s="143">
        <v>2</v>
      </c>
      <c r="K31" s="143">
        <v>832.18000000000006</v>
      </c>
      <c r="L31" s="143">
        <v>3</v>
      </c>
      <c r="M31" s="143">
        <v>10162.870000000001</v>
      </c>
      <c r="N31" s="143">
        <v>3</v>
      </c>
      <c r="O31" s="143">
        <v>5429.69</v>
      </c>
      <c r="P31" s="143">
        <v>4</v>
      </c>
      <c r="Q31" s="143">
        <v>1464.12</v>
      </c>
      <c r="R31" s="143">
        <v>5</v>
      </c>
      <c r="S31" s="143">
        <v>2911.0299999999997</v>
      </c>
      <c r="T31" s="143">
        <v>1</v>
      </c>
      <c r="U31" s="143">
        <v>322.77999999999997</v>
      </c>
      <c r="V31" s="143">
        <v>11</v>
      </c>
      <c r="W31" s="143">
        <v>4246.83</v>
      </c>
      <c r="X31" s="143">
        <v>3</v>
      </c>
      <c r="Y31" s="143">
        <v>879.74</v>
      </c>
      <c r="Z31" s="143">
        <v>33</v>
      </c>
      <c r="AA31" s="143">
        <v>26528.480000000007</v>
      </c>
      <c r="AC31" s="43"/>
      <c r="AD31" s="43"/>
      <c r="AE31" s="43"/>
      <c r="AF31" s="43"/>
      <c r="AG31" s="43"/>
      <c r="AH31" s="43"/>
      <c r="AI31" s="43"/>
    </row>
    <row r="32" spans="1:169" ht="17.25" x14ac:dyDescent="0.45">
      <c r="A32" s="34" t="s">
        <v>53</v>
      </c>
      <c r="B32" s="143"/>
      <c r="C32" s="143"/>
      <c r="D32" s="143"/>
      <c r="E32" s="143"/>
      <c r="F32" s="143"/>
      <c r="G32" s="143"/>
      <c r="H32" s="143">
        <v>5</v>
      </c>
      <c r="I32" s="143">
        <v>3880.6899999999996</v>
      </c>
      <c r="J32" s="143">
        <v>3</v>
      </c>
      <c r="K32" s="143">
        <v>2972.98</v>
      </c>
      <c r="L32" s="143">
        <v>1</v>
      </c>
      <c r="M32" s="143">
        <v>435.55</v>
      </c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>
        <v>9</v>
      </c>
      <c r="AA32" s="143">
        <v>7289.22</v>
      </c>
      <c r="AC32" s="131" t="s">
        <v>1534</v>
      </c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</row>
    <row r="33" spans="1:169" ht="14.25" x14ac:dyDescent="0.45">
      <c r="A33" s="34" t="s">
        <v>752</v>
      </c>
      <c r="B33" s="143"/>
      <c r="C33" s="143"/>
      <c r="D33" s="143"/>
      <c r="E33" s="143"/>
      <c r="F33" s="143"/>
      <c r="G33" s="143"/>
      <c r="H33" s="143">
        <v>3</v>
      </c>
      <c r="I33" s="143">
        <v>2985.24</v>
      </c>
      <c r="J33" s="143">
        <v>2</v>
      </c>
      <c r="K33" s="143">
        <v>2428.17</v>
      </c>
      <c r="L33" s="143">
        <v>1</v>
      </c>
      <c r="M33" s="143">
        <v>435.55</v>
      </c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>
        <v>6</v>
      </c>
      <c r="AA33" s="143">
        <v>5848.96</v>
      </c>
      <c r="AC33" s="52" t="s">
        <v>844</v>
      </c>
      <c r="AD33" s="52" t="s">
        <v>0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</row>
    <row r="34" spans="1:169" ht="14.25" x14ac:dyDescent="0.45">
      <c r="A34" s="34" t="s">
        <v>753</v>
      </c>
      <c r="B34" s="143"/>
      <c r="C34" s="143"/>
      <c r="D34" s="143"/>
      <c r="E34" s="143"/>
      <c r="F34" s="143"/>
      <c r="G34" s="143"/>
      <c r="H34" s="143">
        <v>2</v>
      </c>
      <c r="I34" s="143">
        <v>895.45</v>
      </c>
      <c r="J34" s="143">
        <v>1</v>
      </c>
      <c r="K34" s="143">
        <v>544.80999999999995</v>
      </c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>
        <v>3</v>
      </c>
      <c r="AA34" s="143">
        <v>1440.26</v>
      </c>
      <c r="AC34"/>
      <c r="AD34" t="s">
        <v>1107</v>
      </c>
      <c r="AE34" t="s">
        <v>2207</v>
      </c>
      <c r="AF34" t="s">
        <v>2399</v>
      </c>
      <c r="AG34" t="s">
        <v>2657</v>
      </c>
      <c r="AH34" t="s">
        <v>846</v>
      </c>
      <c r="AI34" t="s">
        <v>847</v>
      </c>
      <c r="AJ34" t="s">
        <v>848</v>
      </c>
      <c r="AK34" t="s">
        <v>849</v>
      </c>
      <c r="AL34" t="s">
        <v>992</v>
      </c>
      <c r="AM34" t="s">
        <v>1235</v>
      </c>
      <c r="AN34" t="s">
        <v>1500</v>
      </c>
      <c r="AO34" t="s">
        <v>1810</v>
      </c>
      <c r="AP34" t="s">
        <v>1980</v>
      </c>
      <c r="AQ34" t="s">
        <v>751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</row>
    <row r="35" spans="1:169" ht="14.25" x14ac:dyDescent="0.45">
      <c r="A35" s="34" t="s">
        <v>56</v>
      </c>
      <c r="B35" s="143">
        <v>6</v>
      </c>
      <c r="C35" s="143">
        <v>3241.6</v>
      </c>
      <c r="D35" s="143">
        <v>2</v>
      </c>
      <c r="E35" s="143">
        <v>394.99</v>
      </c>
      <c r="F35" s="143">
        <v>5</v>
      </c>
      <c r="G35" s="143">
        <v>1663.4599999999998</v>
      </c>
      <c r="H35" s="143">
        <v>5</v>
      </c>
      <c r="I35" s="143">
        <v>573.38</v>
      </c>
      <c r="J35" s="143">
        <v>1</v>
      </c>
      <c r="K35" s="143">
        <v>1321.24</v>
      </c>
      <c r="L35" s="143">
        <v>3</v>
      </c>
      <c r="M35" s="143">
        <v>10353.42</v>
      </c>
      <c r="N35" s="143">
        <v>5</v>
      </c>
      <c r="O35" s="143">
        <v>2370.27</v>
      </c>
      <c r="P35" s="143">
        <v>2</v>
      </c>
      <c r="Q35" s="143">
        <v>752.70999999999992</v>
      </c>
      <c r="R35" s="143">
        <v>5</v>
      </c>
      <c r="S35" s="143">
        <v>2009.3799999999997</v>
      </c>
      <c r="T35" s="143"/>
      <c r="U35" s="143"/>
      <c r="V35" s="143">
        <v>5</v>
      </c>
      <c r="W35" s="143">
        <v>1862.27</v>
      </c>
      <c r="X35" s="143">
        <v>12</v>
      </c>
      <c r="Y35" s="143">
        <v>6482.66</v>
      </c>
      <c r="Z35" s="143">
        <v>51</v>
      </c>
      <c r="AA35" s="143">
        <v>31025.379999999997</v>
      </c>
      <c r="AC35" s="52" t="s">
        <v>314</v>
      </c>
      <c r="AD35" t="s">
        <v>750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</row>
    <row r="36" spans="1:169" ht="14.25" x14ac:dyDescent="0.45">
      <c r="A36" s="34" t="s">
        <v>752</v>
      </c>
      <c r="B36" s="143">
        <v>1</v>
      </c>
      <c r="C36" s="143">
        <v>1786.43</v>
      </c>
      <c r="D36" s="143">
        <v>1</v>
      </c>
      <c r="E36" s="143">
        <v>69.37</v>
      </c>
      <c r="F36" s="143">
        <v>2</v>
      </c>
      <c r="G36" s="143">
        <v>728.81</v>
      </c>
      <c r="H36" s="143">
        <v>3</v>
      </c>
      <c r="I36" s="143">
        <v>544.79999999999995</v>
      </c>
      <c r="J36" s="143"/>
      <c r="K36" s="143"/>
      <c r="L36" s="143">
        <v>3</v>
      </c>
      <c r="M36" s="143">
        <v>10353.42</v>
      </c>
      <c r="N36" s="143">
        <v>1</v>
      </c>
      <c r="O36" s="143">
        <v>365.19</v>
      </c>
      <c r="P36" s="143"/>
      <c r="Q36" s="143"/>
      <c r="R36" s="143">
        <v>3</v>
      </c>
      <c r="S36" s="143">
        <v>1079.4199999999998</v>
      </c>
      <c r="T36" s="143"/>
      <c r="U36" s="143"/>
      <c r="V36" s="143">
        <v>2</v>
      </c>
      <c r="W36" s="143">
        <v>395.78</v>
      </c>
      <c r="X36" s="143">
        <v>7</v>
      </c>
      <c r="Y36" s="143">
        <v>3897.9500000000003</v>
      </c>
      <c r="Z36" s="143">
        <v>23</v>
      </c>
      <c r="AA36" s="143">
        <v>19221.169999999998</v>
      </c>
      <c r="AC36" s="53" t="s">
        <v>750</v>
      </c>
      <c r="AD36" s="141">
        <v>1</v>
      </c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>
        <v>1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</row>
    <row r="37" spans="1:169" ht="14.25" x14ac:dyDescent="0.45">
      <c r="A37" s="34" t="s">
        <v>753</v>
      </c>
      <c r="B37" s="143">
        <v>5</v>
      </c>
      <c r="C37" s="143">
        <v>1455.17</v>
      </c>
      <c r="D37" s="143">
        <v>1</v>
      </c>
      <c r="E37" s="143">
        <v>325.62</v>
      </c>
      <c r="F37" s="143">
        <v>3</v>
      </c>
      <c r="G37" s="143">
        <v>934.64999999999986</v>
      </c>
      <c r="H37" s="143">
        <v>2</v>
      </c>
      <c r="I37" s="143">
        <v>28.58</v>
      </c>
      <c r="J37" s="143">
        <v>1</v>
      </c>
      <c r="K37" s="143">
        <v>1321.24</v>
      </c>
      <c r="L37" s="143"/>
      <c r="M37" s="143"/>
      <c r="N37" s="143">
        <v>4</v>
      </c>
      <c r="O37" s="143">
        <v>2005.08</v>
      </c>
      <c r="P37" s="143">
        <v>2</v>
      </c>
      <c r="Q37" s="143">
        <v>752.70999999999992</v>
      </c>
      <c r="R37" s="143">
        <v>2</v>
      </c>
      <c r="S37" s="143">
        <v>929.96</v>
      </c>
      <c r="T37" s="143"/>
      <c r="U37" s="143"/>
      <c r="V37" s="143">
        <v>3</v>
      </c>
      <c r="W37" s="143">
        <v>1466.49</v>
      </c>
      <c r="X37" s="143">
        <v>5</v>
      </c>
      <c r="Y37" s="143">
        <v>2584.71</v>
      </c>
      <c r="Z37" s="143">
        <v>28</v>
      </c>
      <c r="AA37" s="143">
        <v>11804.21</v>
      </c>
      <c r="AC37" s="53" t="s">
        <v>1356</v>
      </c>
      <c r="AD37" s="141"/>
      <c r="AE37" s="141">
        <v>18</v>
      </c>
      <c r="AF37" s="141">
        <v>9</v>
      </c>
      <c r="AG37" s="141">
        <v>15</v>
      </c>
      <c r="AH37" s="141">
        <v>16</v>
      </c>
      <c r="AI37" s="141">
        <v>16</v>
      </c>
      <c r="AJ37" s="141">
        <v>11</v>
      </c>
      <c r="AK37" s="141">
        <v>17</v>
      </c>
      <c r="AL37" s="141">
        <v>15</v>
      </c>
      <c r="AM37" s="141">
        <v>11</v>
      </c>
      <c r="AN37" s="141">
        <v>13</v>
      </c>
      <c r="AO37" s="141">
        <v>17</v>
      </c>
      <c r="AP37" s="141">
        <v>15</v>
      </c>
      <c r="AQ37" s="141">
        <v>171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</row>
    <row r="38" spans="1:169" ht="14.25" x14ac:dyDescent="0.45">
      <c r="A38" s="34" t="s">
        <v>50</v>
      </c>
      <c r="B38" s="143"/>
      <c r="C38" s="143"/>
      <c r="D38" s="143"/>
      <c r="E38" s="143"/>
      <c r="F38" s="143"/>
      <c r="G38" s="143"/>
      <c r="H38" s="143"/>
      <c r="I38" s="143"/>
      <c r="J38" s="143">
        <v>1</v>
      </c>
      <c r="K38" s="143">
        <v>6890.13</v>
      </c>
      <c r="L38" s="143">
        <v>1</v>
      </c>
      <c r="M38" s="143">
        <v>168.93</v>
      </c>
      <c r="N38" s="143"/>
      <c r="O38" s="143"/>
      <c r="P38" s="143">
        <v>2</v>
      </c>
      <c r="Q38" s="143">
        <v>16492.080000000002</v>
      </c>
      <c r="R38" s="143"/>
      <c r="S38" s="143"/>
      <c r="T38" s="143"/>
      <c r="U38" s="143"/>
      <c r="V38" s="143">
        <v>3</v>
      </c>
      <c r="W38" s="143">
        <v>83.39</v>
      </c>
      <c r="X38" s="143">
        <v>5</v>
      </c>
      <c r="Y38" s="143">
        <v>5898.2699999999995</v>
      </c>
      <c r="Z38" s="143">
        <v>12</v>
      </c>
      <c r="AA38" s="143">
        <v>29532.800000000007</v>
      </c>
      <c r="AC38" s="53" t="s">
        <v>1530</v>
      </c>
      <c r="AD38" s="141"/>
      <c r="AE38" s="141">
        <v>6</v>
      </c>
      <c r="AF38" s="141">
        <v>7</v>
      </c>
      <c r="AG38" s="141">
        <v>4</v>
      </c>
      <c r="AH38" s="141">
        <v>7</v>
      </c>
      <c r="AI38" s="141">
        <v>7</v>
      </c>
      <c r="AJ38" s="141">
        <v>7</v>
      </c>
      <c r="AK38" s="141">
        <v>2</v>
      </c>
      <c r="AL38" s="141">
        <v>6</v>
      </c>
      <c r="AM38" s="141">
        <v>8</v>
      </c>
      <c r="AN38" s="141">
        <v>3</v>
      </c>
      <c r="AO38" s="141">
        <v>10</v>
      </c>
      <c r="AP38" s="141">
        <v>4</v>
      </c>
      <c r="AQ38" s="141">
        <v>70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</row>
    <row r="39" spans="1:169" ht="14.25" x14ac:dyDescent="0.45">
      <c r="A39" s="34" t="s">
        <v>752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>
        <v>1</v>
      </c>
      <c r="M39" s="143">
        <v>168.93</v>
      </c>
      <c r="N39" s="143"/>
      <c r="O39" s="143"/>
      <c r="P39" s="143">
        <v>2</v>
      </c>
      <c r="Q39" s="143">
        <v>16492.080000000002</v>
      </c>
      <c r="R39" s="143"/>
      <c r="S39" s="143"/>
      <c r="T39" s="143"/>
      <c r="U39" s="143"/>
      <c r="V39" s="143"/>
      <c r="W39" s="143"/>
      <c r="X39" s="143">
        <v>4</v>
      </c>
      <c r="Y39" s="143">
        <v>258.57</v>
      </c>
      <c r="Z39" s="143">
        <v>7</v>
      </c>
      <c r="AA39" s="143">
        <v>16919.580000000005</v>
      </c>
      <c r="AC39" s="53" t="s">
        <v>1531</v>
      </c>
      <c r="AD39" s="141"/>
      <c r="AE39" s="141">
        <v>15</v>
      </c>
      <c r="AF39" s="141">
        <v>19</v>
      </c>
      <c r="AG39" s="141">
        <v>17</v>
      </c>
      <c r="AH39" s="141">
        <v>14</v>
      </c>
      <c r="AI39" s="141">
        <v>20</v>
      </c>
      <c r="AJ39" s="141">
        <v>9</v>
      </c>
      <c r="AK39" s="141">
        <v>18</v>
      </c>
      <c r="AL39" s="141">
        <v>24</v>
      </c>
      <c r="AM39" s="141">
        <v>20</v>
      </c>
      <c r="AN39" s="141">
        <v>12</v>
      </c>
      <c r="AO39" s="141">
        <v>14</v>
      </c>
      <c r="AP39" s="141">
        <v>16</v>
      </c>
      <c r="AQ39" s="141">
        <v>198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</row>
    <row r="40" spans="1:169" ht="14.25" x14ac:dyDescent="0.45">
      <c r="A40" s="34" t="s">
        <v>753</v>
      </c>
      <c r="B40" s="143"/>
      <c r="C40" s="143"/>
      <c r="D40" s="143"/>
      <c r="E40" s="143"/>
      <c r="F40" s="143"/>
      <c r="G40" s="143"/>
      <c r="H40" s="143"/>
      <c r="I40" s="143"/>
      <c r="J40" s="143">
        <v>1</v>
      </c>
      <c r="K40" s="143">
        <v>6890.13</v>
      </c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>
        <v>3</v>
      </c>
      <c r="W40" s="143">
        <v>83.39</v>
      </c>
      <c r="X40" s="143">
        <v>1</v>
      </c>
      <c r="Y40" s="143">
        <v>5639.7</v>
      </c>
      <c r="Z40" s="143">
        <v>5</v>
      </c>
      <c r="AA40" s="143">
        <v>12613.220000000001</v>
      </c>
      <c r="AC40" s="53" t="s">
        <v>1532</v>
      </c>
      <c r="AD40" s="141">
        <v>4</v>
      </c>
      <c r="AE40" s="141">
        <v>9</v>
      </c>
      <c r="AF40" s="141">
        <v>7</v>
      </c>
      <c r="AG40" s="141">
        <v>5</v>
      </c>
      <c r="AH40" s="141">
        <v>12</v>
      </c>
      <c r="AI40" s="141">
        <v>4</v>
      </c>
      <c r="AJ40" s="141">
        <v>9</v>
      </c>
      <c r="AK40" s="141">
        <v>17</v>
      </c>
      <c r="AL40" s="141">
        <v>7</v>
      </c>
      <c r="AM40" s="141">
        <v>4</v>
      </c>
      <c r="AN40" s="141">
        <v>10</v>
      </c>
      <c r="AO40" s="141">
        <v>9</v>
      </c>
      <c r="AP40" s="141">
        <v>6</v>
      </c>
      <c r="AQ40" s="141">
        <v>103</v>
      </c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</row>
    <row r="41" spans="1:169" ht="14.25" x14ac:dyDescent="0.45">
      <c r="A41" s="34" t="s">
        <v>35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>
        <v>1</v>
      </c>
      <c r="M41" s="143">
        <v>631.1</v>
      </c>
      <c r="N41" s="143"/>
      <c r="O41" s="143"/>
      <c r="P41" s="143"/>
      <c r="Q41" s="143"/>
      <c r="R41" s="143">
        <v>1</v>
      </c>
      <c r="S41" s="143">
        <v>410.4</v>
      </c>
      <c r="T41" s="143"/>
      <c r="U41" s="143"/>
      <c r="V41" s="143"/>
      <c r="W41" s="143"/>
      <c r="X41" s="143"/>
      <c r="Y41" s="143"/>
      <c r="Z41" s="143">
        <v>2</v>
      </c>
      <c r="AA41" s="143">
        <v>1041.5</v>
      </c>
      <c r="AC41" s="53" t="s">
        <v>1533</v>
      </c>
      <c r="AD41" s="141"/>
      <c r="AE41" s="141">
        <v>3</v>
      </c>
      <c r="AF41" s="141">
        <v>1</v>
      </c>
      <c r="AG41" s="141">
        <v>3</v>
      </c>
      <c r="AH41" s="141">
        <v>3</v>
      </c>
      <c r="AI41" s="141">
        <v>2</v>
      </c>
      <c r="AJ41" s="141">
        <v>1</v>
      </c>
      <c r="AK41" s="141">
        <v>3</v>
      </c>
      <c r="AL41" s="141">
        <v>3</v>
      </c>
      <c r="AM41" s="141">
        <v>4</v>
      </c>
      <c r="AN41" s="141">
        <v>3</v>
      </c>
      <c r="AO41" s="141">
        <v>5</v>
      </c>
      <c r="AP41" s="141">
        <v>2</v>
      </c>
      <c r="AQ41" s="141">
        <v>32</v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</row>
    <row r="42" spans="1:169" ht="14.25" x14ac:dyDescent="0.45">
      <c r="A42" s="34" t="s">
        <v>752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>
        <v>1</v>
      </c>
      <c r="M42" s="143">
        <v>631.1</v>
      </c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>
        <v>1</v>
      </c>
      <c r="AA42" s="143">
        <v>631.1</v>
      </c>
      <c r="AC42" s="53" t="s">
        <v>751</v>
      </c>
      <c r="AD42" s="141">
        <v>5</v>
      </c>
      <c r="AE42" s="141">
        <v>51</v>
      </c>
      <c r="AF42" s="141">
        <v>43</v>
      </c>
      <c r="AG42" s="141">
        <v>44</v>
      </c>
      <c r="AH42" s="141">
        <v>52</v>
      </c>
      <c r="AI42" s="141">
        <v>49</v>
      </c>
      <c r="AJ42" s="141">
        <v>37</v>
      </c>
      <c r="AK42" s="141">
        <v>57</v>
      </c>
      <c r="AL42" s="141">
        <v>54</v>
      </c>
      <c r="AM42" s="141">
        <v>47</v>
      </c>
      <c r="AN42" s="141">
        <v>41</v>
      </c>
      <c r="AO42" s="141">
        <v>55</v>
      </c>
      <c r="AP42" s="141">
        <v>43</v>
      </c>
      <c r="AQ42" s="141">
        <v>574</v>
      </c>
      <c r="AR42"/>
      <c r="AS42"/>
      <c r="AT42"/>
      <c r="AU42"/>
      <c r="AV42"/>
    </row>
    <row r="43" spans="1:169" ht="14.25" x14ac:dyDescent="0.45">
      <c r="A43" s="34" t="s">
        <v>753</v>
      </c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>
        <v>1</v>
      </c>
      <c r="S43" s="143">
        <v>410.4</v>
      </c>
      <c r="T43" s="143"/>
      <c r="U43" s="143"/>
      <c r="V43" s="143"/>
      <c r="W43" s="143"/>
      <c r="X43" s="143"/>
      <c r="Y43" s="143"/>
      <c r="Z43" s="143">
        <v>1</v>
      </c>
      <c r="AA43" s="143">
        <v>410.4</v>
      </c>
      <c r="AC43"/>
      <c r="AD43"/>
      <c r="AE43"/>
    </row>
    <row r="44" spans="1:169" ht="14.25" x14ac:dyDescent="0.45">
      <c r="A44" s="34" t="s">
        <v>186</v>
      </c>
      <c r="B44" s="143">
        <v>7</v>
      </c>
      <c r="C44" s="143">
        <v>2890.02</v>
      </c>
      <c r="D44" s="143">
        <v>3</v>
      </c>
      <c r="E44" s="143">
        <v>908.56</v>
      </c>
      <c r="F44" s="143">
        <v>5</v>
      </c>
      <c r="G44" s="143">
        <v>3570.4</v>
      </c>
      <c r="H44" s="143">
        <v>8</v>
      </c>
      <c r="I44" s="143">
        <v>4407.91</v>
      </c>
      <c r="J44" s="143">
        <v>2</v>
      </c>
      <c r="K44" s="143">
        <v>777.43999999999994</v>
      </c>
      <c r="L44" s="143">
        <v>4</v>
      </c>
      <c r="M44" s="143">
        <v>966.34</v>
      </c>
      <c r="N44" s="143">
        <v>12</v>
      </c>
      <c r="O44" s="143">
        <v>9665.61</v>
      </c>
      <c r="P44" s="143">
        <v>3</v>
      </c>
      <c r="Q44" s="143">
        <v>1149.55</v>
      </c>
      <c r="R44" s="143">
        <v>2</v>
      </c>
      <c r="S44" s="143">
        <v>627.27800000000002</v>
      </c>
      <c r="T44" s="143">
        <v>3</v>
      </c>
      <c r="U44" s="143">
        <v>4406.34</v>
      </c>
      <c r="V44" s="143">
        <v>5</v>
      </c>
      <c r="W44" s="143">
        <v>5729.3100000000013</v>
      </c>
      <c r="X44" s="143"/>
      <c r="Y44" s="143"/>
      <c r="Z44" s="143">
        <v>54</v>
      </c>
      <c r="AA44" s="143">
        <v>35098.758000000002</v>
      </c>
      <c r="AC44"/>
      <c r="AD44"/>
      <c r="AE44"/>
    </row>
    <row r="45" spans="1:169" ht="17.25" x14ac:dyDescent="0.45">
      <c r="A45" s="34" t="s">
        <v>752</v>
      </c>
      <c r="B45" s="143">
        <v>5</v>
      </c>
      <c r="C45" s="143">
        <v>1635.0500000000002</v>
      </c>
      <c r="D45" s="143">
        <v>3</v>
      </c>
      <c r="E45" s="143">
        <v>908.56</v>
      </c>
      <c r="F45" s="143">
        <v>5</v>
      </c>
      <c r="G45" s="143">
        <v>3570.4</v>
      </c>
      <c r="H45" s="143">
        <v>5</v>
      </c>
      <c r="I45" s="143">
        <v>3183.21</v>
      </c>
      <c r="J45" s="143">
        <v>2</v>
      </c>
      <c r="K45" s="143">
        <v>777.43999999999994</v>
      </c>
      <c r="L45" s="143">
        <v>4</v>
      </c>
      <c r="M45" s="143">
        <v>966.34</v>
      </c>
      <c r="N45" s="143">
        <v>11</v>
      </c>
      <c r="O45" s="143">
        <v>8993.17</v>
      </c>
      <c r="P45" s="143">
        <v>3</v>
      </c>
      <c r="Q45" s="143">
        <v>1149.55</v>
      </c>
      <c r="R45" s="143">
        <v>2</v>
      </c>
      <c r="S45" s="143">
        <v>627.27800000000002</v>
      </c>
      <c r="T45" s="143">
        <v>2</v>
      </c>
      <c r="U45" s="143">
        <v>2104.79</v>
      </c>
      <c r="V45" s="143">
        <v>5</v>
      </c>
      <c r="W45" s="143">
        <v>5729.3100000000013</v>
      </c>
      <c r="X45" s="143"/>
      <c r="Y45" s="143"/>
      <c r="Z45" s="143">
        <v>47</v>
      </c>
      <c r="AA45" s="143">
        <v>29645.098000000002</v>
      </c>
      <c r="AC45" s="131" t="s">
        <v>2092</v>
      </c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</row>
    <row r="46" spans="1:169" ht="14.25" x14ac:dyDescent="0.45">
      <c r="A46" s="34" t="s">
        <v>753</v>
      </c>
      <c r="B46" s="143">
        <v>2</v>
      </c>
      <c r="C46" s="143">
        <v>1254.97</v>
      </c>
      <c r="D46" s="143"/>
      <c r="E46" s="143"/>
      <c r="F46" s="143"/>
      <c r="G46" s="143"/>
      <c r="H46" s="143">
        <v>3</v>
      </c>
      <c r="I46" s="143">
        <v>1224.7</v>
      </c>
      <c r="J46" s="143"/>
      <c r="K46" s="143"/>
      <c r="L46" s="143"/>
      <c r="M46" s="143"/>
      <c r="N46" s="143">
        <v>1</v>
      </c>
      <c r="O46" s="143">
        <v>672.44</v>
      </c>
      <c r="P46" s="143"/>
      <c r="Q46" s="143"/>
      <c r="R46" s="143"/>
      <c r="S46" s="143"/>
      <c r="T46" s="143">
        <v>1</v>
      </c>
      <c r="U46" s="143">
        <v>2301.5500000000002</v>
      </c>
      <c r="V46" s="143"/>
      <c r="W46" s="143"/>
      <c r="X46" s="143"/>
      <c r="Y46" s="143"/>
      <c r="Z46" s="143">
        <v>7</v>
      </c>
      <c r="AA46" s="143">
        <v>5453.66</v>
      </c>
      <c r="AC46" s="52" t="s">
        <v>844</v>
      </c>
      <c r="AD46" s="52" t="s">
        <v>0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169" ht="14.25" x14ac:dyDescent="0.45">
      <c r="A47" s="34" t="s">
        <v>27</v>
      </c>
      <c r="B47" s="143">
        <v>1</v>
      </c>
      <c r="C47" s="143">
        <v>123.31</v>
      </c>
      <c r="D47" s="143">
        <v>1</v>
      </c>
      <c r="E47" s="143">
        <v>32.340000000000003</v>
      </c>
      <c r="F47" s="143"/>
      <c r="G47" s="143"/>
      <c r="H47" s="143">
        <v>1</v>
      </c>
      <c r="I47" s="143">
        <v>2294.94</v>
      </c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>
        <v>4</v>
      </c>
      <c r="U47" s="143">
        <v>7856.68</v>
      </c>
      <c r="V47" s="143"/>
      <c r="W47" s="143"/>
      <c r="X47" s="143">
        <v>1</v>
      </c>
      <c r="Y47" s="143">
        <v>439.51</v>
      </c>
      <c r="Z47" s="143">
        <v>8</v>
      </c>
      <c r="AA47" s="143">
        <v>10746.779999999999</v>
      </c>
      <c r="AC47"/>
      <c r="AD47" t="s">
        <v>1107</v>
      </c>
      <c r="AE47" t="s">
        <v>2207</v>
      </c>
      <c r="AF47" t="s">
        <v>2399</v>
      </c>
      <c r="AG47" t="s">
        <v>2657</v>
      </c>
      <c r="AH47" t="s">
        <v>846</v>
      </c>
      <c r="AI47" t="s">
        <v>847</v>
      </c>
      <c r="AJ47" t="s">
        <v>848</v>
      </c>
      <c r="AK47" t="s">
        <v>849</v>
      </c>
      <c r="AL47" t="s">
        <v>992</v>
      </c>
      <c r="AM47" t="s">
        <v>1235</v>
      </c>
      <c r="AN47" t="s">
        <v>1500</v>
      </c>
      <c r="AO47" t="s">
        <v>1810</v>
      </c>
      <c r="AP47" t="s">
        <v>1980</v>
      </c>
      <c r="AQ47" t="s">
        <v>751</v>
      </c>
    </row>
    <row r="48" spans="1:169" ht="14.25" x14ac:dyDescent="0.45">
      <c r="A48" s="34" t="s">
        <v>752</v>
      </c>
      <c r="B48" s="143">
        <v>1</v>
      </c>
      <c r="C48" s="143">
        <v>123.31</v>
      </c>
      <c r="D48" s="143">
        <v>1</v>
      </c>
      <c r="E48" s="143">
        <v>32.340000000000003</v>
      </c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>
        <v>2</v>
      </c>
      <c r="AA48" s="143">
        <v>155.65</v>
      </c>
      <c r="AC48" s="52" t="s">
        <v>314</v>
      </c>
      <c r="AD48" t="s">
        <v>750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1:43" ht="14.25" x14ac:dyDescent="0.45">
      <c r="A49" s="34" t="s">
        <v>753</v>
      </c>
      <c r="B49" s="143"/>
      <c r="C49" s="143"/>
      <c r="D49" s="143"/>
      <c r="E49" s="143"/>
      <c r="F49" s="143"/>
      <c r="G49" s="143"/>
      <c r="H49" s="143">
        <v>1</v>
      </c>
      <c r="I49" s="143">
        <v>2294.94</v>
      </c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>
        <v>4</v>
      </c>
      <c r="U49" s="143">
        <v>7856.68</v>
      </c>
      <c r="V49" s="143"/>
      <c r="W49" s="143"/>
      <c r="X49" s="143">
        <v>1</v>
      </c>
      <c r="Y49" s="143">
        <v>439.51</v>
      </c>
      <c r="Z49" s="143">
        <v>6</v>
      </c>
      <c r="AA49" s="143">
        <v>10591.13</v>
      </c>
      <c r="AC49" s="53" t="s">
        <v>750</v>
      </c>
      <c r="AD49" s="141">
        <v>5</v>
      </c>
      <c r="AE49" s="141"/>
      <c r="AF49" s="141"/>
      <c r="AG49" s="141"/>
      <c r="AH49" s="141">
        <v>2</v>
      </c>
      <c r="AI49" s="141"/>
      <c r="AJ49" s="141"/>
      <c r="AK49" s="141"/>
      <c r="AL49" s="141"/>
      <c r="AM49" s="141"/>
      <c r="AN49" s="141"/>
      <c r="AO49" s="141"/>
      <c r="AP49" s="141"/>
      <c r="AQ49" s="141">
        <v>7</v>
      </c>
    </row>
    <row r="50" spans="1:43" ht="14.25" x14ac:dyDescent="0.45">
      <c r="A50" s="34" t="s">
        <v>34</v>
      </c>
      <c r="B50" s="143">
        <v>7</v>
      </c>
      <c r="C50" s="143">
        <v>1554.4099999999999</v>
      </c>
      <c r="D50" s="143">
        <v>10</v>
      </c>
      <c r="E50" s="143">
        <v>4147.2800000000007</v>
      </c>
      <c r="F50" s="143">
        <v>2</v>
      </c>
      <c r="G50" s="143">
        <v>1269.1300000000001</v>
      </c>
      <c r="H50" s="143">
        <v>8</v>
      </c>
      <c r="I50" s="143">
        <v>1544.3699999999997</v>
      </c>
      <c r="J50" s="143">
        <v>6</v>
      </c>
      <c r="K50" s="143">
        <v>2488.81</v>
      </c>
      <c r="L50" s="143">
        <v>5</v>
      </c>
      <c r="M50" s="143">
        <v>1784.79</v>
      </c>
      <c r="N50" s="143">
        <v>2</v>
      </c>
      <c r="O50" s="143">
        <v>4666.95</v>
      </c>
      <c r="P50" s="143">
        <v>13</v>
      </c>
      <c r="Q50" s="143">
        <v>6002.03</v>
      </c>
      <c r="R50" s="143">
        <v>8</v>
      </c>
      <c r="S50" s="143">
        <v>3118.09</v>
      </c>
      <c r="T50" s="143">
        <v>4</v>
      </c>
      <c r="U50" s="143">
        <v>780.28</v>
      </c>
      <c r="V50" s="143">
        <v>2</v>
      </c>
      <c r="W50" s="143">
        <v>1118.77</v>
      </c>
      <c r="X50" s="143">
        <v>5</v>
      </c>
      <c r="Y50" s="143">
        <v>2434.69</v>
      </c>
      <c r="Z50" s="143">
        <v>72</v>
      </c>
      <c r="AA50" s="143">
        <v>30909.599999999999</v>
      </c>
      <c r="AC50" s="53" t="s">
        <v>50</v>
      </c>
      <c r="AD50" s="141"/>
      <c r="AE50" s="141">
        <v>11</v>
      </c>
      <c r="AF50" s="141">
        <v>2</v>
      </c>
      <c r="AG50" s="141">
        <v>6</v>
      </c>
      <c r="AH50" s="141">
        <v>11</v>
      </c>
      <c r="AI50" s="141">
        <v>8</v>
      </c>
      <c r="AJ50" s="141">
        <v>5</v>
      </c>
      <c r="AK50" s="141">
        <v>12</v>
      </c>
      <c r="AL50" s="141">
        <v>7</v>
      </c>
      <c r="AM50" s="141">
        <v>4</v>
      </c>
      <c r="AN50" s="141">
        <v>1</v>
      </c>
      <c r="AO50" s="141">
        <v>7</v>
      </c>
      <c r="AP50" s="141">
        <v>17</v>
      </c>
      <c r="AQ50" s="141">
        <v>91</v>
      </c>
    </row>
    <row r="51" spans="1:43" ht="14.25" x14ac:dyDescent="0.45">
      <c r="A51" s="34" t="s">
        <v>752</v>
      </c>
      <c r="B51" s="143">
        <v>7</v>
      </c>
      <c r="C51" s="143">
        <v>1554.4099999999999</v>
      </c>
      <c r="D51" s="143">
        <v>3</v>
      </c>
      <c r="E51" s="143">
        <v>2315.46</v>
      </c>
      <c r="F51" s="143">
        <v>2</v>
      </c>
      <c r="G51" s="143">
        <v>1269.1300000000001</v>
      </c>
      <c r="H51" s="143">
        <v>6</v>
      </c>
      <c r="I51" s="143">
        <v>1449.9099999999999</v>
      </c>
      <c r="J51" s="143">
        <v>6</v>
      </c>
      <c r="K51" s="143">
        <v>2488.81</v>
      </c>
      <c r="L51" s="143">
        <v>5</v>
      </c>
      <c r="M51" s="143">
        <v>1784.79</v>
      </c>
      <c r="N51" s="143">
        <v>2</v>
      </c>
      <c r="O51" s="143">
        <v>4666.95</v>
      </c>
      <c r="P51" s="143">
        <v>11</v>
      </c>
      <c r="Q51" s="143">
        <v>4803.74</v>
      </c>
      <c r="R51" s="143">
        <v>8</v>
      </c>
      <c r="S51" s="143">
        <v>3118.09</v>
      </c>
      <c r="T51" s="143">
        <v>4</v>
      </c>
      <c r="U51" s="143">
        <v>780.28</v>
      </c>
      <c r="V51" s="143">
        <v>2</v>
      </c>
      <c r="W51" s="143">
        <v>1118.77</v>
      </c>
      <c r="X51" s="143">
        <v>4</v>
      </c>
      <c r="Y51" s="143">
        <v>2021.21</v>
      </c>
      <c r="Z51" s="143">
        <v>60</v>
      </c>
      <c r="AA51" s="143">
        <v>27371.55</v>
      </c>
      <c r="AC51" s="53" t="s">
        <v>35</v>
      </c>
      <c r="AD51" s="141"/>
      <c r="AE51" s="141">
        <v>13</v>
      </c>
      <c r="AF51" s="141">
        <v>13</v>
      </c>
      <c r="AG51" s="141">
        <v>7</v>
      </c>
      <c r="AH51" s="141">
        <v>9</v>
      </c>
      <c r="AI51" s="141">
        <v>7</v>
      </c>
      <c r="AJ51" s="141">
        <v>7</v>
      </c>
      <c r="AK51" s="141">
        <v>6</v>
      </c>
      <c r="AL51" s="141">
        <v>12</v>
      </c>
      <c r="AM51" s="141">
        <v>12</v>
      </c>
      <c r="AN51" s="141">
        <v>8</v>
      </c>
      <c r="AO51" s="141">
        <v>13</v>
      </c>
      <c r="AP51" s="141">
        <v>9</v>
      </c>
      <c r="AQ51" s="141">
        <v>115</v>
      </c>
    </row>
    <row r="52" spans="1:43" ht="14.25" x14ac:dyDescent="0.45">
      <c r="A52" s="34" t="s">
        <v>753</v>
      </c>
      <c r="B52" s="143"/>
      <c r="C52" s="143"/>
      <c r="D52" s="143">
        <v>7</v>
      </c>
      <c r="E52" s="143">
        <v>1831.82</v>
      </c>
      <c r="F52" s="143"/>
      <c r="G52" s="143"/>
      <c r="H52" s="143">
        <v>2</v>
      </c>
      <c r="I52" s="143">
        <v>94.460000000000008</v>
      </c>
      <c r="J52" s="143"/>
      <c r="K52" s="143"/>
      <c r="L52" s="143"/>
      <c r="M52" s="143"/>
      <c r="N52" s="143"/>
      <c r="O52" s="143"/>
      <c r="P52" s="143">
        <v>2</v>
      </c>
      <c r="Q52" s="143">
        <v>1198.29</v>
      </c>
      <c r="R52" s="143"/>
      <c r="S52" s="143"/>
      <c r="T52" s="143"/>
      <c r="U52" s="143"/>
      <c r="V52" s="143"/>
      <c r="W52" s="143"/>
      <c r="X52" s="143">
        <v>1</v>
      </c>
      <c r="Y52" s="143">
        <v>413.48</v>
      </c>
      <c r="Z52" s="143">
        <v>12</v>
      </c>
      <c r="AA52" s="143">
        <v>3538.0499999999997</v>
      </c>
      <c r="AC52" s="53" t="s">
        <v>27</v>
      </c>
      <c r="AD52" s="141"/>
      <c r="AE52" s="141">
        <v>9</v>
      </c>
      <c r="AF52" s="141">
        <v>13</v>
      </c>
      <c r="AG52" s="141">
        <v>12</v>
      </c>
      <c r="AH52" s="141">
        <v>13</v>
      </c>
      <c r="AI52" s="141">
        <v>15</v>
      </c>
      <c r="AJ52" s="141">
        <v>5</v>
      </c>
      <c r="AK52" s="141">
        <v>14</v>
      </c>
      <c r="AL52" s="141">
        <v>17</v>
      </c>
      <c r="AM52" s="141">
        <v>15</v>
      </c>
      <c r="AN52" s="141">
        <v>14</v>
      </c>
      <c r="AO52" s="141">
        <v>18</v>
      </c>
      <c r="AP52" s="141">
        <v>10</v>
      </c>
      <c r="AQ52" s="141">
        <v>154</v>
      </c>
    </row>
    <row r="53" spans="1:43" ht="14.25" x14ac:dyDescent="0.45">
      <c r="A53" s="34" t="s">
        <v>112</v>
      </c>
      <c r="B53" s="143"/>
      <c r="C53" s="143"/>
      <c r="D53" s="143"/>
      <c r="E53" s="143"/>
      <c r="F53" s="143"/>
      <c r="G53" s="143"/>
      <c r="H53" s="143">
        <v>5</v>
      </c>
      <c r="I53" s="143">
        <v>380.16</v>
      </c>
      <c r="J53" s="143">
        <v>6</v>
      </c>
      <c r="K53" s="143">
        <v>1557.0099999999998</v>
      </c>
      <c r="L53" s="143">
        <v>2</v>
      </c>
      <c r="M53" s="143">
        <v>4110.6400000000003</v>
      </c>
      <c r="N53" s="143">
        <v>1</v>
      </c>
      <c r="O53" s="143">
        <v>830.89</v>
      </c>
      <c r="P53" s="143">
        <v>4</v>
      </c>
      <c r="Q53" s="143">
        <v>1988.04</v>
      </c>
      <c r="R53" s="143">
        <v>3</v>
      </c>
      <c r="S53" s="143">
        <v>865.63</v>
      </c>
      <c r="T53" s="143">
        <v>2</v>
      </c>
      <c r="U53" s="143">
        <v>354.88</v>
      </c>
      <c r="V53" s="143">
        <v>2</v>
      </c>
      <c r="W53" s="143">
        <v>582.64</v>
      </c>
      <c r="X53" s="143"/>
      <c r="Y53" s="143"/>
      <c r="Z53" s="143">
        <v>25</v>
      </c>
      <c r="AA53" s="143">
        <v>10669.89</v>
      </c>
      <c r="AC53" s="53" t="s">
        <v>387</v>
      </c>
      <c r="AD53" s="141"/>
      <c r="AE53" s="141"/>
      <c r="AF53" s="141"/>
      <c r="AG53" s="141"/>
      <c r="AH53" s="141"/>
      <c r="AI53" s="141">
        <v>3</v>
      </c>
      <c r="AJ53" s="141">
        <v>1</v>
      </c>
      <c r="AK53" s="141">
        <v>1</v>
      </c>
      <c r="AL53" s="141">
        <v>1</v>
      </c>
      <c r="AM53" s="141">
        <v>1</v>
      </c>
      <c r="AN53" s="141"/>
      <c r="AO53" s="141"/>
      <c r="AP53" s="141"/>
      <c r="AQ53" s="141">
        <v>7</v>
      </c>
    </row>
    <row r="54" spans="1:43" ht="14.25" x14ac:dyDescent="0.45">
      <c r="A54" s="34" t="s">
        <v>752</v>
      </c>
      <c r="B54" s="143"/>
      <c r="C54" s="143"/>
      <c r="D54" s="143"/>
      <c r="E54" s="143"/>
      <c r="F54" s="143"/>
      <c r="G54" s="143"/>
      <c r="H54" s="143">
        <v>4</v>
      </c>
      <c r="I54" s="143">
        <v>299.34000000000003</v>
      </c>
      <c r="J54" s="143">
        <v>4</v>
      </c>
      <c r="K54" s="143">
        <v>1422.6</v>
      </c>
      <c r="L54" s="143">
        <v>2</v>
      </c>
      <c r="M54" s="143">
        <v>4110.6400000000003</v>
      </c>
      <c r="N54" s="143"/>
      <c r="O54" s="143"/>
      <c r="P54" s="143">
        <v>3</v>
      </c>
      <c r="Q54" s="143">
        <v>1535.17</v>
      </c>
      <c r="R54" s="143">
        <v>2</v>
      </c>
      <c r="S54" s="143">
        <v>455.23</v>
      </c>
      <c r="T54" s="143"/>
      <c r="U54" s="143"/>
      <c r="V54" s="143"/>
      <c r="W54" s="143"/>
      <c r="X54" s="143"/>
      <c r="Y54" s="143"/>
      <c r="Z54" s="143">
        <v>15</v>
      </c>
      <c r="AA54" s="143">
        <v>7822.98</v>
      </c>
      <c r="AC54" s="53" t="s">
        <v>47</v>
      </c>
      <c r="AD54" s="141"/>
      <c r="AE54" s="141">
        <v>18</v>
      </c>
      <c r="AF54" s="141">
        <v>15</v>
      </c>
      <c r="AG54" s="141">
        <v>20</v>
      </c>
      <c r="AH54" s="141">
        <v>18</v>
      </c>
      <c r="AI54" s="141">
        <v>17</v>
      </c>
      <c r="AJ54" s="141">
        <v>19</v>
      </c>
      <c r="AK54" s="141">
        <v>25</v>
      </c>
      <c r="AL54" s="141">
        <v>17</v>
      </c>
      <c r="AM54" s="141">
        <v>15</v>
      </c>
      <c r="AN54" s="141">
        <v>19</v>
      </c>
      <c r="AO54" s="141">
        <v>17</v>
      </c>
      <c r="AP54" s="141">
        <v>7</v>
      </c>
      <c r="AQ54" s="141">
        <v>206</v>
      </c>
    </row>
    <row r="55" spans="1:43" ht="14.25" x14ac:dyDescent="0.45">
      <c r="A55" s="34" t="s">
        <v>753</v>
      </c>
      <c r="B55" s="143"/>
      <c r="C55" s="143"/>
      <c r="D55" s="143"/>
      <c r="E55" s="143"/>
      <c r="F55" s="143"/>
      <c r="G55" s="143"/>
      <c r="H55" s="143">
        <v>1</v>
      </c>
      <c r="I55" s="143">
        <v>80.819999999999993</v>
      </c>
      <c r="J55" s="143">
        <v>2</v>
      </c>
      <c r="K55" s="143">
        <v>134.41</v>
      </c>
      <c r="L55" s="143"/>
      <c r="M55" s="143"/>
      <c r="N55" s="143">
        <v>1</v>
      </c>
      <c r="O55" s="143">
        <v>830.89</v>
      </c>
      <c r="P55" s="143">
        <v>1</v>
      </c>
      <c r="Q55" s="143">
        <v>452.87</v>
      </c>
      <c r="R55" s="143">
        <v>1</v>
      </c>
      <c r="S55" s="143">
        <v>410.4</v>
      </c>
      <c r="T55" s="143">
        <v>2</v>
      </c>
      <c r="U55" s="143">
        <v>354.88</v>
      </c>
      <c r="V55" s="143">
        <v>2</v>
      </c>
      <c r="W55" s="143">
        <v>582.64</v>
      </c>
      <c r="X55" s="143"/>
      <c r="Y55" s="143"/>
      <c r="Z55" s="143">
        <v>10</v>
      </c>
      <c r="AA55" s="143">
        <v>2846.91</v>
      </c>
      <c r="AC55" s="53" t="s">
        <v>751</v>
      </c>
      <c r="AD55" s="141">
        <v>5</v>
      </c>
      <c r="AE55" s="141">
        <v>51</v>
      </c>
      <c r="AF55" s="141">
        <v>43</v>
      </c>
      <c r="AG55" s="141">
        <v>44</v>
      </c>
      <c r="AH55" s="141">
        <v>52</v>
      </c>
      <c r="AI55" s="141">
        <v>49</v>
      </c>
      <c r="AJ55" s="141">
        <v>37</v>
      </c>
      <c r="AK55" s="141">
        <v>57</v>
      </c>
      <c r="AL55" s="141">
        <v>54</v>
      </c>
      <c r="AM55" s="141">
        <v>47</v>
      </c>
      <c r="AN55" s="141">
        <v>41</v>
      </c>
      <c r="AO55" s="141">
        <v>55</v>
      </c>
      <c r="AP55" s="141">
        <v>43</v>
      </c>
      <c r="AQ55" s="141">
        <v>574</v>
      </c>
    </row>
    <row r="56" spans="1:43" ht="14.25" x14ac:dyDescent="0.45">
      <c r="A56" s="34" t="s">
        <v>175</v>
      </c>
      <c r="B56" s="143"/>
      <c r="C56" s="143"/>
      <c r="D56" s="143"/>
      <c r="E56" s="143"/>
      <c r="F56" s="143"/>
      <c r="G56" s="143"/>
      <c r="H56" s="143">
        <v>2</v>
      </c>
      <c r="I56" s="143">
        <v>659.07</v>
      </c>
      <c r="J56" s="143">
        <v>5</v>
      </c>
      <c r="K56" s="143">
        <v>1045.3400000000001</v>
      </c>
      <c r="L56" s="143">
        <v>5</v>
      </c>
      <c r="M56" s="143">
        <v>3520.45</v>
      </c>
      <c r="N56" s="143">
        <v>1</v>
      </c>
      <c r="O56" s="143">
        <v>73.430000000000007</v>
      </c>
      <c r="P56" s="143"/>
      <c r="Q56" s="143"/>
      <c r="R56" s="143">
        <v>1</v>
      </c>
      <c r="S56" s="143">
        <v>41.53</v>
      </c>
      <c r="T56" s="143">
        <v>4</v>
      </c>
      <c r="U56" s="143">
        <v>853.06000000000006</v>
      </c>
      <c r="V56" s="143">
        <v>1</v>
      </c>
      <c r="W56" s="143">
        <v>612.04</v>
      </c>
      <c r="X56" s="143"/>
      <c r="Y56" s="143"/>
      <c r="Z56" s="143">
        <v>19</v>
      </c>
      <c r="AA56" s="143">
        <v>6804.9199999999992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1:43" ht="14.25" x14ac:dyDescent="0.45">
      <c r="A57" s="34" t="s">
        <v>752</v>
      </c>
      <c r="B57" s="143"/>
      <c r="C57" s="143"/>
      <c r="D57" s="143"/>
      <c r="E57" s="143"/>
      <c r="F57" s="143"/>
      <c r="G57" s="143"/>
      <c r="H57" s="143">
        <v>2</v>
      </c>
      <c r="I57" s="143">
        <v>659.07</v>
      </c>
      <c r="J57" s="143">
        <v>2</v>
      </c>
      <c r="K57" s="143">
        <v>965.7</v>
      </c>
      <c r="L57" s="143">
        <v>5</v>
      </c>
      <c r="M57" s="143">
        <v>3520.45</v>
      </c>
      <c r="N57" s="143">
        <v>1</v>
      </c>
      <c r="O57" s="143">
        <v>73.430000000000007</v>
      </c>
      <c r="P57" s="143"/>
      <c r="Q57" s="143"/>
      <c r="R57" s="143"/>
      <c r="S57" s="143"/>
      <c r="T57" s="143">
        <v>4</v>
      </c>
      <c r="U57" s="143">
        <v>853.06000000000006</v>
      </c>
      <c r="V57" s="143">
        <v>1</v>
      </c>
      <c r="W57" s="143">
        <v>612.04</v>
      </c>
      <c r="X57" s="143"/>
      <c r="Y57" s="143"/>
      <c r="Z57" s="143">
        <v>15</v>
      </c>
      <c r="AA57" s="143">
        <v>6683.7499999999991</v>
      </c>
      <c r="AC57"/>
      <c r="AD57"/>
      <c r="AE57"/>
      <c r="AF57"/>
      <c r="AG57"/>
      <c r="AH57"/>
      <c r="AI57"/>
      <c r="AJ57"/>
      <c r="AK57"/>
      <c r="AL57"/>
      <c r="AM57"/>
      <c r="AN57"/>
    </row>
    <row r="58" spans="1:43" ht="14.25" x14ac:dyDescent="0.45">
      <c r="A58" s="34" t="s">
        <v>753</v>
      </c>
      <c r="B58" s="143"/>
      <c r="C58" s="143"/>
      <c r="D58" s="143"/>
      <c r="E58" s="143"/>
      <c r="F58" s="143"/>
      <c r="G58" s="143"/>
      <c r="H58" s="143"/>
      <c r="I58" s="143"/>
      <c r="J58" s="143">
        <v>3</v>
      </c>
      <c r="K58" s="143">
        <v>79.64</v>
      </c>
      <c r="L58" s="143"/>
      <c r="M58" s="143"/>
      <c r="N58" s="143"/>
      <c r="O58" s="143"/>
      <c r="P58" s="143"/>
      <c r="Q58" s="143"/>
      <c r="R58" s="143">
        <v>1</v>
      </c>
      <c r="S58" s="143">
        <v>41.53</v>
      </c>
      <c r="T58" s="143"/>
      <c r="U58" s="143"/>
      <c r="V58" s="143"/>
      <c r="W58" s="143"/>
      <c r="X58" s="143"/>
      <c r="Y58" s="143"/>
      <c r="Z58" s="143">
        <v>4</v>
      </c>
      <c r="AA58" s="143">
        <v>121.17</v>
      </c>
      <c r="AC58"/>
      <c r="AD58"/>
      <c r="AE58"/>
      <c r="AF58"/>
      <c r="AG58"/>
      <c r="AH58"/>
      <c r="AI58"/>
      <c r="AJ58"/>
      <c r="AK58"/>
      <c r="AL58"/>
      <c r="AM58"/>
      <c r="AN58"/>
    </row>
    <row r="59" spans="1:43" x14ac:dyDescent="0.45">
      <c r="A59" s="34" t="s">
        <v>87</v>
      </c>
      <c r="B59" s="143">
        <v>4</v>
      </c>
      <c r="C59" s="143">
        <v>8591</v>
      </c>
      <c r="D59" s="143">
        <v>4</v>
      </c>
      <c r="E59" s="143">
        <v>5319.45</v>
      </c>
      <c r="F59" s="143">
        <v>5</v>
      </c>
      <c r="G59" s="143">
        <v>8821.619999999999</v>
      </c>
      <c r="H59" s="143">
        <v>9</v>
      </c>
      <c r="I59" s="143">
        <v>25668.080000000002</v>
      </c>
      <c r="J59" s="143">
        <v>1</v>
      </c>
      <c r="K59" s="143">
        <v>150</v>
      </c>
      <c r="L59" s="143">
        <v>14</v>
      </c>
      <c r="M59" s="143">
        <v>13379.9</v>
      </c>
      <c r="N59" s="143">
        <v>12</v>
      </c>
      <c r="O59" s="143">
        <v>9911</v>
      </c>
      <c r="P59" s="143">
        <v>4</v>
      </c>
      <c r="Q59" s="143">
        <v>9384.5</v>
      </c>
      <c r="R59" s="143">
        <v>1</v>
      </c>
      <c r="S59" s="143">
        <v>562</v>
      </c>
      <c r="T59" s="143">
        <v>5</v>
      </c>
      <c r="U59" s="143">
        <v>3980</v>
      </c>
      <c r="V59" s="143">
        <v>2</v>
      </c>
      <c r="W59" s="143">
        <v>2018</v>
      </c>
      <c r="X59" s="143">
        <v>1</v>
      </c>
      <c r="Y59" s="143">
        <v>270</v>
      </c>
      <c r="Z59" s="143">
        <v>62</v>
      </c>
      <c r="AA59" s="143">
        <v>88055.55</v>
      </c>
    </row>
    <row r="60" spans="1:43" x14ac:dyDescent="0.45">
      <c r="A60" s="34" t="s">
        <v>752</v>
      </c>
      <c r="B60" s="143">
        <v>4</v>
      </c>
      <c r="C60" s="143">
        <v>8591</v>
      </c>
      <c r="D60" s="143">
        <v>4</v>
      </c>
      <c r="E60" s="143">
        <v>5319.45</v>
      </c>
      <c r="F60" s="143">
        <v>5</v>
      </c>
      <c r="G60" s="143">
        <v>8821.619999999999</v>
      </c>
      <c r="H60" s="143">
        <v>9</v>
      </c>
      <c r="I60" s="143">
        <v>25668.080000000002</v>
      </c>
      <c r="J60" s="143">
        <v>1</v>
      </c>
      <c r="K60" s="143">
        <v>150</v>
      </c>
      <c r="L60" s="143">
        <v>6</v>
      </c>
      <c r="M60" s="143">
        <v>7700.9</v>
      </c>
      <c r="N60" s="143">
        <v>5</v>
      </c>
      <c r="O60" s="143">
        <v>4277</v>
      </c>
      <c r="P60" s="143">
        <v>3</v>
      </c>
      <c r="Q60" s="143">
        <v>6659</v>
      </c>
      <c r="R60" s="143">
        <v>1</v>
      </c>
      <c r="S60" s="143">
        <v>562</v>
      </c>
      <c r="T60" s="143">
        <v>4</v>
      </c>
      <c r="U60" s="143">
        <v>2275</v>
      </c>
      <c r="V60" s="143">
        <v>2</v>
      </c>
      <c r="W60" s="143">
        <v>2018</v>
      </c>
      <c r="X60" s="143">
        <v>1</v>
      </c>
      <c r="Y60" s="143">
        <v>270</v>
      </c>
      <c r="Z60" s="143">
        <v>45</v>
      </c>
      <c r="AA60" s="143">
        <v>72312.05</v>
      </c>
    </row>
    <row r="61" spans="1:43" x14ac:dyDescent="0.45">
      <c r="A61" s="34" t="s">
        <v>753</v>
      </c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>
        <v>8</v>
      </c>
      <c r="M61" s="143">
        <v>5679</v>
      </c>
      <c r="N61" s="143">
        <v>7</v>
      </c>
      <c r="O61" s="143">
        <v>5634</v>
      </c>
      <c r="P61" s="143">
        <v>1</v>
      </c>
      <c r="Q61" s="143">
        <v>2725.5</v>
      </c>
      <c r="R61" s="143"/>
      <c r="S61" s="143"/>
      <c r="T61" s="143">
        <v>1</v>
      </c>
      <c r="U61" s="143">
        <v>1705</v>
      </c>
      <c r="V61" s="143"/>
      <c r="W61" s="143"/>
      <c r="X61" s="143"/>
      <c r="Y61" s="143"/>
      <c r="Z61" s="143">
        <v>17</v>
      </c>
      <c r="AA61" s="143">
        <v>15743.5</v>
      </c>
    </row>
    <row r="62" spans="1:43" x14ac:dyDescent="0.45">
      <c r="A62" s="34" t="s">
        <v>750</v>
      </c>
      <c r="B62" s="143"/>
      <c r="C62" s="143"/>
      <c r="D62" s="143"/>
      <c r="E62" s="143"/>
      <c r="F62" s="143"/>
      <c r="G62" s="143"/>
      <c r="H62" s="143">
        <v>2</v>
      </c>
      <c r="I62" s="143">
        <v>5567</v>
      </c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>
        <v>2</v>
      </c>
      <c r="W62" s="143">
        <v>2157</v>
      </c>
      <c r="X62" s="143"/>
      <c r="Y62" s="143"/>
      <c r="Z62" s="143">
        <v>4</v>
      </c>
      <c r="AA62" s="143">
        <v>7724</v>
      </c>
    </row>
    <row r="63" spans="1:43" ht="14.25" x14ac:dyDescent="0.45">
      <c r="A63" s="34" t="s">
        <v>752</v>
      </c>
      <c r="B63" s="143"/>
      <c r="C63" s="143"/>
      <c r="D63" s="143"/>
      <c r="E63" s="143"/>
      <c r="F63" s="143"/>
      <c r="G63" s="143"/>
      <c r="H63" s="143">
        <v>2</v>
      </c>
      <c r="I63" s="143">
        <v>5567</v>
      </c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>
        <v>2</v>
      </c>
      <c r="W63" s="143">
        <v>2157</v>
      </c>
      <c r="X63" s="143"/>
      <c r="Y63" s="143"/>
      <c r="Z63" s="143">
        <v>4</v>
      </c>
      <c r="AA63" s="143">
        <v>7724</v>
      </c>
      <c r="AC63"/>
      <c r="AD63"/>
      <c r="AE63"/>
      <c r="AF63"/>
      <c r="AG63"/>
      <c r="AH63"/>
      <c r="AI63"/>
      <c r="AJ63"/>
      <c r="AK63"/>
      <c r="AL63"/>
      <c r="AM63"/>
      <c r="AN63"/>
    </row>
    <row r="64" spans="1:43" ht="14.25" x14ac:dyDescent="0.45">
      <c r="A64" s="34" t="s">
        <v>47</v>
      </c>
      <c r="B64" s="143"/>
      <c r="C64" s="143"/>
      <c r="D64" s="143"/>
      <c r="E64" s="143"/>
      <c r="F64" s="143">
        <v>1</v>
      </c>
      <c r="G64" s="143">
        <v>5401</v>
      </c>
      <c r="H64" s="143"/>
      <c r="I64" s="143"/>
      <c r="J64" s="143">
        <v>2</v>
      </c>
      <c r="K64" s="143">
        <v>160.63999999999999</v>
      </c>
      <c r="L64" s="143"/>
      <c r="M64" s="143"/>
      <c r="N64" s="143">
        <v>1</v>
      </c>
      <c r="O64" s="143">
        <v>327.517</v>
      </c>
      <c r="P64" s="143"/>
      <c r="Q64" s="143"/>
      <c r="R64" s="143">
        <v>1</v>
      </c>
      <c r="S64" s="143">
        <v>124.45</v>
      </c>
      <c r="T64" s="143"/>
      <c r="U64" s="143"/>
      <c r="V64" s="143"/>
      <c r="W64" s="143"/>
      <c r="X64" s="143">
        <v>1</v>
      </c>
      <c r="Y64" s="143">
        <v>1638.2</v>
      </c>
      <c r="Z64" s="143">
        <v>6</v>
      </c>
      <c r="AA64" s="143">
        <v>7651.8069999999998</v>
      </c>
      <c r="AC64"/>
      <c r="AD64"/>
      <c r="AE64"/>
      <c r="AF64"/>
      <c r="AG64"/>
      <c r="AH64"/>
      <c r="AI64"/>
      <c r="AJ64"/>
      <c r="AK64"/>
      <c r="AL64"/>
      <c r="AM64"/>
      <c r="AN64"/>
    </row>
    <row r="65" spans="1:40" ht="14.25" x14ac:dyDescent="0.45">
      <c r="A65" s="34" t="s">
        <v>752</v>
      </c>
      <c r="B65" s="143"/>
      <c r="C65" s="143"/>
      <c r="D65" s="143"/>
      <c r="E65" s="143"/>
      <c r="F65" s="143">
        <v>1</v>
      </c>
      <c r="G65" s="143">
        <v>5401</v>
      </c>
      <c r="H65" s="143"/>
      <c r="I65" s="143"/>
      <c r="J65" s="143">
        <v>2</v>
      </c>
      <c r="K65" s="143">
        <v>160.63999999999999</v>
      </c>
      <c r="L65" s="143"/>
      <c r="M65" s="143"/>
      <c r="N65" s="143">
        <v>1</v>
      </c>
      <c r="O65" s="143">
        <v>327.517</v>
      </c>
      <c r="P65" s="143"/>
      <c r="Q65" s="143"/>
      <c r="R65" s="143">
        <v>1</v>
      </c>
      <c r="S65" s="143">
        <v>124.45</v>
      </c>
      <c r="T65" s="143"/>
      <c r="U65" s="143"/>
      <c r="V65" s="143"/>
      <c r="W65" s="143"/>
      <c r="X65" s="143">
        <v>1</v>
      </c>
      <c r="Y65" s="143">
        <v>1638.2</v>
      </c>
      <c r="Z65" s="143">
        <v>6</v>
      </c>
      <c r="AA65" s="143">
        <v>7651.8069999999998</v>
      </c>
      <c r="AC65"/>
      <c r="AD65"/>
      <c r="AE65"/>
      <c r="AF65"/>
      <c r="AG65"/>
      <c r="AH65"/>
      <c r="AI65"/>
      <c r="AJ65"/>
      <c r="AK65"/>
      <c r="AL65"/>
      <c r="AM65"/>
      <c r="AN65"/>
    </row>
    <row r="66" spans="1:40" ht="14.25" x14ac:dyDescent="0.45">
      <c r="A66" s="34" t="s">
        <v>761</v>
      </c>
      <c r="B66" s="143">
        <v>2</v>
      </c>
      <c r="C66" s="143">
        <v>912.88</v>
      </c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>
        <v>2</v>
      </c>
      <c r="O66" s="143">
        <v>853.26</v>
      </c>
      <c r="P66" s="143">
        <v>4</v>
      </c>
      <c r="Q66" s="143">
        <v>1533.12</v>
      </c>
      <c r="R66" s="143">
        <v>3</v>
      </c>
      <c r="S66" s="143">
        <v>690.63</v>
      </c>
      <c r="T66" s="143">
        <v>3</v>
      </c>
      <c r="U66" s="143">
        <v>2481.86</v>
      </c>
      <c r="V66" s="143">
        <v>3</v>
      </c>
      <c r="W66" s="143">
        <v>737.7</v>
      </c>
      <c r="X66" s="143">
        <v>4</v>
      </c>
      <c r="Y66" s="143">
        <v>545.72</v>
      </c>
      <c r="Z66" s="143">
        <v>21</v>
      </c>
      <c r="AA66" s="143">
        <v>7755.17</v>
      </c>
      <c r="AC66"/>
      <c r="AD66"/>
      <c r="AE66"/>
      <c r="AF66"/>
      <c r="AG66"/>
      <c r="AH66"/>
      <c r="AI66"/>
      <c r="AJ66"/>
      <c r="AK66"/>
      <c r="AL66"/>
      <c r="AM66"/>
      <c r="AN66"/>
    </row>
    <row r="67" spans="1:40" ht="14.25" x14ac:dyDescent="0.45">
      <c r="A67" s="34" t="s">
        <v>752</v>
      </c>
      <c r="B67" s="143">
        <v>1</v>
      </c>
      <c r="C67" s="143">
        <v>35.020000000000003</v>
      </c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>
        <v>3</v>
      </c>
      <c r="Q67" s="143">
        <v>1365.85</v>
      </c>
      <c r="R67" s="143">
        <v>3</v>
      </c>
      <c r="S67" s="143">
        <v>690.63</v>
      </c>
      <c r="T67" s="143">
        <v>3</v>
      </c>
      <c r="U67" s="143">
        <v>2481.86</v>
      </c>
      <c r="V67" s="143">
        <v>3</v>
      </c>
      <c r="W67" s="143">
        <v>737.7</v>
      </c>
      <c r="X67" s="143"/>
      <c r="Y67" s="143"/>
      <c r="Z67" s="143">
        <v>13</v>
      </c>
      <c r="AA67" s="143">
        <v>5311.06</v>
      </c>
      <c r="AC67"/>
      <c r="AD67"/>
      <c r="AE67"/>
      <c r="AF67"/>
      <c r="AG67"/>
      <c r="AH67"/>
      <c r="AI67"/>
      <c r="AJ67"/>
      <c r="AK67"/>
      <c r="AL67"/>
      <c r="AM67"/>
      <c r="AN67"/>
    </row>
    <row r="68" spans="1:40" ht="14.25" x14ac:dyDescent="0.45">
      <c r="A68" s="34" t="s">
        <v>753</v>
      </c>
      <c r="B68" s="143">
        <v>1</v>
      </c>
      <c r="C68" s="143">
        <v>877.86</v>
      </c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>
        <v>2</v>
      </c>
      <c r="O68" s="143">
        <v>853.26</v>
      </c>
      <c r="P68" s="143">
        <v>1</v>
      </c>
      <c r="Q68" s="143">
        <v>167.27</v>
      </c>
      <c r="R68" s="143"/>
      <c r="S68" s="143"/>
      <c r="T68" s="143"/>
      <c r="U68" s="143"/>
      <c r="V68" s="143"/>
      <c r="W68" s="143"/>
      <c r="X68" s="143">
        <v>4</v>
      </c>
      <c r="Y68" s="143">
        <v>545.72</v>
      </c>
      <c r="Z68" s="143">
        <v>8</v>
      </c>
      <c r="AA68" s="143">
        <v>2444.1099999999997</v>
      </c>
      <c r="AC68"/>
      <c r="AD68"/>
      <c r="AE68"/>
      <c r="AF68"/>
      <c r="AG68"/>
      <c r="AH68"/>
      <c r="AI68"/>
      <c r="AJ68"/>
      <c r="AK68"/>
      <c r="AL68"/>
      <c r="AM68"/>
      <c r="AN68"/>
    </row>
    <row r="69" spans="1:40" ht="14.25" x14ac:dyDescent="0.45">
      <c r="A69" s="34" t="s">
        <v>762</v>
      </c>
      <c r="B69" s="143">
        <v>7</v>
      </c>
      <c r="C69" s="143">
        <v>1723.52</v>
      </c>
      <c r="D69" s="143">
        <v>7</v>
      </c>
      <c r="E69" s="143">
        <v>4378.4400000000005</v>
      </c>
      <c r="F69" s="143">
        <v>6</v>
      </c>
      <c r="G69" s="143">
        <v>2060.3000000000002</v>
      </c>
      <c r="H69" s="143"/>
      <c r="I69" s="143"/>
      <c r="J69" s="143"/>
      <c r="K69" s="143"/>
      <c r="L69" s="143"/>
      <c r="M69" s="143"/>
      <c r="N69" s="143">
        <v>3</v>
      </c>
      <c r="O69" s="143">
        <v>1740.75</v>
      </c>
      <c r="P69" s="143">
        <v>2</v>
      </c>
      <c r="Q69" s="143">
        <v>1364.77</v>
      </c>
      <c r="R69" s="143">
        <v>2</v>
      </c>
      <c r="S69" s="143">
        <v>9023.51</v>
      </c>
      <c r="T69" s="143">
        <v>4</v>
      </c>
      <c r="U69" s="143">
        <v>1782.9</v>
      </c>
      <c r="V69" s="143">
        <v>5</v>
      </c>
      <c r="W69" s="143">
        <v>1715.78</v>
      </c>
      <c r="X69" s="143">
        <v>2</v>
      </c>
      <c r="Y69" s="143">
        <v>711.15</v>
      </c>
      <c r="Z69" s="143">
        <v>38</v>
      </c>
      <c r="AA69" s="143">
        <v>24501.119999999995</v>
      </c>
      <c r="AC69"/>
      <c r="AD69"/>
      <c r="AE69"/>
      <c r="AF69"/>
      <c r="AG69"/>
      <c r="AH69"/>
      <c r="AI69"/>
      <c r="AJ69"/>
      <c r="AK69"/>
      <c r="AL69"/>
      <c r="AM69"/>
      <c r="AN69"/>
    </row>
    <row r="70" spans="1:40" ht="14.25" x14ac:dyDescent="0.45">
      <c r="A70" s="34" t="s">
        <v>752</v>
      </c>
      <c r="B70" s="143">
        <v>6</v>
      </c>
      <c r="C70" s="143">
        <v>928.27</v>
      </c>
      <c r="D70" s="143">
        <v>4</v>
      </c>
      <c r="E70" s="143">
        <v>1927.26</v>
      </c>
      <c r="F70" s="143">
        <v>3</v>
      </c>
      <c r="G70" s="143">
        <v>750.81999999999994</v>
      </c>
      <c r="H70" s="143"/>
      <c r="I70" s="143"/>
      <c r="J70" s="143"/>
      <c r="K70" s="143"/>
      <c r="L70" s="143"/>
      <c r="M70" s="143"/>
      <c r="N70" s="143"/>
      <c r="O70" s="143"/>
      <c r="P70" s="143">
        <v>1</v>
      </c>
      <c r="Q70" s="143">
        <v>1087.3900000000001</v>
      </c>
      <c r="R70" s="143">
        <v>1</v>
      </c>
      <c r="S70" s="143">
        <v>210.27</v>
      </c>
      <c r="T70" s="143">
        <v>4</v>
      </c>
      <c r="U70" s="143">
        <v>1782.9</v>
      </c>
      <c r="V70" s="143">
        <v>4</v>
      </c>
      <c r="W70" s="143">
        <v>1508.52</v>
      </c>
      <c r="X70" s="143">
        <v>1</v>
      </c>
      <c r="Y70" s="143">
        <v>264.83</v>
      </c>
      <c r="Z70" s="143">
        <v>24</v>
      </c>
      <c r="AA70" s="143">
        <v>8460.2599999999984</v>
      </c>
      <c r="AC70"/>
      <c r="AD70"/>
      <c r="AE70"/>
      <c r="AF70"/>
      <c r="AG70"/>
      <c r="AH70"/>
      <c r="AI70"/>
      <c r="AJ70"/>
      <c r="AK70"/>
      <c r="AL70"/>
      <c r="AM70"/>
      <c r="AN70"/>
    </row>
    <row r="71" spans="1:40" ht="14.25" x14ac:dyDescent="0.45">
      <c r="A71" s="34" t="s">
        <v>753</v>
      </c>
      <c r="B71" s="143">
        <v>1</v>
      </c>
      <c r="C71" s="143">
        <v>795.25</v>
      </c>
      <c r="D71" s="143">
        <v>3</v>
      </c>
      <c r="E71" s="143">
        <v>2451.1800000000003</v>
      </c>
      <c r="F71" s="143">
        <v>3</v>
      </c>
      <c r="G71" s="143">
        <v>1309.48</v>
      </c>
      <c r="H71" s="143"/>
      <c r="I71" s="143"/>
      <c r="J71" s="143"/>
      <c r="K71" s="143"/>
      <c r="L71" s="143"/>
      <c r="M71" s="143"/>
      <c r="N71" s="143">
        <v>3</v>
      </c>
      <c r="O71" s="143">
        <v>1740.75</v>
      </c>
      <c r="P71" s="143">
        <v>1</v>
      </c>
      <c r="Q71" s="143">
        <v>277.38</v>
      </c>
      <c r="R71" s="143">
        <v>1</v>
      </c>
      <c r="S71" s="143">
        <v>8813.24</v>
      </c>
      <c r="T71" s="143"/>
      <c r="U71" s="143"/>
      <c r="V71" s="143">
        <v>1</v>
      </c>
      <c r="W71" s="143">
        <v>207.26</v>
      </c>
      <c r="X71" s="143">
        <v>1</v>
      </c>
      <c r="Y71" s="143">
        <v>446.32</v>
      </c>
      <c r="Z71" s="143">
        <v>14</v>
      </c>
      <c r="AA71" s="143">
        <v>16040.859999999999</v>
      </c>
      <c r="AC71"/>
      <c r="AD71"/>
      <c r="AE71"/>
      <c r="AF71"/>
      <c r="AG71"/>
      <c r="AH71"/>
      <c r="AI71"/>
      <c r="AJ71"/>
      <c r="AK71"/>
      <c r="AL71"/>
      <c r="AM71"/>
      <c r="AN71"/>
    </row>
    <row r="72" spans="1:40" ht="14.25" x14ac:dyDescent="0.45">
      <c r="A72" s="34" t="s">
        <v>1703</v>
      </c>
      <c r="B72" s="143">
        <v>4</v>
      </c>
      <c r="C72" s="143">
        <v>1384.1</v>
      </c>
      <c r="D72" s="143">
        <v>8</v>
      </c>
      <c r="E72" s="143">
        <v>5459.04</v>
      </c>
      <c r="F72" s="143">
        <v>4</v>
      </c>
      <c r="G72" s="143">
        <v>3711.3600000000006</v>
      </c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>
        <v>2</v>
      </c>
      <c r="S72" s="143">
        <v>317.86</v>
      </c>
      <c r="T72" s="143"/>
      <c r="U72" s="143"/>
      <c r="V72" s="143">
        <v>8</v>
      </c>
      <c r="W72" s="143">
        <v>2403.5099999999998</v>
      </c>
      <c r="X72" s="143">
        <v>3</v>
      </c>
      <c r="Y72" s="143">
        <v>673.93000000000006</v>
      </c>
      <c r="Z72" s="143">
        <v>29</v>
      </c>
      <c r="AA72" s="143">
        <v>13949.800000000001</v>
      </c>
      <c r="AC72"/>
      <c r="AD72"/>
      <c r="AE72"/>
      <c r="AF72"/>
      <c r="AG72"/>
      <c r="AH72"/>
      <c r="AI72"/>
      <c r="AJ72"/>
      <c r="AK72"/>
      <c r="AL72"/>
      <c r="AM72"/>
      <c r="AN72"/>
    </row>
    <row r="73" spans="1:40" ht="14.25" x14ac:dyDescent="0.45">
      <c r="A73" s="34" t="s">
        <v>752</v>
      </c>
      <c r="B73" s="143">
        <v>2</v>
      </c>
      <c r="C73" s="143">
        <v>717.74</v>
      </c>
      <c r="D73" s="143">
        <v>5</v>
      </c>
      <c r="E73" s="143">
        <v>2942.07</v>
      </c>
      <c r="F73" s="143">
        <v>2</v>
      </c>
      <c r="G73" s="143">
        <v>3380.51</v>
      </c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>
        <v>6</v>
      </c>
      <c r="W73" s="143">
        <v>2036.29</v>
      </c>
      <c r="X73" s="143">
        <v>1</v>
      </c>
      <c r="Y73" s="143">
        <v>246.01</v>
      </c>
      <c r="Z73" s="143">
        <v>16</v>
      </c>
      <c r="AA73" s="143">
        <v>9322.6200000000008</v>
      </c>
      <c r="AC73"/>
      <c r="AD73"/>
      <c r="AE73"/>
      <c r="AF73"/>
      <c r="AG73"/>
      <c r="AH73"/>
      <c r="AI73"/>
      <c r="AJ73"/>
      <c r="AK73"/>
      <c r="AL73"/>
      <c r="AM73"/>
      <c r="AN73"/>
    </row>
    <row r="74" spans="1:40" ht="14.25" x14ac:dyDescent="0.45">
      <c r="A74" s="34" t="s">
        <v>753</v>
      </c>
      <c r="B74" s="143">
        <v>2</v>
      </c>
      <c r="C74" s="143">
        <v>666.36</v>
      </c>
      <c r="D74" s="143">
        <v>3</v>
      </c>
      <c r="E74" s="143">
        <v>2516.9700000000003</v>
      </c>
      <c r="F74" s="143">
        <v>2</v>
      </c>
      <c r="G74" s="143">
        <v>330.85</v>
      </c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>
        <v>2</v>
      </c>
      <c r="S74" s="143">
        <v>317.86</v>
      </c>
      <c r="T74" s="143"/>
      <c r="U74" s="143"/>
      <c r="V74" s="143">
        <v>2</v>
      </c>
      <c r="W74" s="143">
        <v>367.22</v>
      </c>
      <c r="X74" s="143">
        <v>2</v>
      </c>
      <c r="Y74" s="143">
        <v>427.92</v>
      </c>
      <c r="Z74" s="143">
        <v>13</v>
      </c>
      <c r="AA74" s="143">
        <v>4627.18</v>
      </c>
      <c r="AC74"/>
      <c r="AD74"/>
      <c r="AE74"/>
      <c r="AF74"/>
      <c r="AG74"/>
      <c r="AH74"/>
      <c r="AI74"/>
      <c r="AJ74"/>
      <c r="AK74"/>
      <c r="AL74"/>
      <c r="AM74"/>
      <c r="AN74"/>
    </row>
    <row r="75" spans="1:40" ht="14.25" x14ac:dyDescent="0.45">
      <c r="A75" s="34" t="s">
        <v>1973</v>
      </c>
      <c r="B75" s="143">
        <v>4</v>
      </c>
      <c r="C75" s="143">
        <v>3806.79</v>
      </c>
      <c r="D75" s="143">
        <v>5</v>
      </c>
      <c r="E75" s="143">
        <v>3383.2</v>
      </c>
      <c r="F75" s="143">
        <v>2</v>
      </c>
      <c r="G75" s="143">
        <v>1128.1300000000001</v>
      </c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>
        <v>5</v>
      </c>
      <c r="Y75" s="143">
        <v>9551.75</v>
      </c>
      <c r="Z75" s="143">
        <v>16</v>
      </c>
      <c r="AA75" s="143">
        <v>17869.870000000003</v>
      </c>
      <c r="AC75"/>
      <c r="AD75"/>
      <c r="AE75"/>
      <c r="AF75"/>
      <c r="AG75"/>
      <c r="AH75"/>
      <c r="AI75"/>
      <c r="AJ75"/>
      <c r="AK75"/>
      <c r="AL75"/>
      <c r="AM75"/>
      <c r="AN75"/>
    </row>
    <row r="76" spans="1:40" ht="14.25" x14ac:dyDescent="0.45">
      <c r="A76" s="34" t="s">
        <v>752</v>
      </c>
      <c r="B76" s="143">
        <v>1</v>
      </c>
      <c r="C76" s="143">
        <v>513.85</v>
      </c>
      <c r="D76" s="143">
        <v>3</v>
      </c>
      <c r="E76" s="143">
        <v>705.48</v>
      </c>
      <c r="F76" s="143">
        <v>2</v>
      </c>
      <c r="G76" s="143">
        <v>1128.1300000000001</v>
      </c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>
        <v>1</v>
      </c>
      <c r="Y76" s="143">
        <v>1578.37</v>
      </c>
      <c r="Z76" s="143">
        <v>7</v>
      </c>
      <c r="AA76" s="143">
        <v>3925.83</v>
      </c>
      <c r="AC76"/>
      <c r="AD76"/>
      <c r="AE76"/>
      <c r="AF76"/>
      <c r="AG76"/>
      <c r="AH76"/>
      <c r="AI76"/>
      <c r="AJ76"/>
      <c r="AK76"/>
      <c r="AL76"/>
      <c r="AM76"/>
      <c r="AN76"/>
    </row>
    <row r="77" spans="1:40" x14ac:dyDescent="0.45">
      <c r="A77" s="34" t="s">
        <v>753</v>
      </c>
      <c r="B77" s="143">
        <v>3</v>
      </c>
      <c r="C77" s="143">
        <v>3292.94</v>
      </c>
      <c r="D77" s="143">
        <v>2</v>
      </c>
      <c r="E77" s="143">
        <v>2677.7200000000003</v>
      </c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>
        <v>4</v>
      </c>
      <c r="Y77" s="143">
        <v>7973.38</v>
      </c>
      <c r="Z77" s="143">
        <v>9</v>
      </c>
      <c r="AA77" s="143">
        <v>13944.04</v>
      </c>
    </row>
    <row r="78" spans="1:40" x14ac:dyDescent="0.45">
      <c r="A78" s="34" t="s">
        <v>2161</v>
      </c>
      <c r="B78" s="143">
        <v>13</v>
      </c>
      <c r="C78" s="143">
        <v>3470.9</v>
      </c>
      <c r="D78" s="143">
        <v>1</v>
      </c>
      <c r="E78" s="143">
        <v>270.64</v>
      </c>
      <c r="F78" s="143">
        <v>4</v>
      </c>
      <c r="G78" s="143">
        <v>1041.56</v>
      </c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>
        <v>18</v>
      </c>
      <c r="AA78" s="143">
        <v>4783.1000000000004</v>
      </c>
    </row>
    <row r="79" spans="1:40" x14ac:dyDescent="0.45">
      <c r="A79" s="34" t="s">
        <v>752</v>
      </c>
      <c r="B79" s="143">
        <v>12</v>
      </c>
      <c r="C79" s="143">
        <v>2964.88</v>
      </c>
      <c r="D79" s="143"/>
      <c r="E79" s="143"/>
      <c r="F79" s="143">
        <v>2</v>
      </c>
      <c r="G79" s="143">
        <v>127.61</v>
      </c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>
        <v>14</v>
      </c>
      <c r="AA79" s="143">
        <v>3092.4900000000002</v>
      </c>
    </row>
    <row r="80" spans="1:40" x14ac:dyDescent="0.45">
      <c r="A80" s="34" t="s">
        <v>753</v>
      </c>
      <c r="B80" s="143">
        <v>1</v>
      </c>
      <c r="C80" s="143">
        <v>506.02</v>
      </c>
      <c r="D80" s="143">
        <v>1</v>
      </c>
      <c r="E80" s="143">
        <v>270.64</v>
      </c>
      <c r="F80" s="143">
        <v>2</v>
      </c>
      <c r="G80" s="143">
        <v>913.95</v>
      </c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>
        <v>4</v>
      </c>
      <c r="AA80" s="143">
        <v>1690.61</v>
      </c>
    </row>
    <row r="81" spans="1:27" x14ac:dyDescent="0.45">
      <c r="A81" s="34" t="s">
        <v>2570</v>
      </c>
      <c r="B81" s="143"/>
      <c r="C81" s="143"/>
      <c r="D81" s="143"/>
      <c r="E81" s="143"/>
      <c r="F81" s="143">
        <v>6</v>
      </c>
      <c r="G81" s="143">
        <v>5571.6900000000005</v>
      </c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>
        <v>6</v>
      </c>
      <c r="AA81" s="143">
        <v>5571.6900000000005</v>
      </c>
    </row>
    <row r="82" spans="1:27" x14ac:dyDescent="0.45">
      <c r="A82" s="34" t="s">
        <v>752</v>
      </c>
      <c r="B82" s="143"/>
      <c r="C82" s="143"/>
      <c r="D82" s="143"/>
      <c r="E82" s="143"/>
      <c r="F82" s="143">
        <v>5</v>
      </c>
      <c r="G82" s="143">
        <v>5146.1900000000005</v>
      </c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>
        <v>5</v>
      </c>
      <c r="AA82" s="143">
        <v>5146.1900000000005</v>
      </c>
    </row>
    <row r="83" spans="1:27" x14ac:dyDescent="0.45">
      <c r="A83" s="34" t="s">
        <v>753</v>
      </c>
      <c r="B83" s="143"/>
      <c r="C83" s="143"/>
      <c r="D83" s="143"/>
      <c r="E83" s="143"/>
      <c r="F83" s="143">
        <v>1</v>
      </c>
      <c r="G83" s="143">
        <v>425.5</v>
      </c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>
        <v>1</v>
      </c>
      <c r="AA83" s="143">
        <v>425.5</v>
      </c>
    </row>
    <row r="84" spans="1:27" x14ac:dyDescent="0.45">
      <c r="A84" s="34" t="s">
        <v>751</v>
      </c>
      <c r="B84" s="143">
        <v>84</v>
      </c>
      <c r="C84" s="143">
        <v>44579.839999999997</v>
      </c>
      <c r="D84" s="143">
        <v>62</v>
      </c>
      <c r="E84" s="143">
        <v>38754.960000000006</v>
      </c>
      <c r="F84" s="143">
        <v>69</v>
      </c>
      <c r="G84" s="143">
        <v>52648.19</v>
      </c>
      <c r="H84" s="143">
        <v>80</v>
      </c>
      <c r="I84" s="143">
        <v>80436.600000000006</v>
      </c>
      <c r="J84" s="143">
        <v>71</v>
      </c>
      <c r="K84" s="143">
        <v>46661.07</v>
      </c>
      <c r="L84" s="143">
        <v>55</v>
      </c>
      <c r="M84" s="143">
        <v>70614.7</v>
      </c>
      <c r="N84" s="143">
        <v>87</v>
      </c>
      <c r="O84" s="143">
        <v>59557.887000000002</v>
      </c>
      <c r="P84" s="143">
        <v>83</v>
      </c>
      <c r="Q84" s="143">
        <v>66176.850000000006</v>
      </c>
      <c r="R84" s="143">
        <v>61</v>
      </c>
      <c r="S84" s="143">
        <v>63441.45799999997</v>
      </c>
      <c r="T84" s="143">
        <v>61</v>
      </c>
      <c r="U84" s="143">
        <v>37176.400000000001</v>
      </c>
      <c r="V84" s="143">
        <v>81</v>
      </c>
      <c r="W84" s="143">
        <v>37361.579999999987</v>
      </c>
      <c r="X84" s="143">
        <v>63</v>
      </c>
      <c r="Y84" s="143">
        <v>41161.120000000017</v>
      </c>
      <c r="Z84" s="143">
        <v>857</v>
      </c>
      <c r="AA84" s="143">
        <v>638570.65499999991</v>
      </c>
    </row>
  </sheetData>
  <mergeCells count="4">
    <mergeCell ref="A1:U1"/>
    <mergeCell ref="AC1:AW1"/>
    <mergeCell ref="AC32:AN32"/>
    <mergeCell ref="AC45:AN45"/>
  </mergeCells>
  <pageMargins left="0.23622047244094491" right="0.23622047244094491" top="0.59055118110236227" bottom="0.19685039370078741" header="0.31496062992125984" footer="0.31496062992125984"/>
  <pageSetup paperSize="8" scale="57" orientation="landscape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A4C2-1542-41EE-B61E-360824139C7C}">
  <sheetPr codeName="Sheet2"/>
  <dimension ref="A1:AE35"/>
  <sheetViews>
    <sheetView zoomScaleNormal="100" workbookViewId="0">
      <selection activeCell="J12" sqref="J12"/>
    </sheetView>
  </sheetViews>
  <sheetFormatPr defaultRowHeight="14.25" x14ac:dyDescent="0.45"/>
  <cols>
    <col min="1" max="1" width="10.6640625" bestFit="1" customWidth="1"/>
    <col min="2" max="2" width="7.06640625" bestFit="1" customWidth="1"/>
    <col min="3" max="3" width="9.86328125" bestFit="1" customWidth="1"/>
    <col min="4" max="4" width="3.3984375" customWidth="1"/>
    <col min="5" max="5" width="14.46484375" bestFit="1" customWidth="1"/>
    <col min="6" max="6" width="7.06640625" bestFit="1" customWidth="1"/>
    <col min="7" max="7" width="9.86328125" bestFit="1" customWidth="1"/>
    <col min="8" max="8" width="4.1328125" customWidth="1"/>
    <col min="9" max="9" width="10.6640625" bestFit="1" customWidth="1"/>
    <col min="10" max="10" width="11" bestFit="1" customWidth="1"/>
    <col min="11" max="11" width="9.86328125" bestFit="1" customWidth="1"/>
    <col min="12" max="12" width="1.73046875" customWidth="1"/>
    <col min="13" max="13" width="25.3984375" customWidth="1"/>
    <col min="14" max="14" width="11.86328125" bestFit="1" customWidth="1"/>
    <col min="15" max="15" width="10.3984375" bestFit="1" customWidth="1"/>
    <col min="16" max="16" width="2.59765625" customWidth="1"/>
    <col min="17" max="17" width="9.59765625" style="53" customWidth="1"/>
    <col min="18" max="18" width="8.46484375" customWidth="1"/>
    <col min="20" max="20" width="12.3984375" style="92" customWidth="1"/>
    <col min="21" max="21" width="12.46484375" style="98" customWidth="1"/>
    <col min="22" max="22" width="11.46484375" style="94" customWidth="1"/>
    <col min="23" max="23" width="11.265625" style="90" customWidth="1"/>
    <col min="24" max="24" width="12.265625" customWidth="1"/>
    <col min="25" max="25" width="12.1328125" style="94" customWidth="1"/>
    <col min="26" max="26" width="7.59765625" style="88" customWidth="1"/>
    <col min="27" max="27" width="3.46484375" customWidth="1"/>
    <col min="28" max="28" width="7.86328125" customWidth="1"/>
    <col min="29" max="29" width="14.59765625" customWidth="1"/>
    <col min="30" max="30" width="15.59765625" customWidth="1"/>
    <col min="31" max="31" width="14.1328125" style="88" customWidth="1"/>
  </cols>
  <sheetData>
    <row r="1" spans="1:31" ht="14.65" thickBot="1" x14ac:dyDescent="0.5">
      <c r="A1" s="132" t="s">
        <v>1540</v>
      </c>
      <c r="B1" s="133"/>
      <c r="C1" s="133"/>
      <c r="D1" s="133"/>
      <c r="E1" s="133"/>
      <c r="F1" s="133"/>
      <c r="G1" s="134"/>
      <c r="I1" s="135" t="s">
        <v>1539</v>
      </c>
      <c r="J1" s="136"/>
      <c r="K1" s="136"/>
      <c r="L1" s="136"/>
      <c r="M1" s="136"/>
      <c r="N1" s="136"/>
      <c r="O1" s="137"/>
      <c r="P1" s="85"/>
      <c r="S1" s="92"/>
      <c r="T1" s="98"/>
      <c r="U1" s="94"/>
      <c r="V1" s="90"/>
      <c r="W1"/>
      <c r="X1" s="94"/>
      <c r="Y1" s="88"/>
      <c r="Z1"/>
      <c r="AD1" s="88"/>
      <c r="AE1"/>
    </row>
    <row r="2" spans="1:31" x14ac:dyDescent="0.45">
      <c r="A2" s="44" t="s">
        <v>1538</v>
      </c>
      <c r="B2" s="43" t="s">
        <v>1536</v>
      </c>
      <c r="C2" s="43" t="s">
        <v>1537</v>
      </c>
      <c r="D2" s="43"/>
      <c r="E2" s="44" t="s">
        <v>1535</v>
      </c>
      <c r="F2" s="43" t="s">
        <v>1536</v>
      </c>
      <c r="G2" s="43" t="s">
        <v>1537</v>
      </c>
      <c r="I2" s="52" t="s">
        <v>1535</v>
      </c>
      <c r="J2" t="s">
        <v>844</v>
      </c>
      <c r="K2" t="s">
        <v>1537</v>
      </c>
      <c r="M2" s="44" t="s">
        <v>314</v>
      </c>
      <c r="N2" t="s">
        <v>844</v>
      </c>
      <c r="O2" t="s">
        <v>1537</v>
      </c>
      <c r="Q2" s="17" t="s">
        <v>2222</v>
      </c>
      <c r="R2" s="17" t="s">
        <v>840</v>
      </c>
      <c r="S2" s="17" t="s">
        <v>2223</v>
      </c>
      <c r="T2" s="41" t="s">
        <v>2224</v>
      </c>
      <c r="U2" s="41" t="s">
        <v>2225</v>
      </c>
      <c r="V2" s="21" t="s">
        <v>2226</v>
      </c>
      <c r="W2" s="28" t="s">
        <v>2227</v>
      </c>
      <c r="X2" s="17" t="s">
        <v>2230</v>
      </c>
      <c r="Y2" s="21" t="s">
        <v>2246</v>
      </c>
      <c r="Z2" s="101" t="s">
        <v>2518</v>
      </c>
      <c r="AB2" s="108" t="s">
        <v>2243</v>
      </c>
      <c r="AC2" s="109" t="s">
        <v>2519</v>
      </c>
      <c r="AD2" s="109" t="s">
        <v>2244</v>
      </c>
      <c r="AE2" s="110" t="s">
        <v>2245</v>
      </c>
    </row>
    <row r="3" spans="1:31" x14ac:dyDescent="0.45">
      <c r="A3" s="43" t="s">
        <v>750</v>
      </c>
      <c r="B3" s="142">
        <v>3</v>
      </c>
      <c r="C3" s="142"/>
      <c r="D3" s="43"/>
      <c r="E3" s="43" t="s">
        <v>750</v>
      </c>
      <c r="F3" s="142">
        <v>4</v>
      </c>
      <c r="G3" s="142">
        <v>2832</v>
      </c>
      <c r="I3" s="53" t="s">
        <v>46</v>
      </c>
      <c r="J3" s="141">
        <v>1</v>
      </c>
      <c r="K3" s="141">
        <v>127.89</v>
      </c>
      <c r="M3" s="114" t="s">
        <v>1356</v>
      </c>
      <c r="N3" s="141">
        <v>1</v>
      </c>
      <c r="O3" s="141">
        <v>500.71</v>
      </c>
      <c r="Q3" s="17" t="s">
        <v>47</v>
      </c>
      <c r="R3" s="17" t="s">
        <v>87</v>
      </c>
      <c r="S3" s="17" t="s">
        <v>2229</v>
      </c>
      <c r="T3" s="41">
        <v>45748</v>
      </c>
      <c r="U3" s="41"/>
      <c r="V3" s="21">
        <v>7500</v>
      </c>
      <c r="W3" s="28">
        <f>IF(Table1[[#This Row],[Status]]="RESIGNED",(V3/360)*(MIN(U3, DATE(2026,3,31)) - MAX(T3, DATE(2025,4,1)) + 1), (V3/365) * (DATE(2026,3,31) - MAX(T3, DATE(2025,4,1)) + 1))</f>
        <v>7499.9999999999991</v>
      </c>
      <c r="X3" s="17">
        <f>IFERROR(VLOOKUP(Table1[[#This Row],[Designers]], $E$2:$G$104, 3, 0), 0) + IFERROR(VLOOKUP(Table1[[#This Row],[Designers]], $I$2:$K$17, 3, 0), 0)</f>
        <v>17883.14</v>
      </c>
      <c r="Y3" s="21">
        <f>IF(Table1[[#This Row],[Revised Target]] &gt; Table1[[#This Row],[Actual Achieved]], Table1[[#This Row],[Revised Target]] - Table1[[#This Row],[Actual Achieved]], 0)</f>
        <v>0</v>
      </c>
      <c r="Z3" s="101">
        <f>IFERROR(Table1[[#This Row],[Actual Achieved]]/Table1[[#This Row],[Revised Target]], 0)</f>
        <v>2.3844186666666669</v>
      </c>
      <c r="AB3" s="106" t="s">
        <v>47</v>
      </c>
      <c r="AC3" s="105">
        <v>23000</v>
      </c>
      <c r="AD3" s="105">
        <f>IFERROR(VLOOKUP(AB3, $A$2:$C$11, 3, 0), 0) + IFERROR(VLOOKUP(AB3, $I$18:$K$25, 3, 0), 0)</f>
        <v>37832.399999999994</v>
      </c>
      <c r="AE3" s="107">
        <f>IFERROR(AD3 /AC3, 0)</f>
        <v>1.6448869565217388</v>
      </c>
    </row>
    <row r="4" spans="1:31" x14ac:dyDescent="0.45">
      <c r="A4" s="43" t="s">
        <v>50</v>
      </c>
      <c r="B4" s="142">
        <v>13</v>
      </c>
      <c r="C4" s="142">
        <v>6850.31</v>
      </c>
      <c r="D4" s="43"/>
      <c r="E4" s="43" t="s">
        <v>134</v>
      </c>
      <c r="F4" s="142">
        <v>7</v>
      </c>
      <c r="G4" s="142">
        <v>5907.5199999999995</v>
      </c>
      <c r="I4" s="53" t="s">
        <v>186</v>
      </c>
      <c r="J4" s="141">
        <v>1</v>
      </c>
      <c r="K4" s="141">
        <v>500.71</v>
      </c>
      <c r="M4" s="114" t="s">
        <v>1532</v>
      </c>
      <c r="N4" s="141">
        <v>1</v>
      </c>
      <c r="O4" s="141">
        <v>127.89</v>
      </c>
      <c r="Q4" s="17" t="s">
        <v>47</v>
      </c>
      <c r="R4" s="17" t="s">
        <v>47</v>
      </c>
      <c r="S4" s="17" t="s">
        <v>2229</v>
      </c>
      <c r="T4" s="41">
        <v>45748</v>
      </c>
      <c r="U4" s="41"/>
      <c r="V4" s="21"/>
      <c r="W4" s="28">
        <f>IF(Table1[[#This Row],[Status]]="RESIGNED",(V4/360)*(MIN(U4, DATE(2026,3,31)) - MAX(T4, DATE(2025,4,1)) + 1), (V4/365) * (DATE(2026,3,31) - MAX(T4, DATE(2025,4,1)) + 1))</f>
        <v>0</v>
      </c>
      <c r="X4" s="17">
        <f>IFERROR(VLOOKUP(Table1[[#This Row],[Designers]], $E$2:$G$104, 3, 0), 0) + IFERROR(VLOOKUP(Table1[[#This Row],[Designers]], $I$2:$K$17, 3, 0), 0)</f>
        <v>7516.27</v>
      </c>
      <c r="Y4" s="21">
        <f>IF(Table1[[#This Row],[Revised Target]] &gt; Table1[[#This Row],[Actual Achieved]], Table1[[#This Row],[Revised Target]] - Table1[[#This Row],[Actual Achieved]], 0)</f>
        <v>0</v>
      </c>
      <c r="Z4" s="101">
        <f>IFERROR(Table1[[#This Row],[Actual Achieved]]/Table1[[#This Row],[Revised Target]], 0)</f>
        <v>0</v>
      </c>
      <c r="AB4" s="106" t="s">
        <v>27</v>
      </c>
      <c r="AC4" s="105">
        <v>14000</v>
      </c>
      <c r="AD4" s="105">
        <f t="shared" ref="AD4:AD6" si="0">IFERROR(VLOOKUP(AB4, $A$2:$C$11, 3, 0), 0) + IFERROR(VLOOKUP(AB4, $I$18:$K$25, 3, 0), 0)</f>
        <v>12639.3</v>
      </c>
      <c r="AE4" s="107">
        <f t="shared" ref="AE4:AE6" si="1">IFERROR(AD4 /AC4, 0)</f>
        <v>0.90280714285714281</v>
      </c>
    </row>
    <row r="5" spans="1:31" x14ac:dyDescent="0.45">
      <c r="A5" s="43" t="s">
        <v>35</v>
      </c>
      <c r="B5" s="142">
        <v>12</v>
      </c>
      <c r="C5" s="142">
        <v>8497.1799999999985</v>
      </c>
      <c r="D5" s="43"/>
      <c r="E5" s="43" t="s">
        <v>46</v>
      </c>
      <c r="F5" s="142">
        <v>4</v>
      </c>
      <c r="G5" s="142">
        <v>1722.21</v>
      </c>
      <c r="I5" s="53" t="s">
        <v>751</v>
      </c>
      <c r="J5" s="141">
        <v>2</v>
      </c>
      <c r="K5" s="141">
        <v>628.6</v>
      </c>
      <c r="M5" s="114" t="s">
        <v>751</v>
      </c>
      <c r="N5" s="141">
        <v>2</v>
      </c>
      <c r="O5" s="141">
        <v>628.6</v>
      </c>
      <c r="Q5" s="17" t="s">
        <v>47</v>
      </c>
      <c r="R5" s="17" t="s">
        <v>186</v>
      </c>
      <c r="S5" s="17" t="s">
        <v>2229</v>
      </c>
      <c r="T5" s="41">
        <v>45748</v>
      </c>
      <c r="U5" s="41"/>
      <c r="V5" s="21">
        <v>4000</v>
      </c>
      <c r="W5" s="28">
        <f>IF(Table1[[#This Row],[Status]]="RESIGNED",(V5/360)*(MIN(U5, DATE(2026,3,31)) - MAX(T5, DATE(2025,4,1)) + 1), (V5/365) * (DATE(2026,3,31) - MAX(T5, DATE(2025,4,1)) + 1))</f>
        <v>4000</v>
      </c>
      <c r="X5" s="17">
        <f>IFERROR(VLOOKUP(Table1[[#This Row],[Designers]], $E$2:$G$104, 3, 0), 0) + IFERROR(VLOOKUP(Table1[[#This Row],[Designers]], $I$2:$K$17, 3, 0), 0)</f>
        <v>6316.9</v>
      </c>
      <c r="Y5" s="21">
        <f>IF(Table1[[#This Row],[Revised Target]] &gt; Table1[[#This Row],[Actual Achieved]], Table1[[#This Row],[Revised Target]] - Table1[[#This Row],[Actual Achieved]], 0)</f>
        <v>0</v>
      </c>
      <c r="Z5" s="101">
        <f>IFERROR(Table1[[#This Row],[Actual Achieved]]/Table1[[#This Row],[Revised Target]], 0)</f>
        <v>1.5792249999999999</v>
      </c>
      <c r="AB5" s="106" t="s">
        <v>35</v>
      </c>
      <c r="AC5" s="105">
        <v>15000</v>
      </c>
      <c r="AD5" s="105">
        <f t="shared" si="0"/>
        <v>8497.1799999999985</v>
      </c>
      <c r="AE5" s="107">
        <f t="shared" si="1"/>
        <v>0.56647866666666657</v>
      </c>
    </row>
    <row r="6" spans="1:31" x14ac:dyDescent="0.45">
      <c r="A6" s="43" t="s">
        <v>27</v>
      </c>
      <c r="B6" s="142">
        <v>20</v>
      </c>
      <c r="C6" s="142">
        <v>12639.3</v>
      </c>
      <c r="D6" s="43"/>
      <c r="E6" s="43" t="s">
        <v>49</v>
      </c>
      <c r="F6" s="142">
        <v>5</v>
      </c>
      <c r="G6" s="142">
        <v>2846.51</v>
      </c>
      <c r="Q6" s="17" t="s">
        <v>47</v>
      </c>
      <c r="R6" s="17" t="s">
        <v>134</v>
      </c>
      <c r="S6" s="17" t="s">
        <v>2229</v>
      </c>
      <c r="T6" s="41">
        <v>45748</v>
      </c>
      <c r="U6" s="41"/>
      <c r="V6" s="21">
        <v>3500</v>
      </c>
      <c r="W6" s="28">
        <f>IF(Table1[[#This Row],[Status]]="RESIGNED",(V6/360)*(MIN(U6, DATE(2026,3,31)) - MAX(T6, DATE(2025,4,1)) + 1), (V6/365) * (DATE(2026,3,31) - MAX(T6, DATE(2025,4,1)) + 1))</f>
        <v>3499.9999999999995</v>
      </c>
      <c r="X6" s="17">
        <f>IFERROR(VLOOKUP(Table1[[#This Row],[Designers]], $E$2:$G$104, 3, 0), 0) + IFERROR(VLOOKUP(Table1[[#This Row],[Designers]], $I$2:$K$17, 3, 0), 0)</f>
        <v>5907.5199999999995</v>
      </c>
      <c r="Y6" s="21">
        <f>IF(Table1[[#This Row],[Revised Target]] &gt; Table1[[#This Row],[Actual Achieved]], Table1[[#This Row],[Revised Target]] - Table1[[#This Row],[Actual Achieved]], 0)</f>
        <v>0</v>
      </c>
      <c r="Z6" s="101">
        <f>IFERROR(Table1[[#This Row],[Actual Achieved]]/Table1[[#This Row],[Revised Target]], 0)</f>
        <v>1.6878628571428573</v>
      </c>
      <c r="AB6" s="111" t="s">
        <v>50</v>
      </c>
      <c r="AC6" s="112">
        <v>14000</v>
      </c>
      <c r="AD6" s="112">
        <f t="shared" si="0"/>
        <v>6978.2000000000007</v>
      </c>
      <c r="AE6" s="113">
        <f t="shared" si="1"/>
        <v>0.49844285714285719</v>
      </c>
    </row>
    <row r="7" spans="1:31" x14ac:dyDescent="0.45">
      <c r="A7" s="43" t="s">
        <v>387</v>
      </c>
      <c r="B7" s="142">
        <v>4</v>
      </c>
      <c r="C7" s="142">
        <v>8415.09</v>
      </c>
      <c r="D7" s="43"/>
      <c r="E7" s="43" t="s">
        <v>81</v>
      </c>
      <c r="F7" s="142">
        <v>5</v>
      </c>
      <c r="G7" s="142">
        <v>2999.8999999999996</v>
      </c>
      <c r="Q7" s="17" t="s">
        <v>47</v>
      </c>
      <c r="R7" s="17" t="s">
        <v>46</v>
      </c>
      <c r="S7" s="17" t="s">
        <v>2229</v>
      </c>
      <c r="T7" s="41">
        <v>45748</v>
      </c>
      <c r="U7" s="41"/>
      <c r="V7" s="21">
        <v>4000</v>
      </c>
      <c r="W7" s="28">
        <f>IF(Table1[[#This Row],[Status]]="RESIGNED",(V7/360)*(MIN(U7, DATE(2026,3,31)) - MAX(T7, DATE(2025,4,1)) + 1), (V7/365) * (DATE(2026,3,31) - MAX(T7, DATE(2025,4,1)) + 1))</f>
        <v>4000</v>
      </c>
      <c r="X7" s="17">
        <f>IFERROR(VLOOKUP(Table1[[#This Row],[Designers]], $E$2:$G$104, 3, 0), 0) + IFERROR(VLOOKUP(Table1[[#This Row],[Designers]], $I$2:$K$17, 3, 0), 0)</f>
        <v>1850.1000000000001</v>
      </c>
      <c r="Y7" s="21">
        <f>IF(Table1[[#This Row],[Revised Target]] &gt; Table1[[#This Row],[Actual Achieved]], Table1[[#This Row],[Revised Target]] - Table1[[#This Row],[Actual Achieved]], 0)</f>
        <v>2149.8999999999996</v>
      </c>
      <c r="Z7" s="101">
        <f>IFERROR(Table1[[#This Row],[Actual Achieved]]/Table1[[#This Row],[Revised Target]], 0)</f>
        <v>0.46252500000000002</v>
      </c>
      <c r="AB7" s="106" t="s">
        <v>387</v>
      </c>
      <c r="AC7" s="105">
        <v>4000</v>
      </c>
      <c r="AD7" s="105">
        <f t="shared" ref="AD7" si="2">IFERROR(VLOOKUP(AB7, $A$2:$C$11, 3, 0), 0) + IFERROR(VLOOKUP(AB7, $I$18:$K$25, 3, 0), 0)</f>
        <v>8415.09</v>
      </c>
      <c r="AE7" s="107">
        <f t="shared" ref="AE7" si="3">IFERROR(AD7 /AC7, 0)</f>
        <v>2.1037724999999998</v>
      </c>
    </row>
    <row r="8" spans="1:31" x14ac:dyDescent="0.45">
      <c r="A8" s="43" t="s">
        <v>47</v>
      </c>
      <c r="B8" s="142">
        <v>33</v>
      </c>
      <c r="C8" s="142">
        <v>37331.689999999995</v>
      </c>
      <c r="D8" s="43"/>
      <c r="E8" s="43" t="s">
        <v>41</v>
      </c>
      <c r="F8" s="142">
        <v>3</v>
      </c>
      <c r="G8" s="142">
        <v>1689.6</v>
      </c>
      <c r="Q8" s="17" t="s">
        <v>47</v>
      </c>
      <c r="R8" s="17" t="s">
        <v>761</v>
      </c>
      <c r="S8" s="17" t="s">
        <v>2228</v>
      </c>
      <c r="T8" s="41">
        <v>45819</v>
      </c>
      <c r="U8" s="41">
        <v>46055</v>
      </c>
      <c r="V8" s="21">
        <v>1000</v>
      </c>
      <c r="W8" s="28">
        <f>IF(Table1[[#This Row],[Status]]="RESIGNED",(V8/360)*(MIN(U8, DATE(2026,3,31)) - MAX(T8, DATE(2025,4,1)) + 1), (V8/365) * (DATE(2026,3,31) - MAX(T8, DATE(2025,4,1)) + 1))</f>
        <v>658.33333333333326</v>
      </c>
      <c r="X8" s="17">
        <f>IFERROR(VLOOKUP(Table1[[#This Row],[Designers]], $E$2:$G$104, 3, 0), 0) + IFERROR(VLOOKUP(Table1[[#This Row],[Designers]], $I$2:$K$17, 3, 0), 0)</f>
        <v>2999.36</v>
      </c>
      <c r="Y8" s="21">
        <f>IF(Table1[[#This Row],[Revised Target]] &gt; Table1[[#This Row],[Actual Achieved]], Table1[[#This Row],[Revised Target]] - Table1[[#This Row],[Actual Achieved]], 0)</f>
        <v>0</v>
      </c>
      <c r="Z8" s="101">
        <f>IFERROR(Table1[[#This Row],[Actual Achieved]]/Table1[[#This Row],[Revised Target]], 0)</f>
        <v>4.5559898734177224</v>
      </c>
    </row>
    <row r="9" spans="1:31" x14ac:dyDescent="0.45">
      <c r="A9" s="43" t="s">
        <v>751</v>
      </c>
      <c r="B9" s="142">
        <v>85</v>
      </c>
      <c r="C9" s="142">
        <v>73733.569999999992</v>
      </c>
      <c r="D9" s="43"/>
      <c r="E9" s="43" t="s">
        <v>761</v>
      </c>
      <c r="F9" s="142">
        <v>4</v>
      </c>
      <c r="G9" s="142">
        <v>2999.36</v>
      </c>
      <c r="Q9" s="17" t="s">
        <v>47</v>
      </c>
      <c r="R9" s="17" t="s">
        <v>762</v>
      </c>
      <c r="S9" s="17" t="s">
        <v>2229</v>
      </c>
      <c r="T9" s="41">
        <v>45827</v>
      </c>
      <c r="U9" s="41"/>
      <c r="V9" s="21">
        <v>1000</v>
      </c>
      <c r="W9" s="28">
        <f>IF(Table1[[#This Row],[Status]]="RESIGNED",(V9/360)*(MIN(U9, DATE(2026,3,31)) - MAX(T9, DATE(2025,4,1)) + 1), (V9/365) * (DATE(2026,3,31) - MAX(T9, DATE(2025,4,1)) + 1))</f>
        <v>783.56164383561645</v>
      </c>
      <c r="X9" s="17">
        <f>IFERROR(VLOOKUP(Table1[[#This Row],[Designers]], $E$2:$G$104, 3, 0), 0) + IFERROR(VLOOKUP(Table1[[#This Row],[Designers]], $I$2:$K$17, 3, 0), 0)</f>
        <v>1288.02</v>
      </c>
      <c r="Y9" s="21">
        <f>IF(Table1[[#This Row],[Revised Target]] &gt; Table1[[#This Row],[Actual Achieved]], Table1[[#This Row],[Revised Target]] - Table1[[#This Row],[Actual Achieved]], 0)</f>
        <v>0</v>
      </c>
      <c r="Z9" s="101">
        <f>IFERROR(Table1[[#This Row],[Actual Achieved]]/Table1[[#This Row],[Revised Target]], 0)</f>
        <v>1.6438017482517482</v>
      </c>
    </row>
    <row r="10" spans="1:31" ht="14.65" thickBot="1" x14ac:dyDescent="0.5">
      <c r="A10" s="43"/>
      <c r="B10" s="43"/>
      <c r="C10" s="43"/>
      <c r="D10" s="43"/>
      <c r="E10" s="43" t="s">
        <v>70</v>
      </c>
      <c r="F10" s="142">
        <v>3</v>
      </c>
      <c r="G10" s="142">
        <v>1867.18</v>
      </c>
      <c r="Q10" s="17" t="s">
        <v>387</v>
      </c>
      <c r="R10" s="17" t="s">
        <v>2851</v>
      </c>
      <c r="S10" s="17" t="s">
        <v>2229</v>
      </c>
      <c r="T10" s="41">
        <v>46106</v>
      </c>
      <c r="U10" s="41"/>
      <c r="V10" s="21">
        <v>1000</v>
      </c>
      <c r="W10" s="28">
        <f>IF(Table1[[#This Row],[Status]]="RESIGNED",(V10/360)*(MIN(U10, DATE(2026,3,31)) - MAX(T10, DATE(2025,4,1)) + 1), (V10/365) * (DATE(2026,3,31) - MAX(T10, DATE(2025,4,1)) + 1))</f>
        <v>19.17808219178082</v>
      </c>
      <c r="X10" s="17">
        <f>IFERROR(VLOOKUP(Table1[[#This Row],[Designers]], $E$2:$G$104, 3, 0), 0) + IFERROR(VLOOKUP(Table1[[#This Row],[Designers]], $I$2:$K$17, 3, 0), 0)</f>
        <v>0</v>
      </c>
      <c r="Y10" s="21">
        <f>IF(Table1[[#This Row],[Revised Target]] &gt; Table1[[#This Row],[Actual Achieved]], Table1[[#This Row],[Revised Target]] - Table1[[#This Row],[Actual Achieved]], 0)</f>
        <v>19.17808219178082</v>
      </c>
      <c r="Z10" s="101">
        <f>IFERROR(Table1[[#This Row],[Actual Achieved]]/Table1[[#This Row],[Revised Target]], 0)</f>
        <v>0</v>
      </c>
    </row>
    <row r="11" spans="1:31" ht="14.65" thickBot="1" x14ac:dyDescent="0.5">
      <c r="A11" s="43"/>
      <c r="B11" s="43"/>
      <c r="C11" s="43"/>
      <c r="D11" s="43"/>
      <c r="E11" s="43" t="s">
        <v>441</v>
      </c>
      <c r="F11" s="142">
        <v>4</v>
      </c>
      <c r="G11" s="142">
        <v>1313.06</v>
      </c>
      <c r="M11" s="138" t="s">
        <v>1909</v>
      </c>
      <c r="N11" s="139"/>
      <c r="Q11" s="17" t="s">
        <v>47</v>
      </c>
      <c r="R11" s="17" t="s">
        <v>175</v>
      </c>
      <c r="S11" s="17" t="s">
        <v>2228</v>
      </c>
      <c r="T11" s="41">
        <v>45748</v>
      </c>
      <c r="U11" s="41">
        <v>46053</v>
      </c>
      <c r="V11" s="21">
        <v>2000</v>
      </c>
      <c r="W11" s="28">
        <f>IF(Table1[[#This Row],[Status]]="RESIGNED",(V11/360)*(MIN(U11, DATE(2026,3,31)) - MAX(T11, DATE(2025,4,1)) + 1), (V11/365) * (DATE(2026,3,31) - MAX(T11, DATE(2025,4,1)) + 1))</f>
        <v>1700</v>
      </c>
      <c r="X11" s="17">
        <f>IFERROR(VLOOKUP(Table1[[#This Row],[Designers]], $E$2:$G$104, 3, 0), 0) + IFERROR(VLOOKUP(Table1[[#This Row],[Designers]], $I$2:$K$17, 3, 0), 0)</f>
        <v>760.73</v>
      </c>
      <c r="Y11" s="21">
        <f>IF(Table1[[#This Row],[Revised Target]] &gt; Table1[[#This Row],[Actual Achieved]], Table1[[#This Row],[Revised Target]] - Table1[[#This Row],[Actual Achieved]], 0)</f>
        <v>939.27</v>
      </c>
      <c r="Z11" s="101">
        <f>IFERROR(Table1[[#This Row],[Actual Achieved]]/Table1[[#This Row],[Revised Target]], 0)</f>
        <v>0.44748823529411763</v>
      </c>
    </row>
    <row r="12" spans="1:31" x14ac:dyDescent="0.45">
      <c r="A12" s="44" t="s">
        <v>314</v>
      </c>
      <c r="B12" s="43" t="s">
        <v>1536</v>
      </c>
      <c r="C12" s="43" t="s">
        <v>1537</v>
      </c>
      <c r="D12" s="43"/>
      <c r="E12" s="43" t="s">
        <v>26</v>
      </c>
      <c r="F12" s="142">
        <v>4</v>
      </c>
      <c r="G12" s="142">
        <v>3289.45</v>
      </c>
      <c r="M12" s="102" t="s">
        <v>1888</v>
      </c>
      <c r="N12" s="103" t="e">
        <f ca="1">_xlfn.XLOOKUP("Grand Total", E:E, G:G)</f>
        <v>#NAME?</v>
      </c>
      <c r="Q12" s="17" t="s">
        <v>27</v>
      </c>
      <c r="R12" s="17" t="s">
        <v>81</v>
      </c>
      <c r="S12" s="17" t="s">
        <v>2229</v>
      </c>
      <c r="T12" s="41">
        <v>45748</v>
      </c>
      <c r="U12" s="41"/>
      <c r="V12" s="21">
        <v>4000</v>
      </c>
      <c r="W12" s="28">
        <f>IF(Table1[[#This Row],[Status]]="RESIGNED",(V12/360)*(MIN(U12, DATE(2026,3,31)) - MAX(T12, DATE(2025,4,1)) + 1), (V12/365) * (DATE(2026,3,31) - MAX(T12, DATE(2025,4,1)) + 1))</f>
        <v>4000</v>
      </c>
      <c r="X12" s="17">
        <f>IFERROR(VLOOKUP(Table1[[#This Row],[Designers]], $E$2:$G$104, 3, 0), 0) + IFERROR(VLOOKUP(Table1[[#This Row],[Designers]], $I$2:$K$17, 3, 0), 0)</f>
        <v>2999.8999999999996</v>
      </c>
      <c r="Y12" s="21">
        <f>IF(Table1[[#This Row],[Revised Target]] &gt; Table1[[#This Row],[Actual Achieved]], Table1[[#This Row],[Revised Target]] - Table1[[#This Row],[Actual Achieved]], 0)</f>
        <v>1000.1000000000004</v>
      </c>
      <c r="Z12" s="101">
        <f>IFERROR(Table1[[#This Row],[Actual Achieved]]/Table1[[#This Row],[Revised Target]], 0)</f>
        <v>0.74997499999999995</v>
      </c>
    </row>
    <row r="13" spans="1:31" x14ac:dyDescent="0.45">
      <c r="A13" s="43" t="s">
        <v>1356</v>
      </c>
      <c r="B13" s="142">
        <v>27</v>
      </c>
      <c r="C13" s="142">
        <v>17402.779999999995</v>
      </c>
      <c r="D13" s="43"/>
      <c r="E13" s="43" t="s">
        <v>56</v>
      </c>
      <c r="F13" s="142">
        <v>2</v>
      </c>
      <c r="G13" s="142">
        <v>312.5</v>
      </c>
      <c r="M13" s="102" t="s">
        <v>1887</v>
      </c>
      <c r="N13" s="103" t="e">
        <f ca="1">_xlfn.XLOOKUP("Grand Total", I:I, K:K)</f>
        <v>#NAME?</v>
      </c>
      <c r="Q13" s="17" t="s">
        <v>27</v>
      </c>
      <c r="R13" s="17" t="s">
        <v>41</v>
      </c>
      <c r="S13" s="17" t="s">
        <v>2228</v>
      </c>
      <c r="T13" s="41">
        <v>45748</v>
      </c>
      <c r="U13" s="41">
        <v>45969</v>
      </c>
      <c r="V13" s="21">
        <v>3000</v>
      </c>
      <c r="W13" s="28">
        <f>IF(Table1[[#This Row],[Status]]="RESIGNED",(V13/360)*(MIN(U13, DATE(2026,3,31)) - MAX(T13, DATE(2025,4,1)) + 1), (V13/365) * (DATE(2026,3,31) - MAX(T13, DATE(2025,4,1)) + 1))</f>
        <v>1850.0000000000002</v>
      </c>
      <c r="X13" s="17">
        <f>IFERROR(VLOOKUP(Table1[[#This Row],[Designers]], $E$2:$G$104, 3, 0), 0) + IFERROR(VLOOKUP(Table1[[#This Row],[Designers]], $I$2:$K$17, 3, 0), 0)</f>
        <v>1689.6</v>
      </c>
      <c r="Y13" s="21">
        <f>IF(Table1[[#This Row],[Revised Target]] &gt; Table1[[#This Row],[Actual Achieved]], Table1[[#This Row],[Revised Target]] - Table1[[#This Row],[Actual Achieved]], 0)</f>
        <v>160.40000000000032</v>
      </c>
      <c r="Z13" s="101">
        <f>IFERROR(Table1[[#This Row],[Actual Achieved]]/Table1[[#This Row],[Revised Target]], 0)</f>
        <v>0.91329729729729714</v>
      </c>
    </row>
    <row r="14" spans="1:31" x14ac:dyDescent="0.45">
      <c r="A14" s="43" t="s">
        <v>1530</v>
      </c>
      <c r="B14" s="142">
        <v>4</v>
      </c>
      <c r="C14" s="142">
        <v>1620.7499999999998</v>
      </c>
      <c r="D14" s="43"/>
      <c r="E14" s="43" t="s">
        <v>50</v>
      </c>
      <c r="F14" s="142">
        <v>3</v>
      </c>
      <c r="G14" s="142">
        <v>2428.85</v>
      </c>
      <c r="M14" s="102" t="s">
        <v>1889</v>
      </c>
      <c r="N14" s="104">
        <f>SUM(JOBS!F:F)</f>
        <v>693.87000000000012</v>
      </c>
      <c r="Q14" s="17" t="s">
        <v>27</v>
      </c>
      <c r="R14" s="17" t="s">
        <v>26</v>
      </c>
      <c r="S14" s="17" t="s">
        <v>2228</v>
      </c>
      <c r="T14" s="41">
        <v>45748</v>
      </c>
      <c r="U14" s="41">
        <v>46080</v>
      </c>
      <c r="V14" s="21">
        <v>4000</v>
      </c>
      <c r="W14" s="28">
        <f>IF(Table1[[#This Row],[Status]]="RESIGNED",(V14/360)*(MIN(U14, DATE(2026,3,31)) - MAX(T14, DATE(2025,4,1)) + 1), (V14/365) * (DATE(2026,3,31) - MAX(T14, DATE(2025,4,1)) + 1))</f>
        <v>3700</v>
      </c>
      <c r="X14" s="17">
        <f>IFERROR(VLOOKUP(Table1[[#This Row],[Designers]], $E$2:$G$104, 3, 0), 0) + IFERROR(VLOOKUP(Table1[[#This Row],[Designers]], $I$2:$K$17, 3, 0), 0)</f>
        <v>3289.45</v>
      </c>
      <c r="Y14" s="21">
        <f>IF(Table1[[#This Row],[Revised Target]] &gt; Table1[[#This Row],[Actual Achieved]], Table1[[#This Row],[Revised Target]] - Table1[[#This Row],[Actual Achieved]], 0)</f>
        <v>410.55000000000018</v>
      </c>
      <c r="Z14" s="101">
        <f>IFERROR(Table1[[#This Row],[Actual Achieved]]/Table1[[#This Row],[Revised Target]], 0)</f>
        <v>0.88904054054054049</v>
      </c>
    </row>
    <row r="15" spans="1:31" x14ac:dyDescent="0.45">
      <c r="A15" s="43" t="s">
        <v>1531</v>
      </c>
      <c r="B15" s="142">
        <v>24</v>
      </c>
      <c r="C15" s="142">
        <v>17834.41</v>
      </c>
      <c r="D15" s="43"/>
      <c r="E15" s="43" t="s">
        <v>1973</v>
      </c>
      <c r="F15" s="142">
        <v>2</v>
      </c>
      <c r="G15" s="142">
        <v>1801.62</v>
      </c>
      <c r="M15" s="102" t="s">
        <v>1891</v>
      </c>
      <c r="N15" s="103">
        <f>SUM('ADD-ON'!D3:D1048576)</f>
        <v>745.78499999999985</v>
      </c>
      <c r="Q15" s="17" t="s">
        <v>27</v>
      </c>
      <c r="R15" s="17" t="s">
        <v>27</v>
      </c>
      <c r="S15" s="17" t="s">
        <v>2229</v>
      </c>
      <c r="T15" s="41">
        <v>45748</v>
      </c>
      <c r="U15" s="41"/>
      <c r="V15" s="21"/>
      <c r="W15" s="28">
        <f>IF(Table1[[#This Row],[Status]]="RESIGNED",(V15/360)*(MIN(U15, DATE(2026,3,31)) - MAX(T15, DATE(2025,4,1)) + 1), (V15/365) * (DATE(2026,3,31) - MAX(T15, DATE(2025,4,1)) + 1))</f>
        <v>0</v>
      </c>
      <c r="X15" s="17">
        <f>IFERROR(VLOOKUP(Table1[[#This Row],[Designers]], $E$2:$G$104, 3, 0), 0) + IFERROR(VLOOKUP(Table1[[#This Row],[Designers]], $I$2:$K$17, 3, 0), 0)</f>
        <v>4251.7300000000005</v>
      </c>
      <c r="Y15" s="21">
        <f>IF(Table1[[#This Row],[Revised Target]] &gt; Table1[[#This Row],[Actual Achieved]], Table1[[#This Row],[Revised Target]] - Table1[[#This Row],[Actual Achieved]], 0)</f>
        <v>0</v>
      </c>
      <c r="Z15" s="101">
        <f>IFERROR(Table1[[#This Row],[Actual Achieved]]/Table1[[#This Row],[Revised Target]], 0)</f>
        <v>0</v>
      </c>
    </row>
    <row r="16" spans="1:31" x14ac:dyDescent="0.45">
      <c r="A16" s="43" t="s">
        <v>1532</v>
      </c>
      <c r="B16" s="142">
        <v>22</v>
      </c>
      <c r="C16" s="142">
        <v>27644.960000000006</v>
      </c>
      <c r="D16" s="43"/>
      <c r="E16" s="43" t="s">
        <v>35</v>
      </c>
      <c r="F16" s="142">
        <v>1</v>
      </c>
      <c r="G16" s="142">
        <v>2328.63</v>
      </c>
      <c r="M16" s="102" t="s">
        <v>1890</v>
      </c>
      <c r="N16" s="103">
        <f>SUM('CS JOBS'!D:D)</f>
        <v>410.60500000000002</v>
      </c>
      <c r="Q16" s="17" t="s">
        <v>27</v>
      </c>
      <c r="R16" s="17" t="s">
        <v>441</v>
      </c>
      <c r="S16" s="17" t="s">
        <v>2229</v>
      </c>
      <c r="T16" s="41">
        <v>45789</v>
      </c>
      <c r="U16" s="41"/>
      <c r="V16" s="21">
        <v>2250</v>
      </c>
      <c r="W16" s="28">
        <f>IF(Table1[[#This Row],[Status]]="RESIGNED",(V16/360)*(MIN(U16, DATE(2026,3,31)) - MAX(T16, DATE(2025,4,1)) + 1), (V16/365) * (DATE(2026,3,31) - MAX(T16, DATE(2025,4,1)) + 1))</f>
        <v>1997.2602739726026</v>
      </c>
      <c r="X16" s="17">
        <f>IFERROR(VLOOKUP(Table1[[#This Row],[Designers]], $E$2:$G$104, 3, 0), 0) + IFERROR(VLOOKUP(Table1[[#This Row],[Designers]], $I$2:$K$17, 3, 0), 0)</f>
        <v>1313.06</v>
      </c>
      <c r="Y16" s="21">
        <f>IF(Table1[[#This Row],[Revised Target]] &gt; Table1[[#This Row],[Actual Achieved]], Table1[[#This Row],[Revised Target]] - Table1[[#This Row],[Actual Achieved]], 0)</f>
        <v>684.20027397260264</v>
      </c>
      <c r="Z16" s="101">
        <f>IFERROR(Table1[[#This Row],[Actual Achieved]]/Table1[[#This Row],[Revised Target]], 0)</f>
        <v>0.6574305898491084</v>
      </c>
    </row>
    <row r="17" spans="1:31" x14ac:dyDescent="0.45">
      <c r="A17" s="43" t="s">
        <v>1533</v>
      </c>
      <c r="B17" s="142">
        <v>8</v>
      </c>
      <c r="C17" s="142">
        <v>9230.67</v>
      </c>
      <c r="D17" s="43"/>
      <c r="E17" s="43" t="s">
        <v>186</v>
      </c>
      <c r="F17" s="142">
        <v>8</v>
      </c>
      <c r="G17" s="142">
        <v>5816.19</v>
      </c>
      <c r="M17" s="102"/>
      <c r="N17" s="103"/>
      <c r="Q17" s="17" t="s">
        <v>27</v>
      </c>
      <c r="R17" s="17" t="s">
        <v>1973</v>
      </c>
      <c r="S17" s="17" t="s">
        <v>2229</v>
      </c>
      <c r="T17" s="41">
        <v>45992</v>
      </c>
      <c r="U17" s="41"/>
      <c r="V17" s="21">
        <v>4000</v>
      </c>
      <c r="W17" s="28">
        <f>IF(Table1[[#This Row],[Status]]="RESIGNED",(V17/360)*(MIN(U17, DATE(2026,3,31)) - MAX(T17, DATE(2025,4,1)) + 1), (V17/365) * (DATE(2026,3,31) - MAX(T17, DATE(2025,4,1)) + 1))</f>
        <v>1326.0273972602738</v>
      </c>
      <c r="X17" s="17">
        <f>IFERROR(VLOOKUP(Table1[[#This Row],[Designers]], $E$2:$G$104, 3, 0), 0) + IFERROR(VLOOKUP(Table1[[#This Row],[Designers]], $I$2:$K$17, 3, 0), 0)</f>
        <v>1801.62</v>
      </c>
      <c r="Y17" s="21">
        <f>IF(Table1[[#This Row],[Revised Target]] &gt; Table1[[#This Row],[Actual Achieved]], Table1[[#This Row],[Revised Target]] - Table1[[#This Row],[Actual Achieved]], 0)</f>
        <v>0</v>
      </c>
      <c r="Z17" s="101">
        <f>IFERROR(Table1[[#This Row],[Actual Achieved]]/Table1[[#This Row],[Revised Target]], 0)</f>
        <v>1.3586597107438017</v>
      </c>
    </row>
    <row r="18" spans="1:31" ht="14.65" thickBot="1" x14ac:dyDescent="0.5">
      <c r="A18" s="43" t="s">
        <v>751</v>
      </c>
      <c r="B18" s="142">
        <v>85</v>
      </c>
      <c r="C18" s="142">
        <v>73733.569999999992</v>
      </c>
      <c r="D18" s="43"/>
      <c r="E18" s="43" t="s">
        <v>27</v>
      </c>
      <c r="F18" s="142">
        <v>5</v>
      </c>
      <c r="G18" s="142">
        <v>4251.7300000000005</v>
      </c>
      <c r="I18" s="52" t="s">
        <v>1538</v>
      </c>
      <c r="J18" t="s">
        <v>844</v>
      </c>
      <c r="K18" t="s">
        <v>1537</v>
      </c>
      <c r="M18" s="115" t="s">
        <v>1908</v>
      </c>
      <c r="N18" s="116" t="e">
        <f ca="1">SUM(N12:N17)</f>
        <v>#NAME?</v>
      </c>
      <c r="Q18" s="17" t="s">
        <v>35</v>
      </c>
      <c r="R18" s="17" t="s">
        <v>35</v>
      </c>
      <c r="S18" s="17" t="s">
        <v>2229</v>
      </c>
      <c r="T18" s="41">
        <v>45748</v>
      </c>
      <c r="U18" s="41"/>
      <c r="V18" s="21"/>
      <c r="W18" s="28">
        <f>IF(Table1[[#This Row],[Status]]="RESIGNED",(V18/360)*(MIN(U18, DATE(2026,3,31)) - MAX(T18, DATE(2025,4,1)) + 1), (V18/365) * (DATE(2026,3,31) - MAX(T18, DATE(2025,4,1)) + 1))</f>
        <v>0</v>
      </c>
      <c r="X18" s="17">
        <f>IFERROR(VLOOKUP(Table1[[#This Row],[Designers]], $E$2:$G$104, 3, 0), 0) + IFERROR(VLOOKUP(Table1[[#This Row],[Designers]], $I$2:$K$17, 3, 0), 0)</f>
        <v>2328.63</v>
      </c>
      <c r="Y18" s="21">
        <f>IF(Table1[[#This Row],[Revised Target]] &gt; Table1[[#This Row],[Actual Achieved]], Table1[[#This Row],[Revised Target]] - Table1[[#This Row],[Actual Achieved]], 0)</f>
        <v>0</v>
      </c>
      <c r="Z18" s="101">
        <f>IFERROR(Table1[[#This Row],[Actual Achieved]]/Table1[[#This Row],[Revised Target]], 0)</f>
        <v>0</v>
      </c>
    </row>
    <row r="19" spans="1:31" x14ac:dyDescent="0.45">
      <c r="D19" s="43"/>
      <c r="E19" s="43" t="s">
        <v>34</v>
      </c>
      <c r="F19" s="142">
        <v>6</v>
      </c>
      <c r="G19" s="142">
        <v>1879.1</v>
      </c>
      <c r="I19" s="53" t="s">
        <v>50</v>
      </c>
      <c r="J19" s="141">
        <v>1</v>
      </c>
      <c r="K19" s="141">
        <v>127.89</v>
      </c>
      <c r="Q19" s="17" t="s">
        <v>35</v>
      </c>
      <c r="R19" s="17" t="s">
        <v>70</v>
      </c>
      <c r="S19" s="17" t="s">
        <v>2228</v>
      </c>
      <c r="T19" s="41">
        <v>45748</v>
      </c>
      <c r="U19" s="41">
        <v>46094</v>
      </c>
      <c r="V19" s="21">
        <v>3500</v>
      </c>
      <c r="W19" s="28">
        <f>IF(Table1[[#This Row],[Status]]="RESIGNED",(V19/360)*(MIN(U19, DATE(2026,3,31)) - MAX(T19, DATE(2025,4,1)) + 1), (V19/365) * (DATE(2026,3,31) - MAX(T19, DATE(2025,4,1)) + 1))</f>
        <v>3373.6111111111109</v>
      </c>
      <c r="X19" s="17">
        <f>IFERROR(VLOOKUP(Table1[[#This Row],[Designers]], $E$2:$G$104, 3, 0), 0) + IFERROR(VLOOKUP(Table1[[#This Row],[Designers]], $I$2:$K$17, 3, 0), 0)</f>
        <v>1867.18</v>
      </c>
      <c r="Y19" s="21">
        <f>IF(Table1[[#This Row],[Revised Target]] &gt; Table1[[#This Row],[Actual Achieved]], Table1[[#This Row],[Revised Target]] - Table1[[#This Row],[Actual Achieved]], 0)</f>
        <v>1506.4311111111108</v>
      </c>
      <c r="Z19" s="101">
        <f>IFERROR(Table1[[#This Row],[Actual Achieved]]/Table1[[#This Row],[Revised Target]], 0)</f>
        <v>0.55346628242074936</v>
      </c>
    </row>
    <row r="20" spans="1:31" x14ac:dyDescent="0.45">
      <c r="D20" s="43"/>
      <c r="E20" s="43" t="s">
        <v>762</v>
      </c>
      <c r="F20" s="142">
        <v>1</v>
      </c>
      <c r="G20" s="142">
        <v>1288.02</v>
      </c>
      <c r="I20" s="53" t="s">
        <v>47</v>
      </c>
      <c r="J20" s="141">
        <v>1</v>
      </c>
      <c r="K20" s="141">
        <v>500.71</v>
      </c>
      <c r="Q20" s="17" t="s">
        <v>35</v>
      </c>
      <c r="R20" s="17" t="s">
        <v>34</v>
      </c>
      <c r="S20" s="17" t="s">
        <v>2229</v>
      </c>
      <c r="T20" s="41">
        <v>45748</v>
      </c>
      <c r="U20" s="41"/>
      <c r="V20" s="21">
        <v>2000</v>
      </c>
      <c r="W20" s="28">
        <f>IF(Table1[[#This Row],[Status]]="RESIGNED",(V20/360)*(MIN(U20, DATE(2026,3,31)) - MAX(T20, DATE(2025,4,1)) + 1), (V20/365) * (DATE(2026,3,31) - MAX(T20, DATE(2025,4,1)) + 1))</f>
        <v>2000</v>
      </c>
      <c r="X20" s="17">
        <f>IFERROR(VLOOKUP(Table1[[#This Row],[Designers]], $E$2:$G$104, 3, 0), 0) + IFERROR(VLOOKUP(Table1[[#This Row],[Designers]], $I$2:$K$17, 3, 0), 0)</f>
        <v>1879.1</v>
      </c>
      <c r="Y20" s="21">
        <f>IF(Table1[[#This Row],[Revised Target]] &gt; Table1[[#This Row],[Actual Achieved]], Table1[[#This Row],[Revised Target]] - Table1[[#This Row],[Actual Achieved]], 0)</f>
        <v>120.90000000000009</v>
      </c>
      <c r="Z20" s="101">
        <f>IFERROR(Table1[[#This Row],[Actual Achieved]]/Table1[[#This Row],[Revised Target]], 0)</f>
        <v>0.93955</v>
      </c>
    </row>
    <row r="21" spans="1:31" x14ac:dyDescent="0.45">
      <c r="D21" s="43"/>
      <c r="E21" s="43" t="s">
        <v>175</v>
      </c>
      <c r="F21" s="142">
        <v>1</v>
      </c>
      <c r="G21" s="142">
        <v>760.73</v>
      </c>
      <c r="I21" s="53" t="s">
        <v>751</v>
      </c>
      <c r="J21" s="141">
        <v>2</v>
      </c>
      <c r="K21" s="141">
        <v>628.6</v>
      </c>
      <c r="Q21" s="17" t="s">
        <v>35</v>
      </c>
      <c r="R21" s="17" t="s">
        <v>1705</v>
      </c>
      <c r="S21" s="17" t="s">
        <v>2229</v>
      </c>
      <c r="T21" s="41">
        <v>45945</v>
      </c>
      <c r="U21" s="100"/>
      <c r="V21" s="21">
        <v>1000</v>
      </c>
      <c r="W21" s="28">
        <f>IF(Table1[[#This Row],[Status]]="RESIGNED",(V21/360)*(MIN(U21, DATE(2026,3,31)) - MAX(T21, DATE(2025,4,1)) + 1), (V21/365) * (DATE(2026,3,31) - MAX(T21, DATE(2025,4,1)) + 1))</f>
        <v>460.27397260273972</v>
      </c>
      <c r="X21" s="17">
        <f>IFERROR(VLOOKUP(Table1[[#This Row],[Designers]], $E$2:$G$104, 3, 0), 0) + IFERROR(VLOOKUP(Table1[[#This Row],[Designers]], $I$2:$K$17, 3, 0), 0)</f>
        <v>0</v>
      </c>
      <c r="Y21" s="21">
        <f>IF(Table1[[#This Row],[Revised Target]] &gt; Table1[[#This Row],[Actual Achieved]], Table1[[#This Row],[Revised Target]] - Table1[[#This Row],[Actual Achieved]], 0)</f>
        <v>460.27397260273972</v>
      </c>
      <c r="Z21" s="101">
        <f>IFERROR(Table1[[#This Row],[Actual Achieved]]/Table1[[#This Row],[Revised Target]], 0)</f>
        <v>0</v>
      </c>
    </row>
    <row r="22" spans="1:31" x14ac:dyDescent="0.45">
      <c r="D22" s="43"/>
      <c r="E22" s="43" t="s">
        <v>47</v>
      </c>
      <c r="F22" s="142">
        <v>6</v>
      </c>
      <c r="G22" s="142">
        <v>7516.27</v>
      </c>
      <c r="Q22" s="17" t="s">
        <v>50</v>
      </c>
      <c r="R22" s="17" t="s">
        <v>49</v>
      </c>
      <c r="S22" s="17" t="s">
        <v>2229</v>
      </c>
      <c r="T22" s="41">
        <v>45748</v>
      </c>
      <c r="U22" s="41"/>
      <c r="V22" s="21">
        <v>2000</v>
      </c>
      <c r="W22" s="28">
        <f>IF(Table1[[#This Row],[Status]]="RESIGNED",(V22/360)*(MIN(U22, DATE(2026,3,31)) - MAX(T22, DATE(2025,4,1)) + 1), (V22/365) * (DATE(2026,3,31) - MAX(T22, DATE(2025,4,1)) + 1))</f>
        <v>2000</v>
      </c>
      <c r="X22" s="17">
        <f>IFERROR(VLOOKUP(Table1[[#This Row],[Designers]], $E$2:$G$104, 3, 0), 0) + IFERROR(VLOOKUP(Table1[[#This Row],[Designers]], $I$2:$K$17, 3, 0), 0)</f>
        <v>2846.51</v>
      </c>
      <c r="Y22" s="21">
        <f>IF(Table1[[#This Row],[Revised Target]] &gt; Table1[[#This Row],[Actual Achieved]], Table1[[#This Row],[Revised Target]] - Table1[[#This Row],[Actual Achieved]], 0)</f>
        <v>0</v>
      </c>
      <c r="Z22" s="101">
        <f>IFERROR(Table1[[#This Row],[Actual Achieved]]/Table1[[#This Row],[Revised Target]], 0)</f>
        <v>1.4232550000000002</v>
      </c>
    </row>
    <row r="23" spans="1:31" x14ac:dyDescent="0.45">
      <c r="E23" s="43" t="s">
        <v>87</v>
      </c>
      <c r="F23" s="142">
        <v>8</v>
      </c>
      <c r="G23" s="142">
        <v>17883.14</v>
      </c>
      <c r="Q23" s="17" t="s">
        <v>50</v>
      </c>
      <c r="R23" s="17" t="s">
        <v>50</v>
      </c>
      <c r="S23" s="17" t="s">
        <v>2229</v>
      </c>
      <c r="T23" s="41">
        <v>45748</v>
      </c>
      <c r="U23" s="41"/>
      <c r="V23" s="21"/>
      <c r="W23" s="28">
        <f>IF(Table1[[#This Row],[Status]]="RESIGNED",(V23/360)*(MIN(U23, DATE(2026,3,31)) - MAX(T23, DATE(2025,4,1)) + 1), (V23/365) * (DATE(2026,3,31) - MAX(T23, DATE(2025,4,1)) + 1))</f>
        <v>0</v>
      </c>
      <c r="X23" s="17">
        <f>IFERROR(VLOOKUP(Table1[[#This Row],[Designers]], $E$2:$G$104, 3, 0), 0) + IFERROR(VLOOKUP(Table1[[#This Row],[Designers]], $I$2:$K$17, 3, 0), 0)</f>
        <v>2428.85</v>
      </c>
      <c r="Y23" s="21">
        <f>IF(Table1[[#This Row],[Revised Target]] &gt; Table1[[#This Row],[Actual Achieved]], Table1[[#This Row],[Revised Target]] - Table1[[#This Row],[Actual Achieved]], 0)</f>
        <v>0</v>
      </c>
      <c r="Z23" s="101">
        <f>IFERROR(Table1[[#This Row],[Actual Achieved]]/Table1[[#This Row],[Revised Target]], 0)</f>
        <v>0</v>
      </c>
    </row>
    <row r="24" spans="1:31" x14ac:dyDescent="0.45">
      <c r="E24" s="43" t="s">
        <v>751</v>
      </c>
      <c r="F24" s="142">
        <v>85</v>
      </c>
      <c r="G24" s="142">
        <v>73733.569999999992</v>
      </c>
      <c r="Q24" s="17" t="s">
        <v>50</v>
      </c>
      <c r="R24" s="17" t="s">
        <v>56</v>
      </c>
      <c r="S24" s="17" t="s">
        <v>2229</v>
      </c>
      <c r="T24" s="41">
        <v>45748</v>
      </c>
      <c r="U24" s="41"/>
      <c r="V24" s="21">
        <v>3500</v>
      </c>
      <c r="W24" s="28">
        <f>IF(Table1[[#This Row],[Status]]="RESIGNED",(V24/360)*(MIN(U24, DATE(2026,3,31)) - MAX(T24, DATE(2025,4,1)) + 1), (V24/365) * (DATE(2026,3,31) - MAX(T24, DATE(2025,4,1)) + 1))</f>
        <v>3499.9999999999995</v>
      </c>
      <c r="X24" s="17">
        <f>IFERROR(VLOOKUP(Table1[[#This Row],[Designers]], $E$2:$G$104, 3, 0), 0) + IFERROR(VLOOKUP(Table1[[#This Row],[Designers]], $I$2:$K$17, 3, 0), 0)</f>
        <v>312.5</v>
      </c>
      <c r="Y24" s="21">
        <f>IF(Table1[[#This Row],[Revised Target]] &gt; Table1[[#This Row],[Actual Achieved]], Table1[[#This Row],[Revised Target]] - Table1[[#This Row],[Actual Achieved]], 0)</f>
        <v>3187.4999999999995</v>
      </c>
      <c r="Z24" s="101">
        <f>IFERROR(Table1[[#This Row],[Actual Achieved]]/Table1[[#This Row],[Revised Target]], 0)</f>
        <v>8.9285714285714302E-2</v>
      </c>
    </row>
    <row r="25" spans="1:31" s="86" customFormat="1" x14ac:dyDescent="0.45">
      <c r="Q25" s="17" t="s">
        <v>50</v>
      </c>
      <c r="R25" s="17" t="s">
        <v>2517</v>
      </c>
      <c r="S25" s="17" t="s">
        <v>2229</v>
      </c>
      <c r="T25" s="41">
        <v>46024</v>
      </c>
      <c r="U25" s="41"/>
      <c r="V25" s="21">
        <v>1000</v>
      </c>
      <c r="W25" s="28">
        <f>IF(Table1[[#This Row],[Status]]="RESIGNED",(V25/360)*(MIN(U25, DATE(2026,3,31)) - MAX(T25, DATE(2025,4,1)) + 1), (V25/365) * (DATE(2026,3,31) - MAX(T25, DATE(2025,4,1)) + 1))</f>
        <v>243.83561643835614</v>
      </c>
      <c r="X25" s="17">
        <f>IFERROR(VLOOKUP(Table1[[#This Row],[Designers]], $E$2:$G$104, 3, 0), 0) + IFERROR(VLOOKUP(Table1[[#This Row],[Designers]], $I$2:$K$17, 3, 0), 0)</f>
        <v>0</v>
      </c>
      <c r="Y25" s="21">
        <f>IF(Table1[[#This Row],[Revised Target]] &gt; Table1[[#This Row],[Actual Achieved]], Table1[[#This Row],[Revised Target]] - Table1[[#This Row],[Actual Achieved]], 0)</f>
        <v>243.83561643835614</v>
      </c>
      <c r="Z25" s="101">
        <f>IFERROR(Table1[[#This Row],[Actual Achieved]]/Table1[[#This Row],[Revised Target]], 0)</f>
        <v>0</v>
      </c>
      <c r="AE25" s="89"/>
    </row>
    <row r="26" spans="1:31" s="86" customFormat="1" x14ac:dyDescent="0.45">
      <c r="Q26" s="17" t="s">
        <v>35</v>
      </c>
      <c r="R26" s="17" t="s">
        <v>2570</v>
      </c>
      <c r="S26" s="17" t="s">
        <v>2229</v>
      </c>
      <c r="T26" s="41">
        <v>46071</v>
      </c>
      <c r="U26" s="41"/>
      <c r="V26" s="21">
        <v>3500</v>
      </c>
      <c r="W26" s="28">
        <f>IF(Table1[[#This Row],[Status]]="RESIGNED",(V26/360)*(MIN(U26, DATE(2026,3,31)) - MAX(T26, DATE(2025,4,1)) + 1), (V26/365) * (DATE(2026,3,31) - MAX(T26, DATE(2025,4,1)) + 1))</f>
        <v>402.73972602739724</v>
      </c>
      <c r="X26" s="17">
        <f>IFERROR(VLOOKUP(Table1[[#This Row],[Designers]], $E$2:$G$104, 3, 0), 0) + IFERROR(VLOOKUP(Table1[[#This Row],[Designers]], $I$2:$K$17, 3, 0), 0)</f>
        <v>0</v>
      </c>
      <c r="Y26" s="21">
        <f>IF(Table1[[#This Row],[Revised Target]] &gt; Table1[[#This Row],[Actual Achieved]], Table1[[#This Row],[Revised Target]] - Table1[[#This Row],[Actual Achieved]], 0)</f>
        <v>402.73972602739724</v>
      </c>
      <c r="Z26" s="101">
        <f>IFERROR(Table1[[#This Row],[Actual Achieved]]/Table1[[#This Row],[Revised Target]], 0)</f>
        <v>0</v>
      </c>
      <c r="AE26" s="89"/>
    </row>
    <row r="27" spans="1:31" s="86" customFormat="1" x14ac:dyDescent="0.45">
      <c r="Q27" s="53"/>
      <c r="R27"/>
      <c r="S27"/>
      <c r="T27" s="92"/>
      <c r="U27" s="98"/>
      <c r="V27" s="94"/>
      <c r="W27" s="90"/>
      <c r="X27"/>
      <c r="Y27" s="94"/>
      <c r="Z27" s="88"/>
      <c r="AE27" s="89"/>
    </row>
    <row r="28" spans="1:31" s="86" customFormat="1" x14ac:dyDescent="0.45">
      <c r="Q28" s="87"/>
      <c r="T28" s="93"/>
      <c r="U28" s="99"/>
      <c r="V28" s="95"/>
      <c r="W28" s="91"/>
      <c r="Y28" s="95"/>
      <c r="Z28" s="89"/>
      <c r="AE28" s="89"/>
    </row>
    <row r="29" spans="1:31" s="86" customFormat="1" x14ac:dyDescent="0.45">
      <c r="Q29" s="87"/>
      <c r="T29" s="93"/>
      <c r="U29" s="99"/>
      <c r="V29" s="95"/>
      <c r="W29" s="91"/>
      <c r="Y29" s="95"/>
      <c r="Z29" s="89"/>
      <c r="AE29" s="89"/>
    </row>
    <row r="30" spans="1:31" s="86" customFormat="1" x14ac:dyDescent="0.45">
      <c r="Q30" s="87"/>
      <c r="T30" s="93"/>
      <c r="U30" s="99"/>
      <c r="V30" s="95"/>
      <c r="W30" s="91"/>
      <c r="Y30" s="95"/>
      <c r="Z30" s="89"/>
      <c r="AE30" s="89"/>
    </row>
    <row r="31" spans="1:31" s="86" customFormat="1" x14ac:dyDescent="0.45">
      <c r="Q31" s="87"/>
      <c r="T31" s="93"/>
      <c r="U31" s="99"/>
      <c r="V31" s="95"/>
      <c r="W31" s="91"/>
      <c r="Y31" s="95"/>
      <c r="Z31" s="89"/>
      <c r="AE31" s="89"/>
    </row>
    <row r="32" spans="1:31" s="86" customFormat="1" x14ac:dyDescent="0.45">
      <c r="Q32" s="87"/>
      <c r="T32" s="93"/>
      <c r="U32" s="99"/>
      <c r="V32" s="95"/>
      <c r="W32" s="91"/>
      <c r="Y32" s="95"/>
      <c r="Z32" s="89"/>
      <c r="AE32" s="89"/>
    </row>
    <row r="33" spans="17:26" x14ac:dyDescent="0.45">
      <c r="Q33" s="87"/>
      <c r="R33" s="86"/>
      <c r="S33" s="86"/>
      <c r="T33" s="93"/>
      <c r="U33" s="99"/>
      <c r="V33" s="95"/>
      <c r="W33" s="91"/>
      <c r="X33" s="86"/>
      <c r="Y33" s="95"/>
      <c r="Z33" s="89"/>
    </row>
    <row r="34" spans="17:26" x14ac:dyDescent="0.45">
      <c r="Q34" s="87"/>
      <c r="R34" s="86"/>
      <c r="S34" s="86"/>
      <c r="T34" s="93"/>
      <c r="U34" s="99"/>
      <c r="V34" s="95"/>
      <c r="W34" s="91"/>
      <c r="X34" s="86"/>
      <c r="Y34" s="95"/>
      <c r="Z34" s="89"/>
    </row>
    <row r="35" spans="17:26" x14ac:dyDescent="0.45">
      <c r="Q35" s="87"/>
      <c r="R35" s="86"/>
      <c r="S35" s="86"/>
      <c r="T35" s="93"/>
      <c r="U35" s="99"/>
      <c r="V35" s="95"/>
      <c r="W35" s="91"/>
      <c r="X35" s="86"/>
      <c r="Y35" s="95"/>
      <c r="Z35" s="89"/>
    </row>
  </sheetData>
  <mergeCells count="3">
    <mergeCell ref="A1:G1"/>
    <mergeCell ref="I1:O1"/>
    <mergeCell ref="M11:N11"/>
  </mergeCells>
  <conditionalFormatting sqref="S3:S26">
    <cfRule type="containsText" dxfId="17" priority="1" operator="containsText" text="RESIGNED">
      <formula>NOT(ISERROR(SEARCH("RESIGNED",S3)))</formula>
    </cfRule>
  </conditionalFormatting>
  <dataValidations count="1">
    <dataValidation type="list" allowBlank="1" showInputMessage="1" showErrorMessage="1" sqref="S3:S26" xr:uid="{E45FD05E-84F1-4130-98C4-36ACA7429FF5}">
      <formula1>"RESIGNED, PRESENT"</formula1>
    </dataValidation>
  </dataValidations>
  <pageMargins left="0.7" right="0.7" top="0.75" bottom="0.75" header="0.3" footer="0.3"/>
  <pageSetup paperSize="8" orientation="landscape" r:id="rId7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S865"/>
  <sheetViews>
    <sheetView tabSelected="1" zoomScale="85" zoomScaleNormal="85" workbookViewId="0">
      <pane ySplit="1" topLeftCell="A689" activePane="bottomLeft" state="frozen"/>
      <selection pane="bottomLeft" activeCell="H695" sqref="H695"/>
    </sheetView>
  </sheetViews>
  <sheetFormatPr defaultColWidth="9" defaultRowHeight="13.15" x14ac:dyDescent="0.45"/>
  <cols>
    <col min="1" max="1" width="8.73046875" style="9" customWidth="1"/>
    <col min="2" max="2" width="11.265625" style="8" customWidth="1"/>
    <col min="3" max="3" width="8.59765625" style="10" customWidth="1"/>
    <col min="4" max="4" width="10.86328125" style="8" customWidth="1"/>
    <col min="5" max="5" width="30.3984375" style="10" customWidth="1"/>
    <col min="6" max="6" width="20.3984375" style="8" customWidth="1"/>
    <col min="7" max="7" width="28.86328125" style="8" customWidth="1"/>
    <col min="8" max="8" width="26.46484375" style="8" customWidth="1"/>
    <col min="9" max="9" width="10.3984375" style="37" customWidth="1"/>
    <col min="10" max="10" width="11.46484375" style="37" customWidth="1"/>
    <col min="11" max="11" width="6.86328125" style="10" customWidth="1"/>
    <col min="12" max="12" width="7.3984375" style="10" customWidth="1"/>
    <col min="13" max="13" width="9" style="13" customWidth="1"/>
    <col min="14" max="14" width="9" style="37" customWidth="1"/>
    <col min="15" max="15" width="6.86328125" style="8" customWidth="1"/>
    <col min="16" max="16" width="6.73046875" style="12" customWidth="1"/>
    <col min="17" max="17" width="7.3984375" style="10" customWidth="1"/>
    <col min="18" max="18" width="6.59765625" style="8" customWidth="1"/>
    <col min="19" max="19" width="13" style="10" customWidth="1"/>
    <col min="20" max="16384" width="9" style="8"/>
  </cols>
  <sheetData>
    <row r="1" spans="1:19" s="7" customFormat="1" ht="14.25" x14ac:dyDescent="0.45">
      <c r="A1" s="4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6" t="s">
        <v>8</v>
      </c>
      <c r="J1" s="36" t="s">
        <v>9</v>
      </c>
      <c r="K1" s="3" t="s">
        <v>11</v>
      </c>
      <c r="L1" s="3" t="s">
        <v>12</v>
      </c>
      <c r="M1" s="15" t="s">
        <v>13</v>
      </c>
      <c r="N1" s="36" t="s">
        <v>14</v>
      </c>
      <c r="O1" s="2" t="s">
        <v>15</v>
      </c>
      <c r="P1" s="14" t="s">
        <v>10</v>
      </c>
      <c r="Q1" s="3" t="s">
        <v>16</v>
      </c>
      <c r="R1" s="2" t="s">
        <v>17</v>
      </c>
      <c r="S1" s="3" t="s">
        <v>18</v>
      </c>
    </row>
    <row r="2" spans="1:19" x14ac:dyDescent="0.45">
      <c r="A2" s="9" t="s">
        <v>19</v>
      </c>
      <c r="B2" s="8" t="s">
        <v>20</v>
      </c>
      <c r="C2" s="10" t="s">
        <v>21</v>
      </c>
      <c r="D2" s="8" t="str" cm="1">
        <f t="array" ref="D2">_xlfn.IFS(
  OR(C2="AR", C2="VK", C2="MS", C2="PT", C2="MM", C2="PP"), "CENTRAL",
  OR(C2="SS", C2="GC", C2="SM", C2="AY", C2="AG"), "NORTH",
  OR(C2="DP", C2="PG", C2="KD", C2="DS", C2="SP"), "WEST-I",
  OR(C2="MP", C2="SK", C2="NA", C2="OD"), "WEST-II",
  OR(C2="ND", C2="AM", C2="JK"), "EAST",
  TRUE, "UNKNOWN"
)</f>
        <v>NORTH</v>
      </c>
      <c r="E2" s="10" t="s">
        <v>22</v>
      </c>
      <c r="F2" s="8" t="s">
        <v>1892</v>
      </c>
      <c r="G2" s="8" t="s">
        <v>24</v>
      </c>
      <c r="H2" s="8" t="s">
        <v>25</v>
      </c>
      <c r="I2" s="37">
        <v>45751</v>
      </c>
      <c r="J2" s="37">
        <v>45756</v>
      </c>
      <c r="K2" s="10" t="s">
        <v>26</v>
      </c>
      <c r="L2" s="10" t="s">
        <v>27</v>
      </c>
      <c r="M2" s="13">
        <v>224.06</v>
      </c>
      <c r="N2" s="37">
        <v>45755</v>
      </c>
      <c r="O2" s="8">
        <v>0</v>
      </c>
      <c r="P2" s="12">
        <f t="shared" ref="P2:P65" si="0">SUM(J2-I2)</f>
        <v>5</v>
      </c>
      <c r="Q2" s="10" t="s">
        <v>28</v>
      </c>
      <c r="R2" s="8">
        <f t="shared" ref="R2:R65" si="1">IF(Q2="A", 3, IF(Q2="B", 5, IF(Q2="C", 7, IF(Q2="D", 10, ""))))</f>
        <v>5</v>
      </c>
      <c r="S2" s="10" t="str">
        <f t="shared" ref="S2:S65" si="2">IF(R2&gt;=P2, "Achieved", "Not Achieved")</f>
        <v>Achieved</v>
      </c>
    </row>
    <row r="3" spans="1:19" x14ac:dyDescent="0.45">
      <c r="A3" s="9" t="s">
        <v>19</v>
      </c>
      <c r="B3" s="8" t="s">
        <v>415</v>
      </c>
      <c r="C3" s="10" t="s">
        <v>241</v>
      </c>
      <c r="D3" s="8" t="str" cm="1">
        <f t="array" ref="D3">_xlfn.IFS(
  OR(C3="AR", C3="VK", C3="MS", C3="PT", C3="MM", C3="PP"), "CENTRAL",
  OR(C3="SS", C3="GC", C3="SM", C3="AY", C3="AG"), "NORTH",
  OR(C3="DP", C3="PG", C3="KD", C3="DS", C3="SP"), "WEST-I",
  OR(C3="MP", C3="SK", C3="NA", C3="OD"), "WEST-II",
  OR(C3="ND", C3="AM", C3="JK"), "EAST",
  TRUE, "UNKNOWN"
)</f>
        <v>CENTRAL</v>
      </c>
      <c r="E3" s="10" t="s">
        <v>416</v>
      </c>
      <c r="F3" s="8" t="s">
        <v>124</v>
      </c>
      <c r="G3" s="8" t="s">
        <v>417</v>
      </c>
      <c r="H3" s="8" t="s">
        <v>418</v>
      </c>
      <c r="I3" s="37">
        <v>45749</v>
      </c>
      <c r="J3" s="37">
        <v>45754</v>
      </c>
      <c r="K3" s="10" t="s">
        <v>49</v>
      </c>
      <c r="L3" s="10" t="s">
        <v>50</v>
      </c>
      <c r="M3" s="13">
        <v>100.43</v>
      </c>
      <c r="O3" s="8">
        <v>0</v>
      </c>
      <c r="P3" s="12">
        <f t="shared" si="0"/>
        <v>5</v>
      </c>
      <c r="Q3" s="10" t="s">
        <v>28</v>
      </c>
      <c r="R3" s="8">
        <f t="shared" si="1"/>
        <v>5</v>
      </c>
      <c r="S3" s="10" t="str">
        <f t="shared" si="2"/>
        <v>Achieved</v>
      </c>
    </row>
    <row r="4" spans="1:19" x14ac:dyDescent="0.45">
      <c r="A4" s="9" t="s">
        <v>19</v>
      </c>
      <c r="B4" s="8" t="s">
        <v>419</v>
      </c>
      <c r="C4" s="10" t="s">
        <v>65</v>
      </c>
      <c r="D4" s="8" t="str" cm="1">
        <f t="array" ref="D4">_xlfn.IFS(
  OR(C4="AR", C4="VK", C4="MS", C4="PT", C4="MM", C4="PP"), "CENTRAL",
  OR(C4="SS", C4="GC", C4="SM", C4="AY", C4="AG"), "NORTH",
  OR(C4="DP", C4="PG", C4="KD", C4="DS", C4="SP"), "WEST-I",
  OR(C4="MP", C4="SK", C4="NA", C4="OD"), "WEST-II",
  OR(C4="ND", C4="AM", C4="JK"), "EAST",
  TRUE, "UNKNOWN"
)</f>
        <v>CENTRAL</v>
      </c>
      <c r="E4" s="10" t="s">
        <v>248</v>
      </c>
      <c r="F4" s="8" t="s">
        <v>420</v>
      </c>
      <c r="G4" s="8" t="s">
        <v>421</v>
      </c>
      <c r="H4" s="8" t="s">
        <v>422</v>
      </c>
      <c r="I4" s="37">
        <v>45755</v>
      </c>
      <c r="J4" s="37">
        <v>45793</v>
      </c>
      <c r="K4" s="10" t="s">
        <v>56</v>
      </c>
      <c r="L4" s="10" t="s">
        <v>50</v>
      </c>
      <c r="M4" s="13">
        <v>19.61</v>
      </c>
      <c r="O4" s="8">
        <v>0</v>
      </c>
      <c r="P4" s="12">
        <f t="shared" si="0"/>
        <v>38</v>
      </c>
      <c r="Q4" s="10" t="s">
        <v>57</v>
      </c>
      <c r="R4" s="8">
        <f t="shared" si="1"/>
        <v>3</v>
      </c>
      <c r="S4" s="10" t="str">
        <f t="shared" si="2"/>
        <v>Not Achieved</v>
      </c>
    </row>
    <row r="5" spans="1:19" x14ac:dyDescent="0.45">
      <c r="A5" s="9" t="s">
        <v>19</v>
      </c>
      <c r="B5" s="8" t="s">
        <v>419</v>
      </c>
      <c r="C5" s="10" t="s">
        <v>65</v>
      </c>
      <c r="D5" s="8" t="str" cm="1">
        <f t="array" ref="D5">_xlfn.IFS(
  OR(C5="AR", C5="VK", C5="MS", C5="PT", C5="MM", C5="PP"), "CENTRAL",
  OR(C5="SS", C5="GC", C5="SM", C5="AY", C5="AG"), "NORTH",
  OR(C5="DP", C5="PG", C5="KD", C5="DS", C5="SP"), "WEST-I",
  OR(C5="MP", C5="SK", C5="NA", C5="OD"), "WEST-II",
  OR(C5="ND", C5="AM", C5="JK"), "EAST",
  TRUE, "UNKNOWN"
)</f>
        <v>CENTRAL</v>
      </c>
      <c r="E5" s="10" t="s">
        <v>248</v>
      </c>
      <c r="F5" s="8" t="s">
        <v>423</v>
      </c>
      <c r="G5" s="8" t="s">
        <v>421</v>
      </c>
      <c r="H5" s="8" t="s">
        <v>422</v>
      </c>
      <c r="I5" s="37">
        <v>45755</v>
      </c>
      <c r="J5" s="37">
        <v>45793</v>
      </c>
      <c r="K5" s="10" t="s">
        <v>56</v>
      </c>
      <c r="L5" s="10" t="s">
        <v>50</v>
      </c>
      <c r="M5" s="13">
        <v>8.9700000000000006</v>
      </c>
      <c r="O5" s="8">
        <v>0</v>
      </c>
      <c r="P5" s="12">
        <f t="shared" si="0"/>
        <v>38</v>
      </c>
      <c r="Q5" s="10" t="s">
        <v>57</v>
      </c>
      <c r="R5" s="8">
        <f t="shared" si="1"/>
        <v>3</v>
      </c>
      <c r="S5" s="10" t="str">
        <f t="shared" si="2"/>
        <v>Not Achieved</v>
      </c>
    </row>
    <row r="6" spans="1:19" x14ac:dyDescent="0.45">
      <c r="A6" s="9" t="s">
        <v>19</v>
      </c>
      <c r="B6" s="8" t="s">
        <v>306</v>
      </c>
      <c r="C6" s="10" t="s">
        <v>221</v>
      </c>
      <c r="D6" s="8" t="str" cm="1">
        <f t="array" ref="D6">_xlfn.IFS(
  OR(C6="AR", C6="VK", C6="MS", C6="PT", C6="MM", C6="PP"), "CENTRAL",
  OR(C6="SS", C6="GC", C6="SM", C6="AY", C6="AG"), "NORTH",
  OR(C6="DP", C6="PG", C6="KD", C6="DS", C6="SP"), "WEST-I",
  OR(C6="MP", C6="SK", C6="NA", C6="OD"), "WEST-II",
  OR(C6="ND", C6="AM", C6="JK"), "EAST",
  TRUE, "UNKNOWN"
)</f>
        <v>EAST</v>
      </c>
      <c r="E6" s="10" t="s">
        <v>428</v>
      </c>
      <c r="F6" s="8" t="s">
        <v>23</v>
      </c>
      <c r="G6" s="8" t="s">
        <v>429</v>
      </c>
      <c r="H6" s="8" t="s">
        <v>430</v>
      </c>
      <c r="I6" s="37">
        <v>45749</v>
      </c>
      <c r="J6" s="37">
        <v>45751</v>
      </c>
      <c r="K6" s="10" t="s">
        <v>34</v>
      </c>
      <c r="L6" s="10" t="s">
        <v>35</v>
      </c>
      <c r="M6" s="13">
        <v>25.95</v>
      </c>
      <c r="O6" s="8">
        <v>0</v>
      </c>
      <c r="P6" s="12">
        <f t="shared" si="0"/>
        <v>2</v>
      </c>
      <c r="Q6" s="10" t="s">
        <v>28</v>
      </c>
      <c r="R6" s="8">
        <f t="shared" si="1"/>
        <v>5</v>
      </c>
      <c r="S6" s="10" t="str">
        <f t="shared" si="2"/>
        <v>Achieved</v>
      </c>
    </row>
    <row r="7" spans="1:19" x14ac:dyDescent="0.45">
      <c r="A7" s="9" t="s">
        <v>19</v>
      </c>
      <c r="B7" s="8" t="s">
        <v>29</v>
      </c>
      <c r="C7" s="10" t="s">
        <v>30</v>
      </c>
      <c r="D7" s="8" t="str" cm="1">
        <f t="array" ref="D7">_xlfn.IFS(
  OR(C7="AR", C7="VK", C7="MS", C7="PT", C7="MM", C7="PP"), "CENTRAL",
  OR(C7="SS", C7="GC", C7="SM", C7="AY", C7="AG"), "NORTH",
  OR(C7="DP", C7="PG", C7="KD", C7="DS", C7="SP"), "WEST-I",
  OR(C7="MP", C7="SK", C7="NA", C7="OD"), "WEST-II",
  OR(C7="ND", C7="AM", C7="JK"), "EAST",
  TRUE, "UNKNOWN"
)</f>
        <v>CENTRAL</v>
      </c>
      <c r="E7" s="10" t="s">
        <v>31</v>
      </c>
      <c r="F7" s="8" t="s">
        <v>23</v>
      </c>
      <c r="G7" s="8" t="s">
        <v>32</v>
      </c>
      <c r="H7" s="8" t="s">
        <v>33</v>
      </c>
      <c r="I7" s="37">
        <v>45754</v>
      </c>
      <c r="J7" s="37">
        <v>45756</v>
      </c>
      <c r="K7" s="10" t="s">
        <v>34</v>
      </c>
      <c r="L7" s="10" t="s">
        <v>35</v>
      </c>
      <c r="M7" s="13">
        <v>105.98</v>
      </c>
      <c r="N7" s="37">
        <v>45756</v>
      </c>
      <c r="O7" s="8">
        <v>0</v>
      </c>
      <c r="P7" s="12">
        <f t="shared" si="0"/>
        <v>2</v>
      </c>
      <c r="Q7" s="10" t="s">
        <v>28</v>
      </c>
      <c r="R7" s="8">
        <f t="shared" si="1"/>
        <v>5</v>
      </c>
      <c r="S7" s="10" t="str">
        <f t="shared" si="2"/>
        <v>Achieved</v>
      </c>
    </row>
    <row r="8" spans="1:19" x14ac:dyDescent="0.45">
      <c r="A8" s="9" t="s">
        <v>19</v>
      </c>
      <c r="B8" s="8" t="s">
        <v>36</v>
      </c>
      <c r="C8" s="10" t="s">
        <v>21</v>
      </c>
      <c r="D8" s="8" t="str" cm="1">
        <f t="array" ref="D8">_xlfn.IFS(
  OR(C8="AR", C8="VK", C8="MS", C8="PT", C8="MM", C8="PP"), "CENTRAL",
  OR(C8="SS", C8="GC", C8="SM", C8="AY", C8="AG"), "NORTH",
  OR(C8="DP", C8="PG", C8="KD", C8="DS", C8="SP"), "WEST-I",
  OR(C8="MP", C8="SK", C8="NA", C8="OD"), "WEST-II",
  OR(C8="ND", C8="AM", C8="JK"), "EAST",
  TRUE, "UNKNOWN"
)</f>
        <v>NORTH</v>
      </c>
      <c r="E8" s="10" t="s">
        <v>37</v>
      </c>
      <c r="F8" s="8" t="s">
        <v>38</v>
      </c>
      <c r="G8" s="8" t="s">
        <v>39</v>
      </c>
      <c r="H8" s="8" t="s">
        <v>40</v>
      </c>
      <c r="I8" s="37">
        <v>45752</v>
      </c>
      <c r="J8" s="37">
        <v>45757</v>
      </c>
      <c r="K8" s="10" t="s">
        <v>41</v>
      </c>
      <c r="L8" s="10" t="s">
        <v>27</v>
      </c>
      <c r="M8" s="13">
        <v>1244</v>
      </c>
      <c r="O8" s="8">
        <v>0</v>
      </c>
      <c r="P8" s="12">
        <f t="shared" si="0"/>
        <v>5</v>
      </c>
      <c r="Q8" s="10" t="s">
        <v>28</v>
      </c>
      <c r="R8" s="8">
        <f t="shared" si="1"/>
        <v>5</v>
      </c>
      <c r="S8" s="10" t="str">
        <f t="shared" si="2"/>
        <v>Achieved</v>
      </c>
    </row>
    <row r="9" spans="1:19" x14ac:dyDescent="0.45">
      <c r="A9" s="9" t="s">
        <v>19</v>
      </c>
      <c r="B9" s="8" t="s">
        <v>42</v>
      </c>
      <c r="C9" s="10" t="s">
        <v>380</v>
      </c>
      <c r="D9" s="8" t="str" cm="1">
        <f t="array" ref="D9">_xlfn.IFS(
  OR(C9="AR", C9="VK", C9="MS", C9="PT", C9="MM", C9="PP"), "CENTRAL",
  OR(C9="SS", C9="GC", C9="SM", C9="AY", C9="AG"), "NORTH",
  OR(C9="DP", C9="PG", C9="KD", C9="DS", C9="SP"), "WEST-I",
  OR(C9="MP", C9="SK", C9="NA", C9="OD"), "WEST-II",
  OR(C9="ND", C9="AM", C9="JK"), "EAST",
  TRUE, "UNKNOWN"
)</f>
        <v>WEST-I</v>
      </c>
      <c r="E9" s="10" t="s">
        <v>43</v>
      </c>
      <c r="F9" s="8" t="s">
        <v>44</v>
      </c>
      <c r="G9" s="8" t="s">
        <v>32</v>
      </c>
      <c r="H9" s="8" t="s">
        <v>45</v>
      </c>
      <c r="I9" s="37">
        <v>45749</v>
      </c>
      <c r="J9" s="37">
        <v>45757</v>
      </c>
      <c r="K9" s="10" t="s">
        <v>46</v>
      </c>
      <c r="L9" s="10" t="s">
        <v>47</v>
      </c>
      <c r="M9" s="13">
        <v>4838.1899999999996</v>
      </c>
      <c r="O9" s="8">
        <v>0</v>
      </c>
      <c r="P9" s="12">
        <f t="shared" si="0"/>
        <v>8</v>
      </c>
      <c r="Q9" s="10" t="s">
        <v>28</v>
      </c>
      <c r="R9" s="8">
        <f t="shared" si="1"/>
        <v>5</v>
      </c>
      <c r="S9" s="10" t="str">
        <f t="shared" si="2"/>
        <v>Not Achieved</v>
      </c>
    </row>
    <row r="10" spans="1:19" x14ac:dyDescent="0.45">
      <c r="A10" s="9" t="s">
        <v>19</v>
      </c>
      <c r="B10" s="8" t="s">
        <v>42</v>
      </c>
      <c r="C10" s="10" t="s">
        <v>380</v>
      </c>
      <c r="D10" s="8" t="str" cm="1">
        <f t="array" ref="D10">_xlfn.IFS(
  OR(C10="AR", C10="VK", C10="MS", C10="PT", C10="MM", C10="PP"), "CENTRAL",
  OR(C10="SS", C10="GC", C10="SM", C10="AY", C10="AG"), "NORTH",
  OR(C10="DP", C10="PG", C10="KD", C10="DS", C10="SP"), "WEST-I",
  OR(C10="MP", C10="SK", C10="NA", C10="OD"), "WEST-II",
  OR(C10="ND", C10="AM", C10="JK"), "EAST",
  TRUE, "UNKNOWN"
)</f>
        <v>WEST-I</v>
      </c>
      <c r="E10" s="10" t="s">
        <v>43</v>
      </c>
      <c r="F10" s="8" t="s">
        <v>48</v>
      </c>
      <c r="G10" s="8" t="s">
        <v>32</v>
      </c>
      <c r="H10" s="8" t="s">
        <v>45</v>
      </c>
      <c r="I10" s="37">
        <v>45749</v>
      </c>
      <c r="J10" s="37">
        <v>45757</v>
      </c>
      <c r="K10" s="10" t="s">
        <v>49</v>
      </c>
      <c r="L10" s="10" t="s">
        <v>50</v>
      </c>
      <c r="M10" s="13">
        <v>61.84</v>
      </c>
      <c r="O10" s="8">
        <v>0</v>
      </c>
      <c r="P10" s="12">
        <f t="shared" si="0"/>
        <v>8</v>
      </c>
      <c r="Q10" s="10" t="s">
        <v>28</v>
      </c>
      <c r="R10" s="8">
        <f t="shared" si="1"/>
        <v>5</v>
      </c>
      <c r="S10" s="10" t="str">
        <f t="shared" si="2"/>
        <v>Not Achieved</v>
      </c>
    </row>
    <row r="11" spans="1:19" x14ac:dyDescent="0.45">
      <c r="A11" s="9" t="s">
        <v>19</v>
      </c>
      <c r="B11" s="8" t="s">
        <v>42</v>
      </c>
      <c r="C11" s="10" t="s">
        <v>380</v>
      </c>
      <c r="D11" s="8" t="str" cm="1">
        <f t="array" ref="D11">_xlfn.IFS(
  OR(C11="AR", C11="VK", C11="MS", C11="PT", C11="MM", C11="PP"), "CENTRAL",
  OR(C11="SS", C11="GC", C11="SM", C11="AY", C11="AG"), "NORTH",
  OR(C11="DP", C11="PG", C11="KD", C11="DS", C11="SP"), "WEST-I",
  OR(C11="MP", C11="SK", C11="NA", C11="OD"), "WEST-II",
  OR(C11="ND", C11="AM", C11="JK"), "EAST",
  TRUE, "UNKNOWN"
)</f>
        <v>WEST-I</v>
      </c>
      <c r="E11" s="10" t="s">
        <v>43</v>
      </c>
      <c r="F11" s="8" t="s">
        <v>51</v>
      </c>
      <c r="G11" s="8" t="s">
        <v>32</v>
      </c>
      <c r="H11" s="8" t="s">
        <v>45</v>
      </c>
      <c r="I11" s="37">
        <v>45749</v>
      </c>
      <c r="J11" s="37">
        <v>45757</v>
      </c>
      <c r="K11" s="10" t="s">
        <v>49</v>
      </c>
      <c r="L11" s="10" t="s">
        <v>50</v>
      </c>
      <c r="M11" s="13">
        <v>61.84</v>
      </c>
      <c r="O11" s="8">
        <v>0</v>
      </c>
      <c r="P11" s="12">
        <f t="shared" si="0"/>
        <v>8</v>
      </c>
      <c r="Q11" s="10" t="s">
        <v>28</v>
      </c>
      <c r="R11" s="8">
        <f t="shared" si="1"/>
        <v>5</v>
      </c>
      <c r="S11" s="10" t="str">
        <f t="shared" si="2"/>
        <v>Not Achieved</v>
      </c>
    </row>
    <row r="12" spans="1:19" x14ac:dyDescent="0.45">
      <c r="A12" s="9" t="s">
        <v>19</v>
      </c>
      <c r="B12" s="8" t="s">
        <v>42</v>
      </c>
      <c r="C12" s="10" t="s">
        <v>380</v>
      </c>
      <c r="D12" s="8" t="str" cm="1">
        <f t="array" ref="D12">_xlfn.IFS(
  OR(C12="AR", C12="VK", C12="MS", C12="PT", C12="MM", C12="PP"), "CENTRAL",
  OR(C12="SS", C12="GC", C12="SM", C12="AY", C12="AG"), "NORTH",
  OR(C12="DP", C12="PG", C12="KD", C12="DS", C12="SP"), "WEST-I",
  OR(C12="MP", C12="SK", C12="NA", C12="OD"), "WEST-II",
  OR(C12="ND", C12="AM", C12="JK"), "EAST",
  TRUE, "UNKNOWN"
)</f>
        <v>WEST-I</v>
      </c>
      <c r="E12" s="10" t="s">
        <v>43</v>
      </c>
      <c r="F12" s="8" t="s">
        <v>52</v>
      </c>
      <c r="G12" s="8" t="s">
        <v>32</v>
      </c>
      <c r="H12" s="8" t="s">
        <v>45</v>
      </c>
      <c r="I12" s="37">
        <v>45749</v>
      </c>
      <c r="J12" s="37">
        <v>45757</v>
      </c>
      <c r="K12" s="10" t="s">
        <v>53</v>
      </c>
      <c r="L12" s="10" t="s">
        <v>50</v>
      </c>
      <c r="M12" s="13">
        <v>599.98</v>
      </c>
      <c r="O12" s="8">
        <v>0</v>
      </c>
      <c r="P12" s="12">
        <f t="shared" si="0"/>
        <v>8</v>
      </c>
      <c r="Q12" s="10" t="s">
        <v>28</v>
      </c>
      <c r="R12" s="8">
        <f t="shared" si="1"/>
        <v>5</v>
      </c>
      <c r="S12" s="10" t="str">
        <f t="shared" si="2"/>
        <v>Not Achieved</v>
      </c>
    </row>
    <row r="13" spans="1:19" x14ac:dyDescent="0.45">
      <c r="A13" s="9" t="s">
        <v>19</v>
      </c>
      <c r="B13" s="8" t="s">
        <v>42</v>
      </c>
      <c r="C13" s="10" t="s">
        <v>380</v>
      </c>
      <c r="D13" s="8" t="str" cm="1">
        <f t="array" ref="D13">_xlfn.IFS(
  OR(C13="AR", C13="VK", C13="MS", C13="PT", C13="MM", C13="PP"), "CENTRAL",
  OR(C13="SS", C13="GC", C13="SM", C13="AY", C13="AG"), "NORTH",
  OR(C13="DP", C13="PG", C13="KD", C13="DS", C13="SP"), "WEST-I",
  OR(C13="MP", C13="SK", C13="NA", C13="OD"), "WEST-II",
  OR(C13="ND", C13="AM", C13="JK"), "EAST",
  TRUE, "UNKNOWN"
)</f>
        <v>WEST-I</v>
      </c>
      <c r="E13" s="10" t="s">
        <v>43</v>
      </c>
      <c r="F13" s="8" t="s">
        <v>54</v>
      </c>
      <c r="G13" s="8" t="s">
        <v>32</v>
      </c>
      <c r="H13" s="8" t="s">
        <v>45</v>
      </c>
      <c r="I13" s="37">
        <v>45749</v>
      </c>
      <c r="J13" s="37">
        <v>45755</v>
      </c>
      <c r="K13" s="10" t="s">
        <v>53</v>
      </c>
      <c r="L13" s="10" t="s">
        <v>50</v>
      </c>
      <c r="M13" s="13">
        <v>295.47000000000003</v>
      </c>
      <c r="O13" s="8">
        <v>0</v>
      </c>
      <c r="P13" s="12">
        <f t="shared" si="0"/>
        <v>6</v>
      </c>
      <c r="Q13" s="10" t="s">
        <v>28</v>
      </c>
      <c r="R13" s="8">
        <f t="shared" si="1"/>
        <v>5</v>
      </c>
      <c r="S13" s="10" t="str">
        <f t="shared" si="2"/>
        <v>Not Achieved</v>
      </c>
    </row>
    <row r="14" spans="1:19" x14ac:dyDescent="0.45">
      <c r="A14" s="9" t="s">
        <v>19</v>
      </c>
      <c r="B14" s="8" t="s">
        <v>42</v>
      </c>
      <c r="C14" s="10" t="s">
        <v>380</v>
      </c>
      <c r="D14" s="8" t="str" cm="1">
        <f t="array" ref="D14">_xlfn.IFS(
  OR(C14="AR", C14="VK", C14="MS", C14="PT", C14="MM", C14="PP"), "CENTRAL",
  OR(C14="SS", C14="GC", C14="SM", C14="AY", C14="AG"), "NORTH",
  OR(C14="DP", C14="PG", C14="KD", C14="DS", C14="SP"), "WEST-I",
  OR(C14="MP", C14="SK", C14="NA", C14="OD"), "WEST-II",
  OR(C14="ND", C14="AM", C14="JK"), "EAST",
  TRUE, "UNKNOWN"
)</f>
        <v>WEST-I</v>
      </c>
      <c r="E14" s="10" t="s">
        <v>43</v>
      </c>
      <c r="F14" s="8" t="s">
        <v>55</v>
      </c>
      <c r="G14" s="8" t="s">
        <v>32</v>
      </c>
      <c r="H14" s="8" t="s">
        <v>45</v>
      </c>
      <c r="I14" s="37">
        <v>45756</v>
      </c>
      <c r="J14" s="37">
        <v>45757</v>
      </c>
      <c r="K14" s="10" t="s">
        <v>56</v>
      </c>
      <c r="L14" s="10" t="s">
        <v>50</v>
      </c>
      <c r="M14" s="13">
        <v>67.680000000000007</v>
      </c>
      <c r="O14" s="8">
        <v>0</v>
      </c>
      <c r="P14" s="12">
        <f t="shared" si="0"/>
        <v>1</v>
      </c>
      <c r="Q14" s="10" t="s">
        <v>57</v>
      </c>
      <c r="R14" s="8">
        <f t="shared" si="1"/>
        <v>3</v>
      </c>
      <c r="S14" s="10" t="str">
        <f t="shared" si="2"/>
        <v>Achieved</v>
      </c>
    </row>
    <row r="15" spans="1:19" x14ac:dyDescent="0.45">
      <c r="A15" s="9" t="s">
        <v>19</v>
      </c>
      <c r="B15" s="8" t="s">
        <v>42</v>
      </c>
      <c r="C15" s="10" t="s">
        <v>380</v>
      </c>
      <c r="D15" s="8" t="str" cm="1">
        <f t="array" ref="D15">_xlfn.IFS(
  OR(C15="AR", C15="VK", C15="MS", C15="PT", C15="MM", C15="PP"), "CENTRAL",
  OR(C15="SS", C15="GC", C15="SM", C15="AY", C15="AG"), "NORTH",
  OR(C15="DP", C15="PG", C15="KD", C15="DS", C15="SP"), "WEST-I",
  OR(C15="MP", C15="SK", C15="NA", C15="OD"), "WEST-II",
  OR(C15="ND", C15="AM", C15="JK"), "EAST",
  TRUE, "UNKNOWN"
)</f>
        <v>WEST-I</v>
      </c>
      <c r="E15" s="10" t="s">
        <v>43</v>
      </c>
      <c r="F15" s="8" t="s">
        <v>58</v>
      </c>
      <c r="G15" s="8" t="s">
        <v>32</v>
      </c>
      <c r="H15" s="8" t="s">
        <v>45</v>
      </c>
      <c r="I15" s="37">
        <v>45748</v>
      </c>
      <c r="J15" s="37">
        <v>45748</v>
      </c>
      <c r="K15" s="10" t="s">
        <v>49</v>
      </c>
      <c r="L15" s="10" t="s">
        <v>50</v>
      </c>
      <c r="M15" s="13">
        <v>55.42</v>
      </c>
      <c r="O15" s="8">
        <v>0</v>
      </c>
      <c r="P15" s="12">
        <f t="shared" si="0"/>
        <v>0</v>
      </c>
      <c r="Q15" s="10" t="s">
        <v>28</v>
      </c>
      <c r="R15" s="8">
        <f t="shared" si="1"/>
        <v>5</v>
      </c>
      <c r="S15" s="10" t="str">
        <f t="shared" si="2"/>
        <v>Achieved</v>
      </c>
    </row>
    <row r="16" spans="1:19" x14ac:dyDescent="0.45">
      <c r="A16" s="9" t="s">
        <v>19</v>
      </c>
      <c r="B16" s="8" t="s">
        <v>42</v>
      </c>
      <c r="C16" s="10" t="s">
        <v>380</v>
      </c>
      <c r="D16" s="8" t="str" cm="1">
        <f t="array" ref="D16">_xlfn.IFS(
  OR(C16="AR", C16="VK", C16="MS", C16="PT", C16="MM", C16="PP"), "CENTRAL",
  OR(C16="SS", C16="GC", C16="SM", C16="AY", C16="AG"), "NORTH",
  OR(C16="DP", C16="PG", C16="KD", C16="DS", C16="SP"), "WEST-I",
  OR(C16="MP", C16="SK", C16="NA", C16="OD"), "WEST-II",
  OR(C16="ND", C16="AM", C16="JK"), "EAST",
  TRUE, "UNKNOWN"
)</f>
        <v>WEST-I</v>
      </c>
      <c r="E16" s="10" t="s">
        <v>43</v>
      </c>
      <c r="F16" s="8" t="s">
        <v>44</v>
      </c>
      <c r="G16" s="8" t="s">
        <v>32</v>
      </c>
      <c r="H16" s="8" t="s">
        <v>45</v>
      </c>
      <c r="I16" s="37">
        <v>45749</v>
      </c>
      <c r="J16" s="37">
        <v>45757</v>
      </c>
      <c r="K16" s="10" t="s">
        <v>46</v>
      </c>
      <c r="L16" s="10" t="s">
        <v>47</v>
      </c>
      <c r="M16" s="13">
        <v>8017.45</v>
      </c>
      <c r="O16" s="8">
        <v>0</v>
      </c>
      <c r="P16" s="12">
        <f t="shared" si="0"/>
        <v>8</v>
      </c>
      <c r="Q16" s="10" t="s">
        <v>59</v>
      </c>
      <c r="R16" s="8">
        <f t="shared" si="1"/>
        <v>10</v>
      </c>
      <c r="S16" s="10" t="str">
        <f t="shared" si="2"/>
        <v>Achieved</v>
      </c>
    </row>
    <row r="17" spans="1:19" x14ac:dyDescent="0.45">
      <c r="A17" s="9" t="s">
        <v>19</v>
      </c>
      <c r="B17" s="8" t="s">
        <v>60</v>
      </c>
      <c r="C17" s="10" t="s">
        <v>61</v>
      </c>
      <c r="D17" s="8" t="str" cm="1">
        <f t="array" ref="D17">_xlfn.IFS(
  OR(C17="AR", C17="VK", C17="MS", C17="PT", C17="MM", C17="PP"), "CENTRAL",
  OR(C17="SS", C17="GC", C17="SM", C17="AY", C17="AG"), "NORTH",
  OR(C17="DP", C17="PG", C17="KD", C17="DS", C17="SP"), "WEST-I",
  OR(C17="MP", C17="SK", C17="NA", C17="OD"), "WEST-II",
  OR(C17="ND", C17="AM", C17="JK"), "EAST",
  TRUE, "UNKNOWN"
)</f>
        <v>NORTH</v>
      </c>
      <c r="E17" s="10" t="s">
        <v>62</v>
      </c>
      <c r="F17" s="8" t="s">
        <v>1892</v>
      </c>
      <c r="G17" s="8" t="s">
        <v>32</v>
      </c>
      <c r="H17" s="8" t="s">
        <v>63</v>
      </c>
      <c r="I17" s="37">
        <v>45755</v>
      </c>
      <c r="J17" s="37">
        <v>45762</v>
      </c>
      <c r="K17" s="10" t="s">
        <v>26</v>
      </c>
      <c r="L17" s="10" t="s">
        <v>27</v>
      </c>
      <c r="M17" s="13">
        <v>279.24</v>
      </c>
      <c r="N17" s="37">
        <v>45762</v>
      </c>
      <c r="O17" s="8">
        <v>0</v>
      </c>
      <c r="P17" s="12">
        <f t="shared" si="0"/>
        <v>7</v>
      </c>
      <c r="Q17" s="10" t="s">
        <v>28</v>
      </c>
      <c r="R17" s="8">
        <f t="shared" si="1"/>
        <v>5</v>
      </c>
      <c r="S17" s="10" t="str">
        <f t="shared" si="2"/>
        <v>Not Achieved</v>
      </c>
    </row>
    <row r="18" spans="1:19" x14ac:dyDescent="0.45">
      <c r="A18" s="9" t="s">
        <v>19</v>
      </c>
      <c r="B18" s="8" t="s">
        <v>64</v>
      </c>
      <c r="C18" s="10" t="s">
        <v>65</v>
      </c>
      <c r="D18" s="8" t="str" cm="1">
        <f t="array" ref="D18">_xlfn.IFS(
  OR(C18="AR", C18="VK", C18="MS", C18="PT", C18="MM", C18="PP"), "CENTRAL",
  OR(C18="SS", C18="GC", C18="SM", C18="AY", C18="AG"), "NORTH",
  OR(C18="DP", C18="PG", C18="KD", C18="DS", C18="SP"), "WEST-I",
  OR(C18="MP", C18="SK", C18="NA", C18="OD"), "WEST-II",
  OR(C18="ND", C18="AM", C18="JK"), "EAST",
  TRUE, "UNKNOWN"
)</f>
        <v>CENTRAL</v>
      </c>
      <c r="E18" s="10" t="s">
        <v>66</v>
      </c>
      <c r="F18" s="8" t="s">
        <v>742</v>
      </c>
      <c r="G18" s="8" t="s">
        <v>68</v>
      </c>
      <c r="H18" s="8" t="s">
        <v>69</v>
      </c>
      <c r="I18" s="37">
        <v>45755</v>
      </c>
      <c r="J18" s="37">
        <v>45758</v>
      </c>
      <c r="K18" s="10" t="s">
        <v>70</v>
      </c>
      <c r="L18" s="10" t="s">
        <v>35</v>
      </c>
      <c r="M18" s="13">
        <v>137.41999999999999</v>
      </c>
      <c r="N18" s="37">
        <v>45757</v>
      </c>
      <c r="O18" s="8">
        <v>0</v>
      </c>
      <c r="P18" s="12">
        <f t="shared" si="0"/>
        <v>3</v>
      </c>
      <c r="Q18" s="10" t="s">
        <v>28</v>
      </c>
      <c r="R18" s="8">
        <f t="shared" si="1"/>
        <v>5</v>
      </c>
      <c r="S18" s="10" t="str">
        <f t="shared" si="2"/>
        <v>Achieved</v>
      </c>
    </row>
    <row r="19" spans="1:19" x14ac:dyDescent="0.45">
      <c r="A19" s="9" t="s">
        <v>19</v>
      </c>
      <c r="B19" s="8" t="s">
        <v>71</v>
      </c>
      <c r="C19" s="10" t="s">
        <v>382</v>
      </c>
      <c r="D19" s="8" t="str" cm="1">
        <f t="array" ref="D19">_xlfn.IFS(
  OR(C19="AR", C19="VK", C19="MS", C19="PT", C19="MM", C19="PP"), "CENTRAL",
  OR(C19="SS", C19="GC", C19="SM", C19="AY", C19="AG"), "NORTH",
  OR(C19="DP", C19="PG", C19="KD", C19="DS", C19="SP"), "WEST-I",
  OR(C19="MP", C19="SK", C19="NA", C19="OD"), "WEST-II",
  OR(C19="ND", C19="AM", C19="JK"), "EAST",
  TRUE, "UNKNOWN"
)</f>
        <v>NORTH</v>
      </c>
      <c r="E19" s="10" t="s">
        <v>73</v>
      </c>
      <c r="F19" s="8" t="s">
        <v>74</v>
      </c>
      <c r="G19" s="8" t="s">
        <v>32</v>
      </c>
      <c r="H19" s="8" t="s">
        <v>75</v>
      </c>
      <c r="I19" s="37">
        <v>45761</v>
      </c>
      <c r="J19" s="37">
        <v>45762</v>
      </c>
      <c r="K19" s="10" t="s">
        <v>56</v>
      </c>
      <c r="L19" s="10" t="s">
        <v>50</v>
      </c>
      <c r="M19" s="13">
        <v>419.95</v>
      </c>
      <c r="O19" s="8">
        <v>0</v>
      </c>
      <c r="P19" s="12">
        <f t="shared" si="0"/>
        <v>1</v>
      </c>
      <c r="Q19" s="10" t="s">
        <v>57</v>
      </c>
      <c r="R19" s="8">
        <f t="shared" si="1"/>
        <v>3</v>
      </c>
      <c r="S19" s="10" t="str">
        <f t="shared" si="2"/>
        <v>Achieved</v>
      </c>
    </row>
    <row r="20" spans="1:19" x14ac:dyDescent="0.45">
      <c r="A20" s="9" t="s">
        <v>19</v>
      </c>
      <c r="B20" s="8" t="s">
        <v>76</v>
      </c>
      <c r="C20" s="10" t="s">
        <v>61</v>
      </c>
      <c r="D20" s="8" t="str" cm="1">
        <f t="array" ref="D20">_xlfn.IFS(
  OR(C20="AR", C20="VK", C20="MS", C20="PT", C20="MM", C20="PP"), "CENTRAL",
  OR(C20="SS", C20="GC", C20="SM", C20="AY", C20="AG"), "NORTH",
  OR(C20="DP", C20="PG", C20="KD", C20="DS", C20="SP"), "WEST-I",
  OR(C20="MP", C20="SK", C20="NA", C20="OD"), "WEST-II",
  OR(C20="ND", C20="AM", C20="JK"), "EAST",
  TRUE, "UNKNOWN"
)</f>
        <v>NORTH</v>
      </c>
      <c r="E20" s="10" t="s">
        <v>77</v>
      </c>
      <c r="F20" s="8" t="s">
        <v>78</v>
      </c>
      <c r="G20" s="8" t="s">
        <v>79</v>
      </c>
      <c r="H20" s="8" t="s">
        <v>80</v>
      </c>
      <c r="I20" s="37">
        <v>45758</v>
      </c>
      <c r="J20" s="37">
        <v>45763</v>
      </c>
      <c r="K20" s="10" t="s">
        <v>81</v>
      </c>
      <c r="L20" s="10" t="s">
        <v>27</v>
      </c>
      <c r="M20" s="13">
        <v>1208.79</v>
      </c>
      <c r="N20" s="37">
        <v>45763</v>
      </c>
      <c r="O20" s="8">
        <v>0</v>
      </c>
      <c r="P20" s="12">
        <f t="shared" si="0"/>
        <v>5</v>
      </c>
      <c r="Q20" s="10" t="s">
        <v>82</v>
      </c>
      <c r="R20" s="8">
        <f t="shared" si="1"/>
        <v>7</v>
      </c>
      <c r="S20" s="10" t="str">
        <f t="shared" si="2"/>
        <v>Achieved</v>
      </c>
    </row>
    <row r="21" spans="1:19" x14ac:dyDescent="0.45">
      <c r="A21" s="9" t="s">
        <v>19</v>
      </c>
      <c r="B21" s="8" t="s">
        <v>83</v>
      </c>
      <c r="C21" s="10" t="s">
        <v>72</v>
      </c>
      <c r="D21" s="8" t="str" cm="1">
        <f t="array" ref="D21">_xlfn.IFS(
  OR(C21="AR", C21="VK", C21="MS", C21="PT", C21="MM", C21="PP"), "CENTRAL",
  OR(C21="SS", C21="GC", C21="SM", C21="AY", C21="AG"), "NORTH",
  OR(C21="DP", C21="PG", C21="KD", C21="DS", C21="SP"), "WEST-I",
  OR(C21="MP", C21="SK", C21="NA", C21="OD"), "WEST-II",
  OR(C21="ND", C21="AM", C21="JK"), "EAST",
  TRUE, "UNKNOWN"
)</f>
        <v>CENTRAL</v>
      </c>
      <c r="E21" s="10" t="s">
        <v>84</v>
      </c>
      <c r="F21" s="8" t="s">
        <v>67</v>
      </c>
      <c r="G21" s="8" t="s">
        <v>85</v>
      </c>
      <c r="H21" s="8" t="s">
        <v>86</v>
      </c>
      <c r="I21" s="37">
        <v>45757</v>
      </c>
      <c r="J21" s="37">
        <v>45762</v>
      </c>
      <c r="K21" s="10" t="s">
        <v>87</v>
      </c>
      <c r="L21" s="10" t="s">
        <v>47</v>
      </c>
      <c r="M21" s="13">
        <v>8391</v>
      </c>
      <c r="O21" s="8">
        <v>0</v>
      </c>
      <c r="P21" s="12">
        <f t="shared" si="0"/>
        <v>5</v>
      </c>
      <c r="Q21" s="10" t="s">
        <v>59</v>
      </c>
      <c r="R21" s="8">
        <f t="shared" si="1"/>
        <v>10</v>
      </c>
      <c r="S21" s="10" t="str">
        <f t="shared" si="2"/>
        <v>Achieved</v>
      </c>
    </row>
    <row r="22" spans="1:19" x14ac:dyDescent="0.45">
      <c r="A22" s="9" t="s">
        <v>19</v>
      </c>
      <c r="B22" s="8" t="s">
        <v>88</v>
      </c>
      <c r="C22" s="10" t="s">
        <v>61</v>
      </c>
      <c r="D22" s="8" t="str" cm="1">
        <f t="array" ref="D22">_xlfn.IFS(
  OR(C22="AR", C22="VK", C22="MS", C22="PT", C22="MM", C22="PP"), "CENTRAL",
  OR(C22="SS", C22="GC", C22="SM", C22="AY", C22="AG"), "NORTH",
  OR(C22="DP", C22="PG", C22="KD", C22="DS", C22="SP"), "WEST-I",
  OR(C22="MP", C22="SK", C22="NA", C22="OD"), "WEST-II",
  OR(C22="ND", C22="AM", C22="JK"), "EAST",
  TRUE, "UNKNOWN"
)</f>
        <v>NORTH</v>
      </c>
      <c r="E22" s="10" t="s">
        <v>89</v>
      </c>
      <c r="F22" s="8" t="s">
        <v>90</v>
      </c>
      <c r="G22" s="8" t="s">
        <v>32</v>
      </c>
      <c r="H22" s="8" t="s">
        <v>91</v>
      </c>
      <c r="I22" s="37">
        <v>45761</v>
      </c>
      <c r="J22" s="37">
        <v>45764</v>
      </c>
      <c r="K22" s="10" t="s">
        <v>41</v>
      </c>
      <c r="L22" s="10" t="s">
        <v>27</v>
      </c>
      <c r="M22" s="13">
        <v>916.95</v>
      </c>
      <c r="O22" s="8">
        <v>0</v>
      </c>
      <c r="P22" s="12">
        <f t="shared" si="0"/>
        <v>3</v>
      </c>
      <c r="Q22" s="10" t="s">
        <v>57</v>
      </c>
      <c r="R22" s="8">
        <f t="shared" si="1"/>
        <v>3</v>
      </c>
      <c r="S22" s="10" t="str">
        <f t="shared" si="2"/>
        <v>Achieved</v>
      </c>
    </row>
    <row r="23" spans="1:19" x14ac:dyDescent="0.45">
      <c r="A23" s="9" t="s">
        <v>19</v>
      </c>
      <c r="B23" s="8" t="s">
        <v>92</v>
      </c>
      <c r="C23" s="10" t="s">
        <v>380</v>
      </c>
      <c r="D23" s="8" t="str" cm="1">
        <f t="array" ref="D23">_xlfn.IFS(
  OR(C23="AR", C23="VK", C23="MS", C23="PT", C23="MM", C23="PP"), "CENTRAL",
  OR(C23="SS", C23="GC", C23="SM", C23="AY", C23="AG"), "NORTH",
  OR(C23="DP", C23="PG", C23="KD", C23="DS", C23="SP"), "WEST-I",
  OR(C23="MP", C23="SK", C23="NA", C23="OD"), "WEST-II",
  OR(C23="ND", C23="AM", C23="JK"), "EAST",
  TRUE, "UNKNOWN"
)</f>
        <v>WEST-I</v>
      </c>
      <c r="E23" s="8" t="s">
        <v>93</v>
      </c>
      <c r="F23" s="8" t="s">
        <v>94</v>
      </c>
      <c r="G23" s="8" t="s">
        <v>95</v>
      </c>
      <c r="H23" s="8" t="s">
        <v>96</v>
      </c>
      <c r="I23" s="37">
        <v>45765</v>
      </c>
      <c r="J23" s="37">
        <v>45767</v>
      </c>
      <c r="K23" s="10" t="s">
        <v>87</v>
      </c>
      <c r="L23" s="10" t="s">
        <v>47</v>
      </c>
      <c r="M23" s="13">
        <v>1383</v>
      </c>
      <c r="N23" s="37">
        <v>45770</v>
      </c>
      <c r="O23" s="8">
        <v>0</v>
      </c>
      <c r="P23" s="12">
        <f t="shared" si="0"/>
        <v>2</v>
      </c>
      <c r="Q23" s="10" t="s">
        <v>28</v>
      </c>
      <c r="R23" s="8">
        <f t="shared" si="1"/>
        <v>5</v>
      </c>
      <c r="S23" s="10" t="str">
        <f t="shared" si="2"/>
        <v>Achieved</v>
      </c>
    </row>
    <row r="24" spans="1:19" x14ac:dyDescent="0.45">
      <c r="A24" s="9" t="s">
        <v>19</v>
      </c>
      <c r="B24" s="8" t="s">
        <v>97</v>
      </c>
      <c r="C24" s="10" t="s">
        <v>99</v>
      </c>
      <c r="D24" s="8" t="str" cm="1">
        <f t="array" ref="D24">_xlfn.IFS(
  OR(C24="AR", C24="VK", C24="MS", C24="PT", C24="MM", C24="PP"), "CENTRAL",
  OR(C24="SS", C24="GC", C24="SM", C24="AY", C24="AG"), "NORTH",
  OR(C24="DP", C24="PG", C24="KD", C24="DS", C24="SP"), "WEST-I",
  OR(C24="MP", C24="SK", C24="NA", C24="OD"), "WEST-II",
  OR(C24="ND", C24="AM", C24="JK"), "EAST",
  TRUE, "UNKNOWN"
)</f>
        <v>EAST</v>
      </c>
      <c r="E24" s="10" t="s">
        <v>100</v>
      </c>
      <c r="F24" s="8" t="s">
        <v>98</v>
      </c>
      <c r="G24" s="8" t="s">
        <v>32</v>
      </c>
      <c r="H24" s="8" t="s">
        <v>101</v>
      </c>
      <c r="I24" s="37">
        <v>45758</v>
      </c>
      <c r="J24" s="37">
        <v>45763</v>
      </c>
      <c r="K24" s="10" t="s">
        <v>34</v>
      </c>
      <c r="L24" s="10" t="s">
        <v>50</v>
      </c>
      <c r="M24" s="13">
        <v>36.340000000000003</v>
      </c>
      <c r="N24" s="37">
        <v>45763</v>
      </c>
      <c r="O24" s="8">
        <v>0</v>
      </c>
      <c r="P24" s="12">
        <f t="shared" si="0"/>
        <v>5</v>
      </c>
      <c r="Q24" s="10" t="s">
        <v>57</v>
      </c>
      <c r="R24" s="8">
        <f t="shared" si="1"/>
        <v>3</v>
      </c>
      <c r="S24" s="10" t="str">
        <f t="shared" si="2"/>
        <v>Not Achieved</v>
      </c>
    </row>
    <row r="25" spans="1:19" x14ac:dyDescent="0.45">
      <c r="A25" s="9" t="s">
        <v>19</v>
      </c>
      <c r="B25" s="8" t="s">
        <v>97</v>
      </c>
      <c r="C25" s="10" t="s">
        <v>99</v>
      </c>
      <c r="D25" s="8" t="str" cm="1">
        <f t="array" ref="D25">_xlfn.IFS(
  OR(C25="AR", C25="VK", C25="MS", C25="PT", C25="MM", C25="PP"), "CENTRAL",
  OR(C25="SS", C25="GC", C25="SM", C25="AY", C25="AG"), "NORTH",
  OR(C25="DP", C25="PG", C25="KD", C25="DS", C25="SP"), "WEST-I",
  OR(C25="MP", C25="SK", C25="NA", C25="OD"), "WEST-II",
  OR(C25="ND", C25="AM", C25="JK"), "EAST",
  TRUE, "UNKNOWN"
)</f>
        <v>EAST</v>
      </c>
      <c r="E25" s="10" t="s">
        <v>100</v>
      </c>
      <c r="F25" s="8" t="s">
        <v>102</v>
      </c>
      <c r="G25" s="8" t="s">
        <v>32</v>
      </c>
      <c r="H25" s="8" t="s">
        <v>101</v>
      </c>
      <c r="I25" s="37">
        <v>45758</v>
      </c>
      <c r="J25" s="37">
        <v>45763</v>
      </c>
      <c r="K25" s="10" t="s">
        <v>34</v>
      </c>
      <c r="L25" s="10" t="s">
        <v>50</v>
      </c>
      <c r="M25" s="13">
        <v>322.87</v>
      </c>
      <c r="N25" s="37">
        <v>45763</v>
      </c>
      <c r="O25" s="8">
        <v>0</v>
      </c>
      <c r="P25" s="12">
        <f t="shared" si="0"/>
        <v>5</v>
      </c>
      <c r="Q25" s="10" t="s">
        <v>28</v>
      </c>
      <c r="R25" s="8">
        <f t="shared" si="1"/>
        <v>5</v>
      </c>
      <c r="S25" s="10" t="str">
        <f t="shared" si="2"/>
        <v>Achieved</v>
      </c>
    </row>
    <row r="26" spans="1:19" x14ac:dyDescent="0.45">
      <c r="A26" s="9" t="s">
        <v>19</v>
      </c>
      <c r="B26" s="8" t="s">
        <v>103</v>
      </c>
      <c r="C26" s="10" t="s">
        <v>61</v>
      </c>
      <c r="D26" s="8" t="str" cm="1">
        <f t="array" ref="D26">_xlfn.IFS(
  OR(C26="AR", C26="VK", C26="MS", C26="PT", C26="MM", C26="PP"), "CENTRAL",
  OR(C26="SS", C26="GC", C26="SM", C26="AY", C26="AG"), "NORTH",
  OR(C26="DP", C26="PG", C26="KD", C26="DS", C26="SP"), "WEST-I",
  OR(C26="MP", C26="SK", C26="NA", C26="OD"), "WEST-II",
  OR(C26="ND", C26="AM", C26="JK"), "EAST",
  TRUE, "UNKNOWN"
)</f>
        <v>NORTH</v>
      </c>
      <c r="E26" s="8" t="s">
        <v>104</v>
      </c>
      <c r="F26" s="8" t="s">
        <v>106</v>
      </c>
      <c r="G26" s="8" t="s">
        <v>32</v>
      </c>
      <c r="H26" s="8" t="s">
        <v>105</v>
      </c>
      <c r="I26" s="37">
        <v>45761</v>
      </c>
      <c r="J26" s="37">
        <v>45764</v>
      </c>
      <c r="K26" s="10" t="s">
        <v>26</v>
      </c>
      <c r="L26" s="10" t="s">
        <v>27</v>
      </c>
      <c r="M26" s="13">
        <v>544.79</v>
      </c>
      <c r="N26" s="37">
        <v>45764</v>
      </c>
      <c r="O26" s="8">
        <v>0</v>
      </c>
      <c r="P26" s="12">
        <f t="shared" si="0"/>
        <v>3</v>
      </c>
      <c r="Q26" s="10" t="s">
        <v>82</v>
      </c>
      <c r="R26" s="8">
        <f t="shared" si="1"/>
        <v>7</v>
      </c>
      <c r="S26" s="10" t="str">
        <f t="shared" si="2"/>
        <v>Achieved</v>
      </c>
    </row>
    <row r="27" spans="1:19" x14ac:dyDescent="0.45">
      <c r="A27" s="9" t="s">
        <v>19</v>
      </c>
      <c r="B27" s="8" t="s">
        <v>107</v>
      </c>
      <c r="C27" s="10" t="s">
        <v>108</v>
      </c>
      <c r="D27" s="8" t="str" cm="1">
        <f t="array" ref="D27">_xlfn.IFS(
  OR(C27="AR", C27="VK", C27="MS", C27="PT", C27="MM", C27="PP"), "CENTRAL",
  OR(C27="SS", C27="GC", C27="SM", C27="AY", C27="AG"), "NORTH",
  OR(C27="DP", C27="PG", C27="KD", C27="DS", C27="SP"), "WEST-I",
  OR(C27="MP", C27="SK", C27="NA", C27="OD"), "WEST-II",
  OR(C27="ND", C27="AM", C27="JK"), "EAST",
  TRUE, "UNKNOWN"
)</f>
        <v>EAST</v>
      </c>
      <c r="E27" s="10" t="s">
        <v>110</v>
      </c>
      <c r="F27" s="10" t="s">
        <v>109</v>
      </c>
      <c r="G27" s="8" t="s">
        <v>32</v>
      </c>
      <c r="H27" s="8" t="s">
        <v>111</v>
      </c>
      <c r="I27" s="37">
        <v>45762</v>
      </c>
      <c r="J27" s="37">
        <v>45765</v>
      </c>
      <c r="K27" s="10" t="s">
        <v>112</v>
      </c>
      <c r="L27" s="10" t="s">
        <v>35</v>
      </c>
      <c r="M27" s="13">
        <v>33.409999999999997</v>
      </c>
      <c r="N27" s="37">
        <v>45765</v>
      </c>
      <c r="O27" s="8">
        <v>0</v>
      </c>
      <c r="P27" s="12">
        <f t="shared" si="0"/>
        <v>3</v>
      </c>
      <c r="Q27" s="10" t="s">
        <v>57</v>
      </c>
      <c r="R27" s="8">
        <f t="shared" si="1"/>
        <v>3</v>
      </c>
      <c r="S27" s="10" t="str">
        <f t="shared" si="2"/>
        <v>Achieved</v>
      </c>
    </row>
    <row r="28" spans="1:19" x14ac:dyDescent="0.45">
      <c r="A28" s="9" t="s">
        <v>19</v>
      </c>
      <c r="B28" s="8" t="s">
        <v>107</v>
      </c>
      <c r="C28" s="10" t="s">
        <v>108</v>
      </c>
      <c r="D28" s="8" t="str" cm="1">
        <f t="array" ref="D28">_xlfn.IFS(
  OR(C28="AR", C28="VK", C28="MS", C28="PT", C28="MM", C28="PP"), "CENTRAL",
  OR(C28="SS", C28="GC", C28="SM", C28="AY", C28="AG"), "NORTH",
  OR(C28="DP", C28="PG", C28="KD", C28="DS", C28="SP"), "WEST-I",
  OR(C28="MP", C28="SK", C28="NA", C28="OD"), "WEST-II",
  OR(C28="ND", C28="AM", C28="JK"), "EAST",
  TRUE, "UNKNOWN"
)</f>
        <v>EAST</v>
      </c>
      <c r="E28" s="10" t="s">
        <v>110</v>
      </c>
      <c r="F28" s="10" t="s">
        <v>113</v>
      </c>
      <c r="G28" s="8" t="s">
        <v>32</v>
      </c>
      <c r="H28" s="8" t="s">
        <v>111</v>
      </c>
      <c r="I28" s="37">
        <v>45762</v>
      </c>
      <c r="J28" s="37">
        <v>45765</v>
      </c>
      <c r="K28" s="10" t="s">
        <v>112</v>
      </c>
      <c r="L28" s="10" t="s">
        <v>35</v>
      </c>
      <c r="M28" s="13">
        <v>54.74</v>
      </c>
      <c r="N28" s="37">
        <v>45765</v>
      </c>
      <c r="O28" s="8">
        <v>0</v>
      </c>
      <c r="P28" s="12">
        <f t="shared" si="0"/>
        <v>3</v>
      </c>
      <c r="Q28" s="10" t="s">
        <v>57</v>
      </c>
      <c r="R28" s="8">
        <f t="shared" si="1"/>
        <v>3</v>
      </c>
      <c r="S28" s="10" t="str">
        <f t="shared" si="2"/>
        <v>Achieved</v>
      </c>
    </row>
    <row r="29" spans="1:19" x14ac:dyDescent="0.45">
      <c r="A29" s="9" t="s">
        <v>19</v>
      </c>
      <c r="B29" s="8" t="s">
        <v>107</v>
      </c>
      <c r="C29" s="10" t="s">
        <v>108</v>
      </c>
      <c r="D29" s="8" t="str" cm="1">
        <f t="array" ref="D29">_xlfn.IFS(
  OR(C29="AR", C29="VK", C29="MS", C29="PT", C29="MM", C29="PP"), "CENTRAL",
  OR(C29="SS", C29="GC", C29="SM", C29="AY", C29="AG"), "NORTH",
  OR(C29="DP", C29="PG", C29="KD", C29="DS", C29="SP"), "WEST-I",
  OR(C29="MP", C29="SK", C29="NA", C29="OD"), "WEST-II",
  OR(C29="ND", C29="AM", C29="JK"), "EAST",
  TRUE, "UNKNOWN"
)</f>
        <v>EAST</v>
      </c>
      <c r="E29" s="10" t="s">
        <v>110</v>
      </c>
      <c r="F29" s="10" t="s">
        <v>114</v>
      </c>
      <c r="G29" s="8" t="s">
        <v>32</v>
      </c>
      <c r="H29" s="8" t="s">
        <v>111</v>
      </c>
      <c r="I29" s="37">
        <v>45762</v>
      </c>
      <c r="J29" s="37">
        <v>45765</v>
      </c>
      <c r="K29" s="10" t="s">
        <v>112</v>
      </c>
      <c r="L29" s="10" t="s">
        <v>35</v>
      </c>
      <c r="M29" s="13">
        <v>41.35</v>
      </c>
      <c r="N29" s="37">
        <v>45765</v>
      </c>
      <c r="O29" s="8">
        <v>0</v>
      </c>
      <c r="P29" s="12">
        <f t="shared" si="0"/>
        <v>3</v>
      </c>
      <c r="Q29" s="10" t="s">
        <v>57</v>
      </c>
      <c r="R29" s="8">
        <f t="shared" si="1"/>
        <v>3</v>
      </c>
      <c r="S29" s="10" t="str">
        <f t="shared" si="2"/>
        <v>Achieved</v>
      </c>
    </row>
    <row r="30" spans="1:19" x14ac:dyDescent="0.45">
      <c r="A30" s="9" t="s">
        <v>19</v>
      </c>
      <c r="B30" s="8" t="s">
        <v>115</v>
      </c>
      <c r="C30" s="10" t="s">
        <v>380</v>
      </c>
      <c r="D30" s="8" t="str" cm="1">
        <f t="array" ref="D30">_xlfn.IFS(
  OR(C30="AR", C30="VK", C30="MS", C30="PT", C30="MM", C30="PP"), "CENTRAL",
  OR(C30="SS", C30="GC", C30="SM", C30="AY", C30="AG"), "NORTH",
  OR(C30="DP", C30="PG", C30="KD", C30="DS", C30="SP"), "WEST-I",
  OR(C30="MP", C30="SK", C30="NA", C30="OD"), "WEST-II",
  OR(C30="ND", C30="AM", C30="JK"), "EAST",
  TRUE, "UNKNOWN"
)</f>
        <v>WEST-I</v>
      </c>
      <c r="E30" s="10" t="s">
        <v>93</v>
      </c>
      <c r="F30" s="8" t="s">
        <v>1893</v>
      </c>
      <c r="G30" s="8" t="s">
        <v>95</v>
      </c>
      <c r="H30" s="8" t="s">
        <v>96</v>
      </c>
      <c r="I30" s="37">
        <v>45765</v>
      </c>
      <c r="J30" s="37">
        <v>45766</v>
      </c>
      <c r="K30" s="10" t="s">
        <v>87</v>
      </c>
      <c r="L30" s="10" t="s">
        <v>47</v>
      </c>
      <c r="M30" s="13">
        <v>1666</v>
      </c>
      <c r="O30" s="8">
        <v>0</v>
      </c>
      <c r="P30" s="12">
        <f t="shared" si="0"/>
        <v>1</v>
      </c>
      <c r="Q30" s="10" t="s">
        <v>28</v>
      </c>
      <c r="R30" s="8">
        <f t="shared" si="1"/>
        <v>5</v>
      </c>
      <c r="S30" s="10" t="str">
        <f t="shared" si="2"/>
        <v>Achieved</v>
      </c>
    </row>
    <row r="31" spans="1:19" x14ac:dyDescent="0.45">
      <c r="A31" s="9" t="s">
        <v>19</v>
      </c>
      <c r="B31" s="8" t="s">
        <v>115</v>
      </c>
      <c r="C31" s="10" t="s">
        <v>380</v>
      </c>
      <c r="D31" s="8" t="str" cm="1">
        <f t="array" ref="D31">_xlfn.IFS(
  OR(C31="AR", C31="VK", C31="MS", C31="PT", C31="MM", C31="PP"), "CENTRAL",
  OR(C31="SS", C31="GC", C31="SM", C31="AY", C31="AG"), "NORTH",
  OR(C31="DP", C31="PG", C31="KD", C31="DS", C31="SP"), "WEST-I",
  OR(C31="MP", C31="SK", C31="NA", C31="OD"), "WEST-II",
  OR(C31="ND", C31="AM", C31="JK"), "EAST",
  TRUE, "UNKNOWN"
)</f>
        <v>WEST-I</v>
      </c>
      <c r="E31" s="10" t="s">
        <v>93</v>
      </c>
      <c r="F31" s="8" t="s">
        <v>1894</v>
      </c>
      <c r="G31" s="8" t="s">
        <v>95</v>
      </c>
      <c r="H31" s="8" t="s">
        <v>96</v>
      </c>
      <c r="I31" s="37">
        <v>45765</v>
      </c>
      <c r="J31" s="37">
        <v>45766</v>
      </c>
      <c r="K31" s="10" t="s">
        <v>87</v>
      </c>
      <c r="L31" s="10" t="s">
        <v>47</v>
      </c>
      <c r="M31" s="13">
        <v>2212</v>
      </c>
      <c r="O31" s="8">
        <v>0</v>
      </c>
      <c r="P31" s="12">
        <f t="shared" si="0"/>
        <v>1</v>
      </c>
      <c r="Q31" s="10" t="s">
        <v>28</v>
      </c>
      <c r="R31" s="8">
        <f t="shared" si="1"/>
        <v>5</v>
      </c>
      <c r="S31" s="10" t="str">
        <f t="shared" si="2"/>
        <v>Achieved</v>
      </c>
    </row>
    <row r="32" spans="1:19" x14ac:dyDescent="0.45">
      <c r="A32" s="9" t="s">
        <v>19</v>
      </c>
      <c r="B32" s="8" t="s">
        <v>115</v>
      </c>
      <c r="C32" s="10" t="s">
        <v>380</v>
      </c>
      <c r="D32" s="8" t="str" cm="1">
        <f t="array" ref="D32">_xlfn.IFS(
  OR(C32="AR", C32="VK", C32="MS", C32="PT", C32="MM", C32="PP"), "CENTRAL",
  OR(C32="SS", C32="GC", C32="SM", C32="AY", C32="AG"), "NORTH",
  OR(C32="DP", C32="PG", C32="KD", C32="DS", C32="SP"), "WEST-I",
  OR(C32="MP", C32="SK", C32="NA", C32="OD"), "WEST-II",
  OR(C32="ND", C32="AM", C32="JK"), "EAST",
  TRUE, "UNKNOWN"
)</f>
        <v>WEST-I</v>
      </c>
      <c r="E32" s="10" t="s">
        <v>93</v>
      </c>
      <c r="F32" s="8" t="s">
        <v>1895</v>
      </c>
      <c r="G32" s="8" t="s">
        <v>95</v>
      </c>
      <c r="H32" s="8" t="s">
        <v>96</v>
      </c>
      <c r="I32" s="37">
        <v>45765</v>
      </c>
      <c r="J32" s="37">
        <v>45767</v>
      </c>
      <c r="K32" s="10" t="s">
        <v>87</v>
      </c>
      <c r="L32" s="10" t="s">
        <v>47</v>
      </c>
      <c r="M32" s="13">
        <v>1383</v>
      </c>
      <c r="N32" s="37">
        <v>45769</v>
      </c>
      <c r="O32" s="8">
        <v>0</v>
      </c>
      <c r="P32" s="12">
        <f t="shared" si="0"/>
        <v>2</v>
      </c>
      <c r="Q32" s="10" t="s">
        <v>28</v>
      </c>
      <c r="R32" s="8">
        <f t="shared" si="1"/>
        <v>5</v>
      </c>
      <c r="S32" s="10" t="str">
        <f t="shared" si="2"/>
        <v>Achieved</v>
      </c>
    </row>
    <row r="33" spans="1:19" x14ac:dyDescent="0.45">
      <c r="A33" s="9" t="s">
        <v>19</v>
      </c>
      <c r="B33" s="8" t="s">
        <v>118</v>
      </c>
      <c r="C33" s="10" t="s">
        <v>30</v>
      </c>
      <c r="D33" s="8" t="str" cm="1">
        <f t="array" ref="D33">_xlfn.IFS(
  OR(C33="AR", C33="VK", C33="MS", C33="PT", C33="MM", C33="PP"), "CENTRAL",
  OR(C33="SS", C33="GC", C33="SM", C33="AY", C33="AG"), "NORTH",
  OR(C33="DP", C33="PG", C33="KD", C33="DS", C33="SP"), "WEST-I",
  OR(C33="MP", C33="SK", C33="NA", C33="OD"), "WEST-II",
  OR(C33="ND", C33="AM", C33="JK"), "EAST",
  TRUE, "UNKNOWN"
)</f>
        <v>CENTRAL</v>
      </c>
      <c r="E33" s="10" t="s">
        <v>119</v>
      </c>
      <c r="F33" s="8" t="s">
        <v>121</v>
      </c>
      <c r="G33" s="8" t="s">
        <v>32</v>
      </c>
      <c r="H33" s="8" t="s">
        <v>120</v>
      </c>
      <c r="I33" s="37">
        <v>45765</v>
      </c>
      <c r="J33" s="37">
        <v>45768</v>
      </c>
      <c r="K33" s="10" t="s">
        <v>49</v>
      </c>
      <c r="L33" s="10" t="s">
        <v>50</v>
      </c>
      <c r="M33" s="13">
        <v>332.66</v>
      </c>
      <c r="O33" s="8">
        <v>0</v>
      </c>
      <c r="P33" s="12">
        <f t="shared" si="0"/>
        <v>3</v>
      </c>
      <c r="Q33" s="10" t="s">
        <v>28</v>
      </c>
      <c r="R33" s="8">
        <f t="shared" si="1"/>
        <v>5</v>
      </c>
      <c r="S33" s="10" t="str">
        <f t="shared" si="2"/>
        <v>Achieved</v>
      </c>
    </row>
    <row r="34" spans="1:19" x14ac:dyDescent="0.45">
      <c r="A34" s="9" t="s">
        <v>19</v>
      </c>
      <c r="B34" s="8" t="s">
        <v>122</v>
      </c>
      <c r="C34" s="10" t="s">
        <v>61</v>
      </c>
      <c r="D34" s="8" t="str" cm="1">
        <f t="array" ref="D34">_xlfn.IFS(
  OR(C34="AR", C34="VK", C34="MS", C34="PT", C34="MM", C34="PP"), "CENTRAL",
  OR(C34="SS", C34="GC", C34="SM", C34="AY", C34="AG"), "NORTH",
  OR(C34="DP", C34="PG", C34="KD", C34="DS", C34="SP"), "WEST-I",
  OR(C34="MP", C34="SK", C34="NA", C34="OD"), "WEST-II",
  OR(C34="ND", C34="AM", C34="JK"), "EAST",
  TRUE, "UNKNOWN"
)</f>
        <v>NORTH</v>
      </c>
      <c r="E34" s="10" t="s">
        <v>123</v>
      </c>
      <c r="F34" s="8" t="s">
        <v>124</v>
      </c>
      <c r="G34" s="8" t="s">
        <v>32</v>
      </c>
      <c r="H34" s="8" t="s">
        <v>125</v>
      </c>
      <c r="I34" s="37">
        <v>45763</v>
      </c>
      <c r="J34" s="37">
        <v>45768</v>
      </c>
      <c r="K34" s="10" t="s">
        <v>81</v>
      </c>
      <c r="L34" s="10" t="s">
        <v>50</v>
      </c>
      <c r="M34" s="13">
        <v>309.75</v>
      </c>
      <c r="N34" s="37">
        <v>45768</v>
      </c>
      <c r="O34" s="8">
        <v>0</v>
      </c>
      <c r="P34" s="12">
        <f t="shared" si="0"/>
        <v>5</v>
      </c>
      <c r="Q34" s="10" t="s">
        <v>28</v>
      </c>
      <c r="R34" s="8">
        <f t="shared" si="1"/>
        <v>5</v>
      </c>
      <c r="S34" s="10" t="str">
        <f t="shared" si="2"/>
        <v>Achieved</v>
      </c>
    </row>
    <row r="35" spans="1:19" x14ac:dyDescent="0.45">
      <c r="A35" s="9" t="s">
        <v>19</v>
      </c>
      <c r="B35" s="8" t="s">
        <v>130</v>
      </c>
      <c r="C35" s="10" t="s">
        <v>61</v>
      </c>
      <c r="D35" s="8" t="str" cm="1">
        <f t="array" ref="D35">_xlfn.IFS(
  OR(C35="AR", C35="VK", C35="MS", C35="PT", C35="MM", C35="PP"), "CENTRAL",
  OR(C35="SS", C35="GC", C35="SM", C35="AY", C35="AG"), "NORTH",
  OR(C35="DP", C35="PG", C35="KD", C35="DS", C35="SP"), "WEST-I",
  OR(C35="MP", C35="SK", C35="NA", C35="OD"), "WEST-II",
  OR(C35="ND", C35="AM", C35="JK"), "EAST",
  TRUE, "UNKNOWN"
)</f>
        <v>NORTH</v>
      </c>
      <c r="E35" s="10" t="s">
        <v>126</v>
      </c>
      <c r="F35" s="8" t="s">
        <v>127</v>
      </c>
      <c r="G35" s="8" t="s">
        <v>128</v>
      </c>
      <c r="H35" s="8" t="s">
        <v>129</v>
      </c>
      <c r="I35" s="37">
        <v>45763</v>
      </c>
      <c r="J35" s="37">
        <v>45769</v>
      </c>
      <c r="K35" s="10" t="s">
        <v>41</v>
      </c>
      <c r="L35" s="10" t="s">
        <v>50</v>
      </c>
      <c r="M35" s="13">
        <v>267.32</v>
      </c>
      <c r="O35" s="8">
        <v>0</v>
      </c>
      <c r="P35" s="12">
        <f t="shared" si="0"/>
        <v>6</v>
      </c>
      <c r="Q35" s="10" t="s">
        <v>28</v>
      </c>
      <c r="R35" s="8">
        <f t="shared" si="1"/>
        <v>5</v>
      </c>
      <c r="S35" s="10" t="str">
        <f t="shared" si="2"/>
        <v>Not Achieved</v>
      </c>
    </row>
    <row r="36" spans="1:19" x14ac:dyDescent="0.45">
      <c r="A36" s="9" t="s">
        <v>19</v>
      </c>
      <c r="B36" s="8" t="s">
        <v>131</v>
      </c>
      <c r="C36" s="10" t="s">
        <v>30</v>
      </c>
      <c r="D36" s="8" t="str" cm="1">
        <f t="array" ref="D36">_xlfn.IFS(
  OR(C36="AR", C36="VK", C36="MS", C36="PT", C36="MM", C36="PP"), "CENTRAL",
  OR(C36="SS", C36="GC", C36="SM", C36="AY", C36="AG"), "NORTH",
  OR(C36="DP", C36="PG", C36="KD", C36="DS", C36="SP"), "WEST-I",
  OR(C36="MP", C36="SK", C36="NA", C36="OD"), "WEST-II",
  OR(C36="ND", C36="AM", C36="JK"), "EAST",
  TRUE, "UNKNOWN"
)</f>
        <v>CENTRAL</v>
      </c>
      <c r="E36" s="10" t="s">
        <v>132</v>
      </c>
      <c r="F36" s="8" t="s">
        <v>121</v>
      </c>
      <c r="G36" s="8" t="s">
        <v>32</v>
      </c>
      <c r="H36" s="8" t="s">
        <v>133</v>
      </c>
      <c r="I36" s="37">
        <v>45769</v>
      </c>
      <c r="J36" s="37">
        <v>45771</v>
      </c>
      <c r="K36" s="10" t="s">
        <v>134</v>
      </c>
      <c r="L36" s="10" t="s">
        <v>47</v>
      </c>
      <c r="M36" s="13">
        <v>60.74</v>
      </c>
      <c r="N36" s="37">
        <v>45770</v>
      </c>
      <c r="O36" s="8">
        <v>0</v>
      </c>
      <c r="P36" s="12">
        <f t="shared" si="0"/>
        <v>2</v>
      </c>
      <c r="Q36" s="10" t="s">
        <v>28</v>
      </c>
      <c r="R36" s="8">
        <f t="shared" si="1"/>
        <v>5</v>
      </c>
      <c r="S36" s="10" t="str">
        <f t="shared" si="2"/>
        <v>Achieved</v>
      </c>
    </row>
    <row r="37" spans="1:19" x14ac:dyDescent="0.45">
      <c r="A37" s="9" t="s">
        <v>19</v>
      </c>
      <c r="B37" s="8" t="s">
        <v>135</v>
      </c>
      <c r="C37" s="10" t="s">
        <v>136</v>
      </c>
      <c r="D37" s="8" t="str" cm="1">
        <f t="array" ref="D37">_xlfn.IFS(
  OR(C37="AR", C37="VK", C37="MS", C37="PT", C37="MM", C37="PP"), "CENTRAL",
  OR(C37="SS", C37="GC", C37="SM", C37="AY", C37="AG"), "NORTH",
  OR(C37="DP", C37="PG", C37="KD", C37="DS", C37="SP"), "WEST-I",
  OR(C37="MP", C37="SK", C37="NA", C37="OD"), "WEST-II",
  OR(C37="ND", C37="AM", C37="JK"), "EAST",
  TRUE, "UNKNOWN"
)</f>
        <v>WEST-II</v>
      </c>
      <c r="E37" s="10" t="s">
        <v>137</v>
      </c>
      <c r="F37" s="8" t="s">
        <v>138</v>
      </c>
      <c r="G37" s="8" t="s">
        <v>139</v>
      </c>
      <c r="H37" s="8" t="s">
        <v>140</v>
      </c>
      <c r="I37" s="37">
        <v>45764</v>
      </c>
      <c r="J37" s="37">
        <v>45770</v>
      </c>
      <c r="K37" s="10" t="s">
        <v>41</v>
      </c>
      <c r="L37" s="10" t="s">
        <v>35</v>
      </c>
      <c r="M37" s="13">
        <v>148.58000000000001</v>
      </c>
      <c r="N37" s="37">
        <v>45770</v>
      </c>
      <c r="O37" s="8">
        <v>0</v>
      </c>
      <c r="P37" s="12">
        <f t="shared" si="0"/>
        <v>6</v>
      </c>
      <c r="Q37" s="10" t="s">
        <v>28</v>
      </c>
      <c r="R37" s="8">
        <f t="shared" si="1"/>
        <v>5</v>
      </c>
      <c r="S37" s="10" t="str">
        <f t="shared" si="2"/>
        <v>Not Achieved</v>
      </c>
    </row>
    <row r="38" spans="1:19" x14ac:dyDescent="0.45">
      <c r="A38" s="9" t="s">
        <v>19</v>
      </c>
      <c r="B38" s="8" t="s">
        <v>135</v>
      </c>
      <c r="C38" s="10" t="s">
        <v>136</v>
      </c>
      <c r="D38" s="8" t="str" cm="1">
        <f t="array" ref="D38">_xlfn.IFS(
  OR(C38="AR", C38="VK", C38="MS", C38="PT", C38="MM", C38="PP"), "CENTRAL",
  OR(C38="SS", C38="GC", C38="SM", C38="AY", C38="AG"), "NORTH",
  OR(C38="DP", C38="PG", C38="KD", C38="DS", C38="SP"), "WEST-I",
  OR(C38="MP", C38="SK", C38="NA", C38="OD"), "WEST-II",
  OR(C38="ND", C38="AM", C38="JK"), "EAST",
  TRUE, "UNKNOWN"
)</f>
        <v>WEST-II</v>
      </c>
      <c r="E38" s="10" t="s">
        <v>137</v>
      </c>
      <c r="F38" s="8" t="s">
        <v>141</v>
      </c>
      <c r="G38" s="8" t="s">
        <v>139</v>
      </c>
      <c r="H38" s="8" t="s">
        <v>140</v>
      </c>
      <c r="I38" s="37">
        <v>45764</v>
      </c>
      <c r="J38" s="37">
        <v>45770</v>
      </c>
      <c r="K38" s="10" t="s">
        <v>41</v>
      </c>
      <c r="L38" s="10" t="s">
        <v>35</v>
      </c>
      <c r="M38" s="13">
        <v>225.15</v>
      </c>
      <c r="N38" s="37">
        <v>45770</v>
      </c>
      <c r="O38" s="8">
        <v>0</v>
      </c>
      <c r="P38" s="12">
        <f t="shared" si="0"/>
        <v>6</v>
      </c>
      <c r="Q38" s="10" t="s">
        <v>28</v>
      </c>
      <c r="R38" s="8">
        <f t="shared" si="1"/>
        <v>5</v>
      </c>
      <c r="S38" s="10" t="str">
        <f t="shared" si="2"/>
        <v>Not Achieved</v>
      </c>
    </row>
    <row r="39" spans="1:19" x14ac:dyDescent="0.45">
      <c r="A39" s="9" t="s">
        <v>19</v>
      </c>
      <c r="B39" s="8" t="s">
        <v>142</v>
      </c>
      <c r="C39" s="10" t="s">
        <v>380</v>
      </c>
      <c r="D39" s="8" t="str" cm="1">
        <f t="array" ref="D39">_xlfn.IFS(
  OR(C39="AR", C39="VK", C39="MS", C39="PT", C39="MM", C39="PP"), "CENTRAL",
  OR(C39="SS", C39="GC", C39="SM", C39="AY", C39="AG"), "NORTH",
  OR(C39="DP", C39="PG", C39="KD", C39="DS", C39="SP"), "WEST-I",
  OR(C39="MP", C39="SK", C39="NA", C39="OD"), "WEST-II",
  OR(C39="ND", C39="AM", C39="JK"), "EAST",
  TRUE, "UNKNOWN"
)</f>
        <v>WEST-I</v>
      </c>
      <c r="E39" s="10" t="s">
        <v>143</v>
      </c>
      <c r="F39" s="8" t="s">
        <v>1905</v>
      </c>
      <c r="G39" s="8" t="s">
        <v>145</v>
      </c>
      <c r="H39" s="8" t="s">
        <v>146</v>
      </c>
      <c r="I39" s="37">
        <v>45768</v>
      </c>
      <c r="J39" s="37">
        <v>45771</v>
      </c>
      <c r="K39" s="10" t="s">
        <v>87</v>
      </c>
      <c r="L39" s="10" t="s">
        <v>47</v>
      </c>
      <c r="M39" s="13">
        <v>734</v>
      </c>
      <c r="O39" s="8">
        <v>0</v>
      </c>
      <c r="P39" s="12">
        <f t="shared" si="0"/>
        <v>3</v>
      </c>
      <c r="Q39" s="10" t="s">
        <v>82</v>
      </c>
      <c r="R39" s="8">
        <f t="shared" si="1"/>
        <v>7</v>
      </c>
      <c r="S39" s="10" t="str">
        <f t="shared" si="2"/>
        <v>Achieved</v>
      </c>
    </row>
    <row r="40" spans="1:19" x14ac:dyDescent="0.45">
      <c r="A40" s="9" t="s">
        <v>19</v>
      </c>
      <c r="B40" s="8" t="s">
        <v>147</v>
      </c>
      <c r="C40" s="10" t="s">
        <v>380</v>
      </c>
      <c r="D40" s="8" t="str" cm="1">
        <f t="array" ref="D40">_xlfn.IFS(
  OR(C40="AR", C40="VK", C40="MS", C40="PT", C40="MM", C40="PP"), "CENTRAL",
  OR(C40="SS", C40="GC", C40="SM", C40="AY", C40="AG"), "NORTH",
  OR(C40="DP", C40="PG", C40="KD", C40="DS", C40="SP"), "WEST-I",
  OR(C40="MP", C40="SK", C40="NA", C40="OD"), "WEST-II",
  OR(C40="ND", C40="AM", C40="JK"), "EAST",
  TRUE, "UNKNOWN"
)</f>
        <v>WEST-I</v>
      </c>
      <c r="E40" s="10" t="s">
        <v>143</v>
      </c>
      <c r="F40" s="8" t="s">
        <v>1906</v>
      </c>
      <c r="G40" s="8" t="s">
        <v>145</v>
      </c>
      <c r="H40" s="8" t="s">
        <v>146</v>
      </c>
      <c r="I40" s="37">
        <v>45768</v>
      </c>
      <c r="J40" s="37">
        <v>45771</v>
      </c>
      <c r="K40" s="10" t="s">
        <v>87</v>
      </c>
      <c r="L40" s="10" t="s">
        <v>47</v>
      </c>
      <c r="M40" s="13">
        <v>743</v>
      </c>
      <c r="O40" s="8">
        <v>0</v>
      </c>
      <c r="P40" s="12">
        <f t="shared" si="0"/>
        <v>3</v>
      </c>
      <c r="Q40" s="10" t="s">
        <v>82</v>
      </c>
      <c r="R40" s="8">
        <f t="shared" si="1"/>
        <v>7</v>
      </c>
      <c r="S40" s="10" t="str">
        <f t="shared" si="2"/>
        <v>Achieved</v>
      </c>
    </row>
    <row r="41" spans="1:19" x14ac:dyDescent="0.45">
      <c r="A41" s="9" t="s">
        <v>19</v>
      </c>
      <c r="B41" s="8" t="s">
        <v>149</v>
      </c>
      <c r="C41" s="10" t="s">
        <v>380</v>
      </c>
      <c r="D41" s="8" t="str" cm="1">
        <f t="array" ref="D41">_xlfn.IFS(
  OR(C41="AR", C41="VK", C41="MS", C41="PT", C41="MM", C41="PP"), "CENTRAL",
  OR(C41="SS", C41="GC", C41="SM", C41="AY", C41="AG"), "NORTH",
  OR(C41="DP", C41="PG", C41="KD", C41="DS", C41="SP"), "WEST-I",
  OR(C41="MP", C41="SK", C41="NA", C41="OD"), "WEST-II",
  OR(C41="ND", C41="AM", C41="JK"), "EAST",
  TRUE, "UNKNOWN"
)</f>
        <v>WEST-I</v>
      </c>
      <c r="E41" s="8" t="s">
        <v>93</v>
      </c>
      <c r="F41" s="8" t="s">
        <v>1894</v>
      </c>
      <c r="G41" s="8" t="s">
        <v>95</v>
      </c>
      <c r="H41" s="8" t="s">
        <v>96</v>
      </c>
      <c r="I41" s="37">
        <v>45765</v>
      </c>
      <c r="J41" s="37">
        <v>45766</v>
      </c>
      <c r="K41" s="10" t="s">
        <v>87</v>
      </c>
      <c r="L41" s="10" t="s">
        <v>47</v>
      </c>
      <c r="M41" s="13">
        <v>2212</v>
      </c>
      <c r="N41" s="37">
        <v>45770</v>
      </c>
      <c r="O41" s="8">
        <v>0</v>
      </c>
      <c r="P41" s="12">
        <f t="shared" si="0"/>
        <v>1</v>
      </c>
      <c r="Q41" s="8" t="s">
        <v>28</v>
      </c>
      <c r="R41" s="8">
        <f t="shared" si="1"/>
        <v>5</v>
      </c>
      <c r="S41" s="10" t="str">
        <f t="shared" si="2"/>
        <v>Achieved</v>
      </c>
    </row>
    <row r="42" spans="1:19" x14ac:dyDescent="0.45">
      <c r="A42" s="9" t="s">
        <v>19</v>
      </c>
      <c r="B42" s="8" t="s">
        <v>162</v>
      </c>
      <c r="C42" s="10" t="s">
        <v>61</v>
      </c>
      <c r="D42" s="8" t="str" cm="1">
        <f t="array" ref="D42">_xlfn.IFS(
  OR(C42="AR", C42="VK", C42="MS", C42="PT", C42="MM", C42="PP"), "CENTRAL",
  OR(C42="SS", C42="GC", C42="SM", C42="AY", C42="AG"), "NORTH",
  OR(C42="DP", C42="PG", C42="KD", C42="DS", C42="SP"), "WEST-I",
  OR(C42="MP", C42="SK", C42="NA", C42="OD"), "WEST-II",
  OR(C42="ND", C42="AM", C42="JK"), "EAST",
  TRUE, "UNKNOWN"
)</f>
        <v>NORTH</v>
      </c>
      <c r="E42" s="10" t="s">
        <v>163</v>
      </c>
      <c r="F42" s="8" t="s">
        <v>164</v>
      </c>
      <c r="G42" s="8" t="s">
        <v>165</v>
      </c>
      <c r="H42" s="8" t="s">
        <v>166</v>
      </c>
      <c r="I42" s="37">
        <v>45751</v>
      </c>
      <c r="J42" s="37">
        <v>45761</v>
      </c>
      <c r="K42" s="10" t="s">
        <v>41</v>
      </c>
      <c r="L42" s="10" t="s">
        <v>27</v>
      </c>
      <c r="M42" s="13">
        <v>179.36</v>
      </c>
      <c r="O42" s="8">
        <v>0</v>
      </c>
      <c r="P42" s="12">
        <f t="shared" si="0"/>
        <v>10</v>
      </c>
      <c r="Q42" s="8" t="s">
        <v>28</v>
      </c>
      <c r="R42" s="8">
        <f t="shared" si="1"/>
        <v>5</v>
      </c>
      <c r="S42" s="10" t="str">
        <f t="shared" si="2"/>
        <v>Not Achieved</v>
      </c>
    </row>
    <row r="43" spans="1:19" x14ac:dyDescent="0.45">
      <c r="A43" s="9" t="s">
        <v>19</v>
      </c>
      <c r="B43" s="8" t="s">
        <v>176</v>
      </c>
      <c r="C43" s="10" t="s">
        <v>156</v>
      </c>
      <c r="D43" s="8" t="str" cm="1">
        <f t="array" ref="D43">_xlfn.IFS(
  OR(C43="AR", C43="VK", C43="MS", C43="PT", C43="MM", C43="PP"), "CENTRAL",
  OR(C43="SS", C43="GC", C43="SM", C43="AY", C43="AG"), "NORTH",
  OR(C43="DP", C43="PG", C43="KD", C43="DS", C43="SP"), "WEST-I",
  OR(C43="MP", C43="SK", C43="NA", C43="OD"), "WEST-II",
  OR(C43="ND", C43="AM", C43="JK"), "EAST",
  TRUE, "UNKNOWN"
)</f>
        <v>CENTRAL</v>
      </c>
      <c r="E43" s="10" t="s">
        <v>177</v>
      </c>
      <c r="F43" s="8" t="s">
        <v>23</v>
      </c>
      <c r="G43" s="8" t="s">
        <v>85</v>
      </c>
      <c r="H43" s="8" t="s">
        <v>178</v>
      </c>
      <c r="I43" s="37">
        <v>45769</v>
      </c>
      <c r="J43" s="37">
        <v>45771</v>
      </c>
      <c r="K43" s="10" t="s">
        <v>179</v>
      </c>
      <c r="L43" s="10" t="s">
        <v>47</v>
      </c>
      <c r="M43" s="13">
        <v>996.27</v>
      </c>
      <c r="N43" s="37">
        <v>45772</v>
      </c>
      <c r="O43" s="8">
        <v>0</v>
      </c>
      <c r="P43" s="12">
        <f t="shared" si="0"/>
        <v>2</v>
      </c>
      <c r="Q43" s="10" t="s">
        <v>28</v>
      </c>
      <c r="R43" s="8">
        <f t="shared" si="1"/>
        <v>5</v>
      </c>
      <c r="S43" s="10" t="str">
        <f t="shared" si="2"/>
        <v>Achieved</v>
      </c>
    </row>
    <row r="44" spans="1:19" x14ac:dyDescent="0.45">
      <c r="A44" s="9" t="s">
        <v>19</v>
      </c>
      <c r="B44" s="8" t="s">
        <v>180</v>
      </c>
      <c r="C44" s="10" t="s">
        <v>99</v>
      </c>
      <c r="D44" s="8" t="str" cm="1">
        <f t="array" ref="D44">_xlfn.IFS(
  OR(C44="AR", C44="VK", C44="MS", C44="PT", C44="MM", C44="PP"), "CENTRAL",
  OR(C44="SS", C44="GC", C44="SM", C44="AY", C44="AG"), "NORTH",
  OR(C44="DP", C44="PG", C44="KD", C44="DS", C44="SP"), "WEST-I",
  OR(C44="MP", C44="SK", C44="NA", C44="OD"), "WEST-II",
  OR(C44="ND", C44="AM", C44="JK"), "EAST",
  TRUE, "UNKNOWN"
)</f>
        <v>EAST</v>
      </c>
      <c r="E44" s="10" t="s">
        <v>181</v>
      </c>
      <c r="F44" s="8" t="s">
        <v>102</v>
      </c>
      <c r="G44" s="8" t="s">
        <v>32</v>
      </c>
      <c r="H44" s="8" t="s">
        <v>182</v>
      </c>
      <c r="I44" s="37">
        <v>45768</v>
      </c>
      <c r="J44" s="37">
        <v>45772</v>
      </c>
      <c r="K44" s="10" t="s">
        <v>34</v>
      </c>
      <c r="L44" s="10" t="s">
        <v>35</v>
      </c>
      <c r="M44" s="13">
        <v>700.15</v>
      </c>
      <c r="N44" s="37">
        <v>45772</v>
      </c>
      <c r="O44" s="8">
        <v>0</v>
      </c>
      <c r="P44" s="12">
        <f t="shared" si="0"/>
        <v>4</v>
      </c>
      <c r="Q44" s="10" t="s">
        <v>28</v>
      </c>
      <c r="R44" s="8">
        <f t="shared" si="1"/>
        <v>5</v>
      </c>
      <c r="S44" s="10" t="str">
        <f t="shared" si="2"/>
        <v>Achieved</v>
      </c>
    </row>
    <row r="45" spans="1:19" x14ac:dyDescent="0.45">
      <c r="A45" s="9" t="s">
        <v>19</v>
      </c>
      <c r="B45" s="8" t="s">
        <v>180</v>
      </c>
      <c r="C45" s="10" t="s">
        <v>99</v>
      </c>
      <c r="D45" s="8" t="str" cm="1">
        <f t="array" ref="D45">_xlfn.IFS(
  OR(C45="AR", C45="VK", C45="MS", C45="PT", C45="MM", C45="PP"), "CENTRAL",
  OR(C45="SS", C45="GC", C45="SM", C45="AY", C45="AG"), "NORTH",
  OR(C45="DP", C45="PG", C45="KD", C45="DS", C45="SP"), "WEST-I",
  OR(C45="MP", C45="SK", C45="NA", C45="OD"), "WEST-II",
  OR(C45="ND", C45="AM", C45="JK"), "EAST",
  TRUE, "UNKNOWN"
)</f>
        <v>EAST</v>
      </c>
      <c r="E45" s="10" t="s">
        <v>181</v>
      </c>
      <c r="F45" s="8" t="s">
        <v>78</v>
      </c>
      <c r="G45" s="8" t="s">
        <v>32</v>
      </c>
      <c r="H45" s="8" t="s">
        <v>182</v>
      </c>
      <c r="I45" s="37">
        <v>45768</v>
      </c>
      <c r="J45" s="37">
        <v>45772</v>
      </c>
      <c r="K45" s="10" t="s">
        <v>112</v>
      </c>
      <c r="L45" s="10" t="s">
        <v>35</v>
      </c>
      <c r="M45" s="13">
        <v>80.819999999999993</v>
      </c>
      <c r="N45" s="37">
        <v>45772</v>
      </c>
      <c r="O45" s="8">
        <v>0</v>
      </c>
      <c r="P45" s="12">
        <f t="shared" si="0"/>
        <v>4</v>
      </c>
      <c r="Q45" s="10" t="s">
        <v>57</v>
      </c>
      <c r="R45" s="8">
        <f t="shared" si="1"/>
        <v>3</v>
      </c>
      <c r="S45" s="10" t="str">
        <f t="shared" si="2"/>
        <v>Not Achieved</v>
      </c>
    </row>
    <row r="46" spans="1:19" x14ac:dyDescent="0.45">
      <c r="A46" s="9" t="s">
        <v>19</v>
      </c>
      <c r="B46" s="8" t="s">
        <v>183</v>
      </c>
      <c r="C46" s="10" t="s">
        <v>72</v>
      </c>
      <c r="D46" s="8" t="str" cm="1">
        <f t="array" ref="D46">_xlfn.IFS(
  OR(C46="AR", C46="VK", C46="MS", C46="PT", C46="MM", C46="PP"), "CENTRAL",
  OR(C46="SS", C46="GC", C46="SM", C46="AY", C46="AG"), "NORTH",
  OR(C46="DP", C46="PG", C46="KD", C46="DS", C46="SP"), "WEST-I",
  OR(C46="MP", C46="SK", C46="NA", C46="OD"), "WEST-II",
  OR(C46="ND", C46="AM", C46="JK"), "EAST",
  TRUE, "UNKNOWN"
)</f>
        <v>CENTRAL</v>
      </c>
      <c r="E46" s="10" t="s">
        <v>184</v>
      </c>
      <c r="F46" s="8" t="s">
        <v>121</v>
      </c>
      <c r="G46" s="8" t="s">
        <v>32</v>
      </c>
      <c r="H46" s="8" t="s">
        <v>185</v>
      </c>
      <c r="I46" s="37">
        <v>45767</v>
      </c>
      <c r="J46" s="37">
        <v>45772</v>
      </c>
      <c r="K46" s="10" t="s">
        <v>186</v>
      </c>
      <c r="L46" s="10" t="s">
        <v>47</v>
      </c>
      <c r="M46" s="13">
        <v>695.01</v>
      </c>
      <c r="N46" s="37">
        <v>45772</v>
      </c>
      <c r="O46" s="8">
        <v>0</v>
      </c>
      <c r="P46" s="12">
        <f t="shared" si="0"/>
        <v>5</v>
      </c>
      <c r="Q46" s="10" t="s">
        <v>28</v>
      </c>
      <c r="R46" s="8">
        <f t="shared" si="1"/>
        <v>5</v>
      </c>
      <c r="S46" s="10" t="str">
        <f t="shared" si="2"/>
        <v>Achieved</v>
      </c>
    </row>
    <row r="47" spans="1:19" x14ac:dyDescent="0.45">
      <c r="A47" s="9" t="s">
        <v>19</v>
      </c>
      <c r="B47" s="8" t="s">
        <v>187</v>
      </c>
      <c r="C47" s="10" t="s">
        <v>188</v>
      </c>
      <c r="D47" s="8" t="str" cm="1">
        <f t="array" ref="D47">_xlfn.IFS(
  OR(C47="AR", C47="VK", C47="MS", C47="PT", C47="MM", C47="PP"), "CENTRAL",
  OR(C47="SS", C47="GC", C47="SM", C47="AY", C47="AG"), "NORTH",
  OR(C47="DP", C47="PG", C47="KD", C47="DS", C47="SP"), "WEST-I",
  OR(C47="MP", C47="SK", C47="NA", C47="OD"), "WEST-II",
  OR(C47="ND", C47="AM", C47="JK"), "EAST",
  TRUE, "UNKNOWN"
)</f>
        <v>WEST-I</v>
      </c>
      <c r="E47" s="10" t="s">
        <v>189</v>
      </c>
      <c r="F47" s="8" t="s">
        <v>102</v>
      </c>
      <c r="G47" s="8" t="s">
        <v>32</v>
      </c>
      <c r="H47" s="8" t="s">
        <v>190</v>
      </c>
      <c r="I47" s="37">
        <v>45768</v>
      </c>
      <c r="J47" s="37">
        <v>45772</v>
      </c>
      <c r="K47" s="10" t="s">
        <v>46</v>
      </c>
      <c r="L47" s="10" t="s">
        <v>47</v>
      </c>
      <c r="M47" s="13">
        <v>1011.37</v>
      </c>
      <c r="N47" s="37">
        <v>45772</v>
      </c>
      <c r="O47" s="8">
        <v>0</v>
      </c>
      <c r="P47" s="12">
        <f t="shared" si="0"/>
        <v>4</v>
      </c>
      <c r="Q47" s="10" t="s">
        <v>28</v>
      </c>
      <c r="R47" s="8">
        <f t="shared" si="1"/>
        <v>5</v>
      </c>
      <c r="S47" s="10" t="str">
        <f t="shared" si="2"/>
        <v>Achieved</v>
      </c>
    </row>
    <row r="48" spans="1:19" x14ac:dyDescent="0.45">
      <c r="A48" s="9" t="s">
        <v>19</v>
      </c>
      <c r="B48" s="8" t="s">
        <v>191</v>
      </c>
      <c r="C48" s="10" t="s">
        <v>188</v>
      </c>
      <c r="D48" s="8" t="str" cm="1">
        <f t="array" ref="D48">_xlfn.IFS(
  OR(C48="AR", C48="VK", C48="MS", C48="PT", C48="MM", C48="PP"), "CENTRAL",
  OR(C48="SS", C48="GC", C48="SM", C48="AY", C48="AG"), "NORTH",
  OR(C48="DP", C48="PG", C48="KD", C48="DS", C48="SP"), "WEST-I",
  OR(C48="MP", C48="SK", C48="NA", C48="OD"), "WEST-II",
  OR(C48="ND", C48="AM", C48="JK"), "EAST",
  TRUE, "UNKNOWN"
)</f>
        <v>WEST-I</v>
      </c>
      <c r="E48" s="10" t="s">
        <v>189</v>
      </c>
      <c r="F48" s="8" t="s">
        <v>98</v>
      </c>
      <c r="G48" s="8" t="s">
        <v>32</v>
      </c>
      <c r="H48" s="8" t="s">
        <v>190</v>
      </c>
      <c r="I48" s="37">
        <v>45768</v>
      </c>
      <c r="J48" s="37">
        <v>45772</v>
      </c>
      <c r="K48" s="10" t="s">
        <v>46</v>
      </c>
      <c r="L48" s="10" t="s">
        <v>47</v>
      </c>
      <c r="M48" s="13">
        <v>944.91</v>
      </c>
      <c r="N48" s="37">
        <v>45772</v>
      </c>
      <c r="O48" s="8">
        <v>0</v>
      </c>
      <c r="P48" s="12">
        <f t="shared" si="0"/>
        <v>4</v>
      </c>
      <c r="Q48" s="10" t="s">
        <v>28</v>
      </c>
      <c r="R48" s="8">
        <f t="shared" si="1"/>
        <v>5</v>
      </c>
      <c r="S48" s="10" t="str">
        <f t="shared" si="2"/>
        <v>Achieved</v>
      </c>
    </row>
    <row r="49" spans="1:19" x14ac:dyDescent="0.45">
      <c r="A49" s="9" t="s">
        <v>19</v>
      </c>
      <c r="B49" s="8" t="s">
        <v>192</v>
      </c>
      <c r="C49" s="10" t="s">
        <v>108</v>
      </c>
      <c r="D49" s="8" t="str" cm="1">
        <f t="array" ref="D49">_xlfn.IFS(
  OR(C49="AR", C49="VK", C49="MS", C49="PT", C49="MM", C49="PP"), "CENTRAL",
  OR(C49="SS", C49="GC", C49="SM", C49="AY", C49="AG"), "NORTH",
  OR(C49="DP", C49="PG", C49="KD", C49="DS", C49="SP"), "WEST-I",
  OR(C49="MP", C49="SK", C49="NA", C49="OD"), "WEST-II",
  OR(C49="ND", C49="AM", C49="JK"), "EAST",
  TRUE, "UNKNOWN"
)</f>
        <v>EAST</v>
      </c>
      <c r="E49" s="10" t="s">
        <v>193</v>
      </c>
      <c r="F49" s="8" t="s">
        <v>98</v>
      </c>
      <c r="G49" s="8" t="s">
        <v>194</v>
      </c>
      <c r="H49" s="8" t="s">
        <v>195</v>
      </c>
      <c r="I49" s="37">
        <v>45772</v>
      </c>
      <c r="J49" s="37">
        <v>45776</v>
      </c>
      <c r="K49" s="10" t="s">
        <v>34</v>
      </c>
      <c r="L49" s="10" t="s">
        <v>35</v>
      </c>
      <c r="M49" s="13">
        <v>105.59</v>
      </c>
      <c r="N49" s="37">
        <v>45776</v>
      </c>
      <c r="O49" s="8">
        <v>0</v>
      </c>
      <c r="P49" s="12">
        <f t="shared" si="0"/>
        <v>4</v>
      </c>
      <c r="Q49" s="10" t="s">
        <v>28</v>
      </c>
      <c r="R49" s="8">
        <f t="shared" si="1"/>
        <v>5</v>
      </c>
      <c r="S49" s="10" t="str">
        <f t="shared" si="2"/>
        <v>Achieved</v>
      </c>
    </row>
    <row r="50" spans="1:19" x14ac:dyDescent="0.45">
      <c r="A50" s="9" t="s">
        <v>19</v>
      </c>
      <c r="B50" s="8" t="s">
        <v>192</v>
      </c>
      <c r="C50" s="10" t="s">
        <v>108</v>
      </c>
      <c r="D50" s="8" t="str" cm="1">
        <f t="array" ref="D50">_xlfn.IFS(
  OR(C50="AR", C50="VK", C50="MS", C50="PT", C50="MM", C50="PP"), "CENTRAL",
  OR(C50="SS", C50="GC", C50="SM", C50="AY", C50="AG"), "NORTH",
  OR(C50="DP", C50="PG", C50="KD", C50="DS", C50="SP"), "WEST-I",
  OR(C50="MP", C50="SK", C50="NA", C50="OD"), "WEST-II",
  OR(C50="ND", C50="AM", C50="JK"), "EAST",
  TRUE, "UNKNOWN"
)</f>
        <v>EAST</v>
      </c>
      <c r="E50" s="10" t="s">
        <v>193</v>
      </c>
      <c r="F50" s="8" t="s">
        <v>161</v>
      </c>
      <c r="G50" s="8" t="s">
        <v>194</v>
      </c>
      <c r="H50" s="8" t="s">
        <v>195</v>
      </c>
      <c r="I50" s="37">
        <v>45772</v>
      </c>
      <c r="J50" s="37">
        <v>45776</v>
      </c>
      <c r="K50" s="10" t="s">
        <v>34</v>
      </c>
      <c r="L50" s="10" t="s">
        <v>35</v>
      </c>
      <c r="M50" s="13">
        <v>58.12</v>
      </c>
      <c r="N50" s="37">
        <v>45776</v>
      </c>
      <c r="O50" s="8">
        <v>0</v>
      </c>
      <c r="P50" s="12">
        <f t="shared" si="0"/>
        <v>4</v>
      </c>
      <c r="Q50" s="10" t="s">
        <v>57</v>
      </c>
      <c r="R50" s="8">
        <f t="shared" si="1"/>
        <v>3</v>
      </c>
      <c r="S50" s="10" t="str">
        <f t="shared" si="2"/>
        <v>Not Achieved</v>
      </c>
    </row>
    <row r="51" spans="1:19" x14ac:dyDescent="0.45">
      <c r="A51" s="9" t="s">
        <v>19</v>
      </c>
      <c r="B51" s="8" t="s">
        <v>442</v>
      </c>
      <c r="C51" s="10" t="s">
        <v>136</v>
      </c>
      <c r="D51" s="8" t="str" cm="1">
        <f t="array" ref="D51">_xlfn.IFS(
  OR(C51="AR", C51="VK", C51="MS", C51="PT", C51="MM", C51="PP"), "CENTRAL",
  OR(C51="SS", C51="GC", C51="SM", C51="AY", C51="AG"), "NORTH",
  OR(C51="DP", C51="PG", C51="KD", C51="DS", C51="SP"), "WEST-I",
  OR(C51="MP", C51="SK", C51="NA", C51="OD"), "WEST-II",
  OR(C51="ND", C51="AM", C51="JK"), "EAST",
  TRUE, "UNKNOWN"
)</f>
        <v>WEST-II</v>
      </c>
      <c r="E51" s="10" t="s">
        <v>443</v>
      </c>
      <c r="F51" s="8" t="s">
        <v>444</v>
      </c>
      <c r="G51" s="8" t="s">
        <v>445</v>
      </c>
      <c r="H51" s="8" t="s">
        <v>446</v>
      </c>
      <c r="I51" s="37">
        <v>45768</v>
      </c>
      <c r="J51" s="37">
        <v>45771</v>
      </c>
      <c r="K51" s="10" t="s">
        <v>53</v>
      </c>
      <c r="L51" s="10" t="s">
        <v>50</v>
      </c>
      <c r="M51" s="13">
        <v>1624.74</v>
      </c>
      <c r="N51" s="37">
        <v>45797</v>
      </c>
      <c r="O51" s="8">
        <v>0</v>
      </c>
      <c r="P51" s="12">
        <f t="shared" si="0"/>
        <v>3</v>
      </c>
      <c r="Q51" s="10" t="s">
        <v>28</v>
      </c>
      <c r="R51" s="8">
        <f t="shared" si="1"/>
        <v>5</v>
      </c>
      <c r="S51" s="10" t="str">
        <f t="shared" si="2"/>
        <v>Achieved</v>
      </c>
    </row>
    <row r="52" spans="1:19" x14ac:dyDescent="0.45">
      <c r="A52" s="9" t="s">
        <v>19</v>
      </c>
      <c r="B52" s="8" t="s">
        <v>442</v>
      </c>
      <c r="C52" s="10" t="s">
        <v>136</v>
      </c>
      <c r="D52" s="8" t="str" cm="1">
        <f t="array" ref="D52">_xlfn.IFS(
  OR(C52="AR", C52="VK", C52="MS", C52="PT", C52="MM", C52="PP"), "CENTRAL",
  OR(C52="SS", C52="GC", C52="SM", C52="AY", C52="AG"), "NORTH",
  OR(C52="DP", C52="PG", C52="KD", C52="DS", C52="SP"), "WEST-I",
  OR(C52="MP", C52="SK", C52="NA", C52="OD"), "WEST-II",
  OR(C52="ND", C52="AM", C52="JK"), "EAST",
  TRUE, "UNKNOWN"
)</f>
        <v>WEST-II</v>
      </c>
      <c r="E52" s="10" t="s">
        <v>443</v>
      </c>
      <c r="F52" s="8" t="s">
        <v>447</v>
      </c>
      <c r="G52" s="8" t="s">
        <v>445</v>
      </c>
      <c r="H52" s="8" t="s">
        <v>446</v>
      </c>
      <c r="I52" s="37">
        <v>45768</v>
      </c>
      <c r="J52" s="37">
        <v>45771</v>
      </c>
      <c r="K52" s="10" t="s">
        <v>56</v>
      </c>
      <c r="L52" s="10" t="s">
        <v>50</v>
      </c>
      <c r="M52" s="13">
        <v>57.17</v>
      </c>
      <c r="N52" s="37">
        <v>45797</v>
      </c>
      <c r="O52" s="8">
        <v>0</v>
      </c>
      <c r="P52" s="12">
        <f t="shared" si="0"/>
        <v>3</v>
      </c>
      <c r="Q52" s="10" t="s">
        <v>57</v>
      </c>
      <c r="R52" s="8">
        <f t="shared" si="1"/>
        <v>3</v>
      </c>
      <c r="S52" s="10" t="str">
        <f t="shared" si="2"/>
        <v>Achieved</v>
      </c>
    </row>
    <row r="53" spans="1:19" x14ac:dyDescent="0.45">
      <c r="A53" s="9" t="s">
        <v>19</v>
      </c>
      <c r="B53" s="8" t="s">
        <v>442</v>
      </c>
      <c r="C53" s="10" t="s">
        <v>136</v>
      </c>
      <c r="D53" s="8" t="str" cm="1">
        <f t="array" ref="D53">_xlfn.IFS(
  OR(C53="AR", C53="VK", C53="MS", C53="PT", C53="MM", C53="PP"), "CENTRAL",
  OR(C53="SS", C53="GC", C53="SM", C53="AY", C53="AG"), "NORTH",
  OR(C53="DP", C53="PG", C53="KD", C53="DS", C53="SP"), "WEST-I",
  OR(C53="MP", C53="SK", C53="NA", C53="OD"), "WEST-II",
  OR(C53="ND", C53="AM", C53="JK"), "EAST",
  TRUE, "UNKNOWN"
)</f>
        <v>WEST-II</v>
      </c>
      <c r="E53" s="10" t="s">
        <v>443</v>
      </c>
      <c r="F53" s="8" t="s">
        <v>448</v>
      </c>
      <c r="G53" s="8" t="s">
        <v>445</v>
      </c>
      <c r="H53" s="8" t="s">
        <v>446</v>
      </c>
      <c r="I53" s="37">
        <v>45768</v>
      </c>
      <c r="J53" s="37">
        <v>45771</v>
      </c>
      <c r="K53" s="10" t="s">
        <v>53</v>
      </c>
      <c r="L53" s="10" t="s">
        <v>50</v>
      </c>
      <c r="M53" s="13">
        <v>20.96</v>
      </c>
      <c r="N53" s="37">
        <v>45797</v>
      </c>
      <c r="O53" s="8">
        <v>0</v>
      </c>
      <c r="P53" s="12">
        <f t="shared" si="0"/>
        <v>3</v>
      </c>
      <c r="Q53" s="10" t="s">
        <v>28</v>
      </c>
      <c r="R53" s="8">
        <f t="shared" si="1"/>
        <v>5</v>
      </c>
      <c r="S53" s="10" t="str">
        <f t="shared" si="2"/>
        <v>Achieved</v>
      </c>
    </row>
    <row r="54" spans="1:19" x14ac:dyDescent="0.45">
      <c r="A54" s="9" t="s">
        <v>19</v>
      </c>
      <c r="B54" s="8" t="s">
        <v>192</v>
      </c>
      <c r="C54" s="10" t="s">
        <v>108</v>
      </c>
      <c r="D54" s="8" t="str" cm="1">
        <f t="array" ref="D54">_xlfn.IFS(
  OR(C54="AR", C54="VK", C54="MS", C54="PT", C54="MM", C54="PP"), "CENTRAL",
  OR(C54="SS", C54="GC", C54="SM", C54="AY", C54="AG"), "NORTH",
  OR(C54="DP", C54="PG", C54="KD", C54="DS", C54="SP"), "WEST-I",
  OR(C54="MP", C54="SK", C54="NA", C54="OD"), "WEST-II",
  OR(C54="ND", C54="AM", C54="JK"), "EAST",
  TRUE, "UNKNOWN"
)</f>
        <v>EAST</v>
      </c>
      <c r="E54" s="10" t="s">
        <v>193</v>
      </c>
      <c r="F54" s="8" t="s">
        <v>102</v>
      </c>
      <c r="G54" s="8" t="s">
        <v>194</v>
      </c>
      <c r="H54" s="8" t="s">
        <v>195</v>
      </c>
      <c r="I54" s="37">
        <v>45772</v>
      </c>
      <c r="J54" s="37">
        <v>45776</v>
      </c>
      <c r="K54" s="10" t="s">
        <v>34</v>
      </c>
      <c r="L54" s="10" t="s">
        <v>35</v>
      </c>
      <c r="M54" s="13">
        <v>189.37</v>
      </c>
      <c r="N54" s="37">
        <v>45776</v>
      </c>
      <c r="O54" s="8">
        <v>0</v>
      </c>
      <c r="P54" s="12">
        <f t="shared" si="0"/>
        <v>4</v>
      </c>
      <c r="Q54" s="10" t="s">
        <v>28</v>
      </c>
      <c r="R54" s="8">
        <f t="shared" si="1"/>
        <v>5</v>
      </c>
      <c r="S54" s="10" t="str">
        <f t="shared" si="2"/>
        <v>Achieved</v>
      </c>
    </row>
    <row r="55" spans="1:19" x14ac:dyDescent="0.45">
      <c r="A55" s="9" t="s">
        <v>19</v>
      </c>
      <c r="B55" s="8" t="s">
        <v>196</v>
      </c>
      <c r="C55" s="10" t="s">
        <v>188</v>
      </c>
      <c r="D55" s="8" t="str" cm="1">
        <f t="array" ref="D55">_xlfn.IFS(
  OR(C55="AR", C55="VK", C55="MS", C55="PT", C55="MM", C55="PP"), "CENTRAL",
  OR(C55="SS", C55="GC", C55="SM", C55="AY", C55="AG"), "NORTH",
  OR(C55="DP", C55="PG", C55="KD", C55="DS", C55="SP"), "WEST-I",
  OR(C55="MP", C55="SK", C55="NA", C55="OD"), "WEST-II",
  OR(C55="ND", C55="AM", C55="JK"), "EAST",
  TRUE, "UNKNOWN"
)</f>
        <v>WEST-I</v>
      </c>
      <c r="E55" s="10" t="s">
        <v>198</v>
      </c>
      <c r="F55" s="8" t="s">
        <v>197</v>
      </c>
      <c r="G55" s="8" t="s">
        <v>32</v>
      </c>
      <c r="H55" s="8" t="s">
        <v>199</v>
      </c>
      <c r="I55" s="37">
        <v>45769</v>
      </c>
      <c r="J55" s="37">
        <v>45776</v>
      </c>
      <c r="K55" s="10" t="s">
        <v>49</v>
      </c>
      <c r="L55" s="10" t="s">
        <v>50</v>
      </c>
      <c r="M55" s="13">
        <v>462.07</v>
      </c>
      <c r="N55" s="37">
        <v>45776</v>
      </c>
      <c r="O55" s="8">
        <v>0</v>
      </c>
      <c r="P55" s="12">
        <f t="shared" si="0"/>
        <v>7</v>
      </c>
      <c r="Q55" s="10" t="s">
        <v>28</v>
      </c>
      <c r="R55" s="8">
        <f t="shared" si="1"/>
        <v>5</v>
      </c>
      <c r="S55" s="10" t="str">
        <f t="shared" si="2"/>
        <v>Not Achieved</v>
      </c>
    </row>
    <row r="56" spans="1:19" x14ac:dyDescent="0.45">
      <c r="A56" s="9" t="s">
        <v>19</v>
      </c>
      <c r="B56" s="8" t="s">
        <v>200</v>
      </c>
      <c r="C56" s="10" t="s">
        <v>72</v>
      </c>
      <c r="D56" s="8" t="str" cm="1">
        <f t="array" ref="D56">_xlfn.IFS(
  OR(C56="AR", C56="VK", C56="MS", C56="PT", C56="MM", C56="PP"), "CENTRAL",
  OR(C56="SS", C56="GC", C56="SM", C56="AY", C56="AG"), "NORTH",
  OR(C56="DP", C56="PG", C56="KD", C56="DS", C56="SP"), "WEST-I",
  OR(C56="MP", C56="SK", C56="NA", C56="OD"), "WEST-II",
  OR(C56="ND", C56="AM", C56="JK"), "EAST",
  TRUE, "UNKNOWN"
)</f>
        <v>CENTRAL</v>
      </c>
      <c r="E56" s="10" t="s">
        <v>201</v>
      </c>
      <c r="F56" s="8" t="s">
        <v>202</v>
      </c>
      <c r="G56" s="8" t="s">
        <v>203</v>
      </c>
      <c r="H56" s="8" t="s">
        <v>204</v>
      </c>
      <c r="I56" s="37">
        <v>45775</v>
      </c>
      <c r="J56" s="37">
        <v>45777</v>
      </c>
      <c r="K56" s="10" t="s">
        <v>53</v>
      </c>
      <c r="L56" s="10" t="s">
        <v>50</v>
      </c>
      <c r="M56" s="13">
        <v>1339.54</v>
      </c>
      <c r="O56" s="8">
        <v>0</v>
      </c>
      <c r="P56" s="12">
        <f t="shared" si="0"/>
        <v>2</v>
      </c>
      <c r="Q56" s="10" t="s">
        <v>28</v>
      </c>
      <c r="R56" s="8">
        <f t="shared" si="1"/>
        <v>5</v>
      </c>
      <c r="S56" s="10" t="str">
        <f t="shared" si="2"/>
        <v>Achieved</v>
      </c>
    </row>
    <row r="57" spans="1:19" x14ac:dyDescent="0.45">
      <c r="A57" s="9" t="s">
        <v>19</v>
      </c>
      <c r="B57" s="8" t="s">
        <v>200</v>
      </c>
      <c r="C57" s="10" t="s">
        <v>72</v>
      </c>
      <c r="D57" s="8" t="str" cm="1">
        <f t="array" ref="D57">_xlfn.IFS(
  OR(C57="AR", C57="VK", C57="MS", C57="PT", C57="MM", C57="PP"), "CENTRAL",
  OR(C57="SS", C57="GC", C57="SM", C57="AY", C57="AG"), "NORTH",
  OR(C57="DP", C57="PG", C57="KD", C57="DS", C57="SP"), "WEST-I",
  OR(C57="MP", C57="SK", C57="NA", C57="OD"), "WEST-II",
  OR(C57="ND", C57="AM", C57="JK"), "EAST",
  TRUE, "UNKNOWN"
)</f>
        <v>CENTRAL</v>
      </c>
      <c r="E57" s="10" t="s">
        <v>201</v>
      </c>
      <c r="F57" s="8" t="s">
        <v>205</v>
      </c>
      <c r="G57" s="8" t="s">
        <v>203</v>
      </c>
      <c r="H57" s="8" t="s">
        <v>204</v>
      </c>
      <c r="I57" s="37">
        <v>45775</v>
      </c>
      <c r="J57" s="37">
        <v>45777</v>
      </c>
      <c r="K57" s="10" t="s">
        <v>49</v>
      </c>
      <c r="L57" s="10" t="s">
        <v>50</v>
      </c>
      <c r="M57" s="13">
        <v>920.83</v>
      </c>
      <c r="O57" s="8">
        <v>0</v>
      </c>
      <c r="P57" s="12">
        <f t="shared" si="0"/>
        <v>2</v>
      </c>
      <c r="Q57" s="10" t="s">
        <v>28</v>
      </c>
      <c r="R57" s="8">
        <f t="shared" si="1"/>
        <v>5</v>
      </c>
      <c r="S57" s="10" t="str">
        <f t="shared" si="2"/>
        <v>Achieved</v>
      </c>
    </row>
    <row r="58" spans="1:19" x14ac:dyDescent="0.45">
      <c r="A58" s="9" t="s">
        <v>19</v>
      </c>
      <c r="B58" s="8" t="s">
        <v>216</v>
      </c>
      <c r="C58" s="10" t="s">
        <v>65</v>
      </c>
      <c r="D58" s="8" t="str" cm="1">
        <f t="array" ref="D58">_xlfn.IFS(
  OR(C58="AR", C58="VK", C58="MS", C58="PT", C58="MM", C58="PP"), "CENTRAL",
  OR(C58="SS", C58="GC", C58="SM", C58="AY", C58="AG"), "NORTH",
  OR(C58="DP", C58="PG", C58="KD", C58="DS", C58="SP"), "WEST-I",
  OR(C58="MP", C58="SK", C58="NA", C58="OD"), "WEST-II",
  OR(C58="ND", C58="AM", C58="JK"), "EAST",
  TRUE, "UNKNOWN"
)</f>
        <v>CENTRAL</v>
      </c>
      <c r="E58" s="10" t="s">
        <v>217</v>
      </c>
      <c r="F58" s="8" t="s">
        <v>218</v>
      </c>
      <c r="G58" s="8" t="s">
        <v>219</v>
      </c>
      <c r="H58" s="8" t="s">
        <v>32</v>
      </c>
      <c r="I58" s="37">
        <v>45768</v>
      </c>
      <c r="J58" s="37">
        <v>45768</v>
      </c>
      <c r="K58" s="10" t="s">
        <v>186</v>
      </c>
      <c r="L58" s="10" t="s">
        <v>47</v>
      </c>
      <c r="M58" s="13">
        <v>90.28</v>
      </c>
      <c r="N58" s="37">
        <v>45768</v>
      </c>
      <c r="O58" s="8">
        <v>0</v>
      </c>
      <c r="P58" s="12">
        <f t="shared" si="0"/>
        <v>0</v>
      </c>
      <c r="Q58" s="10" t="s">
        <v>28</v>
      </c>
      <c r="R58" s="8">
        <f t="shared" si="1"/>
        <v>5</v>
      </c>
      <c r="S58" s="10" t="str">
        <f t="shared" si="2"/>
        <v>Achieved</v>
      </c>
    </row>
    <row r="59" spans="1:19" x14ac:dyDescent="0.45">
      <c r="A59" s="9" t="s">
        <v>210</v>
      </c>
      <c r="B59" s="8" t="s">
        <v>206</v>
      </c>
      <c r="C59" s="10" t="s">
        <v>99</v>
      </c>
      <c r="D59" s="8" t="str" cm="1">
        <f t="array" ref="D59">_xlfn.IFS(
  OR(C59="AR", C59="VK", C59="MS", C59="PT", C59="MM", C59="PP"), "CENTRAL",
  OR(C59="SS", C59="GC", C59="SM", C59="AY", C59="AG"), "NORTH",
  OR(C59="DP", C59="PG", C59="KD", C59="DS", C59="SP"), "WEST-I",
  OR(C59="MP", C59="SK", C59="NA", C59="OD"), "WEST-II",
  OR(C59="ND", C59="AM", C59="JK"), "EAST",
  TRUE, "UNKNOWN"
)</f>
        <v>EAST</v>
      </c>
      <c r="E59" s="10" t="s">
        <v>207</v>
      </c>
      <c r="F59" s="8" t="s">
        <v>208</v>
      </c>
      <c r="G59" s="8" t="s">
        <v>32</v>
      </c>
      <c r="H59" s="8" t="s">
        <v>209</v>
      </c>
      <c r="I59" s="37">
        <v>45775</v>
      </c>
      <c r="J59" s="37">
        <v>45778</v>
      </c>
      <c r="K59" s="10" t="s">
        <v>112</v>
      </c>
      <c r="L59" s="10" t="s">
        <v>35</v>
      </c>
      <c r="M59" s="13">
        <v>169.84</v>
      </c>
      <c r="N59" s="37">
        <v>45778</v>
      </c>
      <c r="O59" s="8">
        <v>0</v>
      </c>
      <c r="P59" s="12">
        <f t="shared" si="0"/>
        <v>3</v>
      </c>
      <c r="Q59" s="10" t="s">
        <v>57</v>
      </c>
      <c r="R59" s="8">
        <f t="shared" si="1"/>
        <v>3</v>
      </c>
      <c r="S59" s="10" t="str">
        <f t="shared" si="2"/>
        <v>Achieved</v>
      </c>
    </row>
    <row r="60" spans="1:19" x14ac:dyDescent="0.45">
      <c r="A60" s="9" t="s">
        <v>210</v>
      </c>
      <c r="B60" s="8" t="s">
        <v>211</v>
      </c>
      <c r="C60" s="10" t="s">
        <v>21</v>
      </c>
      <c r="D60" s="8" t="str" cm="1">
        <f t="array" ref="D60">_xlfn.IFS(
  OR(C60="AR", C60="VK", C60="MS", C60="PT", C60="MM", C60="PP"), "CENTRAL",
  OR(C60="SS", C60="GC", C60="SM", C60="AY", C60="AG"), "NORTH",
  OR(C60="DP", C60="PG", C60="KD", C60="DS", C60="SP"), "WEST-I",
  OR(C60="MP", C60="SK", C60="NA", C60="OD"), "WEST-II",
  OR(C60="ND", C60="AM", C60="JK"), "EAST",
  TRUE, "UNKNOWN"
)</f>
        <v>NORTH</v>
      </c>
      <c r="E60" s="10" t="s">
        <v>212</v>
      </c>
      <c r="F60" s="8" t="s">
        <v>215</v>
      </c>
      <c r="G60" s="8" t="s">
        <v>213</v>
      </c>
      <c r="H60" s="8" t="s">
        <v>214</v>
      </c>
      <c r="I60" s="37">
        <v>45775</v>
      </c>
      <c r="J60" s="37">
        <v>45778</v>
      </c>
      <c r="K60" s="10" t="s">
        <v>175</v>
      </c>
      <c r="L60" s="10" t="s">
        <v>27</v>
      </c>
      <c r="M60" s="13">
        <v>543.57000000000005</v>
      </c>
      <c r="O60" s="8">
        <v>0</v>
      </c>
      <c r="P60" s="12">
        <f t="shared" si="0"/>
        <v>3</v>
      </c>
      <c r="Q60" s="10" t="s">
        <v>28</v>
      </c>
      <c r="R60" s="8">
        <f t="shared" si="1"/>
        <v>5</v>
      </c>
      <c r="S60" s="10" t="str">
        <f t="shared" si="2"/>
        <v>Achieved</v>
      </c>
    </row>
    <row r="61" spans="1:19" x14ac:dyDescent="0.45">
      <c r="A61" s="9" t="s">
        <v>210</v>
      </c>
      <c r="B61" s="8" t="s">
        <v>211</v>
      </c>
      <c r="C61" s="10" t="s">
        <v>21</v>
      </c>
      <c r="D61" s="8" t="str" cm="1">
        <f t="array" ref="D61">_xlfn.IFS(
  OR(C61="AR", C61="VK", C61="MS", C61="PT", C61="MM", C61="PP"), "CENTRAL",
  OR(C61="SS", C61="GC", C61="SM", C61="AY", C61="AG"), "NORTH",
  OR(C61="DP", C61="PG", C61="KD", C61="DS", C61="SP"), "WEST-I",
  OR(C61="MP", C61="SK", C61="NA", C61="OD"), "WEST-II",
  OR(C61="ND", C61="AM", C61="JK"), "EAST",
  TRUE, "UNKNOWN"
)</f>
        <v>NORTH</v>
      </c>
      <c r="E61" s="10" t="s">
        <v>212</v>
      </c>
      <c r="F61" s="8" t="s">
        <v>205</v>
      </c>
      <c r="G61" s="8" t="s">
        <v>213</v>
      </c>
      <c r="H61" s="8" t="s">
        <v>214</v>
      </c>
      <c r="I61" s="37">
        <v>45775</v>
      </c>
      <c r="J61" s="37">
        <v>45778</v>
      </c>
      <c r="K61" s="10" t="s">
        <v>175</v>
      </c>
      <c r="L61" s="10" t="s">
        <v>27</v>
      </c>
      <c r="M61" s="13">
        <v>115.5</v>
      </c>
      <c r="O61" s="8">
        <v>0</v>
      </c>
      <c r="P61" s="12">
        <f t="shared" si="0"/>
        <v>3</v>
      </c>
      <c r="Q61" s="10" t="s">
        <v>28</v>
      </c>
      <c r="R61" s="8">
        <f t="shared" si="1"/>
        <v>5</v>
      </c>
      <c r="S61" s="10" t="str">
        <f t="shared" si="2"/>
        <v>Achieved</v>
      </c>
    </row>
    <row r="62" spans="1:19" x14ac:dyDescent="0.45">
      <c r="A62" s="9" t="s">
        <v>210</v>
      </c>
      <c r="B62" s="8" t="s">
        <v>220</v>
      </c>
      <c r="C62" s="10" t="s">
        <v>221</v>
      </c>
      <c r="D62" s="8" t="str" cm="1">
        <f t="array" ref="D62">_xlfn.IFS(
  OR(C62="AR", C62="VK", C62="MS", C62="PT", C62="MM", C62="PP"), "CENTRAL",
  OR(C62="SS", C62="GC", C62="SM", C62="AY", C62="AG"), "NORTH",
  OR(C62="DP", C62="PG", C62="KD", C62="DS", C62="SP"), "WEST-I",
  OR(C62="MP", C62="SK", C62="NA", C62="OD"), "WEST-II",
  OR(C62="ND", C62="AM", C62="JK"), "EAST",
  TRUE, "UNKNOWN"
)</f>
        <v>EAST</v>
      </c>
      <c r="E62" s="10" t="s">
        <v>222</v>
      </c>
      <c r="F62" s="8" t="s">
        <v>23</v>
      </c>
      <c r="G62" s="8" t="s">
        <v>223</v>
      </c>
      <c r="H62" s="8" t="s">
        <v>224</v>
      </c>
      <c r="I62" s="37">
        <v>45775</v>
      </c>
      <c r="J62" s="37">
        <v>45779</v>
      </c>
      <c r="K62" s="10" t="s">
        <v>70</v>
      </c>
      <c r="L62" s="10" t="s">
        <v>35</v>
      </c>
      <c r="M62" s="13">
        <v>1092.42</v>
      </c>
      <c r="N62" s="37">
        <v>45779</v>
      </c>
      <c r="O62" s="8">
        <v>0</v>
      </c>
      <c r="P62" s="12">
        <f t="shared" si="0"/>
        <v>4</v>
      </c>
      <c r="Q62" s="10" t="s">
        <v>82</v>
      </c>
      <c r="R62" s="8">
        <f t="shared" si="1"/>
        <v>7</v>
      </c>
      <c r="S62" s="10" t="str">
        <f t="shared" si="2"/>
        <v>Achieved</v>
      </c>
    </row>
    <row r="63" spans="1:19" x14ac:dyDescent="0.45">
      <c r="A63" s="9" t="s">
        <v>210</v>
      </c>
      <c r="B63" s="8" t="s">
        <v>235</v>
      </c>
      <c r="C63" s="10" t="s">
        <v>65</v>
      </c>
      <c r="D63" s="8" t="str" cm="1">
        <f t="array" ref="D63">_xlfn.IFS(
  OR(C63="AR", C63="VK", C63="MS", C63="PT", C63="MM", C63="PP"), "CENTRAL",
  OR(C63="SS", C63="GC", C63="SM", C63="AY", C63="AG"), "NORTH",
  OR(C63="DP", C63="PG", C63="KD", C63="DS", C63="SP"), "WEST-I",
  OR(C63="MP", C63="SK", C63="NA", C63="OD"), "WEST-II",
  OR(C63="ND", C63="AM", C63="JK"), "EAST",
  TRUE, "UNKNOWN"
)</f>
        <v>CENTRAL</v>
      </c>
      <c r="E63" s="10" t="s">
        <v>236</v>
      </c>
      <c r="F63" s="8" t="s">
        <v>237</v>
      </c>
      <c r="G63" s="8" t="s">
        <v>238</v>
      </c>
      <c r="H63" s="8" t="s">
        <v>239</v>
      </c>
      <c r="I63" s="37">
        <v>45777</v>
      </c>
      <c r="J63" s="37">
        <v>45782</v>
      </c>
      <c r="K63" s="10" t="s">
        <v>186</v>
      </c>
      <c r="L63" s="10" t="s">
        <v>47</v>
      </c>
      <c r="M63" s="13">
        <v>289.33999999999997</v>
      </c>
      <c r="N63" s="37">
        <v>45782</v>
      </c>
      <c r="O63" s="8">
        <v>0</v>
      </c>
      <c r="P63" s="12">
        <f t="shared" si="0"/>
        <v>5</v>
      </c>
      <c r="Q63" s="10" t="s">
        <v>28</v>
      </c>
      <c r="R63" s="8">
        <f t="shared" si="1"/>
        <v>5</v>
      </c>
      <c r="S63" s="10" t="str">
        <f t="shared" si="2"/>
        <v>Achieved</v>
      </c>
    </row>
    <row r="64" spans="1:19" x14ac:dyDescent="0.45">
      <c r="A64" s="9" t="s">
        <v>210</v>
      </c>
      <c r="B64" s="8" t="s">
        <v>240</v>
      </c>
      <c r="C64" s="10" t="s">
        <v>241</v>
      </c>
      <c r="D64" s="8" t="str" cm="1">
        <f t="array" ref="D64">_xlfn.IFS(
  OR(C64="AR", C64="VK", C64="MS", C64="PT", C64="MM", C64="PP"), "CENTRAL",
  OR(C64="SS", C64="GC", C64="SM", C64="AY", C64="AG"), "NORTH",
  OR(C64="DP", C64="PG", C64="KD", C64="DS", C64="SP"), "WEST-I",
  OR(C64="MP", C64="SK", C64="NA", C64="OD"), "WEST-II",
  OR(C64="ND", C64="AM", C64="JK"), "EAST",
  TRUE, "UNKNOWN"
)</f>
        <v>CENTRAL</v>
      </c>
      <c r="E64" s="10" t="s">
        <v>566</v>
      </c>
      <c r="F64" s="8" t="s">
        <v>242</v>
      </c>
      <c r="G64" s="8" t="s">
        <v>85</v>
      </c>
      <c r="H64" s="8" t="s">
        <v>243</v>
      </c>
      <c r="I64" s="37">
        <v>45776</v>
      </c>
      <c r="J64" s="37">
        <v>45777</v>
      </c>
      <c r="K64" s="10" t="s">
        <v>87</v>
      </c>
      <c r="L64" s="10" t="s">
        <v>27</v>
      </c>
      <c r="M64" s="13">
        <v>6944.08</v>
      </c>
      <c r="O64" s="8">
        <v>0</v>
      </c>
      <c r="P64" s="12">
        <f t="shared" si="0"/>
        <v>1</v>
      </c>
      <c r="Q64" s="10" t="s">
        <v>59</v>
      </c>
      <c r="R64" s="8">
        <f t="shared" si="1"/>
        <v>10</v>
      </c>
      <c r="S64" s="10" t="str">
        <f t="shared" si="2"/>
        <v>Achieved</v>
      </c>
    </row>
    <row r="65" spans="1:19" x14ac:dyDescent="0.45">
      <c r="A65" s="9" t="s">
        <v>210</v>
      </c>
      <c r="B65" s="8" t="s">
        <v>244</v>
      </c>
      <c r="C65" s="10" t="s">
        <v>61</v>
      </c>
      <c r="D65" s="8" t="str" cm="1">
        <f t="array" ref="D65">_xlfn.IFS(
  OR(C65="AR", C65="VK", C65="MS", C65="PT", C65="MM", C65="PP"), "CENTRAL",
  OR(C65="SS", C65="GC", C65="SM", C65="AY", C65="AG"), "NORTH",
  OR(C65="DP", C65="PG", C65="KD", C65="DS", C65="SP"), "WEST-I",
  OR(C65="MP", C65="SK", C65="NA", C65="OD"), "WEST-II",
  OR(C65="ND", C65="AM", C65="JK"), "EAST",
  TRUE, "UNKNOWN"
)</f>
        <v>NORTH</v>
      </c>
      <c r="E65" s="10" t="s">
        <v>245</v>
      </c>
      <c r="F65" s="8" t="s">
        <v>116</v>
      </c>
      <c r="G65" s="8" t="s">
        <v>32</v>
      </c>
      <c r="H65" s="8" t="s">
        <v>246</v>
      </c>
      <c r="I65" s="37">
        <v>45776</v>
      </c>
      <c r="J65" s="37">
        <v>45782</v>
      </c>
      <c r="K65" s="10" t="s">
        <v>27</v>
      </c>
      <c r="L65" s="10" t="s">
        <v>27</v>
      </c>
      <c r="M65" s="13">
        <v>2294.94</v>
      </c>
      <c r="N65" s="37">
        <v>45918</v>
      </c>
      <c r="O65" s="8">
        <v>0</v>
      </c>
      <c r="P65" s="12">
        <f t="shared" si="0"/>
        <v>6</v>
      </c>
      <c r="Q65" s="10" t="s">
        <v>28</v>
      </c>
      <c r="R65" s="8">
        <f t="shared" si="1"/>
        <v>5</v>
      </c>
      <c r="S65" s="10" t="str">
        <f t="shared" si="2"/>
        <v>Not Achieved</v>
      </c>
    </row>
    <row r="66" spans="1:19" x14ac:dyDescent="0.45">
      <c r="A66" s="9" t="s">
        <v>210</v>
      </c>
      <c r="B66" s="8" t="s">
        <v>247</v>
      </c>
      <c r="C66" s="10" t="s">
        <v>65</v>
      </c>
      <c r="D66" s="8" t="str" cm="1">
        <f t="array" ref="D66">_xlfn.IFS(
  OR(C66="AR", C66="VK", C66="MS", C66="PT", C66="MM", C66="PP"), "CENTRAL",
  OR(C66="SS", C66="GC", C66="SM", C66="AY", C66="AG"), "NORTH",
  OR(C66="DP", C66="PG", C66="KD", C66="DS", C66="SP"), "WEST-I",
  OR(C66="MP", C66="SK", C66="NA", C66="OD"), "WEST-II",
  OR(C66="ND", C66="AM", C66="JK"), "EAST",
  TRUE, "UNKNOWN"
)</f>
        <v>CENTRAL</v>
      </c>
      <c r="E66" s="10" t="s">
        <v>248</v>
      </c>
      <c r="F66" s="8" t="s">
        <v>67</v>
      </c>
      <c r="G66" s="8" t="s">
        <v>249</v>
      </c>
      <c r="H66" s="8" t="s">
        <v>250</v>
      </c>
      <c r="I66" s="37">
        <v>45782</v>
      </c>
      <c r="J66" s="37">
        <v>45782</v>
      </c>
      <c r="K66" s="10" t="s">
        <v>34</v>
      </c>
      <c r="L66" s="10" t="s">
        <v>35</v>
      </c>
      <c r="M66" s="13">
        <v>266.73</v>
      </c>
      <c r="N66" s="37">
        <v>45782</v>
      </c>
      <c r="O66" s="8">
        <v>0</v>
      </c>
      <c r="P66" s="12">
        <f t="shared" ref="P66:P129" si="3">SUM(J66-I66)</f>
        <v>0</v>
      </c>
      <c r="Q66" s="10" t="s">
        <v>28</v>
      </c>
      <c r="R66" s="8">
        <f t="shared" ref="R66:R129" si="4">IF(Q66="A", 3, IF(Q66="B", 5, IF(Q66="C", 7, IF(Q66="D", 10, ""))))</f>
        <v>5</v>
      </c>
      <c r="S66" s="10" t="str">
        <f t="shared" ref="S66:S129" si="5">IF(R66&gt;=P66, "Achieved", "Not Achieved")</f>
        <v>Achieved</v>
      </c>
    </row>
    <row r="67" spans="1:19" x14ac:dyDescent="0.45">
      <c r="A67" s="9" t="s">
        <v>210</v>
      </c>
      <c r="B67" s="8" t="s">
        <v>251</v>
      </c>
      <c r="C67" s="10" t="s">
        <v>221</v>
      </c>
      <c r="D67" s="8" t="str" cm="1">
        <f t="array" ref="D67">_xlfn.IFS(
  OR(C67="AR", C67="VK", C67="MS", C67="PT", C67="MM", C67="PP"), "CENTRAL",
  OR(C67="SS", C67="GC", C67="SM", C67="AY", C67="AG"), "NORTH",
  OR(C67="DP", C67="PG", C67="KD", C67="DS", C67="SP"), "WEST-I",
  OR(C67="MP", C67="SK", C67="NA", C67="OD"), "WEST-II",
  OR(C67="ND", C67="AM", C67="JK"), "EAST",
  TRUE, "UNKNOWN"
)</f>
        <v>EAST</v>
      </c>
      <c r="E67" s="10" t="s">
        <v>252</v>
      </c>
      <c r="F67" s="8" t="s">
        <v>102</v>
      </c>
      <c r="G67" s="8" t="s">
        <v>253</v>
      </c>
      <c r="H67" s="8" t="s">
        <v>254</v>
      </c>
      <c r="I67" s="37">
        <v>45780</v>
      </c>
      <c r="J67" s="37">
        <v>45783</v>
      </c>
      <c r="K67" s="10" t="s">
        <v>34</v>
      </c>
      <c r="L67" s="10" t="s">
        <v>35</v>
      </c>
      <c r="M67" s="13">
        <v>204.27</v>
      </c>
      <c r="O67" s="8">
        <v>0</v>
      </c>
      <c r="P67" s="12">
        <f t="shared" si="3"/>
        <v>3</v>
      </c>
      <c r="Q67" s="10" t="s">
        <v>28</v>
      </c>
      <c r="R67" s="8">
        <f t="shared" si="4"/>
        <v>5</v>
      </c>
      <c r="S67" s="10" t="str">
        <f t="shared" si="5"/>
        <v>Achieved</v>
      </c>
    </row>
    <row r="68" spans="1:19" x14ac:dyDescent="0.45">
      <c r="A68" s="9" t="s">
        <v>210</v>
      </c>
      <c r="B68" s="8" t="s">
        <v>258</v>
      </c>
      <c r="C68" s="10" t="s">
        <v>21</v>
      </c>
      <c r="D68" s="8" t="str" cm="1">
        <f t="array" ref="D68">_xlfn.IFS(
  OR(C68="AR", C68="VK", C68="MS", C68="PT", C68="MM", C68="PP"), "CENTRAL",
  OR(C68="SS", C68="GC", C68="SM", C68="AY", C68="AG"), "NORTH",
  OR(C68="DP", C68="PG", C68="KD", C68="DS", C68="SP"), "WEST-I",
  OR(C68="MP", C68="SK", C68="NA", C68="OD"), "WEST-II",
  OR(C68="ND", C68="AM", C68="JK"), "EAST",
  TRUE, "UNKNOWN"
)</f>
        <v>NORTH</v>
      </c>
      <c r="E68" s="10" t="s">
        <v>259</v>
      </c>
      <c r="F68" s="8" t="s">
        <v>121</v>
      </c>
      <c r="G68" s="8" t="s">
        <v>85</v>
      </c>
      <c r="H68" s="8" t="s">
        <v>260</v>
      </c>
      <c r="I68" s="37">
        <v>45779</v>
      </c>
      <c r="J68" s="37">
        <v>45783</v>
      </c>
      <c r="K68" s="10" t="s">
        <v>81</v>
      </c>
      <c r="L68" s="10" t="s">
        <v>27</v>
      </c>
      <c r="M68" s="13">
        <v>938</v>
      </c>
      <c r="N68" s="37">
        <v>45784</v>
      </c>
      <c r="O68" s="8">
        <v>0</v>
      </c>
      <c r="P68" s="12">
        <f t="shared" si="3"/>
        <v>4</v>
      </c>
      <c r="Q68" s="10" t="s">
        <v>28</v>
      </c>
      <c r="R68" s="8">
        <f t="shared" si="4"/>
        <v>5</v>
      </c>
      <c r="S68" s="10" t="str">
        <f t="shared" si="5"/>
        <v>Achieved</v>
      </c>
    </row>
    <row r="69" spans="1:19" x14ac:dyDescent="0.45">
      <c r="A69" s="9" t="s">
        <v>19</v>
      </c>
      <c r="B69" s="8" t="s">
        <v>261</v>
      </c>
      <c r="C69" s="10" t="s">
        <v>136</v>
      </c>
      <c r="D69" s="8" t="str" cm="1">
        <f t="array" ref="D69">_xlfn.IFS(
  OR(C69="AR", C69="VK", C69="MS", C69="PT", C69="MM", C69="PP"), "CENTRAL",
  OR(C69="SS", C69="GC", C69="SM", C69="AY", C69="AG"), "NORTH",
  OR(C69="DP", C69="PG", C69="KD", C69="DS", C69="SP"), "WEST-I",
  OR(C69="MP", C69="SK", C69="NA", C69="OD"), "WEST-II",
  OR(C69="ND", C69="AM", C69="JK"), "EAST",
  TRUE, "UNKNOWN"
)</f>
        <v>WEST-II</v>
      </c>
      <c r="E69" s="10" t="s">
        <v>263</v>
      </c>
      <c r="F69" s="10" t="s">
        <v>262</v>
      </c>
      <c r="G69" s="8" t="s">
        <v>264</v>
      </c>
      <c r="H69" s="8" t="s">
        <v>265</v>
      </c>
      <c r="I69" s="37">
        <v>45763</v>
      </c>
      <c r="J69" s="37">
        <v>45777</v>
      </c>
      <c r="K69" s="10" t="s">
        <v>81</v>
      </c>
      <c r="L69" s="10" t="s">
        <v>27</v>
      </c>
      <c r="M69" s="13">
        <v>237.11</v>
      </c>
      <c r="N69" s="37">
        <v>45780</v>
      </c>
      <c r="O69" s="8">
        <v>0</v>
      </c>
      <c r="P69" s="12">
        <f t="shared" si="3"/>
        <v>14</v>
      </c>
      <c r="Q69" s="10" t="s">
        <v>28</v>
      </c>
      <c r="R69" s="8">
        <f t="shared" si="4"/>
        <v>5</v>
      </c>
      <c r="S69" s="10" t="str">
        <f t="shared" si="5"/>
        <v>Not Achieved</v>
      </c>
    </row>
    <row r="70" spans="1:19" x14ac:dyDescent="0.45">
      <c r="A70" s="9" t="s">
        <v>19</v>
      </c>
      <c r="B70" s="8" t="s">
        <v>261</v>
      </c>
      <c r="C70" s="10" t="s">
        <v>136</v>
      </c>
      <c r="D70" s="8" t="str" cm="1">
        <f t="array" ref="D70">_xlfn.IFS(
  OR(C70="AR", C70="VK", C70="MS", C70="PT", C70="MM", C70="PP"), "CENTRAL",
  OR(C70="SS", C70="GC", C70="SM", C70="AY", C70="AG"), "NORTH",
  OR(C70="DP", C70="PG", C70="KD", C70="DS", C70="SP"), "WEST-I",
  OR(C70="MP", C70="SK", C70="NA", C70="OD"), "WEST-II",
  OR(C70="ND", C70="AM", C70="JK"), "EAST",
  TRUE, "UNKNOWN"
)</f>
        <v>WEST-II</v>
      </c>
      <c r="E70" s="10" t="s">
        <v>263</v>
      </c>
      <c r="F70" s="10" t="s">
        <v>266</v>
      </c>
      <c r="G70" s="8" t="s">
        <v>264</v>
      </c>
      <c r="H70" s="8" t="s">
        <v>265</v>
      </c>
      <c r="I70" s="37">
        <v>45763</v>
      </c>
      <c r="J70" s="37">
        <v>45777</v>
      </c>
      <c r="K70" s="10" t="s">
        <v>81</v>
      </c>
      <c r="L70" s="10" t="s">
        <v>27</v>
      </c>
      <c r="M70" s="13">
        <v>75.08</v>
      </c>
      <c r="N70" s="37">
        <v>45780</v>
      </c>
      <c r="O70" s="8">
        <v>0</v>
      </c>
      <c r="P70" s="12">
        <f t="shared" si="3"/>
        <v>14</v>
      </c>
      <c r="Q70" s="10" t="s">
        <v>28</v>
      </c>
      <c r="R70" s="8">
        <f t="shared" si="4"/>
        <v>5</v>
      </c>
      <c r="S70" s="10" t="str">
        <f t="shared" si="5"/>
        <v>Not Achieved</v>
      </c>
    </row>
    <row r="71" spans="1:19" x14ac:dyDescent="0.45">
      <c r="A71" s="9" t="s">
        <v>19</v>
      </c>
      <c r="B71" s="8" t="s">
        <v>261</v>
      </c>
      <c r="C71" s="10" t="s">
        <v>136</v>
      </c>
      <c r="D71" s="8" t="str" cm="1">
        <f t="array" ref="D71">_xlfn.IFS(
  OR(C71="AR", C71="VK", C71="MS", C71="PT", C71="MM", C71="PP"), "CENTRAL",
  OR(C71="SS", C71="GC", C71="SM", C71="AY", C71="AG"), "NORTH",
  OR(C71="DP", C71="PG", C71="KD", C71="DS", C71="SP"), "WEST-I",
  OR(C71="MP", C71="SK", C71="NA", C71="OD"), "WEST-II",
  OR(C71="ND", C71="AM", C71="JK"), "EAST",
  TRUE, "UNKNOWN"
)</f>
        <v>WEST-II</v>
      </c>
      <c r="E71" s="10" t="s">
        <v>263</v>
      </c>
      <c r="F71" s="10" t="s">
        <v>267</v>
      </c>
      <c r="G71" s="8" t="s">
        <v>264</v>
      </c>
      <c r="H71" s="8" t="s">
        <v>265</v>
      </c>
      <c r="I71" s="37">
        <v>45763</v>
      </c>
      <c r="J71" s="37">
        <v>45777</v>
      </c>
      <c r="K71" s="10" t="s">
        <v>81</v>
      </c>
      <c r="L71" s="10" t="s">
        <v>27</v>
      </c>
      <c r="M71" s="13">
        <v>75.08</v>
      </c>
      <c r="N71" s="37">
        <v>45780</v>
      </c>
      <c r="O71" s="8">
        <v>0</v>
      </c>
      <c r="P71" s="12">
        <f t="shared" si="3"/>
        <v>14</v>
      </c>
      <c r="Q71" s="10" t="s">
        <v>28</v>
      </c>
      <c r="R71" s="8">
        <f t="shared" si="4"/>
        <v>5</v>
      </c>
      <c r="S71" s="10" t="str">
        <f t="shared" si="5"/>
        <v>Not Achieved</v>
      </c>
    </row>
    <row r="72" spans="1:19" x14ac:dyDescent="0.45">
      <c r="A72" s="9" t="s">
        <v>19</v>
      </c>
      <c r="B72" s="8" t="s">
        <v>261</v>
      </c>
      <c r="C72" s="10" t="s">
        <v>136</v>
      </c>
      <c r="D72" s="8" t="str" cm="1">
        <f t="array" ref="D72">_xlfn.IFS(
  OR(C72="AR", C72="VK", C72="MS", C72="PT", C72="MM", C72="PP"), "CENTRAL",
  OR(C72="SS", C72="GC", C72="SM", C72="AY", C72="AG"), "NORTH",
  OR(C72="DP", C72="PG", C72="KD", C72="DS", C72="SP"), "WEST-I",
  OR(C72="MP", C72="SK", C72="NA", C72="OD"), "WEST-II",
  OR(C72="ND", C72="AM", C72="JK"), "EAST",
  TRUE, "UNKNOWN"
)</f>
        <v>WEST-II</v>
      </c>
      <c r="E72" s="10" t="s">
        <v>263</v>
      </c>
      <c r="F72" s="10" t="s">
        <v>268</v>
      </c>
      <c r="G72" s="8" t="s">
        <v>264</v>
      </c>
      <c r="H72" s="8" t="s">
        <v>265</v>
      </c>
      <c r="I72" s="37">
        <v>45763</v>
      </c>
      <c r="J72" s="37">
        <v>45780</v>
      </c>
      <c r="K72" s="10" t="s">
        <v>81</v>
      </c>
      <c r="L72" s="10" t="s">
        <v>27</v>
      </c>
      <c r="M72" s="13">
        <v>1770.91</v>
      </c>
      <c r="N72" s="37">
        <v>45780</v>
      </c>
      <c r="O72" s="8">
        <v>0</v>
      </c>
      <c r="P72" s="12">
        <f t="shared" si="3"/>
        <v>17</v>
      </c>
      <c r="Q72" s="10" t="s">
        <v>82</v>
      </c>
      <c r="R72" s="8">
        <f t="shared" si="4"/>
        <v>7</v>
      </c>
      <c r="S72" s="10" t="str">
        <f t="shared" si="5"/>
        <v>Not Achieved</v>
      </c>
    </row>
    <row r="73" spans="1:19" x14ac:dyDescent="0.45">
      <c r="A73" s="9" t="s">
        <v>19</v>
      </c>
      <c r="B73" s="8" t="s">
        <v>261</v>
      </c>
      <c r="C73" s="10" t="s">
        <v>136</v>
      </c>
      <c r="D73" s="8" t="str" cm="1">
        <f t="array" ref="D73">_xlfn.IFS(
  OR(C73="AR", C73="VK", C73="MS", C73="PT", C73="MM", C73="PP"), "CENTRAL",
  OR(C73="SS", C73="GC", C73="SM", C73="AY", C73="AG"), "NORTH",
  OR(C73="DP", C73="PG", C73="KD", C73="DS", C73="SP"), "WEST-I",
  OR(C73="MP", C73="SK", C73="NA", C73="OD"), "WEST-II",
  OR(C73="ND", C73="AM", C73="JK"), "EAST",
  TRUE, "UNKNOWN"
)</f>
        <v>WEST-II</v>
      </c>
      <c r="E73" s="10" t="s">
        <v>263</v>
      </c>
      <c r="F73" s="10" t="s">
        <v>269</v>
      </c>
      <c r="G73" s="8" t="s">
        <v>264</v>
      </c>
      <c r="H73" s="8" t="s">
        <v>265</v>
      </c>
      <c r="I73" s="37">
        <v>45763</v>
      </c>
      <c r="J73" s="37">
        <v>45780</v>
      </c>
      <c r="K73" s="10" t="s">
        <v>81</v>
      </c>
      <c r="L73" s="10" t="s">
        <v>27</v>
      </c>
      <c r="M73" s="13">
        <v>4166.9799999999996</v>
      </c>
      <c r="N73" s="37">
        <v>45780</v>
      </c>
      <c r="O73" s="8">
        <v>0</v>
      </c>
      <c r="P73" s="12">
        <f t="shared" si="3"/>
        <v>17</v>
      </c>
      <c r="Q73" s="10" t="s">
        <v>82</v>
      </c>
      <c r="R73" s="8">
        <f t="shared" si="4"/>
        <v>7</v>
      </c>
      <c r="S73" s="10" t="str">
        <f t="shared" si="5"/>
        <v>Not Achieved</v>
      </c>
    </row>
    <row r="74" spans="1:19" x14ac:dyDescent="0.45">
      <c r="A74" s="9" t="s">
        <v>210</v>
      </c>
      <c r="B74" s="8" t="s">
        <v>270</v>
      </c>
      <c r="C74" s="10" t="s">
        <v>380</v>
      </c>
      <c r="D74" s="8" t="str" cm="1">
        <f t="array" ref="D74">_xlfn.IFS(
  OR(C74="AR", C74="VK", C74="MS", C74="PT", C74="MM", C74="PP"), "CENTRAL",
  OR(C74="SS", C74="GC", C74="SM", C74="AY", C74="AG"), "NORTH",
  OR(C74="DP", C74="PG", C74="KD", C74="DS", C74="SP"), "WEST-I",
  OR(C74="MP", C74="SK", C74="NA", C74="OD"), "WEST-II",
  OR(C74="ND", C74="AM", C74="JK"), "EAST",
  TRUE, "UNKNOWN"
)</f>
        <v>WEST-I</v>
      </c>
      <c r="E74" s="10" t="s">
        <v>271</v>
      </c>
      <c r="F74" s="8" t="s">
        <v>276</v>
      </c>
      <c r="G74" s="8" t="s">
        <v>272</v>
      </c>
      <c r="H74" s="8" t="s">
        <v>273</v>
      </c>
      <c r="I74" s="37">
        <v>45780</v>
      </c>
      <c r="J74" s="37">
        <v>45784</v>
      </c>
      <c r="K74" s="10" t="s">
        <v>179</v>
      </c>
      <c r="L74" s="10" t="s">
        <v>47</v>
      </c>
      <c r="M74" s="13">
        <v>1571.31</v>
      </c>
      <c r="O74" s="8">
        <v>0</v>
      </c>
      <c r="P74" s="12">
        <f t="shared" si="3"/>
        <v>4</v>
      </c>
      <c r="Q74" s="10" t="s">
        <v>28</v>
      </c>
      <c r="R74" s="8">
        <f t="shared" si="4"/>
        <v>5</v>
      </c>
      <c r="S74" s="10" t="str">
        <f t="shared" si="5"/>
        <v>Achieved</v>
      </c>
    </row>
    <row r="75" spans="1:19" x14ac:dyDescent="0.45">
      <c r="A75" s="9" t="s">
        <v>210</v>
      </c>
      <c r="B75" s="8" t="s">
        <v>274</v>
      </c>
      <c r="C75" s="10" t="s">
        <v>380</v>
      </c>
      <c r="D75" s="8" t="str" cm="1">
        <f t="array" ref="D75">_xlfn.IFS(
  OR(C75="AR", C75="VK", C75="MS", C75="PT", C75="MM", C75="PP"), "CENTRAL",
  OR(C75="SS", C75="GC", C75="SM", C75="AY", C75="AG"), "NORTH",
  OR(C75="DP", C75="PG", C75="KD", C75="DS", C75="SP"), "WEST-I",
  OR(C75="MP", C75="SK", C75="NA", C75="OD"), "WEST-II",
  OR(C75="ND", C75="AM", C75="JK"), "EAST",
  TRUE, "UNKNOWN"
)</f>
        <v>WEST-I</v>
      </c>
      <c r="E75" s="10" t="s">
        <v>271</v>
      </c>
      <c r="F75" s="8" t="s">
        <v>275</v>
      </c>
      <c r="G75" s="8" t="s">
        <v>272</v>
      </c>
      <c r="H75" s="8" t="s">
        <v>273</v>
      </c>
      <c r="I75" s="37">
        <v>45780</v>
      </c>
      <c r="J75" s="37">
        <v>45784</v>
      </c>
      <c r="K75" s="10" t="s">
        <v>53</v>
      </c>
      <c r="L75" s="10" t="s">
        <v>50</v>
      </c>
      <c r="M75" s="13">
        <v>1743.54</v>
      </c>
      <c r="O75" s="8">
        <v>0</v>
      </c>
      <c r="P75" s="12">
        <f t="shared" si="3"/>
        <v>4</v>
      </c>
      <c r="Q75" s="10" t="s">
        <v>28</v>
      </c>
      <c r="R75" s="8">
        <f t="shared" si="4"/>
        <v>5</v>
      </c>
      <c r="S75" s="10" t="str">
        <f t="shared" si="5"/>
        <v>Achieved</v>
      </c>
    </row>
    <row r="76" spans="1:19" x14ac:dyDescent="0.45">
      <c r="A76" s="9" t="s">
        <v>210</v>
      </c>
      <c r="B76" s="8" t="s">
        <v>277</v>
      </c>
      <c r="C76" s="10" t="s">
        <v>99</v>
      </c>
      <c r="D76" s="8" t="str" cm="1">
        <f t="array" ref="D76">_xlfn.IFS(
  OR(C76="AR", C76="VK", C76="MS", C76="PT", C76="MM", C76="PP"), "CENTRAL",
  OR(C76="SS", C76="GC", C76="SM", C76="AY", C76="AG"), "NORTH",
  OR(C76="DP", C76="PG", C76="KD", C76="DS", C76="SP"), "WEST-I",
  OR(C76="MP", C76="SK", C76="NA", C76="OD"), "WEST-II",
  OR(C76="ND", C76="AM", C76="JK"), "EAST",
  TRUE, "UNKNOWN"
)</f>
        <v>EAST</v>
      </c>
      <c r="E76" s="10" t="s">
        <v>278</v>
      </c>
      <c r="F76" s="8" t="s">
        <v>23</v>
      </c>
      <c r="G76" s="8" t="s">
        <v>32</v>
      </c>
      <c r="H76" s="8" t="s">
        <v>279</v>
      </c>
      <c r="I76" s="37">
        <v>45780</v>
      </c>
      <c r="J76" s="37">
        <v>45784</v>
      </c>
      <c r="K76" s="10" t="s">
        <v>70</v>
      </c>
      <c r="L76" s="10" t="s">
        <v>50</v>
      </c>
      <c r="M76" s="13">
        <v>146.13999999999999</v>
      </c>
      <c r="N76" s="37">
        <v>45784</v>
      </c>
      <c r="O76" s="8">
        <v>0</v>
      </c>
      <c r="P76" s="12">
        <f t="shared" si="3"/>
        <v>4</v>
      </c>
      <c r="Q76" s="10" t="s">
        <v>28</v>
      </c>
      <c r="R76" s="8">
        <f t="shared" si="4"/>
        <v>5</v>
      </c>
      <c r="S76" s="10" t="str">
        <f t="shared" si="5"/>
        <v>Achieved</v>
      </c>
    </row>
    <row r="77" spans="1:19" x14ac:dyDescent="0.45">
      <c r="A77" s="9" t="s">
        <v>19</v>
      </c>
      <c r="B77" s="8" t="s">
        <v>280</v>
      </c>
      <c r="C77" s="10" t="s">
        <v>61</v>
      </c>
      <c r="D77" s="8" t="str" cm="1">
        <f t="array" ref="D77">_xlfn.IFS(
  OR(C77="AR", C77="VK", C77="MS", C77="PT", C77="MM", C77="PP"), "CENTRAL",
  OR(C77="SS", C77="GC", C77="SM", C77="AY", C77="AG"), "NORTH",
  OR(C77="DP", C77="PG", C77="KD", C77="DS", C77="SP"), "WEST-I",
  OR(C77="MP", C77="SK", C77="NA", C77="OD"), "WEST-II",
  OR(C77="ND", C77="AM", C77="JK"), "EAST",
  TRUE, "UNKNOWN"
)</f>
        <v>NORTH</v>
      </c>
      <c r="E77" s="10" t="s">
        <v>281</v>
      </c>
      <c r="F77" s="8" t="s">
        <v>282</v>
      </c>
      <c r="G77" s="8" t="s">
        <v>32</v>
      </c>
      <c r="H77" s="8" t="s">
        <v>283</v>
      </c>
      <c r="I77" s="37">
        <v>45769</v>
      </c>
      <c r="J77" s="37">
        <v>45783</v>
      </c>
      <c r="K77" s="10" t="s">
        <v>41</v>
      </c>
      <c r="L77" s="10" t="s">
        <v>27</v>
      </c>
      <c r="M77" s="13">
        <v>883.28</v>
      </c>
      <c r="O77" s="8">
        <v>0</v>
      </c>
      <c r="P77" s="12">
        <f t="shared" si="3"/>
        <v>14</v>
      </c>
      <c r="Q77" s="10" t="s">
        <v>28</v>
      </c>
      <c r="R77" s="8">
        <f t="shared" si="4"/>
        <v>5</v>
      </c>
      <c r="S77" s="10" t="str">
        <f t="shared" si="5"/>
        <v>Not Achieved</v>
      </c>
    </row>
    <row r="78" spans="1:19" x14ac:dyDescent="0.45">
      <c r="A78" s="9" t="s">
        <v>210</v>
      </c>
      <c r="B78" s="8" t="s">
        <v>284</v>
      </c>
      <c r="C78" s="10" t="s">
        <v>99</v>
      </c>
      <c r="D78" s="8" t="str" cm="1">
        <f t="array" ref="D78">_xlfn.IFS(
  OR(C78="AR", C78="VK", C78="MS", C78="PT", C78="MM", C78="PP"), "CENTRAL",
  OR(C78="SS", C78="GC", C78="SM", C78="AY", C78="AG"), "NORTH",
  OR(C78="DP", C78="PG", C78="KD", C78="DS", C78="SP"), "WEST-I",
  OR(C78="MP", C78="SK", C78="NA", C78="OD"), "WEST-II",
  OR(C78="ND", C78="AM", C78="JK"), "EAST",
  TRUE, "UNKNOWN"
)</f>
        <v>EAST</v>
      </c>
      <c r="E78" s="10" t="s">
        <v>285</v>
      </c>
      <c r="F78" s="8" t="s">
        <v>102</v>
      </c>
      <c r="G78" s="8" t="s">
        <v>287</v>
      </c>
      <c r="H78" s="8" t="s">
        <v>286</v>
      </c>
      <c r="I78" s="37">
        <v>45785</v>
      </c>
      <c r="J78" s="37">
        <v>45786</v>
      </c>
      <c r="K78" s="10" t="s">
        <v>34</v>
      </c>
      <c r="L78" s="10" t="s">
        <v>50</v>
      </c>
      <c r="M78" s="13">
        <v>70.849999999999994</v>
      </c>
      <c r="O78" s="8">
        <v>0</v>
      </c>
      <c r="P78" s="12">
        <f t="shared" si="3"/>
        <v>1</v>
      </c>
      <c r="Q78" s="10" t="s">
        <v>28</v>
      </c>
      <c r="R78" s="8">
        <f t="shared" si="4"/>
        <v>5</v>
      </c>
      <c r="S78" s="10" t="str">
        <f t="shared" si="5"/>
        <v>Achieved</v>
      </c>
    </row>
    <row r="79" spans="1:19" x14ac:dyDescent="0.45">
      <c r="A79" s="9" t="s">
        <v>210</v>
      </c>
      <c r="B79" s="8" t="s">
        <v>288</v>
      </c>
      <c r="C79" s="10" t="s">
        <v>21</v>
      </c>
      <c r="D79" s="8" t="str" cm="1">
        <f t="array" ref="D79">_xlfn.IFS(
  OR(C79="AR", C79="VK", C79="MS", C79="PT", C79="MM", C79="PP"), "CENTRAL",
  OR(C79="SS", C79="GC", C79="SM", C79="AY", C79="AG"), "NORTH",
  OR(C79="DP", C79="PG", C79="KD", C79="DS", C79="SP"), "WEST-I",
  OR(C79="MP", C79="SK", C79="NA", C79="OD"), "WEST-II",
  OR(C79="ND", C79="AM", C79="JK"), "EAST",
  TRUE, "UNKNOWN"
)</f>
        <v>NORTH</v>
      </c>
      <c r="E79" s="10" t="s">
        <v>289</v>
      </c>
      <c r="F79" s="8" t="s">
        <v>290</v>
      </c>
      <c r="G79" s="8" t="s">
        <v>213</v>
      </c>
      <c r="H79" s="8" t="s">
        <v>291</v>
      </c>
      <c r="I79" s="37">
        <v>45784</v>
      </c>
      <c r="J79" s="37">
        <v>45786</v>
      </c>
      <c r="K79" s="10" t="s">
        <v>81</v>
      </c>
      <c r="L79" s="10" t="s">
        <v>50</v>
      </c>
      <c r="M79" s="13">
        <v>346.68</v>
      </c>
      <c r="N79" s="37">
        <v>45786</v>
      </c>
      <c r="O79" s="8">
        <v>0</v>
      </c>
      <c r="P79" s="12">
        <f t="shared" si="3"/>
        <v>2</v>
      </c>
      <c r="Q79" s="10" t="s">
        <v>28</v>
      </c>
      <c r="R79" s="8">
        <f t="shared" si="4"/>
        <v>5</v>
      </c>
      <c r="S79" s="10" t="str">
        <f t="shared" si="5"/>
        <v>Achieved</v>
      </c>
    </row>
    <row r="80" spans="1:19" x14ac:dyDescent="0.45">
      <c r="A80" s="9" t="s">
        <v>210</v>
      </c>
      <c r="B80" s="8" t="s">
        <v>292</v>
      </c>
      <c r="C80" s="10" t="s">
        <v>21</v>
      </c>
      <c r="D80" s="8" t="str" cm="1">
        <f t="array" ref="D80">_xlfn.IFS(
  OR(C80="AR", C80="VK", C80="MS", C80="PT", C80="MM", C80="PP"), "CENTRAL",
  OR(C80="SS", C80="GC", C80="SM", C80="AY", C80="AG"), "NORTH",
  OR(C80="DP", C80="PG", C80="KD", C80="DS", C80="SP"), "WEST-I",
  OR(C80="MP", C80="SK", C80="NA", C80="OD"), "WEST-II",
  OR(C80="ND", C80="AM", C80="JK"), "EAST",
  TRUE, "UNKNOWN"
)</f>
        <v>NORTH</v>
      </c>
      <c r="E80" s="10" t="s">
        <v>293</v>
      </c>
      <c r="F80" s="8" t="s">
        <v>276</v>
      </c>
      <c r="G80" s="8" t="s">
        <v>213</v>
      </c>
      <c r="H80" s="8" t="s">
        <v>294</v>
      </c>
      <c r="I80" s="37">
        <v>45783</v>
      </c>
      <c r="J80" s="37">
        <v>45786</v>
      </c>
      <c r="K80" s="10" t="s">
        <v>53</v>
      </c>
      <c r="L80" s="10" t="s">
        <v>50</v>
      </c>
      <c r="M80" s="13">
        <v>684.63</v>
      </c>
      <c r="N80" s="37">
        <v>45786</v>
      </c>
      <c r="O80" s="8">
        <v>0</v>
      </c>
      <c r="P80" s="12">
        <f t="shared" si="3"/>
        <v>3</v>
      </c>
      <c r="Q80" s="10" t="s">
        <v>28</v>
      </c>
      <c r="R80" s="8">
        <f t="shared" si="4"/>
        <v>5</v>
      </c>
      <c r="S80" s="10" t="str">
        <f t="shared" si="5"/>
        <v>Achieved</v>
      </c>
    </row>
    <row r="81" spans="1:19" x14ac:dyDescent="0.45">
      <c r="A81" s="9" t="s">
        <v>210</v>
      </c>
      <c r="B81" s="8" t="s">
        <v>295</v>
      </c>
      <c r="C81" s="10" t="s">
        <v>61</v>
      </c>
      <c r="D81" s="8" t="str" cm="1">
        <f t="array" ref="D81">_xlfn.IFS(
  OR(C81="AR", C81="VK", C81="MS", C81="PT", C81="MM", C81="PP"), "CENTRAL",
  OR(C81="SS", C81="GC", C81="SM", C81="AY", C81="AG"), "NORTH",
  OR(C81="DP", C81="PG", C81="KD", C81="DS", C81="SP"), "WEST-I",
  OR(C81="MP", C81="SK", C81="NA", C81="OD"), "WEST-II",
  OR(C81="ND", C81="AM", C81="JK"), "EAST",
  TRUE, "UNKNOWN"
)</f>
        <v>NORTH</v>
      </c>
      <c r="E81" s="10" t="s">
        <v>296</v>
      </c>
      <c r="F81" s="8" t="s">
        <v>23</v>
      </c>
      <c r="G81" s="8" t="s">
        <v>297</v>
      </c>
      <c r="H81" s="8" t="s">
        <v>298</v>
      </c>
      <c r="I81" s="37">
        <v>45783</v>
      </c>
      <c r="J81" s="37">
        <v>45790</v>
      </c>
      <c r="K81" s="10" t="s">
        <v>26</v>
      </c>
      <c r="L81" s="10" t="s">
        <v>27</v>
      </c>
      <c r="M81" s="13">
        <v>507</v>
      </c>
      <c r="N81" s="37">
        <v>45786</v>
      </c>
      <c r="O81" s="8">
        <v>0</v>
      </c>
      <c r="P81" s="12">
        <f t="shared" si="3"/>
        <v>7</v>
      </c>
      <c r="Q81" s="10" t="s">
        <v>28</v>
      </c>
      <c r="R81" s="8">
        <f t="shared" si="4"/>
        <v>5</v>
      </c>
      <c r="S81" s="10" t="str">
        <f t="shared" si="5"/>
        <v>Not Achieved</v>
      </c>
    </row>
    <row r="82" spans="1:19" x14ac:dyDescent="0.45">
      <c r="A82" s="9" t="s">
        <v>210</v>
      </c>
      <c r="B82" s="8" t="s">
        <v>325</v>
      </c>
      <c r="C82" s="10" t="s">
        <v>108</v>
      </c>
      <c r="D82" s="8" t="str" cm="1">
        <f t="array" ref="D82">_xlfn.IFS(
  OR(C82="AR", C82="VK", C82="MS", C82="PT", C82="MM", C82="PP"), "CENTRAL",
  OR(C82="SS", C82="GC", C82="SM", C82="AY", C82="AG"), "NORTH",
  OR(C82="DP", C82="PG", C82="KD", C82="DS", C82="SP"), "WEST-I",
  OR(C82="MP", C82="SK", C82="NA", C82="OD"), "WEST-II",
  OR(C82="ND", C82="AM", C82="JK"), "EAST",
  TRUE, "UNKNOWN"
)</f>
        <v>EAST</v>
      </c>
      <c r="E82" s="10" t="s">
        <v>326</v>
      </c>
      <c r="F82" s="8" t="s">
        <v>208</v>
      </c>
      <c r="G82" s="8" t="s">
        <v>32</v>
      </c>
      <c r="H82" s="8" t="s">
        <v>327</v>
      </c>
      <c r="I82" s="37">
        <v>45790</v>
      </c>
      <c r="J82" s="37">
        <v>45791</v>
      </c>
      <c r="K82" s="10" t="s">
        <v>112</v>
      </c>
      <c r="L82" s="10" t="s">
        <v>35</v>
      </c>
      <c r="M82" s="13">
        <v>426.56</v>
      </c>
      <c r="N82" s="37">
        <v>45791</v>
      </c>
      <c r="O82" s="8">
        <v>0</v>
      </c>
      <c r="P82" s="12">
        <f t="shared" si="3"/>
        <v>1</v>
      </c>
      <c r="Q82" s="10" t="s">
        <v>57</v>
      </c>
      <c r="R82" s="8">
        <f t="shared" si="4"/>
        <v>3</v>
      </c>
      <c r="S82" s="10" t="str">
        <f t="shared" si="5"/>
        <v>Achieved</v>
      </c>
    </row>
    <row r="83" spans="1:19" x14ac:dyDescent="0.45">
      <c r="A83" s="9" t="s">
        <v>210</v>
      </c>
      <c r="B83" s="8" t="s">
        <v>328</v>
      </c>
      <c r="C83" s="10" t="s">
        <v>30</v>
      </c>
      <c r="D83" s="8" t="str" cm="1">
        <f t="array" ref="D83">_xlfn.IFS(
  OR(C83="AR", C83="VK", C83="MS", C83="PT", C83="MM", C83="PP"), "CENTRAL",
  OR(C83="SS", C83="GC", C83="SM", C83="AY", C83="AG"), "NORTH",
  OR(C83="DP", C83="PG", C83="KD", C83="DS", C83="SP"), "WEST-I",
  OR(C83="MP", C83="SK", C83="NA", C83="OD"), "WEST-II",
  OR(C83="ND", C83="AM", C83="JK"), "EAST",
  TRUE, "UNKNOWN"
)</f>
        <v>CENTRAL</v>
      </c>
      <c r="E83" s="10" t="s">
        <v>329</v>
      </c>
      <c r="F83" s="8" t="s">
        <v>331</v>
      </c>
      <c r="G83" s="8" t="s">
        <v>32</v>
      </c>
      <c r="H83" s="8" t="s">
        <v>330</v>
      </c>
      <c r="I83" s="37">
        <v>45790</v>
      </c>
      <c r="J83" s="37">
        <v>45792</v>
      </c>
      <c r="K83" s="10" t="s">
        <v>134</v>
      </c>
      <c r="L83" s="10" t="s">
        <v>47</v>
      </c>
      <c r="M83" s="13">
        <v>277.27</v>
      </c>
      <c r="N83" s="37">
        <v>45792</v>
      </c>
      <c r="O83" s="8">
        <v>0</v>
      </c>
      <c r="P83" s="12">
        <f t="shared" si="3"/>
        <v>2</v>
      </c>
      <c r="Q83" s="10" t="s">
        <v>28</v>
      </c>
      <c r="R83" s="8">
        <f t="shared" si="4"/>
        <v>5</v>
      </c>
      <c r="S83" s="10" t="str">
        <f t="shared" si="5"/>
        <v>Achieved</v>
      </c>
    </row>
    <row r="84" spans="1:19" x14ac:dyDescent="0.45">
      <c r="A84" s="9" t="s">
        <v>210</v>
      </c>
      <c r="B84" s="8" t="s">
        <v>335</v>
      </c>
      <c r="C84" s="10" t="s">
        <v>21</v>
      </c>
      <c r="D84" s="8" t="str" cm="1">
        <f t="array" ref="D84">_xlfn.IFS(
  OR(C84="AR", C84="VK", C84="MS", C84="PT", C84="MM", C84="PP"), "CENTRAL",
  OR(C84="SS", C84="GC", C84="SM", C84="AY", C84="AG"), "NORTH",
  OR(C84="DP", C84="PG", C84="KD", C84="DS", C84="SP"), "WEST-I",
  OR(C84="MP", C84="SK", C84="NA", C84="OD"), "WEST-II",
  OR(C84="ND", C84="AM", C84="JK"), "EAST",
  TRUE, "UNKNOWN"
)</f>
        <v>NORTH</v>
      </c>
      <c r="E84" s="10" t="s">
        <v>336</v>
      </c>
      <c r="F84" s="8" t="s">
        <v>290</v>
      </c>
      <c r="G84" s="8" t="s">
        <v>337</v>
      </c>
      <c r="H84" s="8" t="s">
        <v>338</v>
      </c>
      <c r="I84" s="37">
        <v>45782</v>
      </c>
      <c r="J84" s="37">
        <v>45792</v>
      </c>
      <c r="K84" s="10" t="s">
        <v>56</v>
      </c>
      <c r="L84" s="10" t="s">
        <v>47</v>
      </c>
      <c r="M84" s="13">
        <v>1321.24</v>
      </c>
      <c r="O84" s="8">
        <v>0</v>
      </c>
      <c r="P84" s="12">
        <f t="shared" si="3"/>
        <v>10</v>
      </c>
      <c r="Q84" s="10" t="s">
        <v>28</v>
      </c>
      <c r="R84" s="8">
        <f t="shared" si="4"/>
        <v>5</v>
      </c>
      <c r="S84" s="10" t="str">
        <f t="shared" si="5"/>
        <v>Not Achieved</v>
      </c>
    </row>
    <row r="85" spans="1:19" x14ac:dyDescent="0.45">
      <c r="A85" s="9" t="s">
        <v>210</v>
      </c>
      <c r="B85" s="8" t="s">
        <v>335</v>
      </c>
      <c r="C85" s="10" t="s">
        <v>21</v>
      </c>
      <c r="D85" s="8" t="str" cm="1">
        <f t="array" ref="D85">_xlfn.IFS(
  OR(C85="AR", C85="VK", C85="MS", C85="PT", C85="MM", C85="PP"), "CENTRAL",
  OR(C85="SS", C85="GC", C85="SM", C85="AY", C85="AG"), "NORTH",
  OR(C85="DP", C85="PG", C85="KD", C85="DS", C85="SP"), "WEST-I",
  OR(C85="MP", C85="SK", C85="NA", C85="OD"), "WEST-II",
  OR(C85="ND", C85="AM", C85="JK"), "EAST",
  TRUE, "UNKNOWN"
)</f>
        <v>NORTH</v>
      </c>
      <c r="E85" s="10" t="s">
        <v>336</v>
      </c>
      <c r="F85" s="8" t="s">
        <v>339</v>
      </c>
      <c r="G85" s="8" t="s">
        <v>337</v>
      </c>
      <c r="H85" s="8" t="s">
        <v>338</v>
      </c>
      <c r="I85" s="37">
        <v>45785</v>
      </c>
      <c r="J85" s="37">
        <v>45792</v>
      </c>
      <c r="K85" s="10" t="s">
        <v>112</v>
      </c>
      <c r="L85" s="10" t="s">
        <v>50</v>
      </c>
      <c r="M85" s="13">
        <v>112.29</v>
      </c>
      <c r="O85" s="8">
        <v>0</v>
      </c>
      <c r="P85" s="12">
        <f t="shared" si="3"/>
        <v>7</v>
      </c>
      <c r="Q85" s="10" t="s">
        <v>57</v>
      </c>
      <c r="R85" s="8">
        <f t="shared" si="4"/>
        <v>3</v>
      </c>
      <c r="S85" s="10" t="str">
        <f t="shared" si="5"/>
        <v>Not Achieved</v>
      </c>
    </row>
    <row r="86" spans="1:19" x14ac:dyDescent="0.45">
      <c r="A86" s="9" t="s">
        <v>210</v>
      </c>
      <c r="B86" s="8" t="s">
        <v>335</v>
      </c>
      <c r="C86" s="10" t="s">
        <v>21</v>
      </c>
      <c r="D86" s="8" t="str" cm="1">
        <f t="array" ref="D86">_xlfn.IFS(
  OR(C86="AR", C86="VK", C86="MS", C86="PT", C86="MM", C86="PP"), "CENTRAL",
  OR(C86="SS", C86="GC", C86="SM", C86="AY", C86="AG"), "NORTH",
  OR(C86="DP", C86="PG", C86="KD", C86="DS", C86="SP"), "WEST-I",
  OR(C86="MP", C86="SK", C86="NA", C86="OD"), "WEST-II",
  OR(C86="ND", C86="AM", C86="JK"), "EAST",
  TRUE, "UNKNOWN"
)</f>
        <v>NORTH</v>
      </c>
      <c r="E86" s="10" t="s">
        <v>336</v>
      </c>
      <c r="F86" s="8" t="s">
        <v>340</v>
      </c>
      <c r="G86" s="8" t="s">
        <v>337</v>
      </c>
      <c r="H86" s="8" t="s">
        <v>338</v>
      </c>
      <c r="I86" s="37">
        <v>45785</v>
      </c>
      <c r="J86" s="37">
        <v>45792</v>
      </c>
      <c r="K86" s="10" t="s">
        <v>175</v>
      </c>
      <c r="L86" s="10" t="s">
        <v>50</v>
      </c>
      <c r="M86" s="13">
        <v>52.86</v>
      </c>
      <c r="O86" s="8">
        <v>0</v>
      </c>
      <c r="P86" s="12">
        <f t="shared" si="3"/>
        <v>7</v>
      </c>
      <c r="Q86" s="10" t="s">
        <v>57</v>
      </c>
      <c r="R86" s="8">
        <f t="shared" si="4"/>
        <v>3</v>
      </c>
      <c r="S86" s="10" t="str">
        <f t="shared" si="5"/>
        <v>Not Achieved</v>
      </c>
    </row>
    <row r="87" spans="1:19" x14ac:dyDescent="0.45">
      <c r="A87" s="9" t="s">
        <v>210</v>
      </c>
      <c r="B87" s="8" t="s">
        <v>335</v>
      </c>
      <c r="C87" s="10" t="s">
        <v>21</v>
      </c>
      <c r="D87" s="8" t="str" cm="1">
        <f t="array" ref="D87">_xlfn.IFS(
  OR(C87="AR", C87="VK", C87="MS", C87="PT", C87="MM", C87="PP"), "CENTRAL",
  OR(C87="SS", C87="GC", C87="SM", C87="AY", C87="AG"), "NORTH",
  OR(C87="DP", C87="PG", C87="KD", C87="DS", C87="SP"), "WEST-I",
  OR(C87="MP", C87="SK", C87="NA", C87="OD"), "WEST-II",
  OR(C87="ND", C87="AM", C87="JK"), "EAST",
  TRUE, "UNKNOWN"
)</f>
        <v>NORTH</v>
      </c>
      <c r="E87" s="10" t="s">
        <v>336</v>
      </c>
      <c r="F87" s="8" t="s">
        <v>341</v>
      </c>
      <c r="G87" s="8" t="s">
        <v>337</v>
      </c>
      <c r="H87" s="8" t="s">
        <v>338</v>
      </c>
      <c r="I87" s="37">
        <v>45785</v>
      </c>
      <c r="J87" s="37">
        <v>45792</v>
      </c>
      <c r="K87" s="10" t="s">
        <v>175</v>
      </c>
      <c r="L87" s="10" t="s">
        <v>50</v>
      </c>
      <c r="M87" s="13">
        <v>9.0399999999999991</v>
      </c>
      <c r="O87" s="8">
        <v>0</v>
      </c>
      <c r="P87" s="12">
        <f t="shared" si="3"/>
        <v>7</v>
      </c>
      <c r="Q87" s="10" t="s">
        <v>57</v>
      </c>
      <c r="R87" s="8">
        <f t="shared" si="4"/>
        <v>3</v>
      </c>
      <c r="S87" s="10" t="str">
        <f t="shared" si="5"/>
        <v>Not Achieved</v>
      </c>
    </row>
    <row r="88" spans="1:19" x14ac:dyDescent="0.45">
      <c r="A88" s="9" t="s">
        <v>210</v>
      </c>
      <c r="B88" s="8" t="s">
        <v>335</v>
      </c>
      <c r="C88" s="10" t="s">
        <v>21</v>
      </c>
      <c r="D88" s="8" t="str" cm="1">
        <f t="array" ref="D88">_xlfn.IFS(
  OR(C88="AR", C88="VK", C88="MS", C88="PT", C88="MM", C88="PP"), "CENTRAL",
  OR(C88="SS", C88="GC", C88="SM", C88="AY", C88="AG"), "NORTH",
  OR(C88="DP", C88="PG", C88="KD", C88="DS", C88="SP"), "WEST-I",
  OR(C88="MP", C88="SK", C88="NA", C88="OD"), "WEST-II",
  OR(C88="ND", C88="AM", C88="JK"), "EAST",
  TRUE, "UNKNOWN"
)</f>
        <v>NORTH</v>
      </c>
      <c r="E88" s="10" t="s">
        <v>336</v>
      </c>
      <c r="F88" s="8" t="s">
        <v>342</v>
      </c>
      <c r="G88" s="8" t="s">
        <v>337</v>
      </c>
      <c r="H88" s="8" t="s">
        <v>338</v>
      </c>
      <c r="I88" s="37">
        <v>45785</v>
      </c>
      <c r="J88" s="37">
        <v>45792</v>
      </c>
      <c r="K88" s="10" t="s">
        <v>175</v>
      </c>
      <c r="L88" s="10" t="s">
        <v>50</v>
      </c>
      <c r="M88" s="13">
        <v>17.739999999999998</v>
      </c>
      <c r="O88" s="8">
        <v>0</v>
      </c>
      <c r="P88" s="12">
        <f t="shared" si="3"/>
        <v>7</v>
      </c>
      <c r="Q88" s="10" t="s">
        <v>57</v>
      </c>
      <c r="R88" s="8">
        <f t="shared" si="4"/>
        <v>3</v>
      </c>
      <c r="S88" s="10" t="str">
        <f t="shared" si="5"/>
        <v>Not Achieved</v>
      </c>
    </row>
    <row r="89" spans="1:19" x14ac:dyDescent="0.45">
      <c r="A89" s="9" t="s">
        <v>210</v>
      </c>
      <c r="B89" s="8" t="s">
        <v>335</v>
      </c>
      <c r="C89" s="10" t="s">
        <v>21</v>
      </c>
      <c r="D89" s="8" t="str" cm="1">
        <f t="array" ref="D89">_xlfn.IFS(
  OR(C89="AR", C89="VK", C89="MS", C89="PT", C89="MM", C89="PP"), "CENTRAL",
  OR(C89="SS", C89="GC", C89="SM", C89="AY", C89="AG"), "NORTH",
  OR(C89="DP", C89="PG", C89="KD", C89="DS", C89="SP"), "WEST-I",
  OR(C89="MP", C89="SK", C89="NA", C89="OD"), "WEST-II",
  OR(C89="ND", C89="AM", C89="JK"), "EAST",
  TRUE, "UNKNOWN"
)</f>
        <v>NORTH</v>
      </c>
      <c r="E89" s="10" t="s">
        <v>336</v>
      </c>
      <c r="F89" s="8" t="s">
        <v>343</v>
      </c>
      <c r="G89" s="8" t="s">
        <v>337</v>
      </c>
      <c r="H89" s="8" t="s">
        <v>338</v>
      </c>
      <c r="I89" s="37">
        <v>45789</v>
      </c>
      <c r="J89" s="37">
        <v>45792</v>
      </c>
      <c r="K89" s="10" t="s">
        <v>112</v>
      </c>
      <c r="L89" s="10" t="s">
        <v>50</v>
      </c>
      <c r="M89" s="13">
        <v>6.45</v>
      </c>
      <c r="O89" s="8">
        <v>0</v>
      </c>
      <c r="P89" s="12">
        <f t="shared" si="3"/>
        <v>3</v>
      </c>
      <c r="Q89" s="10" t="s">
        <v>57</v>
      </c>
      <c r="R89" s="8">
        <f t="shared" si="4"/>
        <v>3</v>
      </c>
      <c r="S89" s="10" t="str">
        <f t="shared" si="5"/>
        <v>Achieved</v>
      </c>
    </row>
    <row r="90" spans="1:19" x14ac:dyDescent="0.45">
      <c r="A90" s="9" t="s">
        <v>210</v>
      </c>
      <c r="B90" s="8" t="s">
        <v>335</v>
      </c>
      <c r="C90" s="10" t="s">
        <v>21</v>
      </c>
      <c r="D90" s="8" t="str" cm="1">
        <f t="array" ref="D90">_xlfn.IFS(
  OR(C90="AR", C90="VK", C90="MS", C90="PT", C90="MM", C90="PP"), "CENTRAL",
  OR(C90="SS", C90="GC", C90="SM", C90="AY", C90="AG"), "NORTH",
  OR(C90="DP", C90="PG", C90="KD", C90="DS", C90="SP"), "WEST-I",
  OR(C90="MP", C90="SK", C90="NA", C90="OD"), "WEST-II",
  OR(C90="ND", C90="AM", C90="JK"), "EAST",
  TRUE, "UNKNOWN"
)</f>
        <v>NORTH</v>
      </c>
      <c r="E90" s="10" t="s">
        <v>336</v>
      </c>
      <c r="F90" s="8" t="s">
        <v>344</v>
      </c>
      <c r="G90" s="8" t="s">
        <v>337</v>
      </c>
      <c r="H90" s="8" t="s">
        <v>338</v>
      </c>
      <c r="I90" s="37">
        <v>45785</v>
      </c>
      <c r="J90" s="37">
        <v>45792</v>
      </c>
      <c r="K90" s="10" t="s">
        <v>112</v>
      </c>
      <c r="L90" s="10" t="s">
        <v>50</v>
      </c>
      <c r="M90" s="13">
        <v>22.12</v>
      </c>
      <c r="O90" s="8">
        <v>0</v>
      </c>
      <c r="P90" s="12">
        <f t="shared" si="3"/>
        <v>7</v>
      </c>
      <c r="Q90" s="10" t="s">
        <v>57</v>
      </c>
      <c r="R90" s="8">
        <f t="shared" si="4"/>
        <v>3</v>
      </c>
      <c r="S90" s="10" t="str">
        <f t="shared" si="5"/>
        <v>Not Achieved</v>
      </c>
    </row>
    <row r="91" spans="1:19" x14ac:dyDescent="0.45">
      <c r="A91" s="9" t="s">
        <v>210</v>
      </c>
      <c r="B91" s="8" t="s">
        <v>345</v>
      </c>
      <c r="C91" s="10" t="s">
        <v>65</v>
      </c>
      <c r="D91" s="8" t="str" cm="1">
        <f t="array" ref="D91">_xlfn.IFS(
  OR(C91="AR", C91="VK", C91="MS", C91="PT", C91="MM", C91="PP"), "CENTRAL",
  OR(C91="SS", C91="GC", C91="SM", C91="AY", C91="AG"), "NORTH",
  OR(C91="DP", C91="PG", C91="KD", C91="DS", C91="SP"), "WEST-I",
  OR(C91="MP", C91="SK", C91="NA", C91="OD"), "WEST-II",
  OR(C91="ND", C91="AM", C91="JK"), "EAST",
  TRUE, "UNKNOWN"
)</f>
        <v>CENTRAL</v>
      </c>
      <c r="E91" s="10" t="s">
        <v>346</v>
      </c>
      <c r="F91" s="8" t="s">
        <v>347</v>
      </c>
      <c r="G91" s="8" t="s">
        <v>348</v>
      </c>
      <c r="H91" s="8" t="s">
        <v>349</v>
      </c>
      <c r="I91" s="37">
        <v>45791</v>
      </c>
      <c r="J91" s="37">
        <v>45792</v>
      </c>
      <c r="K91" s="10" t="s">
        <v>134</v>
      </c>
      <c r="L91" s="10" t="s">
        <v>47</v>
      </c>
      <c r="M91" s="13">
        <v>35.549999999999997</v>
      </c>
      <c r="N91" s="37">
        <v>45792</v>
      </c>
      <c r="O91" s="8">
        <v>0</v>
      </c>
      <c r="P91" s="12">
        <f t="shared" si="3"/>
        <v>1</v>
      </c>
      <c r="Q91" s="10" t="s">
        <v>28</v>
      </c>
      <c r="R91" s="8">
        <f t="shared" si="4"/>
        <v>5</v>
      </c>
      <c r="S91" s="10" t="str">
        <f t="shared" si="5"/>
        <v>Achieved</v>
      </c>
    </row>
    <row r="92" spans="1:19" x14ac:dyDescent="0.45">
      <c r="A92" s="9" t="s">
        <v>210</v>
      </c>
      <c r="B92" s="8" t="s">
        <v>350</v>
      </c>
      <c r="C92" s="10" t="s">
        <v>221</v>
      </c>
      <c r="D92" s="8" t="str" cm="1">
        <f t="array" ref="D92">_xlfn.IFS(
  OR(C92="AR", C92="VK", C92="MS", C92="PT", C92="MM", C92="PP"), "CENTRAL",
  OR(C92="SS", C92="GC", C92="SM", C92="AY", C92="AG"), "NORTH",
  OR(C92="DP", C92="PG", C92="KD", C92="DS", C92="SP"), "WEST-I",
  OR(C92="MP", C92="SK", C92="NA", C92="OD"), "WEST-II",
  OR(C92="ND", C92="AM", C92="JK"), "EAST",
  TRUE, "UNKNOWN"
)</f>
        <v>EAST</v>
      </c>
      <c r="E92" s="10" t="s">
        <v>351</v>
      </c>
      <c r="F92" s="8" t="s">
        <v>102</v>
      </c>
      <c r="G92" s="8" t="s">
        <v>352</v>
      </c>
      <c r="H92" s="8" t="s">
        <v>353</v>
      </c>
      <c r="I92" s="37">
        <v>45789</v>
      </c>
      <c r="J92" s="37">
        <v>45793</v>
      </c>
      <c r="K92" s="10" t="s">
        <v>34</v>
      </c>
      <c r="L92" s="10" t="s">
        <v>35</v>
      </c>
      <c r="M92" s="13">
        <v>1635.34</v>
      </c>
      <c r="N92" s="37">
        <v>45793</v>
      </c>
      <c r="O92" s="8">
        <v>0</v>
      </c>
      <c r="P92" s="12">
        <f t="shared" si="3"/>
        <v>4</v>
      </c>
      <c r="Q92" s="10" t="s">
        <v>28</v>
      </c>
      <c r="R92" s="8">
        <f t="shared" si="4"/>
        <v>5</v>
      </c>
      <c r="S92" s="10" t="str">
        <f t="shared" si="5"/>
        <v>Achieved</v>
      </c>
    </row>
    <row r="93" spans="1:19" x14ac:dyDescent="0.45">
      <c r="A93" s="9" t="s">
        <v>210</v>
      </c>
      <c r="B93" s="8" t="s">
        <v>354</v>
      </c>
      <c r="C93" s="10" t="s">
        <v>30</v>
      </c>
      <c r="D93" s="8" t="str" cm="1">
        <f t="array" ref="D93">_xlfn.IFS(
  OR(C93="AR", C93="VK", C93="MS", C93="PT", C93="MM", C93="PP"), "CENTRAL",
  OR(C93="SS", C93="GC", C93="SM", C93="AY", C93="AG"), "NORTH",
  OR(C93="DP", C93="PG", C93="KD", C93="DS", C93="SP"), "WEST-I",
  OR(C93="MP", C93="SK", C93="NA", C93="OD"), "WEST-II",
  OR(C93="ND", C93="AM", C93="JK"), "EAST",
  TRUE, "UNKNOWN"
)</f>
        <v>CENTRAL</v>
      </c>
      <c r="E93" s="10" t="s">
        <v>355</v>
      </c>
      <c r="F93" s="8" t="s">
        <v>102</v>
      </c>
      <c r="G93" s="8" t="s">
        <v>356</v>
      </c>
      <c r="H93" s="8" t="s">
        <v>357</v>
      </c>
      <c r="I93" s="37">
        <v>45791</v>
      </c>
      <c r="J93" s="37">
        <v>45792</v>
      </c>
      <c r="K93" s="10" t="s">
        <v>46</v>
      </c>
      <c r="L93" s="10" t="s">
        <v>47</v>
      </c>
      <c r="M93" s="13">
        <v>623.65</v>
      </c>
      <c r="O93" s="8">
        <v>0</v>
      </c>
      <c r="P93" s="12">
        <f t="shared" si="3"/>
        <v>1</v>
      </c>
      <c r="Q93" s="10" t="s">
        <v>28</v>
      </c>
      <c r="R93" s="8">
        <f t="shared" si="4"/>
        <v>5</v>
      </c>
      <c r="S93" s="10" t="str">
        <f t="shared" si="5"/>
        <v>Achieved</v>
      </c>
    </row>
    <row r="94" spans="1:19" x14ac:dyDescent="0.45">
      <c r="A94" s="9" t="s">
        <v>210</v>
      </c>
      <c r="B94" s="8" t="s">
        <v>354</v>
      </c>
      <c r="C94" s="10" t="s">
        <v>30</v>
      </c>
      <c r="D94" s="8" t="str" cm="1">
        <f t="array" ref="D94">_xlfn.IFS(
  OR(C94="AR", C94="VK", C94="MS", C94="PT", C94="MM", C94="PP"), "CENTRAL",
  OR(C94="SS", C94="GC", C94="SM", C94="AY", C94="AG"), "NORTH",
  OR(C94="DP", C94="PG", C94="KD", C94="DS", C94="SP"), "WEST-I",
  OR(C94="MP", C94="SK", C94="NA", C94="OD"), "WEST-II",
  OR(C94="ND", C94="AM", C94="JK"), "EAST",
  TRUE, "UNKNOWN"
)</f>
        <v>CENTRAL</v>
      </c>
      <c r="E94" s="10" t="s">
        <v>355</v>
      </c>
      <c r="F94" s="8" t="s">
        <v>98</v>
      </c>
      <c r="G94" s="8" t="s">
        <v>356</v>
      </c>
      <c r="H94" s="8" t="s">
        <v>357</v>
      </c>
      <c r="I94" s="37">
        <v>45791</v>
      </c>
      <c r="J94" s="37">
        <v>45793</v>
      </c>
      <c r="K94" s="10" t="s">
        <v>46</v>
      </c>
      <c r="L94" s="10" t="s">
        <v>47</v>
      </c>
      <c r="M94" s="13">
        <v>91.44</v>
      </c>
      <c r="N94" s="37">
        <v>45793</v>
      </c>
      <c r="O94" s="8">
        <v>0</v>
      </c>
      <c r="P94" s="12">
        <f t="shared" si="3"/>
        <v>2</v>
      </c>
      <c r="Q94" s="10" t="s">
        <v>28</v>
      </c>
      <c r="R94" s="8">
        <f t="shared" si="4"/>
        <v>5</v>
      </c>
      <c r="S94" s="10" t="str">
        <f t="shared" si="5"/>
        <v>Achieved</v>
      </c>
    </row>
    <row r="95" spans="1:19" x14ac:dyDescent="0.45">
      <c r="A95" s="9" t="s">
        <v>210</v>
      </c>
      <c r="B95" s="8" t="s">
        <v>345</v>
      </c>
      <c r="C95" s="10" t="s">
        <v>65</v>
      </c>
      <c r="D95" s="8" t="str" cm="1">
        <f t="array" ref="D95">_xlfn.IFS(
  OR(C95="AR", C95="VK", C95="MS", C95="PT", C95="MM", C95="PP"), "CENTRAL",
  OR(C95="SS", C95="GC", C95="SM", C95="AY", C95="AG"), "NORTH",
  OR(C95="DP", C95="PG", C95="KD", C95="DS", C95="SP"), "WEST-I",
  OR(C95="MP", C95="SK", C95="NA", C95="OD"), "WEST-II",
  OR(C95="ND", C95="AM", C95="JK"), "EAST",
  TRUE, "UNKNOWN"
)</f>
        <v>CENTRAL</v>
      </c>
      <c r="E95" s="10" t="s">
        <v>346</v>
      </c>
      <c r="F95" s="8" t="s">
        <v>359</v>
      </c>
      <c r="G95" s="8" t="s">
        <v>348</v>
      </c>
      <c r="H95" s="8" t="s">
        <v>349</v>
      </c>
      <c r="I95" s="37">
        <v>45769</v>
      </c>
      <c r="J95" s="37">
        <v>45771</v>
      </c>
      <c r="K95" s="10" t="s">
        <v>134</v>
      </c>
      <c r="L95" s="10" t="s">
        <v>47</v>
      </c>
      <c r="M95" s="13">
        <v>810.15</v>
      </c>
      <c r="O95" s="8">
        <v>0</v>
      </c>
      <c r="P95" s="12">
        <f t="shared" si="3"/>
        <v>2</v>
      </c>
      <c r="Q95" s="10" t="s">
        <v>28</v>
      </c>
      <c r="R95" s="8">
        <f t="shared" si="4"/>
        <v>5</v>
      </c>
      <c r="S95" s="10" t="str">
        <f t="shared" si="5"/>
        <v>Achieved</v>
      </c>
    </row>
    <row r="96" spans="1:19" x14ac:dyDescent="0.45">
      <c r="A96" s="9" t="s">
        <v>210</v>
      </c>
      <c r="B96" s="8" t="s">
        <v>360</v>
      </c>
      <c r="C96" s="10" t="s">
        <v>21</v>
      </c>
      <c r="D96" s="8" t="str" cm="1">
        <f t="array" ref="D96">_xlfn.IFS(
  OR(C96="AR", C96="VK", C96="MS", C96="PT", C96="MM", C96="PP"), "CENTRAL",
  OR(C96="SS", C96="GC", C96="SM", C96="AY", C96="AG"), "NORTH",
  OR(C96="DP", C96="PG", C96="KD", C96="DS", C96="SP"), "WEST-I",
  OR(C96="MP", C96="SK", C96="NA", C96="OD"), "WEST-II",
  OR(C96="ND", C96="AM", C96="JK"), "EAST",
  TRUE, "UNKNOWN"
)</f>
        <v>NORTH</v>
      </c>
      <c r="E96" s="10" t="s">
        <v>361</v>
      </c>
      <c r="F96" s="8" t="s">
        <v>276</v>
      </c>
      <c r="G96" s="8" t="s">
        <v>363</v>
      </c>
      <c r="H96" s="8" t="s">
        <v>362</v>
      </c>
      <c r="I96" s="37">
        <v>45786</v>
      </c>
      <c r="J96" s="37">
        <v>45793</v>
      </c>
      <c r="K96" s="10" t="s">
        <v>53</v>
      </c>
      <c r="L96" s="10" t="s">
        <v>50</v>
      </c>
      <c r="M96" s="13">
        <v>544.80999999999995</v>
      </c>
      <c r="N96" s="37">
        <v>45790</v>
      </c>
      <c r="O96" s="8">
        <v>0</v>
      </c>
      <c r="P96" s="12">
        <f t="shared" si="3"/>
        <v>7</v>
      </c>
      <c r="Q96" s="10" t="s">
        <v>28</v>
      </c>
      <c r="R96" s="8">
        <f t="shared" si="4"/>
        <v>5</v>
      </c>
      <c r="S96" s="10" t="str">
        <f t="shared" si="5"/>
        <v>Not Achieved</v>
      </c>
    </row>
    <row r="97" spans="1:19" x14ac:dyDescent="0.45">
      <c r="A97" s="9" t="s">
        <v>210</v>
      </c>
      <c r="B97" s="8" t="s">
        <v>360</v>
      </c>
      <c r="C97" s="10" t="s">
        <v>21</v>
      </c>
      <c r="D97" s="8" t="str" cm="1">
        <f t="array" ref="D97">_xlfn.IFS(
  OR(C97="AR", C97="VK", C97="MS", C97="PT", C97="MM", C97="PP"), "CENTRAL",
  OR(C97="SS", C97="GC", C97="SM", C97="AY", C97="AG"), "NORTH",
  OR(C97="DP", C97="PG", C97="KD", C97="DS", C97="SP"), "WEST-I",
  OR(C97="MP", C97="SK", C97="NA", C97="OD"), "WEST-II",
  OR(C97="ND", C97="AM", C97="JK"), "EAST",
  TRUE, "UNKNOWN"
)</f>
        <v>NORTH</v>
      </c>
      <c r="E97" s="10" t="s">
        <v>361</v>
      </c>
      <c r="F97" s="8" t="s">
        <v>275</v>
      </c>
      <c r="G97" s="8" t="s">
        <v>363</v>
      </c>
      <c r="H97" s="8" t="s">
        <v>362</v>
      </c>
      <c r="I97" s="37">
        <v>45786</v>
      </c>
      <c r="J97" s="37">
        <v>45793</v>
      </c>
      <c r="K97" s="10" t="s">
        <v>41</v>
      </c>
      <c r="L97" s="10" t="s">
        <v>50</v>
      </c>
      <c r="M97" s="13">
        <v>733.25</v>
      </c>
      <c r="N97" s="37">
        <v>45790</v>
      </c>
      <c r="O97" s="8">
        <v>0</v>
      </c>
      <c r="P97" s="12">
        <f t="shared" si="3"/>
        <v>7</v>
      </c>
      <c r="Q97" s="10" t="s">
        <v>28</v>
      </c>
      <c r="R97" s="8">
        <f t="shared" si="4"/>
        <v>5</v>
      </c>
      <c r="S97" s="10" t="str">
        <f t="shared" si="5"/>
        <v>Not Achieved</v>
      </c>
    </row>
    <row r="98" spans="1:19" x14ac:dyDescent="0.45">
      <c r="A98" s="9" t="s">
        <v>210</v>
      </c>
      <c r="B98" s="8" t="s">
        <v>364</v>
      </c>
      <c r="C98" s="10" t="s">
        <v>21</v>
      </c>
      <c r="D98" s="8" t="str" cm="1">
        <f t="array" ref="D98">_xlfn.IFS(
  OR(C98="AR", C98="VK", C98="MS", C98="PT", C98="MM", C98="PP"), "CENTRAL",
  OR(C98="SS", C98="GC", C98="SM", C98="AY", C98="AG"), "NORTH",
  OR(C98="DP", C98="PG", C98="KD", C98="DS", C98="SP"), "WEST-I",
  OR(C98="MP", C98="SK", C98="NA", C98="OD"), "WEST-II",
  OR(C98="ND", C98="AM", C98="JK"), "EAST",
  TRUE, "UNKNOWN"
)</f>
        <v>NORTH</v>
      </c>
      <c r="E98" s="10" t="s">
        <v>365</v>
      </c>
      <c r="F98" s="8" t="s">
        <v>366</v>
      </c>
      <c r="G98" s="8" t="s">
        <v>367</v>
      </c>
      <c r="H98" s="8" t="s">
        <v>368</v>
      </c>
      <c r="I98" s="37">
        <v>45791</v>
      </c>
      <c r="J98" s="37">
        <v>45793</v>
      </c>
      <c r="K98" s="10" t="s">
        <v>26</v>
      </c>
      <c r="L98" s="10" t="s">
        <v>27</v>
      </c>
      <c r="M98" s="13">
        <v>505.36</v>
      </c>
      <c r="O98" s="8">
        <v>0</v>
      </c>
      <c r="P98" s="12">
        <f t="shared" si="3"/>
        <v>2</v>
      </c>
      <c r="Q98" s="10" t="s">
        <v>28</v>
      </c>
      <c r="R98" s="8">
        <f t="shared" si="4"/>
        <v>5</v>
      </c>
      <c r="S98" s="10" t="str">
        <f t="shared" si="5"/>
        <v>Achieved</v>
      </c>
    </row>
    <row r="99" spans="1:19" x14ac:dyDescent="0.45">
      <c r="A99" s="9" t="s">
        <v>210</v>
      </c>
      <c r="B99" s="8" t="s">
        <v>364</v>
      </c>
      <c r="C99" s="10" t="s">
        <v>21</v>
      </c>
      <c r="D99" s="8" t="str" cm="1">
        <f t="array" ref="D99">_xlfn.IFS(
  OR(C99="AR", C99="VK", C99="MS", C99="PT", C99="MM", C99="PP"), "CENTRAL",
  OR(C99="SS", C99="GC", C99="SM", C99="AY", C99="AG"), "NORTH",
  OR(C99="DP", C99="PG", C99="KD", C99="DS", C99="SP"), "WEST-I",
  OR(C99="MP", C99="SK", C99="NA", C99="OD"), "WEST-II",
  OR(C99="ND", C99="AM", C99="JK"), "EAST",
  TRUE, "UNKNOWN"
)</f>
        <v>NORTH</v>
      </c>
      <c r="E99" s="10" t="s">
        <v>365</v>
      </c>
      <c r="F99" s="8" t="s">
        <v>369</v>
      </c>
      <c r="G99" s="8" t="s">
        <v>367</v>
      </c>
      <c r="H99" s="8" t="s">
        <v>368</v>
      </c>
      <c r="I99" s="37">
        <v>45791</v>
      </c>
      <c r="J99" s="37">
        <v>45793</v>
      </c>
      <c r="K99" s="10" t="s">
        <v>26</v>
      </c>
      <c r="L99" s="10" t="s">
        <v>27</v>
      </c>
      <c r="M99" s="13">
        <v>343.29</v>
      </c>
      <c r="O99" s="8">
        <v>0</v>
      </c>
      <c r="P99" s="12">
        <f t="shared" si="3"/>
        <v>2</v>
      </c>
      <c r="Q99" s="10" t="s">
        <v>28</v>
      </c>
      <c r="R99" s="8">
        <f t="shared" si="4"/>
        <v>5</v>
      </c>
      <c r="S99" s="10" t="str">
        <f t="shared" si="5"/>
        <v>Achieved</v>
      </c>
    </row>
    <row r="100" spans="1:19" x14ac:dyDescent="0.45">
      <c r="A100" s="9" t="s">
        <v>210</v>
      </c>
      <c r="B100" s="8" t="s">
        <v>364</v>
      </c>
      <c r="C100" s="10" t="s">
        <v>21</v>
      </c>
      <c r="D100" s="8" t="str" cm="1">
        <f t="array" ref="D100">_xlfn.IFS(
  OR(C100="AR", C100="VK", C100="MS", C100="PT", C100="MM", C100="PP"), "CENTRAL",
  OR(C100="SS", C100="GC", C100="SM", C100="AY", C100="AG"), "NORTH",
  OR(C100="DP", C100="PG", C100="KD", C100="DS", C100="SP"), "WEST-I",
  OR(C100="MP", C100="SK", C100="NA", C100="OD"), "WEST-II",
  OR(C100="ND", C100="AM", C100="JK"), "EAST",
  TRUE, "UNKNOWN"
)</f>
        <v>NORTH</v>
      </c>
      <c r="E100" s="10" t="s">
        <v>365</v>
      </c>
      <c r="F100" s="8" t="s">
        <v>370</v>
      </c>
      <c r="G100" s="8" t="s">
        <v>367</v>
      </c>
      <c r="H100" s="8" t="s">
        <v>368</v>
      </c>
      <c r="I100" s="37">
        <v>45791</v>
      </c>
      <c r="J100" s="37">
        <v>45793</v>
      </c>
      <c r="K100" s="10" t="s">
        <v>26</v>
      </c>
      <c r="L100" s="10" t="s">
        <v>27</v>
      </c>
      <c r="M100" s="13">
        <v>1178.81</v>
      </c>
      <c r="O100" s="8">
        <v>0</v>
      </c>
      <c r="P100" s="12">
        <f t="shared" si="3"/>
        <v>2</v>
      </c>
      <c r="Q100" s="10" t="s">
        <v>28</v>
      </c>
      <c r="R100" s="8">
        <f t="shared" si="4"/>
        <v>5</v>
      </c>
      <c r="S100" s="10" t="str">
        <f t="shared" si="5"/>
        <v>Achieved</v>
      </c>
    </row>
    <row r="101" spans="1:19" x14ac:dyDescent="0.45">
      <c r="A101" s="9" t="s">
        <v>210</v>
      </c>
      <c r="B101" s="8" t="s">
        <v>371</v>
      </c>
      <c r="C101" s="10" t="s">
        <v>61</v>
      </c>
      <c r="D101" s="8" t="str" cm="1">
        <f t="array" ref="D101">_xlfn.IFS(
  OR(C101="AR", C101="VK", C101="MS", C101="PT", C101="MM", C101="PP"), "CENTRAL",
  OR(C101="SS", C101="GC", C101="SM", C101="AY", C101="AG"), "NORTH",
  OR(C101="DP", C101="PG", C101="KD", C101="DS", C101="SP"), "WEST-I",
  OR(C101="MP", C101="SK", C101="NA", C101="OD"), "WEST-II",
  OR(C101="ND", C101="AM", C101="JK"), "EAST",
  TRUE, "UNKNOWN"
)</f>
        <v>NORTH</v>
      </c>
      <c r="E101" s="10" t="s">
        <v>372</v>
      </c>
      <c r="F101" s="8" t="s">
        <v>117</v>
      </c>
      <c r="G101" s="8" t="s">
        <v>32</v>
      </c>
      <c r="H101" s="8" t="s">
        <v>373</v>
      </c>
      <c r="I101" s="37">
        <v>45793</v>
      </c>
      <c r="J101" s="37">
        <v>45793</v>
      </c>
      <c r="K101" s="10" t="s">
        <v>81</v>
      </c>
      <c r="L101" s="10" t="s">
        <v>27</v>
      </c>
      <c r="M101" s="13">
        <v>1220.99</v>
      </c>
      <c r="N101" s="37">
        <v>45799</v>
      </c>
      <c r="O101" s="8">
        <v>0</v>
      </c>
      <c r="P101" s="12">
        <f t="shared" si="3"/>
        <v>0</v>
      </c>
      <c r="Q101" s="10" t="s">
        <v>28</v>
      </c>
      <c r="R101" s="8">
        <f t="shared" si="4"/>
        <v>5</v>
      </c>
      <c r="S101" s="10" t="str">
        <f t="shared" si="5"/>
        <v>Achieved</v>
      </c>
    </row>
    <row r="102" spans="1:19" x14ac:dyDescent="0.45">
      <c r="A102" s="9" t="s">
        <v>210</v>
      </c>
      <c r="B102" s="8" t="s">
        <v>371</v>
      </c>
      <c r="C102" s="10" t="s">
        <v>61</v>
      </c>
      <c r="D102" s="8" t="str" cm="1">
        <f t="array" ref="D102">_xlfn.IFS(
  OR(C102="AR", C102="VK", C102="MS", C102="PT", C102="MM", C102="PP"), "CENTRAL",
  OR(C102="SS", C102="GC", C102="SM", C102="AY", C102="AG"), "NORTH",
  OR(C102="DP", C102="PG", C102="KD", C102="DS", C102="SP"), "WEST-I",
  OR(C102="MP", C102="SK", C102="NA", C102="OD"), "WEST-II",
  OR(C102="ND", C102="AM", C102="JK"), "EAST",
  TRUE, "UNKNOWN"
)</f>
        <v>NORTH</v>
      </c>
      <c r="E102" s="10" t="s">
        <v>372</v>
      </c>
      <c r="F102" s="8" t="s">
        <v>374</v>
      </c>
      <c r="G102" s="8" t="s">
        <v>32</v>
      </c>
      <c r="H102" s="8" t="s">
        <v>373</v>
      </c>
      <c r="I102" s="37">
        <v>45793</v>
      </c>
      <c r="J102" s="37">
        <v>45793</v>
      </c>
      <c r="K102" s="10" t="s">
        <v>81</v>
      </c>
      <c r="L102" s="10" t="s">
        <v>27</v>
      </c>
      <c r="M102" s="13">
        <v>286.39</v>
      </c>
      <c r="N102" s="37">
        <v>45799</v>
      </c>
      <c r="O102" s="8">
        <v>0</v>
      </c>
      <c r="P102" s="12">
        <f t="shared" si="3"/>
        <v>0</v>
      </c>
      <c r="Q102" s="10" t="s">
        <v>28</v>
      </c>
      <c r="R102" s="8">
        <f t="shared" si="4"/>
        <v>5</v>
      </c>
      <c r="S102" s="10" t="str">
        <f t="shared" si="5"/>
        <v>Achieved</v>
      </c>
    </row>
    <row r="103" spans="1:19" x14ac:dyDescent="0.45">
      <c r="A103" s="9" t="s">
        <v>210</v>
      </c>
      <c r="B103" s="8" t="s">
        <v>371</v>
      </c>
      <c r="C103" s="10" t="s">
        <v>61</v>
      </c>
      <c r="D103" s="8" t="str" cm="1">
        <f t="array" ref="D103">_xlfn.IFS(
  OR(C103="AR", C103="VK", C103="MS", C103="PT", C103="MM", C103="PP"), "CENTRAL",
  OR(C103="SS", C103="GC", C103="SM", C103="AY", C103="AG"), "NORTH",
  OR(C103="DP", C103="PG", C103="KD", C103="DS", C103="SP"), "WEST-I",
  OR(C103="MP", C103="SK", C103="NA", C103="OD"), "WEST-II",
  OR(C103="ND", C103="AM", C103="JK"), "EAST",
  TRUE, "UNKNOWN"
)</f>
        <v>NORTH</v>
      </c>
      <c r="E103" s="10" t="s">
        <v>372</v>
      </c>
      <c r="F103" s="8" t="s">
        <v>375</v>
      </c>
      <c r="G103" s="8" t="s">
        <v>32</v>
      </c>
      <c r="H103" s="8" t="s">
        <v>373</v>
      </c>
      <c r="I103" s="37">
        <v>45793</v>
      </c>
      <c r="J103" s="37">
        <v>45793</v>
      </c>
      <c r="K103" s="10" t="s">
        <v>81</v>
      </c>
      <c r="L103" s="10" t="s">
        <v>27</v>
      </c>
      <c r="M103" s="13">
        <v>619.69000000000005</v>
      </c>
      <c r="N103" s="37">
        <v>45799</v>
      </c>
      <c r="O103" s="8">
        <v>0</v>
      </c>
      <c r="P103" s="12">
        <f t="shared" si="3"/>
        <v>0</v>
      </c>
      <c r="Q103" s="10" t="s">
        <v>28</v>
      </c>
      <c r="R103" s="8">
        <f t="shared" si="4"/>
        <v>5</v>
      </c>
      <c r="S103" s="10" t="str">
        <f t="shared" si="5"/>
        <v>Achieved</v>
      </c>
    </row>
    <row r="104" spans="1:19" x14ac:dyDescent="0.45">
      <c r="A104" s="9" t="s">
        <v>210</v>
      </c>
      <c r="B104" s="8" t="s">
        <v>376</v>
      </c>
      <c r="C104" s="10" t="s">
        <v>72</v>
      </c>
      <c r="D104" s="8" t="str" cm="1">
        <f t="array" ref="D104">_xlfn.IFS(
  OR(C104="AR", C104="VK", C104="MS", C104="PT", C104="MM", C104="PP"), "CENTRAL",
  OR(C104="SS", C104="GC", C104="SM", C104="AY", C104="AG"), "NORTH",
  OR(C104="DP", C104="PG", C104="KD", C104="DS", C104="SP"), "WEST-I",
  OR(C104="MP", C104="SK", C104="NA", C104="OD"), "WEST-II",
  OR(C104="ND", C104="AM", C104="JK"), "EAST",
  TRUE, "UNKNOWN"
)</f>
        <v>CENTRAL</v>
      </c>
      <c r="E104" s="10" t="s">
        <v>198</v>
      </c>
      <c r="F104" s="8" t="s">
        <v>377</v>
      </c>
      <c r="G104" s="8" t="s">
        <v>378</v>
      </c>
      <c r="H104" s="8" t="s">
        <v>379</v>
      </c>
      <c r="I104" s="37">
        <v>45782</v>
      </c>
      <c r="J104" s="37">
        <v>45796</v>
      </c>
      <c r="K104" s="10" t="s">
        <v>134</v>
      </c>
      <c r="L104" s="10" t="s">
        <v>47</v>
      </c>
      <c r="M104" s="13">
        <v>225.72</v>
      </c>
      <c r="N104" s="37">
        <v>45796</v>
      </c>
      <c r="O104" s="8">
        <v>0</v>
      </c>
      <c r="P104" s="12">
        <f t="shared" si="3"/>
        <v>14</v>
      </c>
      <c r="Q104" s="10" t="s">
        <v>28</v>
      </c>
      <c r="R104" s="8">
        <f t="shared" si="4"/>
        <v>5</v>
      </c>
      <c r="S104" s="10" t="str">
        <f t="shared" si="5"/>
        <v>Not Achieved</v>
      </c>
    </row>
    <row r="105" spans="1:19" x14ac:dyDescent="0.45">
      <c r="A105" s="9" t="s">
        <v>210</v>
      </c>
      <c r="B105" s="8" t="s">
        <v>383</v>
      </c>
      <c r="C105" s="10" t="s">
        <v>72</v>
      </c>
      <c r="D105" s="8" t="str" cm="1">
        <f t="array" ref="D105">_xlfn.IFS(
  OR(C105="AR", C105="VK", C105="MS", C105="PT", C105="MM", C105="PP"), "CENTRAL",
  OR(C105="SS", C105="GC", C105="SM", C105="AY", C105="AG"), "NORTH",
  OR(C105="DP", C105="PG", C105="KD", C105="DS", C105="SP"), "WEST-I",
  OR(C105="MP", C105="SK", C105="NA", C105="OD"), "WEST-II",
  OR(C105="ND", C105="AM", C105="JK"), "EAST",
  TRUE, "UNKNOWN"
)</f>
        <v>CENTRAL</v>
      </c>
      <c r="E105" s="10" t="s">
        <v>384</v>
      </c>
      <c r="F105" s="8" t="s">
        <v>121</v>
      </c>
      <c r="G105" s="8" t="s">
        <v>385</v>
      </c>
      <c r="H105" s="8" t="s">
        <v>386</v>
      </c>
      <c r="I105" s="37">
        <v>45789</v>
      </c>
      <c r="J105" s="37">
        <v>45797</v>
      </c>
      <c r="K105" s="10" t="s">
        <v>50</v>
      </c>
      <c r="L105" s="10" t="s">
        <v>387</v>
      </c>
      <c r="M105" s="13">
        <v>6890.13</v>
      </c>
      <c r="O105" s="8">
        <v>0</v>
      </c>
      <c r="P105" s="12">
        <f t="shared" si="3"/>
        <v>8</v>
      </c>
      <c r="Q105" s="10" t="s">
        <v>28</v>
      </c>
      <c r="R105" s="8">
        <f t="shared" si="4"/>
        <v>5</v>
      </c>
      <c r="S105" s="10" t="str">
        <f t="shared" si="5"/>
        <v>Not Achieved</v>
      </c>
    </row>
    <row r="106" spans="1:19" x14ac:dyDescent="0.45">
      <c r="A106" s="9" t="s">
        <v>210</v>
      </c>
      <c r="B106" s="8" t="s">
        <v>390</v>
      </c>
      <c r="C106" s="10" t="s">
        <v>65</v>
      </c>
      <c r="D106" s="8" t="str" cm="1">
        <f t="array" ref="D106">_xlfn.IFS(
  OR(C106="AR", C106="VK", C106="MS", C106="PT", C106="MM", C106="PP"), "CENTRAL",
  OR(C106="SS", C106="GC", C106="SM", C106="AY", C106="AG"), "NORTH",
  OR(C106="DP", C106="PG", C106="KD", C106="DS", C106="SP"), "WEST-I",
  OR(C106="MP", C106="SK", C106="NA", C106="OD"), "WEST-II",
  OR(C106="ND", C106="AM", C106="JK"), "EAST",
  TRUE, "UNKNOWN"
)</f>
        <v>CENTRAL</v>
      </c>
      <c r="E106" s="10" t="s">
        <v>391</v>
      </c>
      <c r="F106" s="8" t="s">
        <v>23</v>
      </c>
      <c r="G106" s="8" t="s">
        <v>32</v>
      </c>
      <c r="H106" s="8" t="s">
        <v>392</v>
      </c>
      <c r="I106" s="37">
        <v>45793</v>
      </c>
      <c r="J106" s="37">
        <v>45798</v>
      </c>
      <c r="K106" s="10" t="s">
        <v>179</v>
      </c>
      <c r="L106" s="10" t="s">
        <v>47</v>
      </c>
      <c r="M106" s="13">
        <v>1311.21</v>
      </c>
      <c r="O106" s="8">
        <v>0</v>
      </c>
      <c r="P106" s="12">
        <f t="shared" si="3"/>
        <v>5</v>
      </c>
      <c r="Q106" s="10" t="s">
        <v>28</v>
      </c>
      <c r="R106" s="8">
        <f t="shared" si="4"/>
        <v>5</v>
      </c>
      <c r="S106" s="10" t="str">
        <f t="shared" si="5"/>
        <v>Achieved</v>
      </c>
    </row>
    <row r="107" spans="1:19" x14ac:dyDescent="0.45">
      <c r="A107" s="9" t="s">
        <v>210</v>
      </c>
      <c r="B107" s="8" t="s">
        <v>393</v>
      </c>
      <c r="C107" s="10" t="s">
        <v>61</v>
      </c>
      <c r="D107" s="8" t="str" cm="1">
        <f t="array" ref="D107">_xlfn.IFS(
  OR(C107="AR", C107="VK", C107="MS", C107="PT", C107="MM", C107="PP"), "CENTRAL",
  OR(C107="SS", C107="GC", C107="SM", C107="AY", C107="AG"), "NORTH",
  OR(C107="DP", C107="PG", C107="KD", C107="DS", C107="SP"), "WEST-I",
  OR(C107="MP", C107="SK", C107="NA", C107="OD"), "WEST-II",
  OR(C107="ND", C107="AM", C107="JK"), "EAST",
  TRUE, "UNKNOWN"
)</f>
        <v>NORTH</v>
      </c>
      <c r="E107" s="10" t="s">
        <v>394</v>
      </c>
      <c r="F107" s="8" t="s">
        <v>23</v>
      </c>
      <c r="G107" s="8" t="s">
        <v>32</v>
      </c>
      <c r="H107" s="8" t="s">
        <v>395</v>
      </c>
      <c r="I107" s="37">
        <v>45797</v>
      </c>
      <c r="J107" s="37">
        <v>45799</v>
      </c>
      <c r="K107" s="10" t="s">
        <v>26</v>
      </c>
      <c r="L107" s="10" t="s">
        <v>27</v>
      </c>
      <c r="M107" s="13">
        <v>253.66</v>
      </c>
      <c r="N107" s="37">
        <v>45800</v>
      </c>
      <c r="O107" s="8">
        <v>0</v>
      </c>
      <c r="P107" s="12">
        <f t="shared" si="3"/>
        <v>2</v>
      </c>
      <c r="Q107" s="10" t="s">
        <v>28</v>
      </c>
      <c r="R107" s="8">
        <f t="shared" si="4"/>
        <v>5</v>
      </c>
      <c r="S107" s="10" t="str">
        <f t="shared" si="5"/>
        <v>Achieved</v>
      </c>
    </row>
    <row r="108" spans="1:19" x14ac:dyDescent="0.45">
      <c r="A108" s="9" t="s">
        <v>210</v>
      </c>
      <c r="B108" s="8" t="s">
        <v>396</v>
      </c>
      <c r="C108" s="10" t="s">
        <v>382</v>
      </c>
      <c r="D108" s="8" t="str" cm="1">
        <f t="array" ref="D108">_xlfn.IFS(
  OR(C108="AR", C108="VK", C108="MS", C108="PT", C108="MM", C108="PP"), "CENTRAL",
  OR(C108="SS", C108="GC", C108="SM", C108="AY", C108="AG"), "NORTH",
  OR(C108="DP", C108="PG", C108="KD", C108="DS", C108="SP"), "WEST-I",
  OR(C108="MP", C108="SK", C108="NA", C108="OD"), "WEST-II",
  OR(C108="ND", C108="AM", C108="JK"), "EAST",
  TRUE, "UNKNOWN"
)</f>
        <v>NORTH</v>
      </c>
      <c r="E108" s="10" t="s">
        <v>397</v>
      </c>
      <c r="F108" s="8" t="s">
        <v>398</v>
      </c>
      <c r="G108" s="8" t="s">
        <v>399</v>
      </c>
      <c r="H108" s="8" t="s">
        <v>400</v>
      </c>
      <c r="I108" s="37">
        <v>45790</v>
      </c>
      <c r="J108" s="37">
        <v>45799</v>
      </c>
      <c r="K108" s="10" t="s">
        <v>49</v>
      </c>
      <c r="L108" s="10" t="s">
        <v>50</v>
      </c>
      <c r="M108" s="13">
        <v>64.069999999999993</v>
      </c>
      <c r="O108" s="8">
        <v>0</v>
      </c>
      <c r="P108" s="12">
        <f t="shared" si="3"/>
        <v>9</v>
      </c>
      <c r="Q108" s="10" t="s">
        <v>28</v>
      </c>
      <c r="R108" s="8">
        <f t="shared" si="4"/>
        <v>5</v>
      </c>
      <c r="S108" s="10" t="str">
        <f t="shared" si="5"/>
        <v>Not Achieved</v>
      </c>
    </row>
    <row r="109" spans="1:19" x14ac:dyDescent="0.45">
      <c r="A109" s="9" t="s">
        <v>210</v>
      </c>
      <c r="B109" s="8" t="s">
        <v>396</v>
      </c>
      <c r="C109" s="10" t="s">
        <v>382</v>
      </c>
      <c r="D109" s="8" t="str" cm="1">
        <f t="array" ref="D109">_xlfn.IFS(
  OR(C109="AR", C109="VK", C109="MS", C109="PT", C109="MM", C109="PP"), "CENTRAL",
  OR(C109="SS", C109="GC", C109="SM", C109="AY", C109="AG"), "NORTH",
  OR(C109="DP", C109="PG", C109="KD", C109="DS", C109="SP"), "WEST-I",
  OR(C109="MP", C109="SK", C109="NA", C109="OD"), "WEST-II",
  OR(C109="ND", C109="AM", C109="JK"), "EAST",
  TRUE, "UNKNOWN"
)</f>
        <v>NORTH</v>
      </c>
      <c r="E109" s="10" t="s">
        <v>397</v>
      </c>
      <c r="F109" s="8" t="s">
        <v>401</v>
      </c>
      <c r="G109" s="8" t="s">
        <v>399</v>
      </c>
      <c r="H109" s="8" t="s">
        <v>400</v>
      </c>
      <c r="I109" s="37">
        <v>45790</v>
      </c>
      <c r="J109" s="37">
        <v>45799</v>
      </c>
      <c r="K109" s="10" t="s">
        <v>49</v>
      </c>
      <c r="L109" s="10" t="s">
        <v>50</v>
      </c>
      <c r="M109" s="13">
        <v>25.64</v>
      </c>
      <c r="O109" s="8">
        <v>0</v>
      </c>
      <c r="P109" s="12">
        <f t="shared" si="3"/>
        <v>9</v>
      </c>
      <c r="Q109" s="10" t="s">
        <v>28</v>
      </c>
      <c r="R109" s="8">
        <f t="shared" si="4"/>
        <v>5</v>
      </c>
      <c r="S109" s="10" t="str">
        <f t="shared" si="5"/>
        <v>Not Achieved</v>
      </c>
    </row>
    <row r="110" spans="1:19" x14ac:dyDescent="0.45">
      <c r="A110" s="9" t="s">
        <v>210</v>
      </c>
      <c r="B110" s="8" t="s">
        <v>396</v>
      </c>
      <c r="C110" s="10" t="s">
        <v>382</v>
      </c>
      <c r="D110" s="8" t="str" cm="1">
        <f t="array" ref="D110">_xlfn.IFS(
  OR(C110="AR", C110="VK", C110="MS", C110="PT", C110="MM", C110="PP"), "CENTRAL",
  OR(C110="SS", C110="GC", C110="SM", C110="AY", C110="AG"), "NORTH",
  OR(C110="DP", C110="PG", C110="KD", C110="DS", C110="SP"), "WEST-I",
  OR(C110="MP", C110="SK", C110="NA", C110="OD"), "WEST-II",
  OR(C110="ND", C110="AM", C110="JK"), "EAST",
  TRUE, "UNKNOWN"
)</f>
        <v>NORTH</v>
      </c>
      <c r="E110" s="10" t="s">
        <v>397</v>
      </c>
      <c r="F110" s="8" t="s">
        <v>402</v>
      </c>
      <c r="G110" s="8" t="s">
        <v>399</v>
      </c>
      <c r="H110" s="8" t="s">
        <v>400</v>
      </c>
      <c r="I110" s="37">
        <v>45790</v>
      </c>
      <c r="J110" s="37">
        <v>45799</v>
      </c>
      <c r="K110" s="10" t="s">
        <v>49</v>
      </c>
      <c r="L110" s="10" t="s">
        <v>50</v>
      </c>
      <c r="M110" s="13">
        <v>210.76</v>
      </c>
      <c r="O110" s="8">
        <v>0</v>
      </c>
      <c r="P110" s="12">
        <f t="shared" si="3"/>
        <v>9</v>
      </c>
      <c r="Q110" s="10" t="s">
        <v>28</v>
      </c>
      <c r="R110" s="8">
        <f t="shared" si="4"/>
        <v>5</v>
      </c>
      <c r="S110" s="10" t="str">
        <f t="shared" si="5"/>
        <v>Not Achieved</v>
      </c>
    </row>
    <row r="111" spans="1:19" x14ac:dyDescent="0.45">
      <c r="A111" s="9" t="s">
        <v>210</v>
      </c>
      <c r="B111" s="8" t="s">
        <v>403</v>
      </c>
      <c r="C111" s="10" t="s">
        <v>380</v>
      </c>
      <c r="D111" s="8" t="str" cm="1">
        <f t="array" ref="D111">_xlfn.IFS(
  OR(C111="AR", C111="VK", C111="MS", C111="PT", C111="MM", C111="PP"), "CENTRAL",
  OR(C111="SS", C111="GC", C111="SM", C111="AY", C111="AG"), "NORTH",
  OR(C111="DP", C111="PG", C111="KD", C111="DS", C111="SP"), "WEST-I",
  OR(C111="MP", C111="SK", C111="NA", C111="OD"), "WEST-II",
  OR(C111="ND", C111="AM", C111="JK"), "EAST",
  TRUE, "UNKNOWN"
)</f>
        <v>WEST-I</v>
      </c>
      <c r="E111" s="10" t="s">
        <v>404</v>
      </c>
      <c r="F111" s="8" t="s">
        <v>121</v>
      </c>
      <c r="G111" s="8" t="s">
        <v>405</v>
      </c>
      <c r="H111" s="8" t="s">
        <v>406</v>
      </c>
      <c r="I111" s="37">
        <v>45797</v>
      </c>
      <c r="J111" s="37">
        <v>45799</v>
      </c>
      <c r="K111" s="10" t="s">
        <v>186</v>
      </c>
      <c r="L111" s="10" t="s">
        <v>47</v>
      </c>
      <c r="M111" s="13">
        <v>602.29</v>
      </c>
      <c r="O111" s="8">
        <v>0</v>
      </c>
      <c r="P111" s="12">
        <f t="shared" si="3"/>
        <v>2</v>
      </c>
      <c r="Q111" s="10" t="s">
        <v>28</v>
      </c>
      <c r="R111" s="8">
        <f t="shared" si="4"/>
        <v>5</v>
      </c>
      <c r="S111" s="10" t="str">
        <f t="shared" si="5"/>
        <v>Achieved</v>
      </c>
    </row>
    <row r="112" spans="1:19" x14ac:dyDescent="0.45">
      <c r="A112" s="9" t="s">
        <v>210</v>
      </c>
      <c r="B112" s="8" t="s">
        <v>407</v>
      </c>
      <c r="C112" s="10" t="s">
        <v>99</v>
      </c>
      <c r="D112" s="8" t="str" cm="1">
        <f t="array" ref="D112">_xlfn.IFS(
  OR(C112="AR", C112="VK", C112="MS", C112="PT", C112="MM", C112="PP"), "CENTRAL",
  OR(C112="SS", C112="GC", C112="SM", C112="AY", C112="AG"), "NORTH",
  OR(C112="DP", C112="PG", C112="KD", C112="DS", C112="SP"), "WEST-I",
  OR(C112="MP", C112="SK", C112="NA", C112="OD"), "WEST-II",
  OR(C112="ND", C112="AM", C112="JK"), "EAST",
  TRUE, "UNKNOWN"
)</f>
        <v>EAST</v>
      </c>
      <c r="E112" s="10" t="s">
        <v>408</v>
      </c>
      <c r="F112" s="8" t="s">
        <v>409</v>
      </c>
      <c r="G112" s="8" t="s">
        <v>32</v>
      </c>
      <c r="H112" s="8" t="s">
        <v>410</v>
      </c>
      <c r="I112" s="37">
        <v>45796</v>
      </c>
      <c r="J112" s="37">
        <v>45799</v>
      </c>
      <c r="K112" s="10" t="s">
        <v>112</v>
      </c>
      <c r="L112" s="10" t="s">
        <v>35</v>
      </c>
      <c r="M112" s="13">
        <v>732.06</v>
      </c>
      <c r="N112" s="37">
        <v>45800</v>
      </c>
      <c r="O112" s="8">
        <v>0</v>
      </c>
      <c r="P112" s="12">
        <f t="shared" si="3"/>
        <v>3</v>
      </c>
      <c r="Q112" s="10" t="s">
        <v>57</v>
      </c>
      <c r="R112" s="8">
        <f t="shared" si="4"/>
        <v>3</v>
      </c>
      <c r="S112" s="10" t="str">
        <f t="shared" si="5"/>
        <v>Achieved</v>
      </c>
    </row>
    <row r="113" spans="1:19" x14ac:dyDescent="0.45">
      <c r="A113" s="9" t="s">
        <v>210</v>
      </c>
      <c r="B113" s="8" t="s">
        <v>407</v>
      </c>
      <c r="C113" s="10" t="s">
        <v>99</v>
      </c>
      <c r="D113" s="8" t="str" cm="1">
        <f t="array" ref="D113">_xlfn.IFS(
  OR(C113="AR", C113="VK", C113="MS", C113="PT", C113="MM", C113="PP"), "CENTRAL",
  OR(C113="SS", C113="GC", C113="SM", C113="AY", C113="AG"), "NORTH",
  OR(C113="DP", C113="PG", C113="KD", C113="DS", C113="SP"), "WEST-I",
  OR(C113="MP", C113="SK", C113="NA", C113="OD"), "WEST-II",
  OR(C113="ND", C113="AM", C113="JK"), "EAST",
  TRUE, "UNKNOWN"
)</f>
        <v>EAST</v>
      </c>
      <c r="E113" s="10" t="s">
        <v>408</v>
      </c>
      <c r="F113" s="8" t="s">
        <v>411</v>
      </c>
      <c r="G113" s="8" t="s">
        <v>32</v>
      </c>
      <c r="H113" s="8" t="s">
        <v>410</v>
      </c>
      <c r="I113" s="37">
        <v>45796</v>
      </c>
      <c r="J113" s="37">
        <v>45799</v>
      </c>
      <c r="K113" s="10" t="s">
        <v>112</v>
      </c>
      <c r="L113" s="10" t="s">
        <v>35</v>
      </c>
      <c r="M113" s="13">
        <v>257.52999999999997</v>
      </c>
      <c r="N113" s="37">
        <v>45800</v>
      </c>
      <c r="O113" s="8">
        <v>0</v>
      </c>
      <c r="P113" s="12">
        <f t="shared" si="3"/>
        <v>3</v>
      </c>
      <c r="Q113" s="10" t="s">
        <v>57</v>
      </c>
      <c r="R113" s="8">
        <f t="shared" si="4"/>
        <v>3</v>
      </c>
      <c r="S113" s="10" t="str">
        <f t="shared" si="5"/>
        <v>Achieved</v>
      </c>
    </row>
    <row r="114" spans="1:19" x14ac:dyDescent="0.45">
      <c r="A114" s="9" t="s">
        <v>210</v>
      </c>
      <c r="B114" s="8" t="s">
        <v>412</v>
      </c>
      <c r="C114" s="10" t="s">
        <v>156</v>
      </c>
      <c r="D114" s="8" t="str" cm="1">
        <f t="array" ref="D114">_xlfn.IFS(
  OR(C114="AR", C114="VK", C114="MS", C114="PT", C114="MM", C114="PP"), "CENTRAL",
  OR(C114="SS", C114="GC", C114="SM", C114="AY", C114="AG"), "NORTH",
  OR(C114="DP", C114="PG", C114="KD", C114="DS", C114="SP"), "WEST-I",
  OR(C114="MP", C114="SK", C114="NA", C114="OD"), "WEST-II",
  OR(C114="ND", C114="AM", C114="JK"), "EAST",
  TRUE, "UNKNOWN"
)</f>
        <v>CENTRAL</v>
      </c>
      <c r="E114" s="10" t="s">
        <v>413</v>
      </c>
      <c r="F114" s="8" t="s">
        <v>124</v>
      </c>
      <c r="G114" s="8" t="s">
        <v>85</v>
      </c>
      <c r="H114" s="8" t="s">
        <v>414</v>
      </c>
      <c r="I114" s="37">
        <v>45791</v>
      </c>
      <c r="J114" s="37">
        <v>45799</v>
      </c>
      <c r="K114" s="10" t="s">
        <v>46</v>
      </c>
      <c r="L114" s="10" t="s">
        <v>47</v>
      </c>
      <c r="M114" s="13">
        <v>603.15</v>
      </c>
      <c r="N114" s="37">
        <v>45803</v>
      </c>
      <c r="O114" s="8">
        <v>0</v>
      </c>
      <c r="P114" s="12">
        <f t="shared" si="3"/>
        <v>8</v>
      </c>
      <c r="Q114" s="10" t="s">
        <v>82</v>
      </c>
      <c r="R114" s="8">
        <f t="shared" si="4"/>
        <v>7</v>
      </c>
      <c r="S114" s="10" t="str">
        <f t="shared" si="5"/>
        <v>Not Achieved</v>
      </c>
    </row>
    <row r="115" spans="1:19" x14ac:dyDescent="0.45">
      <c r="A115" s="9" t="s">
        <v>210</v>
      </c>
      <c r="B115" s="8" t="s">
        <v>424</v>
      </c>
      <c r="C115" s="10" t="s">
        <v>61</v>
      </c>
      <c r="D115" s="8" t="str" cm="1">
        <f t="array" ref="D115">_xlfn.IFS(
  OR(C115="AR", C115="VK", C115="MS", C115="PT", C115="MM", C115="PP"), "CENTRAL",
  OR(C115="SS", C115="GC", C115="SM", C115="AY", C115="AG"), "NORTH",
  OR(C115="DP", C115="PG", C115="KD", C115="DS", C115="SP"), "WEST-I",
  OR(C115="MP", C115="SK", C115="NA", C115="OD"), "WEST-II",
  OR(C115="ND", C115="AM", C115="JK"), "EAST",
  TRUE, "UNKNOWN"
)</f>
        <v>NORTH</v>
      </c>
      <c r="E115" s="10" t="s">
        <v>372</v>
      </c>
      <c r="F115" s="8" t="s">
        <v>425</v>
      </c>
      <c r="G115" s="8" t="s">
        <v>32</v>
      </c>
      <c r="H115" s="8" t="s">
        <v>426</v>
      </c>
      <c r="I115" s="37">
        <v>45797</v>
      </c>
      <c r="J115" s="37">
        <v>45800</v>
      </c>
      <c r="K115" s="10" t="s">
        <v>81</v>
      </c>
      <c r="L115" s="10" t="s">
        <v>27</v>
      </c>
      <c r="M115" s="13">
        <v>1699.64</v>
      </c>
      <c r="N115" s="37">
        <v>45800</v>
      </c>
      <c r="O115" s="8">
        <v>0</v>
      </c>
      <c r="P115" s="12">
        <f t="shared" si="3"/>
        <v>3</v>
      </c>
      <c r="Q115" s="10" t="s">
        <v>28</v>
      </c>
      <c r="R115" s="8">
        <f t="shared" si="4"/>
        <v>5</v>
      </c>
      <c r="S115" s="10" t="str">
        <f t="shared" si="5"/>
        <v>Achieved</v>
      </c>
    </row>
    <row r="116" spans="1:19" x14ac:dyDescent="0.45">
      <c r="A116" s="9" t="s">
        <v>210</v>
      </c>
      <c r="B116" s="8" t="s">
        <v>424</v>
      </c>
      <c r="C116" s="10" t="s">
        <v>61</v>
      </c>
      <c r="D116" s="8" t="str" cm="1">
        <f t="array" ref="D116">_xlfn.IFS(
  OR(C116="AR", C116="VK", C116="MS", C116="PT", C116="MM", C116="PP"), "CENTRAL",
  OR(C116="SS", C116="GC", C116="SM", C116="AY", C116="AG"), "NORTH",
  OR(C116="DP", C116="PG", C116="KD", C116="DS", C116="SP"), "WEST-I",
  OR(C116="MP", C116="SK", C116="NA", C116="OD"), "WEST-II",
  OR(C116="ND", C116="AM", C116="JK"), "EAST",
  TRUE, "UNKNOWN"
)</f>
        <v>NORTH</v>
      </c>
      <c r="E116" s="10" t="s">
        <v>372</v>
      </c>
      <c r="F116" s="8" t="s">
        <v>427</v>
      </c>
      <c r="G116" s="8" t="s">
        <v>32</v>
      </c>
      <c r="H116" s="8" t="s">
        <v>426</v>
      </c>
      <c r="I116" s="37">
        <v>45797</v>
      </c>
      <c r="J116" s="37">
        <v>45800</v>
      </c>
      <c r="K116" s="10" t="s">
        <v>81</v>
      </c>
      <c r="L116" s="10" t="s">
        <v>27</v>
      </c>
      <c r="M116" s="13">
        <v>1518.86</v>
      </c>
      <c r="N116" s="37">
        <v>45800</v>
      </c>
      <c r="O116" s="8">
        <v>0</v>
      </c>
      <c r="P116" s="12">
        <f t="shared" si="3"/>
        <v>3</v>
      </c>
      <c r="Q116" s="10" t="s">
        <v>28</v>
      </c>
      <c r="R116" s="8">
        <f t="shared" si="4"/>
        <v>5</v>
      </c>
      <c r="S116" s="10" t="str">
        <f t="shared" si="5"/>
        <v>Achieved</v>
      </c>
    </row>
    <row r="117" spans="1:19" s="7" customFormat="1" ht="14.25" x14ac:dyDescent="0.45">
      <c r="A117" s="9" t="s">
        <v>210</v>
      </c>
      <c r="B117" s="8" t="s">
        <v>431</v>
      </c>
      <c r="C117" s="8" t="s">
        <v>136</v>
      </c>
      <c r="D117" s="8" t="str" cm="1">
        <f t="array" ref="D117">_xlfn.IFS(
  OR(C117="AR", C117="VK", C117="MS", C117="PT", C117="MM", C117="PP"), "CENTRAL",
  OR(C117="SS", C117="GC", C117="SM", C117="AY", C117="AG"), "NORTH",
  OR(C117="DP", C117="PG", C117="KD", C117="DS", C117="SP"), "WEST-I",
  OR(C117="MP", C117="SK", C117="NA", C117="OD"), "WEST-II",
  OR(C117="ND", C117="AM", C117="JK"), "EAST",
  TRUE, "UNKNOWN"
)</f>
        <v>WEST-II</v>
      </c>
      <c r="E117" s="10" t="s">
        <v>255</v>
      </c>
      <c r="F117" s="10" t="s">
        <v>23</v>
      </c>
      <c r="G117" s="8" t="s">
        <v>256</v>
      </c>
      <c r="H117" s="10" t="s">
        <v>257</v>
      </c>
      <c r="I117" s="37">
        <v>45780</v>
      </c>
      <c r="J117" s="37">
        <v>45783</v>
      </c>
      <c r="K117" s="10" t="s">
        <v>26</v>
      </c>
      <c r="L117" s="10" t="s">
        <v>27</v>
      </c>
      <c r="M117" s="13">
        <v>1067</v>
      </c>
      <c r="N117" s="37">
        <v>45783</v>
      </c>
      <c r="O117" s="12">
        <v>0</v>
      </c>
      <c r="P117" s="12">
        <f t="shared" si="3"/>
        <v>3</v>
      </c>
      <c r="Q117" s="10" t="s">
        <v>82</v>
      </c>
      <c r="R117" s="12">
        <f t="shared" si="4"/>
        <v>7</v>
      </c>
      <c r="S117" s="10" t="str">
        <f t="shared" si="5"/>
        <v>Achieved</v>
      </c>
    </row>
    <row r="118" spans="1:19" s="7" customFormat="1" ht="14.25" x14ac:dyDescent="0.45">
      <c r="A118" s="9" t="s">
        <v>210</v>
      </c>
      <c r="B118" s="8" t="s">
        <v>381</v>
      </c>
      <c r="C118" s="8" t="s">
        <v>61</v>
      </c>
      <c r="D118" s="8" t="str" cm="1">
        <f t="array" ref="D118">_xlfn.IFS(
  OR(C118="AR", C118="VK", C118="MS", C118="PT", C118="MM", C118="PP"), "CENTRAL",
  OR(C118="SS", C118="GC", C118="SM", C118="AY", C118="AG"), "NORTH",
  OR(C118="DP", C118="PG", C118="KD", C118="DS", C118="SP"), "WEST-I",
  OR(C118="MP", C118="SK", C118="NA", C118="OD"), "WEST-II",
  OR(C118="ND", C118="AM", C118="JK"), "EAST",
  TRUE, "UNKNOWN"
)</f>
        <v>NORTH</v>
      </c>
      <c r="E118" s="10" t="s">
        <v>230</v>
      </c>
      <c r="F118" s="10" t="s">
        <v>23</v>
      </c>
      <c r="G118" s="8" t="s">
        <v>85</v>
      </c>
      <c r="H118" s="10" t="s">
        <v>231</v>
      </c>
      <c r="I118" s="37">
        <v>45776</v>
      </c>
      <c r="J118" s="37">
        <v>45779</v>
      </c>
      <c r="K118" s="10" t="s">
        <v>26</v>
      </c>
      <c r="L118" s="10" t="s">
        <v>27</v>
      </c>
      <c r="M118" s="13">
        <v>2324.23</v>
      </c>
      <c r="N118" s="37"/>
      <c r="O118" s="12">
        <v>0</v>
      </c>
      <c r="P118" s="12">
        <f t="shared" si="3"/>
        <v>3</v>
      </c>
      <c r="Q118" s="10" t="s">
        <v>82</v>
      </c>
      <c r="R118" s="12">
        <f t="shared" si="4"/>
        <v>7</v>
      </c>
      <c r="S118" s="10" t="str">
        <f t="shared" si="5"/>
        <v>Achieved</v>
      </c>
    </row>
    <row r="119" spans="1:19" x14ac:dyDescent="0.45">
      <c r="A119" s="9" t="s">
        <v>210</v>
      </c>
      <c r="B119" s="8" t="s">
        <v>432</v>
      </c>
      <c r="C119" s="10" t="s">
        <v>156</v>
      </c>
      <c r="D119" s="8" t="str" cm="1">
        <f t="array" ref="D119">_xlfn.IFS(
  OR(C119="AR", C119="VK", C119="MS", C119="PT", C119="MM", C119="PP"), "CENTRAL",
  OR(C119="SS", C119="GC", C119="SM", C119="AY", C119="AG"), "NORTH",
  OR(C119="DP", C119="PG", C119="KD", C119="DS", C119="SP"), "WEST-I",
  OR(C119="MP", C119="SK", C119="NA", C119="OD"), "WEST-II",
  OR(C119="ND", C119="AM", C119="JK"), "EAST",
  TRUE, "UNKNOWN"
)</f>
        <v>CENTRAL</v>
      </c>
      <c r="E119" s="10" t="s">
        <v>433</v>
      </c>
      <c r="F119" s="8" t="s">
        <v>121</v>
      </c>
      <c r="G119" s="8" t="s">
        <v>434</v>
      </c>
      <c r="H119" s="8" t="s">
        <v>435</v>
      </c>
      <c r="I119" s="37">
        <v>45800</v>
      </c>
      <c r="J119" s="37">
        <v>45800</v>
      </c>
      <c r="K119" s="10" t="s">
        <v>186</v>
      </c>
      <c r="L119" s="10" t="s">
        <v>47</v>
      </c>
      <c r="M119" s="13">
        <v>175.15</v>
      </c>
      <c r="O119" s="8">
        <v>0</v>
      </c>
      <c r="P119" s="12">
        <f t="shared" si="3"/>
        <v>0</v>
      </c>
      <c r="Q119" s="10" t="s">
        <v>28</v>
      </c>
      <c r="R119" s="8">
        <f t="shared" si="4"/>
        <v>5</v>
      </c>
      <c r="S119" s="10" t="str">
        <f t="shared" si="5"/>
        <v>Achieved</v>
      </c>
    </row>
    <row r="120" spans="1:19" x14ac:dyDescent="0.45">
      <c r="A120" s="9" t="s">
        <v>210</v>
      </c>
      <c r="B120" s="8" t="s">
        <v>436</v>
      </c>
      <c r="C120" s="10" t="s">
        <v>136</v>
      </c>
      <c r="D120" s="8" t="str" cm="1">
        <f t="array" ref="D120">_xlfn.IFS(
  OR(C120="AR", C120="VK", C120="MS", C120="PT", C120="MM", C120="PP"), "CENTRAL",
  OR(C120="SS", C120="GC", C120="SM", C120="AY", C120="AG"), "NORTH",
  OR(C120="DP", C120="PG", C120="KD", C120="DS", C120="SP"), "WEST-I",
  OR(C120="MP", C120="SK", C120="NA", C120="OD"), "WEST-II",
  OR(C120="ND", C120="AM", C120="JK"), "EAST",
  TRUE, "UNKNOWN"
)</f>
        <v>WEST-II</v>
      </c>
      <c r="E120" s="10" t="s">
        <v>437</v>
      </c>
      <c r="F120" s="8" t="s">
        <v>438</v>
      </c>
      <c r="G120" s="8" t="s">
        <v>439</v>
      </c>
      <c r="H120" s="8" t="s">
        <v>440</v>
      </c>
      <c r="I120" s="37">
        <v>45791</v>
      </c>
      <c r="J120" s="37">
        <v>45800</v>
      </c>
      <c r="K120" s="10" t="s">
        <v>441</v>
      </c>
      <c r="L120" s="10" t="s">
        <v>27</v>
      </c>
      <c r="M120" s="13">
        <v>43.2</v>
      </c>
      <c r="N120" s="37">
        <v>45800</v>
      </c>
      <c r="O120" s="8">
        <v>0</v>
      </c>
      <c r="P120" s="12">
        <f t="shared" si="3"/>
        <v>9</v>
      </c>
      <c r="Q120" s="10" t="s">
        <v>28</v>
      </c>
      <c r="R120" s="8">
        <f t="shared" si="4"/>
        <v>5</v>
      </c>
      <c r="S120" s="10" t="str">
        <f t="shared" si="5"/>
        <v>Not Achieved</v>
      </c>
    </row>
    <row r="121" spans="1:19" x14ac:dyDescent="0.45">
      <c r="A121" s="9" t="s">
        <v>210</v>
      </c>
      <c r="B121" s="8" t="s">
        <v>449</v>
      </c>
      <c r="C121" s="10" t="s">
        <v>21</v>
      </c>
      <c r="D121" s="8" t="str" cm="1">
        <f t="array" ref="D121">_xlfn.IFS(
  OR(C121="AR", C121="VK", C121="MS", C121="PT", C121="MM", C121="PP"), "CENTRAL",
  OR(C121="SS", C121="GC", C121="SM", C121="AY", C121="AG"), "NORTH",
  OR(C121="DP", C121="PG", C121="KD", C121="DS", C121="SP"), "WEST-I",
  OR(C121="MP", C121="SK", C121="NA", C121="OD"), "WEST-II",
  OR(C121="ND", C121="AM", C121="JK"), "EAST",
  TRUE, "UNKNOWN"
)</f>
        <v>NORTH</v>
      </c>
      <c r="E121" s="10" t="s">
        <v>451</v>
      </c>
      <c r="F121" s="10" t="s">
        <v>450</v>
      </c>
      <c r="G121" s="8" t="s">
        <v>32</v>
      </c>
      <c r="H121" s="8" t="s">
        <v>452</v>
      </c>
      <c r="I121" s="37">
        <v>45799</v>
      </c>
      <c r="J121" s="37">
        <v>45799</v>
      </c>
      <c r="K121" s="10" t="s">
        <v>175</v>
      </c>
      <c r="L121" s="10" t="s">
        <v>47</v>
      </c>
      <c r="M121" s="13">
        <v>748.32</v>
      </c>
      <c r="N121" s="37">
        <v>45799</v>
      </c>
      <c r="O121" s="8">
        <v>0</v>
      </c>
      <c r="P121" s="12">
        <f t="shared" si="3"/>
        <v>0</v>
      </c>
      <c r="Q121" s="10" t="s">
        <v>28</v>
      </c>
      <c r="R121" s="8">
        <f t="shared" si="4"/>
        <v>5</v>
      </c>
      <c r="S121" s="10" t="str">
        <f t="shared" si="5"/>
        <v>Achieved</v>
      </c>
    </row>
    <row r="122" spans="1:19" x14ac:dyDescent="0.45">
      <c r="A122" s="9" t="s">
        <v>210</v>
      </c>
      <c r="B122" s="8" t="s">
        <v>449</v>
      </c>
      <c r="C122" s="10" t="s">
        <v>21</v>
      </c>
      <c r="D122" s="8" t="str" cm="1">
        <f t="array" ref="D122">_xlfn.IFS(
  OR(C122="AR", C122="VK", C122="MS", C122="PT", C122="MM", C122="PP"), "CENTRAL",
  OR(C122="SS", C122="GC", C122="SM", C122="AY", C122="AG"), "NORTH",
  OR(C122="DP", C122="PG", C122="KD", C122="DS", C122="SP"), "WEST-I",
  OR(C122="MP", C122="SK", C122="NA", C122="OD"), "WEST-II",
  OR(C122="ND", C122="AM", C122="JK"), "EAST",
  TRUE, "UNKNOWN"
)</f>
        <v>NORTH</v>
      </c>
      <c r="E122" s="10" t="s">
        <v>451</v>
      </c>
      <c r="F122" s="10" t="s">
        <v>453</v>
      </c>
      <c r="G122" s="8" t="s">
        <v>32</v>
      </c>
      <c r="H122" s="8" t="s">
        <v>452</v>
      </c>
      <c r="I122" s="37">
        <v>45799</v>
      </c>
      <c r="J122" s="37">
        <v>45799</v>
      </c>
      <c r="K122" s="10" t="s">
        <v>175</v>
      </c>
      <c r="L122" s="10" t="s">
        <v>47</v>
      </c>
      <c r="M122" s="13">
        <v>217.38</v>
      </c>
      <c r="N122" s="37">
        <v>45799</v>
      </c>
      <c r="O122" s="8">
        <v>0</v>
      </c>
      <c r="P122" s="12">
        <f t="shared" si="3"/>
        <v>0</v>
      </c>
      <c r="Q122" s="10" t="s">
        <v>28</v>
      </c>
      <c r="R122" s="8">
        <f t="shared" si="4"/>
        <v>5</v>
      </c>
      <c r="S122" s="10" t="str">
        <f t="shared" si="5"/>
        <v>Achieved</v>
      </c>
    </row>
    <row r="123" spans="1:19" x14ac:dyDescent="0.45">
      <c r="A123" s="9" t="s">
        <v>210</v>
      </c>
      <c r="B123" s="8" t="s">
        <v>466</v>
      </c>
      <c r="C123" s="10" t="s">
        <v>61</v>
      </c>
      <c r="D123" s="8" t="str" cm="1">
        <f t="array" ref="D123">_xlfn.IFS(
  OR(C123="AR", C123="VK", C123="MS", C123="PT", C123="MM", C123="PP"), "CENTRAL",
  OR(C123="SS", C123="GC", C123="SM", C123="AY", C123="AG"), "NORTH",
  OR(C123="DP", C123="PG", C123="KD", C123="DS", C123="SP"), "WEST-I",
  OR(C123="MP", C123="SK", C123="NA", C123="OD"), "WEST-II",
  OR(C123="ND", C123="AM", C123="JK"), "EAST",
  TRUE, "UNKNOWN"
)</f>
        <v>NORTH</v>
      </c>
      <c r="E123" s="10" t="s">
        <v>454</v>
      </c>
      <c r="F123" s="8" t="s">
        <v>23</v>
      </c>
      <c r="G123" s="8" t="s">
        <v>455</v>
      </c>
      <c r="H123" s="8" t="s">
        <v>456</v>
      </c>
      <c r="I123" s="37">
        <v>45790</v>
      </c>
      <c r="J123" s="37">
        <v>45803</v>
      </c>
      <c r="K123" s="10" t="s">
        <v>26</v>
      </c>
      <c r="L123" s="10" t="s">
        <v>27</v>
      </c>
      <c r="M123" s="13">
        <v>325.18</v>
      </c>
      <c r="O123" s="8">
        <v>0</v>
      </c>
      <c r="P123" s="12">
        <f t="shared" si="3"/>
        <v>13</v>
      </c>
      <c r="Q123" s="10" t="s">
        <v>28</v>
      </c>
      <c r="R123" s="8">
        <f t="shared" si="4"/>
        <v>5</v>
      </c>
      <c r="S123" s="10" t="str">
        <f t="shared" si="5"/>
        <v>Not Achieved</v>
      </c>
    </row>
    <row r="124" spans="1:19" x14ac:dyDescent="0.45">
      <c r="A124" s="9" t="s">
        <v>210</v>
      </c>
      <c r="B124" s="8" t="s">
        <v>457</v>
      </c>
      <c r="C124" s="10" t="s">
        <v>61</v>
      </c>
      <c r="D124" s="8" t="str" cm="1">
        <f t="array" ref="D124">_xlfn.IFS(
  OR(C124="AR", C124="VK", C124="MS", C124="PT", C124="MM", C124="PP"), "CENTRAL",
  OR(C124="SS", C124="GC", C124="SM", C124="AY", C124="AG"), "NORTH",
  OR(C124="DP", C124="PG", C124="KD", C124="DS", C124="SP"), "WEST-I",
  OR(C124="MP", C124="SK", C124="NA", C124="OD"), "WEST-II",
  OR(C124="ND", C124="AM", C124="JK"), "EAST",
  TRUE, "UNKNOWN"
)</f>
        <v>NORTH</v>
      </c>
      <c r="E124" s="10" t="s">
        <v>458</v>
      </c>
      <c r="F124" s="8" t="s">
        <v>124</v>
      </c>
      <c r="G124" s="8" t="s">
        <v>32</v>
      </c>
      <c r="H124" s="8" t="s">
        <v>459</v>
      </c>
      <c r="I124" s="37">
        <v>45797</v>
      </c>
      <c r="J124" s="37">
        <v>45800</v>
      </c>
      <c r="K124" s="10" t="s">
        <v>41</v>
      </c>
      <c r="L124" s="10" t="s">
        <v>27</v>
      </c>
      <c r="M124" s="13">
        <v>1208.3599999999999</v>
      </c>
      <c r="N124" s="37">
        <v>45807</v>
      </c>
      <c r="O124" s="8">
        <v>0</v>
      </c>
      <c r="P124" s="12">
        <f t="shared" si="3"/>
        <v>3</v>
      </c>
      <c r="Q124" s="10" t="s">
        <v>28</v>
      </c>
      <c r="R124" s="8">
        <f t="shared" si="4"/>
        <v>5</v>
      </c>
      <c r="S124" s="10" t="str">
        <f t="shared" si="5"/>
        <v>Achieved</v>
      </c>
    </row>
    <row r="125" spans="1:19" x14ac:dyDescent="0.45">
      <c r="A125" s="9" t="s">
        <v>210</v>
      </c>
      <c r="B125" s="8" t="s">
        <v>460</v>
      </c>
      <c r="C125" s="10" t="s">
        <v>61</v>
      </c>
      <c r="D125" s="8" t="str" cm="1">
        <f t="array" ref="D125">_xlfn.IFS(
  OR(C125="AR", C125="VK", C125="MS", C125="PT", C125="MM", C125="PP"), "CENTRAL",
  OR(C125="SS", C125="GC", C125="SM", C125="AY", C125="AG"), "NORTH",
  OR(C125="DP", C125="PG", C125="KD", C125="DS", C125="SP"), "WEST-I",
  OR(C125="MP", C125="SK", C125="NA", C125="OD"), "WEST-II",
  OR(C125="ND", C125="AM", C125="JK"), "EAST",
  TRUE, "UNKNOWN"
)</f>
        <v>NORTH</v>
      </c>
      <c r="E125" s="10" t="s">
        <v>38</v>
      </c>
      <c r="F125" s="8" t="s">
        <v>102</v>
      </c>
      <c r="G125" s="8" t="s">
        <v>32</v>
      </c>
      <c r="H125" s="8" t="s">
        <v>461</v>
      </c>
      <c r="I125" s="37">
        <v>45799</v>
      </c>
      <c r="J125" s="37">
        <v>45804</v>
      </c>
      <c r="K125" s="10" t="s">
        <v>34</v>
      </c>
      <c r="L125" s="10" t="s">
        <v>35</v>
      </c>
      <c r="M125" s="13">
        <v>224.4</v>
      </c>
      <c r="N125" s="37">
        <v>45804</v>
      </c>
      <c r="O125" s="8">
        <v>0</v>
      </c>
      <c r="P125" s="12">
        <f t="shared" si="3"/>
        <v>5</v>
      </c>
      <c r="Q125" s="10" t="s">
        <v>28</v>
      </c>
      <c r="R125" s="8">
        <f t="shared" si="4"/>
        <v>5</v>
      </c>
      <c r="S125" s="10" t="str">
        <f t="shared" si="5"/>
        <v>Achieved</v>
      </c>
    </row>
    <row r="126" spans="1:19" x14ac:dyDescent="0.45">
      <c r="A126" s="9" t="s">
        <v>210</v>
      </c>
      <c r="B126" s="8" t="s">
        <v>462</v>
      </c>
      <c r="C126" s="10" t="s">
        <v>61</v>
      </c>
      <c r="D126" s="8" t="str" cm="1">
        <f t="array" ref="D126">_xlfn.IFS(
  OR(C126="AR", C126="VK", C126="MS", C126="PT", C126="MM", C126="PP"), "CENTRAL",
  OR(C126="SS", C126="GC", C126="SM", C126="AY", C126="AG"), "NORTH",
  OR(C126="DP", C126="PG", C126="KD", C126="DS", C126="SP"), "WEST-I",
  OR(C126="MP", C126="SK", C126="NA", C126="OD"), "WEST-II",
  OR(C126="ND", C126="AM", C126="JK"), "EAST",
  TRUE, "UNKNOWN"
)</f>
        <v>NORTH</v>
      </c>
      <c r="E126" s="10" t="s">
        <v>263</v>
      </c>
      <c r="F126" s="8" t="s">
        <v>269</v>
      </c>
      <c r="G126" s="8" t="s">
        <v>264</v>
      </c>
      <c r="H126" s="8" t="s">
        <v>265</v>
      </c>
      <c r="I126" s="37">
        <v>45799</v>
      </c>
      <c r="J126" s="37">
        <v>45804</v>
      </c>
      <c r="K126" s="10" t="s">
        <v>81</v>
      </c>
      <c r="L126" s="10" t="s">
        <v>27</v>
      </c>
      <c r="M126" s="13">
        <v>4166.9799999999996</v>
      </c>
      <c r="N126" s="37">
        <v>45804</v>
      </c>
      <c r="O126" s="8">
        <v>0</v>
      </c>
      <c r="P126" s="12">
        <f t="shared" si="3"/>
        <v>5</v>
      </c>
      <c r="Q126" s="10" t="s">
        <v>82</v>
      </c>
      <c r="R126" s="8">
        <f t="shared" si="4"/>
        <v>7</v>
      </c>
      <c r="S126" s="10" t="str">
        <f t="shared" si="5"/>
        <v>Achieved</v>
      </c>
    </row>
    <row r="127" spans="1:19" x14ac:dyDescent="0.45">
      <c r="A127" s="9" t="s">
        <v>210</v>
      </c>
      <c r="B127" s="8" t="s">
        <v>462</v>
      </c>
      <c r="C127" s="10" t="s">
        <v>61</v>
      </c>
      <c r="D127" s="8" t="str" cm="1">
        <f t="array" ref="D127">_xlfn.IFS(
  OR(C127="AR", C127="VK", C127="MS", C127="PT", C127="MM", C127="PP"), "CENTRAL",
  OR(C127="SS", C127="GC", C127="SM", C127="AY", C127="AG"), "NORTH",
  OR(C127="DP", C127="PG", C127="KD", C127="DS", C127="SP"), "WEST-I",
  OR(C127="MP", C127="SK", C127="NA", C127="OD"), "WEST-II",
  OR(C127="ND", C127="AM", C127="JK"), "EAST",
  TRUE, "UNKNOWN"
)</f>
        <v>NORTH</v>
      </c>
      <c r="E127" s="10" t="s">
        <v>263</v>
      </c>
      <c r="F127" s="8" t="s">
        <v>262</v>
      </c>
      <c r="G127" s="8" t="s">
        <v>264</v>
      </c>
      <c r="H127" s="8" t="s">
        <v>265</v>
      </c>
      <c r="I127" s="37">
        <v>45799</v>
      </c>
      <c r="J127" s="37">
        <v>45804</v>
      </c>
      <c r="K127" s="10" t="s">
        <v>81</v>
      </c>
      <c r="L127" s="10" t="s">
        <v>27</v>
      </c>
      <c r="M127" s="13">
        <v>237.11</v>
      </c>
      <c r="N127" s="37">
        <v>45804</v>
      </c>
      <c r="O127" s="8">
        <v>0</v>
      </c>
      <c r="P127" s="12">
        <f t="shared" si="3"/>
        <v>5</v>
      </c>
      <c r="Q127" s="10" t="s">
        <v>28</v>
      </c>
      <c r="R127" s="8">
        <f t="shared" si="4"/>
        <v>5</v>
      </c>
      <c r="S127" s="10" t="str">
        <f t="shared" si="5"/>
        <v>Achieved</v>
      </c>
    </row>
    <row r="128" spans="1:19" x14ac:dyDescent="0.45">
      <c r="A128" s="9" t="s">
        <v>210</v>
      </c>
      <c r="B128" s="8" t="s">
        <v>462</v>
      </c>
      <c r="C128" s="10" t="s">
        <v>61</v>
      </c>
      <c r="D128" s="8" t="str" cm="1">
        <f t="array" ref="D128">_xlfn.IFS(
  OR(C128="AR", C128="VK", C128="MS", C128="PT", C128="MM", C128="PP"), "CENTRAL",
  OR(C128="SS", C128="GC", C128="SM", C128="AY", C128="AG"), "NORTH",
  OR(C128="DP", C128="PG", C128="KD", C128="DS", C128="SP"), "WEST-I",
  OR(C128="MP", C128="SK", C128="NA", C128="OD"), "WEST-II",
  OR(C128="ND", C128="AM", C128="JK"), "EAST",
  TRUE, "UNKNOWN"
)</f>
        <v>NORTH</v>
      </c>
      <c r="E128" s="10" t="s">
        <v>263</v>
      </c>
      <c r="F128" s="8" t="s">
        <v>268</v>
      </c>
      <c r="G128" s="8" t="s">
        <v>264</v>
      </c>
      <c r="H128" s="8" t="s">
        <v>265</v>
      </c>
      <c r="I128" s="37">
        <v>45799</v>
      </c>
      <c r="J128" s="37">
        <v>45804</v>
      </c>
      <c r="K128" s="10" t="s">
        <v>81</v>
      </c>
      <c r="L128" s="10" t="s">
        <v>27</v>
      </c>
      <c r="M128" s="13">
        <v>1770.91</v>
      </c>
      <c r="N128" s="37">
        <v>45804</v>
      </c>
      <c r="O128" s="8">
        <v>0</v>
      </c>
      <c r="P128" s="12">
        <f t="shared" si="3"/>
        <v>5</v>
      </c>
      <c r="Q128" s="10" t="s">
        <v>82</v>
      </c>
      <c r="R128" s="8">
        <f t="shared" si="4"/>
        <v>7</v>
      </c>
      <c r="S128" s="10" t="str">
        <f t="shared" si="5"/>
        <v>Achieved</v>
      </c>
    </row>
    <row r="129" spans="1:19" x14ac:dyDescent="0.45">
      <c r="A129" s="9" t="s">
        <v>210</v>
      </c>
      <c r="B129" s="8" t="s">
        <v>462</v>
      </c>
      <c r="C129" s="10" t="s">
        <v>61</v>
      </c>
      <c r="D129" s="8" t="str" cm="1">
        <f t="array" ref="D129">_xlfn.IFS(
  OR(C129="AR", C129="VK", C129="MS", C129="PT", C129="MM", C129="PP"), "CENTRAL",
  OR(C129="SS", C129="GC", C129="SM", C129="AY", C129="AG"), "NORTH",
  OR(C129="DP", C129="PG", C129="KD", C129="DS", C129="SP"), "WEST-I",
  OR(C129="MP", C129="SK", C129="NA", C129="OD"), "WEST-II",
  OR(C129="ND", C129="AM", C129="JK"), "EAST",
  TRUE, "UNKNOWN"
)</f>
        <v>NORTH</v>
      </c>
      <c r="E129" s="10" t="s">
        <v>263</v>
      </c>
      <c r="F129" s="8" t="s">
        <v>266</v>
      </c>
      <c r="G129" s="8" t="s">
        <v>264</v>
      </c>
      <c r="H129" s="8" t="s">
        <v>265</v>
      </c>
      <c r="I129" s="37">
        <v>45799</v>
      </c>
      <c r="J129" s="37">
        <v>45804</v>
      </c>
      <c r="K129" s="10" t="s">
        <v>81</v>
      </c>
      <c r="L129" s="10" t="s">
        <v>27</v>
      </c>
      <c r="M129" s="13">
        <v>75.08</v>
      </c>
      <c r="N129" s="37">
        <v>45804</v>
      </c>
      <c r="O129" s="8">
        <v>0</v>
      </c>
      <c r="P129" s="12">
        <f t="shared" si="3"/>
        <v>5</v>
      </c>
      <c r="Q129" s="10" t="s">
        <v>28</v>
      </c>
      <c r="R129" s="8">
        <f t="shared" si="4"/>
        <v>5</v>
      </c>
      <c r="S129" s="10" t="str">
        <f t="shared" si="5"/>
        <v>Achieved</v>
      </c>
    </row>
    <row r="130" spans="1:19" x14ac:dyDescent="0.45">
      <c r="A130" s="9" t="s">
        <v>210</v>
      </c>
      <c r="B130" s="8" t="s">
        <v>462</v>
      </c>
      <c r="C130" s="10" t="s">
        <v>61</v>
      </c>
      <c r="D130" s="8" t="str" cm="1">
        <f t="array" ref="D130">_xlfn.IFS(
  OR(C130="AR", C130="VK", C130="MS", C130="PT", C130="MM", C130="PP"), "CENTRAL",
  OR(C130="SS", C130="GC", C130="SM", C130="AY", C130="AG"), "NORTH",
  OR(C130="DP", C130="PG", C130="KD", C130="DS", C130="SP"), "WEST-I",
  OR(C130="MP", C130="SK", C130="NA", C130="OD"), "WEST-II",
  OR(C130="ND", C130="AM", C130="JK"), "EAST",
  TRUE, "UNKNOWN"
)</f>
        <v>NORTH</v>
      </c>
      <c r="E130" s="10" t="s">
        <v>263</v>
      </c>
      <c r="F130" s="8" t="s">
        <v>267</v>
      </c>
      <c r="G130" s="8" t="s">
        <v>264</v>
      </c>
      <c r="H130" s="8" t="s">
        <v>265</v>
      </c>
      <c r="I130" s="37">
        <v>45799</v>
      </c>
      <c r="J130" s="37">
        <v>45804</v>
      </c>
      <c r="K130" s="10" t="s">
        <v>81</v>
      </c>
      <c r="L130" s="10" t="s">
        <v>27</v>
      </c>
      <c r="M130" s="13">
        <v>75.08</v>
      </c>
      <c r="N130" s="37">
        <v>45804</v>
      </c>
      <c r="O130" s="8">
        <v>0</v>
      </c>
      <c r="P130" s="12">
        <f t="shared" ref="P130:P193" si="6">SUM(J130-I130)</f>
        <v>5</v>
      </c>
      <c r="Q130" s="10" t="s">
        <v>28</v>
      </c>
      <c r="R130" s="8">
        <f t="shared" ref="R130:R193" si="7">IF(Q130="A", 3, IF(Q130="B", 5, IF(Q130="C", 7, IF(Q130="D", 10, ""))))</f>
        <v>5</v>
      </c>
      <c r="S130" s="10" t="str">
        <f t="shared" ref="S130:S193" si="8">IF(R130&gt;=P130, "Achieved", "Not Achieved")</f>
        <v>Achieved</v>
      </c>
    </row>
    <row r="131" spans="1:19" x14ac:dyDescent="0.45">
      <c r="A131" s="9" t="s">
        <v>210</v>
      </c>
      <c r="B131" s="8" t="s">
        <v>463</v>
      </c>
      <c r="C131" s="10" t="s">
        <v>61</v>
      </c>
      <c r="D131" s="8" t="str" cm="1">
        <f t="array" ref="D131">_xlfn.IFS(
  OR(C131="AR", C131="VK", C131="MS", C131="PT", C131="MM", C131="PP"), "CENTRAL",
  OR(C131="SS", C131="GC", C131="SM", C131="AY", C131="AG"), "NORTH",
  OR(C131="DP", C131="PG", C131="KD", C131="DS", C131="SP"), "WEST-I",
  OR(C131="MP", C131="SK", C131="NA", C131="OD"), "WEST-II",
  OR(C131="ND", C131="AM", C131="JK"), "EAST",
  TRUE, "UNKNOWN"
)</f>
        <v>NORTH</v>
      </c>
      <c r="E131" s="10" t="s">
        <v>464</v>
      </c>
      <c r="F131" s="8" t="s">
        <v>106</v>
      </c>
      <c r="G131" s="8" t="s">
        <v>32</v>
      </c>
      <c r="H131" s="8" t="s">
        <v>465</v>
      </c>
      <c r="I131" s="37">
        <v>45796</v>
      </c>
      <c r="J131" s="37">
        <v>45804</v>
      </c>
      <c r="K131" s="10" t="s">
        <v>81</v>
      </c>
      <c r="L131" s="10" t="s">
        <v>27</v>
      </c>
      <c r="M131" s="13">
        <v>982.38</v>
      </c>
      <c r="N131" s="37">
        <v>45804</v>
      </c>
      <c r="O131" s="8">
        <v>0</v>
      </c>
      <c r="P131" s="12">
        <f t="shared" si="6"/>
        <v>8</v>
      </c>
      <c r="Q131" s="10" t="s">
        <v>82</v>
      </c>
      <c r="R131" s="8">
        <f t="shared" si="7"/>
        <v>7</v>
      </c>
      <c r="S131" s="10" t="str">
        <f t="shared" si="8"/>
        <v>Not Achieved</v>
      </c>
    </row>
    <row r="132" spans="1:19" x14ac:dyDescent="0.45">
      <c r="A132" s="9" t="s">
        <v>210</v>
      </c>
      <c r="B132" s="8" t="s">
        <v>467</v>
      </c>
      <c r="C132" s="10" t="s">
        <v>380</v>
      </c>
      <c r="D132" s="8" t="str" cm="1">
        <f t="array" ref="D132">_xlfn.IFS(
  OR(C132="AR", C132="VK", C132="MS", C132="PT", C132="MM", C132="PP"), "CENTRAL",
  OR(C132="SS", C132="GC", C132="SM", C132="AY", C132="AG"), "NORTH",
  OR(C132="DP", C132="PG", C132="KD", C132="DS", C132="SP"), "WEST-I",
  OR(C132="MP", C132="SK", C132="NA", C132="OD"), "WEST-II",
  OR(C132="ND", C132="AM", C132="JK"), "EAST",
  TRUE, "UNKNOWN"
)</f>
        <v>WEST-I</v>
      </c>
      <c r="E132" s="8" t="s">
        <v>468</v>
      </c>
      <c r="G132" s="8" t="s">
        <v>32</v>
      </c>
      <c r="H132" s="8" t="s">
        <v>469</v>
      </c>
      <c r="M132" s="8">
        <v>957</v>
      </c>
      <c r="O132" s="8">
        <v>0</v>
      </c>
      <c r="P132" s="12">
        <f t="shared" si="6"/>
        <v>0</v>
      </c>
      <c r="R132" s="8" t="str">
        <f t="shared" si="7"/>
        <v/>
      </c>
      <c r="S132" s="10" t="str">
        <f t="shared" si="8"/>
        <v>Achieved</v>
      </c>
    </row>
    <row r="133" spans="1:19" x14ac:dyDescent="0.45">
      <c r="A133" s="9" t="s">
        <v>210</v>
      </c>
      <c r="B133" s="8" t="s">
        <v>470</v>
      </c>
      <c r="C133" s="10" t="s">
        <v>380</v>
      </c>
      <c r="D133" s="8" t="str" cm="1">
        <f t="array" ref="D133">_xlfn.IFS(
  OR(C133="AR", C133="VK", C133="MS", C133="PT", C133="MM", C133="PP"), "CENTRAL",
  OR(C133="SS", C133="GC", C133="SM", C133="AY", C133="AG"), "NORTH",
  OR(C133="DP", C133="PG", C133="KD", C133="DS", C133="SP"), "WEST-I",
  OR(C133="MP", C133="SK", C133="NA", C133="OD"), "WEST-II",
  OR(C133="ND", C133="AM", C133="JK"), "EAST",
  TRUE, "UNKNOWN"
)</f>
        <v>WEST-I</v>
      </c>
      <c r="E133" s="8" t="s">
        <v>471</v>
      </c>
      <c r="G133" s="8" t="s">
        <v>32</v>
      </c>
      <c r="H133" s="8" t="s">
        <v>475</v>
      </c>
      <c r="I133" s="37">
        <v>45749</v>
      </c>
      <c r="J133" s="37">
        <v>45754</v>
      </c>
      <c r="M133" s="8">
        <v>4872</v>
      </c>
      <c r="O133" s="8">
        <v>0</v>
      </c>
      <c r="P133" s="12">
        <f t="shared" si="6"/>
        <v>5</v>
      </c>
      <c r="R133" s="8" t="str">
        <f t="shared" si="7"/>
        <v/>
      </c>
      <c r="S133" s="10" t="str">
        <f t="shared" si="8"/>
        <v>Achieved</v>
      </c>
    </row>
    <row r="134" spans="1:19" x14ac:dyDescent="0.45">
      <c r="A134" s="9" t="s">
        <v>210</v>
      </c>
      <c r="B134" s="8" t="s">
        <v>472</v>
      </c>
      <c r="C134" s="10" t="s">
        <v>380</v>
      </c>
      <c r="D134" s="8" t="str" cm="1">
        <f t="array" ref="D134">_xlfn.IFS(
  OR(C134="AR", C134="VK", C134="MS", C134="PT", C134="MM", C134="PP"), "CENTRAL",
  OR(C134="SS", C134="GC", C134="SM", C134="AY", C134="AG"), "NORTH",
  OR(C134="DP", C134="PG", C134="KD", C134="DS", C134="SP"), "WEST-I",
  OR(C134="MP", C134="SK", C134="NA", C134="OD"), "WEST-II",
  OR(C134="ND", C134="AM", C134="JK"), "EAST",
  TRUE, "UNKNOWN"
)</f>
        <v>WEST-I</v>
      </c>
      <c r="E134" s="8" t="s">
        <v>468</v>
      </c>
      <c r="G134" s="8" t="s">
        <v>32</v>
      </c>
      <c r="H134" s="8" t="s">
        <v>476</v>
      </c>
      <c r="I134" s="37">
        <v>45751</v>
      </c>
      <c r="M134" s="8">
        <v>695</v>
      </c>
      <c r="O134" s="8">
        <v>0</v>
      </c>
      <c r="P134" s="12">
        <f t="shared" si="6"/>
        <v>-45751</v>
      </c>
      <c r="R134" s="8" t="str">
        <f t="shared" si="7"/>
        <v/>
      </c>
      <c r="S134" s="10" t="str">
        <f t="shared" si="8"/>
        <v>Achieved</v>
      </c>
    </row>
    <row r="135" spans="1:19" x14ac:dyDescent="0.45">
      <c r="A135" s="9" t="s">
        <v>210</v>
      </c>
      <c r="B135" s="8" t="s">
        <v>473</v>
      </c>
      <c r="C135" s="10" t="s">
        <v>380</v>
      </c>
      <c r="D135" s="8" t="str" cm="1">
        <f t="array" ref="D135">_xlfn.IFS(
  OR(C135="AR", C135="VK", C135="MS", C135="PT", C135="MM", C135="PP"), "CENTRAL",
  OR(C135="SS", C135="GC", C135="SM", C135="AY", C135="AG"), "NORTH",
  OR(C135="DP", C135="PG", C135="KD", C135="DS", C135="SP"), "WEST-I",
  OR(C135="MP", C135="SK", C135="NA", C135="OD"), "WEST-II",
  OR(C135="ND", C135="AM", C135="JK"), "EAST",
  TRUE, "UNKNOWN"
)</f>
        <v>WEST-I</v>
      </c>
      <c r="E135" s="8" t="s">
        <v>474</v>
      </c>
      <c r="G135" s="8" t="s">
        <v>32</v>
      </c>
      <c r="H135" s="8" t="s">
        <v>477</v>
      </c>
      <c r="M135" s="8">
        <v>350</v>
      </c>
      <c r="O135" s="8">
        <v>0</v>
      </c>
      <c r="P135" s="12">
        <f t="shared" si="6"/>
        <v>0</v>
      </c>
      <c r="R135" s="8" t="str">
        <f t="shared" si="7"/>
        <v/>
      </c>
      <c r="S135" s="10" t="str">
        <f t="shared" si="8"/>
        <v>Achieved</v>
      </c>
    </row>
    <row r="136" spans="1:19" x14ac:dyDescent="0.45">
      <c r="A136" s="9" t="s">
        <v>210</v>
      </c>
      <c r="B136" s="8" t="s">
        <v>766</v>
      </c>
      <c r="C136" s="10" t="s">
        <v>764</v>
      </c>
      <c r="D136" s="8" t="str" cm="1">
        <f t="array" ref="D136">_xlfn.IFS(
  OR(C136="AR", C136="VK", C136="MS", C136="PT", C136="MM", C136="PP"), "CENTRAL",
  OR(C136="SS", C136="GC", C136="SM", C136="AY", C136="AG"), "NORTH",
  OR(C136="DP", C136="PG", C136="KD", C136="DS", C136="SP"), "WEST-I",
  OR(C136="MP", C136="SK", C136="NA", C136="OD"), "WEST-II",
  OR(C136="ND", C136="AM", C136="JK"), "EAST",
  TRUE, "UNKNOWN"
)</f>
        <v>WEST-I</v>
      </c>
      <c r="E136" s="8" t="s">
        <v>767</v>
      </c>
      <c r="G136" s="8" t="s">
        <v>32</v>
      </c>
      <c r="H136" s="8" t="s">
        <v>768</v>
      </c>
      <c r="M136" s="8"/>
      <c r="O136" s="8">
        <v>0</v>
      </c>
      <c r="P136" s="12">
        <f t="shared" si="6"/>
        <v>0</v>
      </c>
      <c r="R136" s="8" t="str">
        <f t="shared" si="7"/>
        <v/>
      </c>
      <c r="S136" s="10" t="str">
        <f t="shared" si="8"/>
        <v>Achieved</v>
      </c>
    </row>
    <row r="137" spans="1:19" x14ac:dyDescent="0.45">
      <c r="A137" s="9" t="s">
        <v>210</v>
      </c>
      <c r="B137" s="8" t="s">
        <v>769</v>
      </c>
      <c r="C137" s="10" t="s">
        <v>380</v>
      </c>
      <c r="D137" s="8" t="str" cm="1">
        <f t="array" ref="D137">_xlfn.IFS(
  OR(C137="AR", C137="VK", C137="MS", C137="PT", C137="MM", C137="PP"), "CENTRAL",
  OR(C137="SS", C137="GC", C137="SM", C137="AY", C137="AG"), "NORTH",
  OR(C137="DP", C137="PG", C137="KD", C137="DS", C137="SP"), "WEST-I",
  OR(C137="MP", C137="SK", C137="NA", C137="OD"), "WEST-II",
  OR(C137="ND", C137="AM", C137="JK"), "EAST",
  TRUE, "UNKNOWN"
)</f>
        <v>WEST-I</v>
      </c>
      <c r="E137" s="8" t="s">
        <v>770</v>
      </c>
      <c r="F137" s="8" t="s">
        <v>772</v>
      </c>
      <c r="G137" s="8" t="s">
        <v>32</v>
      </c>
      <c r="H137" s="8" t="s">
        <v>771</v>
      </c>
      <c r="M137" s="8">
        <v>1204</v>
      </c>
      <c r="O137" s="8">
        <v>0</v>
      </c>
      <c r="P137" s="12">
        <f t="shared" si="6"/>
        <v>0</v>
      </c>
      <c r="R137" s="8" t="str">
        <f t="shared" si="7"/>
        <v/>
      </c>
      <c r="S137" s="10" t="str">
        <f t="shared" si="8"/>
        <v>Achieved</v>
      </c>
    </row>
    <row r="138" spans="1:19" x14ac:dyDescent="0.45">
      <c r="A138" s="9" t="s">
        <v>210</v>
      </c>
      <c r="B138" s="8" t="s">
        <v>480</v>
      </c>
      <c r="C138" s="10" t="s">
        <v>188</v>
      </c>
      <c r="D138" s="8" t="str" cm="1">
        <f t="array" ref="D138">_xlfn.IFS(
  OR(C138="AR", C138="VK", C138="MS", C138="PT", C138="MM", C138="PP"), "CENTRAL",
  OR(C138="SS", C138="GC", C138="SM", C138="AY", C138="AG"), "NORTH",
  OR(C138="DP", C138="PG", C138="KD", C138="DS", C138="SP"), "WEST-I",
  OR(C138="MP", C138="SK", C138="NA", C138="OD"), "WEST-II",
  OR(C138="ND", C138="AM", C138="JK"), "EAST",
  TRUE, "UNKNOWN"
)</f>
        <v>WEST-I</v>
      </c>
      <c r="E138" s="10" t="s">
        <v>481</v>
      </c>
      <c r="F138" s="8" t="s">
        <v>67</v>
      </c>
      <c r="G138" s="8" t="s">
        <v>482</v>
      </c>
      <c r="H138" s="8" t="s">
        <v>483</v>
      </c>
      <c r="I138" s="37">
        <v>45799</v>
      </c>
      <c r="J138" s="37">
        <v>45804</v>
      </c>
      <c r="K138" s="10" t="s">
        <v>87</v>
      </c>
      <c r="L138" s="10" t="s">
        <v>47</v>
      </c>
      <c r="M138" s="13">
        <v>150</v>
      </c>
      <c r="N138" s="37">
        <v>45804</v>
      </c>
      <c r="O138" s="8">
        <v>0</v>
      </c>
      <c r="P138" s="12">
        <f t="shared" si="6"/>
        <v>5</v>
      </c>
      <c r="Q138" s="10" t="s">
        <v>28</v>
      </c>
      <c r="R138" s="8">
        <f t="shared" si="7"/>
        <v>5</v>
      </c>
      <c r="S138" s="10" t="str">
        <f t="shared" si="8"/>
        <v>Achieved</v>
      </c>
    </row>
    <row r="139" spans="1:19" x14ac:dyDescent="0.45">
      <c r="A139" s="9" t="s">
        <v>210</v>
      </c>
      <c r="B139" s="8" t="s">
        <v>484</v>
      </c>
      <c r="C139" s="10" t="s">
        <v>21</v>
      </c>
      <c r="D139" s="8" t="str" cm="1">
        <f t="array" ref="D139">_xlfn.IFS(
  OR(C139="AR", C139="VK", C139="MS", C139="PT", C139="MM", C139="PP"), "CENTRAL",
  OR(C139="SS", C139="GC", C139="SM", C139="AY", C139="AG"), "NORTH",
  OR(C139="DP", C139="PG", C139="KD", C139="DS", C139="SP"), "WEST-I",
  OR(C139="MP", C139="SK", C139="NA", C139="OD"), "WEST-II",
  OR(C139="ND", C139="AM", C139="JK"), "EAST",
  TRUE, "UNKNOWN"
)</f>
        <v>NORTH</v>
      </c>
      <c r="E139" s="10" t="s">
        <v>485</v>
      </c>
      <c r="F139" s="8" t="s">
        <v>23</v>
      </c>
      <c r="G139" s="8" t="s">
        <v>486</v>
      </c>
      <c r="H139" s="8" t="s">
        <v>487</v>
      </c>
      <c r="I139" s="37">
        <v>45803</v>
      </c>
      <c r="J139" s="37">
        <v>45805</v>
      </c>
      <c r="K139" s="10" t="s">
        <v>26</v>
      </c>
      <c r="L139" s="10" t="s">
        <v>27</v>
      </c>
      <c r="M139" s="13">
        <v>394.17</v>
      </c>
      <c r="N139" s="37">
        <v>45806</v>
      </c>
      <c r="O139" s="8">
        <v>0</v>
      </c>
      <c r="P139" s="12">
        <f t="shared" si="6"/>
        <v>2</v>
      </c>
      <c r="Q139" s="10" t="s">
        <v>28</v>
      </c>
      <c r="R139" s="8">
        <f t="shared" si="7"/>
        <v>5</v>
      </c>
      <c r="S139" s="10" t="str">
        <f t="shared" si="8"/>
        <v>Achieved</v>
      </c>
    </row>
    <row r="140" spans="1:19" x14ac:dyDescent="0.45">
      <c r="A140" s="9" t="s">
        <v>210</v>
      </c>
      <c r="B140" s="8" t="s">
        <v>488</v>
      </c>
      <c r="C140" s="10" t="s">
        <v>241</v>
      </c>
      <c r="D140" s="8" t="str" cm="1">
        <f t="array" ref="D140">_xlfn.IFS(
  OR(C140="AR", C140="VK", C140="MS", C140="PT", C140="MM", C140="PP"), "CENTRAL",
  OR(C140="SS", C140="GC", C140="SM", C140="AY", C140="AG"), "NORTH",
  OR(C140="DP", C140="PG", C140="KD", C140="DS", C140="SP"), "WEST-I",
  OR(C140="MP", C140="SK", C140="NA", C140="OD"), "WEST-II",
  OR(C140="ND", C140="AM", C140="JK"), "EAST",
  TRUE, "UNKNOWN"
)</f>
        <v>CENTRAL</v>
      </c>
      <c r="E140" s="10" t="s">
        <v>489</v>
      </c>
      <c r="F140" s="8" t="s">
        <v>490</v>
      </c>
      <c r="G140" s="8" t="s">
        <v>482</v>
      </c>
      <c r="H140" s="8" t="s">
        <v>491</v>
      </c>
      <c r="I140" s="37">
        <v>45800</v>
      </c>
      <c r="J140" s="37">
        <v>45806</v>
      </c>
      <c r="K140" s="10" t="s">
        <v>46</v>
      </c>
      <c r="L140" s="10" t="s">
        <v>47</v>
      </c>
      <c r="M140" s="13">
        <v>215.32</v>
      </c>
      <c r="N140" s="37">
        <v>45806</v>
      </c>
      <c r="O140" s="8">
        <v>0</v>
      </c>
      <c r="P140" s="12">
        <f t="shared" si="6"/>
        <v>6</v>
      </c>
      <c r="Q140" s="10" t="s">
        <v>28</v>
      </c>
      <c r="R140" s="8">
        <f t="shared" si="7"/>
        <v>5</v>
      </c>
      <c r="S140" s="10" t="str">
        <f t="shared" si="8"/>
        <v>Not Achieved</v>
      </c>
    </row>
    <row r="141" spans="1:19" x14ac:dyDescent="0.45">
      <c r="A141" s="9" t="s">
        <v>210</v>
      </c>
      <c r="B141" s="8" t="s">
        <v>492</v>
      </c>
      <c r="C141" s="10" t="s">
        <v>72</v>
      </c>
      <c r="D141" s="8" t="str" cm="1">
        <f t="array" ref="D141">_xlfn.IFS(
  OR(C141="AR", C141="VK", C141="MS", C141="PT", C141="MM", C141="PP"), "CENTRAL",
  OR(C141="SS", C141="GC", C141="SM", C141="AY", C141="AG"), "NORTH",
  OR(C141="DP", C141="PG", C141="KD", C141="DS", C141="SP"), "WEST-I",
  OR(C141="MP", C141="SK", C141="NA", C141="OD"), "WEST-II",
  OR(C141="ND", C141="AM", C141="JK"), "EAST",
  TRUE, "UNKNOWN"
)</f>
        <v>CENTRAL</v>
      </c>
      <c r="E141" s="10" t="s">
        <v>493</v>
      </c>
      <c r="F141" s="8" t="s">
        <v>494</v>
      </c>
      <c r="G141" s="8" t="s">
        <v>85</v>
      </c>
      <c r="H141" s="8" t="s">
        <v>495</v>
      </c>
      <c r="I141" s="37">
        <v>45803</v>
      </c>
      <c r="J141" s="37">
        <v>45806</v>
      </c>
      <c r="K141" s="10" t="s">
        <v>46</v>
      </c>
      <c r="L141" s="10" t="s">
        <v>47</v>
      </c>
      <c r="M141" s="13">
        <v>219.87</v>
      </c>
      <c r="N141" s="37">
        <v>45808</v>
      </c>
      <c r="O141" s="8">
        <v>0</v>
      </c>
      <c r="P141" s="12">
        <f t="shared" si="6"/>
        <v>3</v>
      </c>
      <c r="Q141" s="10" t="s">
        <v>82</v>
      </c>
      <c r="R141" s="8">
        <f t="shared" si="7"/>
        <v>7</v>
      </c>
      <c r="S141" s="10" t="str">
        <f t="shared" si="8"/>
        <v>Achieved</v>
      </c>
    </row>
    <row r="142" spans="1:19" x14ac:dyDescent="0.45">
      <c r="A142" s="9" t="s">
        <v>210</v>
      </c>
      <c r="B142" s="8" t="s">
        <v>424</v>
      </c>
      <c r="C142" s="10" t="s">
        <v>61</v>
      </c>
      <c r="D142" s="8" t="str" cm="1">
        <f t="array" ref="D142">_xlfn.IFS(
  OR(C142="AR", C142="VK", C142="MS", C142="PT", C142="MM", C142="PP"), "CENTRAL",
  OR(C142="SS", C142="GC", C142="SM", C142="AY", C142="AG"), "NORTH",
  OR(C142="DP", C142="PG", C142="KD", C142="DS", C142="SP"), "WEST-I",
  OR(C142="MP", C142="SK", C142="NA", C142="OD"), "WEST-II",
  OR(C142="ND", C142="AM", C142="JK"), "EAST",
  TRUE, "UNKNOWN"
)</f>
        <v>NORTH</v>
      </c>
      <c r="E142" s="10" t="s">
        <v>372</v>
      </c>
      <c r="F142" s="8" t="s">
        <v>501</v>
      </c>
      <c r="G142" s="8" t="s">
        <v>32</v>
      </c>
      <c r="H142" s="8" t="s">
        <v>426</v>
      </c>
      <c r="I142" s="37">
        <v>45805</v>
      </c>
      <c r="J142" s="37">
        <v>45806</v>
      </c>
      <c r="K142" s="10" t="s">
        <v>81</v>
      </c>
      <c r="L142" s="10" t="s">
        <v>27</v>
      </c>
      <c r="M142" s="13">
        <v>27.8</v>
      </c>
      <c r="N142" s="37">
        <v>45806</v>
      </c>
      <c r="O142" s="8">
        <v>0</v>
      </c>
      <c r="P142" s="12">
        <f t="shared" si="6"/>
        <v>1</v>
      </c>
      <c r="Q142" s="10" t="s">
        <v>28</v>
      </c>
      <c r="R142" s="8">
        <f t="shared" si="7"/>
        <v>5</v>
      </c>
      <c r="S142" s="10" t="str">
        <f t="shared" si="8"/>
        <v>Achieved</v>
      </c>
    </row>
    <row r="143" spans="1:19" x14ac:dyDescent="0.45">
      <c r="A143" s="9" t="s">
        <v>210</v>
      </c>
      <c r="B143" s="8" t="s">
        <v>508</v>
      </c>
      <c r="C143" s="10" t="s">
        <v>156</v>
      </c>
      <c r="D143" s="8" t="str" cm="1">
        <f t="array" ref="D143">_xlfn.IFS(
  OR(C143="AR", C143="VK", C143="MS", C143="PT", C143="MM", C143="PP"), "CENTRAL",
  OR(C143="SS", C143="GC", C143="SM", C143="AY", C143="AG"), "NORTH",
  OR(C143="DP", C143="PG", C143="KD", C143="DS", C143="SP"), "WEST-I",
  OR(C143="MP", C143="SK", C143="NA", C143="OD"), "WEST-II",
  OR(C143="ND", C143="AM", C143="JK"), "EAST",
  TRUE, "UNKNOWN"
)</f>
        <v>CENTRAL</v>
      </c>
      <c r="E143" s="10" t="s">
        <v>509</v>
      </c>
      <c r="F143" s="8" t="s">
        <v>121</v>
      </c>
      <c r="G143" s="8" t="s">
        <v>510</v>
      </c>
      <c r="H143" s="8" t="s">
        <v>511</v>
      </c>
      <c r="I143" s="37">
        <v>45799</v>
      </c>
      <c r="J143" s="37">
        <v>45807</v>
      </c>
      <c r="K143" s="10" t="s">
        <v>134</v>
      </c>
      <c r="L143" s="10" t="s">
        <v>47</v>
      </c>
      <c r="M143" s="13">
        <v>290.08999999999997</v>
      </c>
      <c r="N143" s="37">
        <v>45807</v>
      </c>
      <c r="O143" s="8">
        <v>0</v>
      </c>
      <c r="P143" s="12">
        <f t="shared" si="6"/>
        <v>8</v>
      </c>
      <c r="Q143" s="10" t="s">
        <v>28</v>
      </c>
      <c r="R143" s="8">
        <f t="shared" si="7"/>
        <v>5</v>
      </c>
      <c r="S143" s="10" t="str">
        <f t="shared" si="8"/>
        <v>Not Achieved</v>
      </c>
    </row>
    <row r="144" spans="1:19" x14ac:dyDescent="0.45">
      <c r="A144" s="9" t="s">
        <v>210</v>
      </c>
      <c r="B144" s="8" t="s">
        <v>513</v>
      </c>
      <c r="C144" s="10" t="s">
        <v>108</v>
      </c>
      <c r="D144" s="8" t="str" cm="1">
        <f t="array" ref="D144">_xlfn.IFS(
  OR(C144="AR", C144="VK", C144="MS", C144="PT", C144="MM", C144="PP"), "CENTRAL",
  OR(C144="SS", C144="GC", C144="SM", C144="AY", C144="AG"), "NORTH",
  OR(C144="DP", C144="PG", C144="KD", C144="DS", C144="SP"), "WEST-I",
  OR(C144="MP", C144="SK", C144="NA", C144="OD"), "WEST-II",
  OR(C144="ND", C144="AM", C144="JK"), "EAST",
  TRUE, "UNKNOWN"
)</f>
        <v>EAST</v>
      </c>
      <c r="E144" s="10" t="s">
        <v>514</v>
      </c>
      <c r="F144" s="8" t="s">
        <v>102</v>
      </c>
      <c r="G144" s="8" t="s">
        <v>32</v>
      </c>
      <c r="H144" s="8" t="s">
        <v>515</v>
      </c>
      <c r="I144" s="37">
        <v>45806</v>
      </c>
      <c r="J144" s="37">
        <v>45808</v>
      </c>
      <c r="K144" s="10" t="s">
        <v>34</v>
      </c>
      <c r="L144" s="10" t="s">
        <v>35</v>
      </c>
      <c r="M144" s="13">
        <v>87.22</v>
      </c>
      <c r="N144" s="37">
        <v>45808</v>
      </c>
      <c r="O144" s="8">
        <v>0</v>
      </c>
      <c r="P144" s="12">
        <f t="shared" si="6"/>
        <v>2</v>
      </c>
      <c r="Q144" s="10" t="s">
        <v>28</v>
      </c>
      <c r="R144" s="8">
        <f t="shared" si="7"/>
        <v>5</v>
      </c>
      <c r="S144" s="10" t="str">
        <f t="shared" si="8"/>
        <v>Achieved</v>
      </c>
    </row>
    <row r="145" spans="1:19" x14ac:dyDescent="0.45">
      <c r="A145" s="9" t="s">
        <v>210</v>
      </c>
      <c r="B145" s="8" t="s">
        <v>587</v>
      </c>
      <c r="C145" s="10" t="s">
        <v>72</v>
      </c>
      <c r="D145" s="8" t="str" cm="1">
        <f t="array" ref="D145">_xlfn.IFS(
  OR(C145="AR", C145="VK", C145="MS", C145="PT", C145="MM", C145="PP"), "CENTRAL",
  OR(C145="SS", C145="GC", C145="SM", C145="AY", C145="AG"), "NORTH",
  OR(C145="DP", C145="PG", C145="KD", C145="DS", C145="SP"), "WEST-I",
  OR(C145="MP", C145="SK", C145="NA", C145="OD"), "WEST-II",
  OR(C145="ND", C145="AM", C145="JK"), "EAST",
  TRUE, "UNKNOWN"
)</f>
        <v>CENTRAL</v>
      </c>
      <c r="E145" s="10" t="s">
        <v>809</v>
      </c>
      <c r="F145" s="8" t="s">
        <v>810</v>
      </c>
      <c r="G145" s="8" t="s">
        <v>32</v>
      </c>
      <c r="H145" s="8" t="s">
        <v>811</v>
      </c>
      <c r="I145" s="37">
        <v>45795</v>
      </c>
      <c r="J145" s="37">
        <v>45795</v>
      </c>
      <c r="K145" s="10" t="s">
        <v>47</v>
      </c>
      <c r="L145" s="10" t="s">
        <v>387</v>
      </c>
      <c r="M145" s="13">
        <v>103</v>
      </c>
      <c r="O145" s="12">
        <v>0</v>
      </c>
      <c r="P145" s="12">
        <f t="shared" si="6"/>
        <v>0</v>
      </c>
      <c r="Q145" s="8" t="s">
        <v>28</v>
      </c>
      <c r="R145" s="8">
        <f t="shared" si="7"/>
        <v>5</v>
      </c>
      <c r="S145" s="10" t="str">
        <f t="shared" si="8"/>
        <v>Achieved</v>
      </c>
    </row>
    <row r="146" spans="1:19" x14ac:dyDescent="0.45">
      <c r="A146" s="9" t="s">
        <v>210</v>
      </c>
      <c r="B146" s="8" t="s">
        <v>683</v>
      </c>
      <c r="C146" s="10" t="s">
        <v>72</v>
      </c>
      <c r="D146" s="8" t="str" cm="1">
        <f t="array" ref="D146">_xlfn.IFS(
  OR(C146="AR", C146="VK", C146="MS", C146="PT", C146="MM", C146="PP"), "CENTRAL",
  OR(C146="SS", C146="GC", C146="SM", C146="AY", C146="AG"), "NORTH",
  OR(C146="DP", C146="PG", C146="KD", C146="DS", C146="SP"), "WEST-I",
  OR(C146="MP", C146="SK", C146="NA", C146="OD"), "WEST-II",
  OR(C146="ND", C146="AM", C146="JK"), "EAST",
  TRUE, "UNKNOWN"
)</f>
        <v>CENTRAL</v>
      </c>
      <c r="E146" s="10" t="s">
        <v>809</v>
      </c>
      <c r="F146" s="8" t="s">
        <v>810</v>
      </c>
      <c r="G146" s="8" t="s">
        <v>32</v>
      </c>
      <c r="H146" s="8" t="s">
        <v>812</v>
      </c>
      <c r="I146" s="37">
        <v>45840</v>
      </c>
      <c r="J146" s="37">
        <v>45840</v>
      </c>
      <c r="K146" s="10" t="s">
        <v>47</v>
      </c>
      <c r="L146" s="10" t="s">
        <v>387</v>
      </c>
      <c r="M146" s="13">
        <v>327.517</v>
      </c>
      <c r="O146" s="12">
        <v>0</v>
      </c>
      <c r="P146" s="12">
        <f t="shared" si="6"/>
        <v>0</v>
      </c>
      <c r="Q146" s="8" t="s">
        <v>28</v>
      </c>
      <c r="R146" s="8">
        <f t="shared" si="7"/>
        <v>5</v>
      </c>
      <c r="S146" s="10" t="str">
        <f t="shared" si="8"/>
        <v>Achieved</v>
      </c>
    </row>
    <row r="147" spans="1:19" x14ac:dyDescent="0.45">
      <c r="A147" s="9" t="s">
        <v>516</v>
      </c>
      <c r="B147" s="8" t="s">
        <v>517</v>
      </c>
      <c r="C147" s="10" t="s">
        <v>30</v>
      </c>
      <c r="D147" s="8" t="str" cm="1">
        <f t="array" ref="D147">_xlfn.IFS(
  OR(C147="AR", C147="VK", C147="MS", C147="PT", C147="MM", C147="PP"), "CENTRAL",
  OR(C147="SS", C147="GC", C147="SM", C147="AY", C147="AG"), "NORTH",
  OR(C147="DP", C147="PG", C147="KD", C147="DS", C147="SP"), "WEST-I",
  OR(C147="MP", C147="SK", C147="NA", C147="OD"), "WEST-II",
  OR(C147="ND", C147="AM", C147="JK"), "EAST",
  TRUE, "UNKNOWN"
)</f>
        <v>CENTRAL</v>
      </c>
      <c r="E147" s="10" t="s">
        <v>518</v>
      </c>
      <c r="F147" s="8" t="s">
        <v>519</v>
      </c>
      <c r="G147" s="8" t="s">
        <v>520</v>
      </c>
      <c r="H147" s="8" t="s">
        <v>521</v>
      </c>
      <c r="I147" s="37">
        <v>45807</v>
      </c>
      <c r="J147" s="37">
        <v>45810</v>
      </c>
      <c r="K147" s="10" t="s">
        <v>46</v>
      </c>
      <c r="L147" s="10" t="s">
        <v>47</v>
      </c>
      <c r="M147" s="13">
        <v>796.59</v>
      </c>
      <c r="N147" s="37">
        <v>45811</v>
      </c>
      <c r="O147" s="8">
        <v>0</v>
      </c>
      <c r="P147" s="12">
        <f t="shared" si="6"/>
        <v>3</v>
      </c>
      <c r="Q147" s="10" t="s">
        <v>28</v>
      </c>
      <c r="R147" s="8">
        <f t="shared" si="7"/>
        <v>5</v>
      </c>
      <c r="S147" s="10" t="str">
        <f t="shared" si="8"/>
        <v>Achieved</v>
      </c>
    </row>
    <row r="148" spans="1:19" x14ac:dyDescent="0.45">
      <c r="A148" s="9" t="s">
        <v>516</v>
      </c>
      <c r="B148" s="8" t="s">
        <v>773</v>
      </c>
      <c r="C148" s="10" t="s">
        <v>380</v>
      </c>
      <c r="D148" s="8" t="str" cm="1">
        <f t="array" ref="D148">_xlfn.IFS(
  OR(C148="AR", C148="VK", C148="MS", C148="PT", C148="MM", C148="PP"), "CENTRAL",
  OR(C148="SS", C148="GC", C148="SM", C148="AY", C148="AG"), "NORTH",
  OR(C148="DP", C148="PG", C148="KD", C148="DS", C148="SP"), "WEST-I",
  OR(C148="MP", C148="SK", C148="NA", C148="OD"), "WEST-II",
  OR(C148="ND", C148="AM", C148="JK"), "EAST",
  TRUE, "UNKNOWN"
)</f>
        <v>WEST-I</v>
      </c>
      <c r="E148" s="8" t="s">
        <v>878</v>
      </c>
      <c r="F148" s="8" t="s">
        <v>879</v>
      </c>
      <c r="G148" s="8" t="s">
        <v>203</v>
      </c>
      <c r="H148" s="8" t="s">
        <v>776</v>
      </c>
      <c r="I148" s="37">
        <v>45860</v>
      </c>
      <c r="J148" s="37">
        <v>45862</v>
      </c>
      <c r="K148" s="10" t="s">
        <v>186</v>
      </c>
      <c r="L148" s="10" t="s">
        <v>47</v>
      </c>
      <c r="M148" s="8">
        <v>921.24</v>
      </c>
      <c r="O148" s="8">
        <v>0</v>
      </c>
      <c r="P148" s="12">
        <f t="shared" si="6"/>
        <v>2</v>
      </c>
      <c r="Q148" s="10" t="s">
        <v>28</v>
      </c>
      <c r="R148" s="8">
        <f t="shared" si="7"/>
        <v>5</v>
      </c>
      <c r="S148" s="10" t="str">
        <f t="shared" si="8"/>
        <v>Achieved</v>
      </c>
    </row>
    <row r="149" spans="1:19" x14ac:dyDescent="0.45">
      <c r="A149" s="9" t="s">
        <v>676</v>
      </c>
      <c r="B149" s="8" t="s">
        <v>774</v>
      </c>
      <c r="C149" s="10" t="s">
        <v>380</v>
      </c>
      <c r="D149" s="8" t="str" cm="1">
        <f t="array" ref="D149">_xlfn.IFS(
  OR(C149="AR", C149="VK", C149="MS", C149="PT", C149="MM", C149="PP"), "CENTRAL",
  OR(C149="SS", C149="GC", C149="SM", C149="AY", C149="AG"), "NORTH",
  OR(C149="DP", C149="PG", C149="KD", C149="DS", C149="SP"), "WEST-I",
  OR(C149="MP", C149="SK", C149="NA", C149="OD"), "WEST-II",
  OR(C149="ND", C149="AM", C149="JK"), "EAST",
  TRUE, "UNKNOWN"
)</f>
        <v>WEST-I</v>
      </c>
      <c r="E149" s="8" t="s">
        <v>878</v>
      </c>
      <c r="F149" s="8" t="s">
        <v>880</v>
      </c>
      <c r="G149" s="8" t="s">
        <v>203</v>
      </c>
      <c r="H149" s="8" t="s">
        <v>776</v>
      </c>
      <c r="I149" s="37">
        <v>45860</v>
      </c>
      <c r="J149" s="37">
        <v>45862</v>
      </c>
      <c r="K149" s="10" t="s">
        <v>186</v>
      </c>
      <c r="L149" s="10" t="s">
        <v>47</v>
      </c>
      <c r="M149" s="8">
        <v>341.99</v>
      </c>
      <c r="O149" s="8">
        <v>0</v>
      </c>
      <c r="P149" s="12">
        <f t="shared" si="6"/>
        <v>2</v>
      </c>
      <c r="Q149" s="10" t="s">
        <v>28</v>
      </c>
      <c r="R149" s="8">
        <f t="shared" si="7"/>
        <v>5</v>
      </c>
      <c r="S149" s="10" t="str">
        <f t="shared" si="8"/>
        <v>Achieved</v>
      </c>
    </row>
    <row r="150" spans="1:19" x14ac:dyDescent="0.45">
      <c r="A150" s="9" t="s">
        <v>676</v>
      </c>
      <c r="B150" s="8" t="s">
        <v>775</v>
      </c>
      <c r="C150" s="10" t="s">
        <v>380</v>
      </c>
      <c r="D150" s="8" t="str" cm="1">
        <f t="array" ref="D150">_xlfn.IFS(
  OR(C150="AR", C150="VK", C150="MS", C150="PT", C150="MM", C150="PP"), "CENTRAL",
  OR(C150="SS", C150="GC", C150="SM", C150="AY", C150="AG"), "NORTH",
  OR(C150="DP", C150="PG", C150="KD", C150="DS", C150="SP"), "WEST-I",
  OR(C150="MP", C150="SK", C150="NA", C150="OD"), "WEST-II",
  OR(C150="ND", C150="AM", C150="JK"), "EAST",
  TRUE, "UNKNOWN"
)</f>
        <v>WEST-I</v>
      </c>
      <c r="E150" s="8" t="s">
        <v>878</v>
      </c>
      <c r="F150" s="8" t="s">
        <v>881</v>
      </c>
      <c r="G150" s="8" t="s">
        <v>203</v>
      </c>
      <c r="H150" s="8" t="s">
        <v>776</v>
      </c>
      <c r="I150" s="37">
        <v>45860</v>
      </c>
      <c r="J150" s="37">
        <v>45862</v>
      </c>
      <c r="K150" s="10" t="s">
        <v>186</v>
      </c>
      <c r="L150" s="10" t="s">
        <v>47</v>
      </c>
      <c r="M150" s="8">
        <v>1086.33</v>
      </c>
      <c r="O150" s="8">
        <v>0</v>
      </c>
      <c r="P150" s="12">
        <f t="shared" si="6"/>
        <v>2</v>
      </c>
      <c r="Q150" s="10" t="s">
        <v>28</v>
      </c>
      <c r="R150" s="8">
        <f t="shared" si="7"/>
        <v>5</v>
      </c>
      <c r="S150" s="10" t="str">
        <f t="shared" si="8"/>
        <v>Achieved</v>
      </c>
    </row>
    <row r="151" spans="1:19" x14ac:dyDescent="0.45">
      <c r="A151" s="9" t="s">
        <v>676</v>
      </c>
      <c r="B151" s="8" t="s">
        <v>777</v>
      </c>
      <c r="C151" s="10" t="s">
        <v>380</v>
      </c>
      <c r="D151" s="8" t="str" cm="1">
        <f t="array" ref="D151">_xlfn.IFS(
  OR(C151="AR", C151="VK", C151="MS", C151="PT", C151="MM", C151="PP"), "CENTRAL",
  OR(C151="SS", C151="GC", C151="SM", C151="AY", C151="AG"), "NORTH",
  OR(C151="DP", C151="PG", C151="KD", C151="DS", C151="SP"), "WEST-I",
  OR(C151="MP", C151="SK", C151="NA", C151="OD"), "WEST-II",
  OR(C151="ND", C151="AM", C151="JK"), "EAST",
  TRUE, "UNKNOWN"
)</f>
        <v>WEST-I</v>
      </c>
      <c r="E151" s="8" t="s">
        <v>878</v>
      </c>
      <c r="F151" s="8" t="s">
        <v>882</v>
      </c>
      <c r="G151" s="8" t="s">
        <v>203</v>
      </c>
      <c r="H151" s="8" t="s">
        <v>776</v>
      </c>
      <c r="I151" s="37">
        <v>45860</v>
      </c>
      <c r="J151" s="37">
        <v>45863</v>
      </c>
      <c r="K151" s="10" t="s">
        <v>134</v>
      </c>
      <c r="L151" s="10" t="s">
        <v>47</v>
      </c>
      <c r="M151" s="8">
        <v>460.85</v>
      </c>
      <c r="O151" s="8">
        <v>0</v>
      </c>
      <c r="P151" s="12">
        <f t="shared" si="6"/>
        <v>3</v>
      </c>
      <c r="Q151" s="10" t="s">
        <v>28</v>
      </c>
      <c r="R151" s="8">
        <f t="shared" si="7"/>
        <v>5</v>
      </c>
      <c r="S151" s="10" t="str">
        <f t="shared" si="8"/>
        <v>Achieved</v>
      </c>
    </row>
    <row r="152" spans="1:19" x14ac:dyDescent="0.45">
      <c r="A152" s="9" t="s">
        <v>676</v>
      </c>
      <c r="B152" s="8" t="s">
        <v>778</v>
      </c>
      <c r="C152" s="10" t="s">
        <v>380</v>
      </c>
      <c r="D152" s="8" t="str" cm="1">
        <f t="array" ref="D152">_xlfn.IFS(
  OR(C152="AR", C152="VK", C152="MS", C152="PT", C152="MM", C152="PP"), "CENTRAL",
  OR(C152="SS", C152="GC", C152="SM", C152="AY", C152="AG"), "NORTH",
  OR(C152="DP", C152="PG", C152="KD", C152="DS", C152="SP"), "WEST-I",
  OR(C152="MP", C152="SK", C152="NA", C152="OD"), "WEST-II",
  OR(C152="ND", C152="AM", C152="JK"), "EAST",
  TRUE, "UNKNOWN"
)</f>
        <v>WEST-I</v>
      </c>
      <c r="E152" s="8" t="s">
        <v>878</v>
      </c>
      <c r="F152" s="8" t="s">
        <v>884</v>
      </c>
      <c r="G152" s="8" t="s">
        <v>203</v>
      </c>
      <c r="H152" s="8" t="s">
        <v>776</v>
      </c>
      <c r="I152" s="37">
        <v>45860</v>
      </c>
      <c r="J152" s="37">
        <v>45863</v>
      </c>
      <c r="K152" s="10" t="s">
        <v>134</v>
      </c>
      <c r="L152" s="10" t="s">
        <v>47</v>
      </c>
      <c r="M152" s="8">
        <v>1703.87</v>
      </c>
      <c r="O152" s="8">
        <v>0</v>
      </c>
      <c r="P152" s="12">
        <f t="shared" si="6"/>
        <v>3</v>
      </c>
      <c r="Q152" s="10" t="s">
        <v>28</v>
      </c>
      <c r="R152" s="8">
        <f t="shared" si="7"/>
        <v>5</v>
      </c>
      <c r="S152" s="10" t="str">
        <f t="shared" si="8"/>
        <v>Achieved</v>
      </c>
    </row>
    <row r="153" spans="1:19" x14ac:dyDescent="0.45">
      <c r="A153" s="9" t="s">
        <v>676</v>
      </c>
      <c r="B153" s="8" t="s">
        <v>779</v>
      </c>
      <c r="C153" s="10" t="s">
        <v>380</v>
      </c>
      <c r="D153" s="8" t="str" cm="1">
        <f t="array" ref="D153">_xlfn.IFS(
  OR(C153="AR", C153="VK", C153="MS", C153="PT", C153="MM", C153="PP"), "CENTRAL",
  OR(C153="SS", C153="GC", C153="SM", C153="AY", C153="AG"), "NORTH",
  OR(C153="DP", C153="PG", C153="KD", C153="DS", C153="SP"), "WEST-I",
  OR(C153="MP", C153="SK", C153="NA", C153="OD"), "WEST-II",
  OR(C153="ND", C153="AM", C153="JK"), "EAST",
  TRUE, "UNKNOWN"
)</f>
        <v>WEST-I</v>
      </c>
      <c r="E153" s="8" t="s">
        <v>878</v>
      </c>
      <c r="F153" s="8" t="s">
        <v>883</v>
      </c>
      <c r="G153" s="8" t="s">
        <v>203</v>
      </c>
      <c r="H153" s="8" t="s">
        <v>776</v>
      </c>
      <c r="I153" s="37">
        <v>45860</v>
      </c>
      <c r="J153" s="37">
        <v>45863</v>
      </c>
      <c r="K153" s="10" t="s">
        <v>134</v>
      </c>
      <c r="L153" s="10" t="s">
        <v>47</v>
      </c>
      <c r="M153" s="8">
        <v>367.96</v>
      </c>
      <c r="O153" s="8">
        <v>0</v>
      </c>
      <c r="P153" s="12">
        <f t="shared" si="6"/>
        <v>3</v>
      </c>
      <c r="Q153" s="10" t="s">
        <v>28</v>
      </c>
      <c r="R153" s="8">
        <f t="shared" si="7"/>
        <v>5</v>
      </c>
      <c r="S153" s="10" t="str">
        <f t="shared" si="8"/>
        <v>Achieved</v>
      </c>
    </row>
    <row r="154" spans="1:19" x14ac:dyDescent="0.45">
      <c r="A154" s="9" t="s">
        <v>516</v>
      </c>
      <c r="B154" s="8" t="s">
        <v>522</v>
      </c>
      <c r="C154" s="10" t="s">
        <v>380</v>
      </c>
      <c r="D154" s="8" t="str" cm="1">
        <f t="array" ref="D154">_xlfn.IFS(
  OR(C154="AR", C154="VK", C154="MS", C154="PT", C154="MM", C154="PP"), "CENTRAL",
  OR(C154="SS", C154="GC", C154="SM", C154="AY", C154="AG"), "NORTH",
  OR(C154="DP", C154="PG", C154="KD", C154="DS", C154="SP"), "WEST-I",
  OR(C154="MP", C154="SK", C154="NA", C154="OD"), "WEST-II",
  OR(C154="ND", C154="AM", C154="JK"), "EAST",
  TRUE, "UNKNOWN"
)</f>
        <v>WEST-I</v>
      </c>
      <c r="E154" s="10" t="s">
        <v>143</v>
      </c>
      <c r="F154" s="8" t="s">
        <v>144</v>
      </c>
      <c r="G154" s="8" t="s">
        <v>145</v>
      </c>
      <c r="H154" s="8" t="s">
        <v>523</v>
      </c>
      <c r="I154" s="37">
        <v>45810</v>
      </c>
      <c r="J154" s="37">
        <v>45812</v>
      </c>
      <c r="K154" s="10" t="s">
        <v>87</v>
      </c>
      <c r="L154" s="10" t="s">
        <v>47</v>
      </c>
      <c r="M154" s="13">
        <v>1087</v>
      </c>
      <c r="N154" s="37">
        <v>45812</v>
      </c>
      <c r="O154" s="8">
        <v>0</v>
      </c>
      <c r="P154" s="12">
        <f t="shared" si="6"/>
        <v>2</v>
      </c>
      <c r="Q154" s="10" t="s">
        <v>28</v>
      </c>
      <c r="R154" s="8">
        <f t="shared" si="7"/>
        <v>5</v>
      </c>
      <c r="S154" s="10" t="str">
        <f t="shared" si="8"/>
        <v>Achieved</v>
      </c>
    </row>
    <row r="155" spans="1:19" x14ac:dyDescent="0.45">
      <c r="A155" s="9" t="s">
        <v>516</v>
      </c>
      <c r="B155" s="8" t="s">
        <v>1542</v>
      </c>
      <c r="C155" s="10" t="s">
        <v>241</v>
      </c>
      <c r="D155" s="8" t="str" cm="1">
        <f t="array" ref="D155">_xlfn.IFS(
  OR(C155="AR", C155="VK", C155="MS", C155="PT", C155="MM", C155="PP"), "CENTRAL",
  OR(C155="SS", C155="GC", C155="SM", C155="AY", C155="AG"), "NORTH",
  OR(C155="DP", C155="PG", C155="KD", C155="DS", C155="SP"), "WEST-I",
  OR(C155="MP", C155="SK", C155="NA", C155="OD"), "WEST-II",
  OR(C155="ND", C155="AM", C155="JK"), "EAST",
  TRUE, "UNKNOWN"
)</f>
        <v>CENTRAL</v>
      </c>
      <c r="E155" s="10" t="s">
        <v>1543</v>
      </c>
      <c r="F155" s="8" t="s">
        <v>102</v>
      </c>
      <c r="G155" s="8" t="s">
        <v>32</v>
      </c>
      <c r="H155" s="8" t="s">
        <v>1203</v>
      </c>
      <c r="I155" s="37">
        <v>45812</v>
      </c>
      <c r="J155" s="37">
        <v>45812</v>
      </c>
      <c r="K155" s="10" t="s">
        <v>186</v>
      </c>
      <c r="L155" s="10" t="s">
        <v>47</v>
      </c>
      <c r="M155" s="13">
        <v>215.13</v>
      </c>
      <c r="O155" s="8">
        <v>0</v>
      </c>
      <c r="P155" s="12">
        <f t="shared" si="6"/>
        <v>0</v>
      </c>
      <c r="Q155" s="10" t="s">
        <v>28</v>
      </c>
      <c r="R155" s="8">
        <f t="shared" si="7"/>
        <v>5</v>
      </c>
      <c r="S155" s="10" t="str">
        <f t="shared" si="8"/>
        <v>Achieved</v>
      </c>
    </row>
    <row r="156" spans="1:19" x14ac:dyDescent="0.45">
      <c r="A156" s="9" t="s">
        <v>516</v>
      </c>
      <c r="B156" s="8" t="s">
        <v>524</v>
      </c>
      <c r="C156" s="10" t="s">
        <v>156</v>
      </c>
      <c r="D156" s="8" t="str" cm="1">
        <f t="array" ref="D156">_xlfn.IFS(
  OR(C156="AR", C156="VK", C156="MS", C156="PT", C156="MM", C156="PP"), "CENTRAL",
  OR(C156="SS", C156="GC", C156="SM", C156="AY", C156="AG"), "NORTH",
  OR(C156="DP", C156="PG", C156="KD", C156="DS", C156="SP"), "WEST-I",
  OR(C156="MP", C156="SK", C156="NA", C156="OD"), "WEST-II",
  OR(C156="ND", C156="AM", C156="JK"), "EAST",
  TRUE, "UNKNOWN"
)</f>
        <v>CENTRAL</v>
      </c>
      <c r="E156" s="10" t="s">
        <v>525</v>
      </c>
      <c r="F156" s="8" t="s">
        <v>124</v>
      </c>
      <c r="G156" s="8" t="s">
        <v>526</v>
      </c>
      <c r="H156" s="8" t="s">
        <v>527</v>
      </c>
      <c r="I156" s="37">
        <v>45807</v>
      </c>
      <c r="J156" s="37">
        <v>45812</v>
      </c>
      <c r="K156" s="10" t="s">
        <v>46</v>
      </c>
      <c r="L156" s="10" t="s">
        <v>47</v>
      </c>
      <c r="M156" s="13">
        <v>653.41</v>
      </c>
      <c r="N156" s="37">
        <v>45813</v>
      </c>
      <c r="O156" s="8">
        <v>0</v>
      </c>
      <c r="P156" s="12">
        <f t="shared" si="6"/>
        <v>5</v>
      </c>
      <c r="Q156" s="10" t="s">
        <v>82</v>
      </c>
      <c r="R156" s="8">
        <f t="shared" si="7"/>
        <v>7</v>
      </c>
      <c r="S156" s="10" t="str">
        <f t="shared" si="8"/>
        <v>Achieved</v>
      </c>
    </row>
    <row r="157" spans="1:19" x14ac:dyDescent="0.45">
      <c r="A157" s="9" t="s">
        <v>516</v>
      </c>
      <c r="B157" s="8" t="s">
        <v>528</v>
      </c>
      <c r="C157" s="10" t="s">
        <v>21</v>
      </c>
      <c r="D157" s="8" t="str" cm="1">
        <f t="array" ref="D157">_xlfn.IFS(
  OR(C157="AR", C157="VK", C157="MS", C157="PT", C157="MM", C157="PP"), "CENTRAL",
  OR(C157="SS", C157="GC", C157="SM", C157="AY", C157="AG"), "NORTH",
  OR(C157="DP", C157="PG", C157="KD", C157="DS", C157="SP"), "WEST-I",
  OR(C157="MP", C157="SK", C157="NA", C157="OD"), "WEST-II",
  OR(C157="ND", C157="AM", C157="JK"), "EAST",
  TRUE, "UNKNOWN"
)</f>
        <v>NORTH</v>
      </c>
      <c r="E157" s="10" t="s">
        <v>529</v>
      </c>
      <c r="F157" s="8" t="s">
        <v>290</v>
      </c>
      <c r="G157" s="8" t="s">
        <v>530</v>
      </c>
      <c r="H157" s="8" t="s">
        <v>531</v>
      </c>
      <c r="I157" s="37">
        <v>45807</v>
      </c>
      <c r="J157" s="37">
        <v>45813</v>
      </c>
      <c r="K157" s="10" t="s">
        <v>81</v>
      </c>
      <c r="L157" s="10" t="s">
        <v>27</v>
      </c>
      <c r="M157" s="13">
        <v>920.2</v>
      </c>
      <c r="N157" s="37">
        <v>45813</v>
      </c>
      <c r="O157" s="8">
        <v>0</v>
      </c>
      <c r="P157" s="12">
        <f t="shared" si="6"/>
        <v>6</v>
      </c>
      <c r="Q157" s="10" t="s">
        <v>28</v>
      </c>
      <c r="R157" s="8">
        <f t="shared" si="7"/>
        <v>5</v>
      </c>
      <c r="S157" s="10" t="str">
        <f t="shared" si="8"/>
        <v>Not Achieved</v>
      </c>
    </row>
    <row r="158" spans="1:19" x14ac:dyDescent="0.45">
      <c r="A158" s="9" t="s">
        <v>516</v>
      </c>
      <c r="B158" s="8" t="s">
        <v>532</v>
      </c>
      <c r="C158" s="10" t="s">
        <v>380</v>
      </c>
      <c r="D158" s="8" t="str" cm="1">
        <f t="array" ref="D158">_xlfn.IFS(
  OR(C158="AR", C158="VK", C158="MS", C158="PT", C158="MM", C158="PP"), "CENTRAL",
  OR(C158="SS", C158="GC", C158="SM", C158="AY", C158="AG"), "NORTH",
  OR(C158="DP", C158="PG", C158="KD", C158="DS", C158="SP"), "WEST-I",
  OR(C158="MP", C158="SK", C158="NA", C158="OD"), "WEST-II",
  OR(C158="ND", C158="AM", C158="JK"), "EAST",
  TRUE, "UNKNOWN"
)</f>
        <v>WEST-I</v>
      </c>
      <c r="E158" s="10" t="s">
        <v>93</v>
      </c>
      <c r="F158" s="8" t="s">
        <v>116</v>
      </c>
      <c r="G158" s="8" t="s">
        <v>95</v>
      </c>
      <c r="H158" s="8" t="s">
        <v>533</v>
      </c>
      <c r="I158" s="37">
        <v>45811</v>
      </c>
      <c r="J158" s="37">
        <v>45814</v>
      </c>
      <c r="K158" s="10" t="s">
        <v>87</v>
      </c>
      <c r="L158" s="10" t="s">
        <v>47</v>
      </c>
      <c r="M158" s="13">
        <v>715</v>
      </c>
      <c r="N158" s="37">
        <v>45814</v>
      </c>
      <c r="O158" s="8">
        <v>0</v>
      </c>
      <c r="P158" s="12">
        <f t="shared" si="6"/>
        <v>3</v>
      </c>
      <c r="Q158" s="10" t="s">
        <v>28</v>
      </c>
      <c r="R158" s="8">
        <f t="shared" si="7"/>
        <v>5</v>
      </c>
      <c r="S158" s="10" t="str">
        <f t="shared" si="8"/>
        <v>Achieved</v>
      </c>
    </row>
    <row r="159" spans="1:19" x14ac:dyDescent="0.45">
      <c r="A159" s="9" t="s">
        <v>516</v>
      </c>
      <c r="B159" s="8" t="s">
        <v>534</v>
      </c>
      <c r="C159" s="10" t="s">
        <v>380</v>
      </c>
      <c r="D159" s="8" t="str" cm="1">
        <f t="array" ref="D159">_xlfn.IFS(
  OR(C159="AR", C159="VK", C159="MS", C159="PT", C159="MM", C159="PP"), "CENTRAL",
  OR(C159="SS", C159="GC", C159="SM", C159="AY", C159="AG"), "NORTH",
  OR(C159="DP", C159="PG", C159="KD", C159="DS", C159="SP"), "WEST-I",
  OR(C159="MP", C159="SK", C159="NA", C159="OD"), "WEST-II",
  OR(C159="ND", C159="AM", C159="JK"), "EAST",
  TRUE, "UNKNOWN"
)</f>
        <v>WEST-I</v>
      </c>
      <c r="E159" s="10" t="s">
        <v>93</v>
      </c>
      <c r="F159" s="8" t="s">
        <v>117</v>
      </c>
      <c r="G159" s="8" t="s">
        <v>95</v>
      </c>
      <c r="H159" s="8" t="s">
        <v>533</v>
      </c>
      <c r="I159" s="37">
        <v>45811</v>
      </c>
      <c r="J159" s="37">
        <v>45814</v>
      </c>
      <c r="K159" s="10" t="s">
        <v>87</v>
      </c>
      <c r="L159" s="10" t="s">
        <v>47</v>
      </c>
      <c r="M159" s="13">
        <v>810.5</v>
      </c>
      <c r="N159" s="37">
        <v>45814</v>
      </c>
      <c r="O159" s="8">
        <v>0</v>
      </c>
      <c r="P159" s="12">
        <f t="shared" si="6"/>
        <v>3</v>
      </c>
      <c r="Q159" s="10" t="s">
        <v>28</v>
      </c>
      <c r="R159" s="8">
        <f t="shared" si="7"/>
        <v>5</v>
      </c>
      <c r="S159" s="10" t="str">
        <f t="shared" si="8"/>
        <v>Achieved</v>
      </c>
    </row>
    <row r="160" spans="1:19" x14ac:dyDescent="0.45">
      <c r="A160" s="9" t="s">
        <v>516</v>
      </c>
      <c r="B160" s="8" t="s">
        <v>535</v>
      </c>
      <c r="C160" s="10" t="s">
        <v>380</v>
      </c>
      <c r="D160" s="8" t="str" cm="1">
        <f t="array" ref="D160">_xlfn.IFS(
  OR(C160="AR", C160="VK", C160="MS", C160="PT", C160="MM", C160="PP"), "CENTRAL",
  OR(C160="SS", C160="GC", C160="SM", C160="AY", C160="AG"), "NORTH",
  OR(C160="DP", C160="PG", C160="KD", C160="DS", C160="SP"), "WEST-I",
  OR(C160="MP", C160="SK", C160="NA", C160="OD"), "WEST-II",
  OR(C160="ND", C160="AM", C160="JK"), "EAST",
  TRUE, "UNKNOWN"
)</f>
        <v>WEST-I</v>
      </c>
      <c r="E160" s="10" t="s">
        <v>93</v>
      </c>
      <c r="F160" s="8" t="s">
        <v>94</v>
      </c>
      <c r="G160" s="8" t="s">
        <v>95</v>
      </c>
      <c r="H160" s="8" t="s">
        <v>533</v>
      </c>
      <c r="I160" s="37">
        <v>45811</v>
      </c>
      <c r="J160" s="37">
        <v>45814</v>
      </c>
      <c r="K160" s="10" t="s">
        <v>87</v>
      </c>
      <c r="L160" s="10" t="s">
        <v>47</v>
      </c>
      <c r="M160" s="13">
        <v>421</v>
      </c>
      <c r="N160" s="37">
        <v>45814</v>
      </c>
      <c r="O160" s="8">
        <v>0</v>
      </c>
      <c r="P160" s="12">
        <f t="shared" si="6"/>
        <v>3</v>
      </c>
      <c r="Q160" s="10" t="s">
        <v>28</v>
      </c>
      <c r="R160" s="8">
        <f t="shared" si="7"/>
        <v>5</v>
      </c>
      <c r="S160" s="10" t="str">
        <f t="shared" si="8"/>
        <v>Achieved</v>
      </c>
    </row>
    <row r="161" spans="1:19" x14ac:dyDescent="0.45">
      <c r="A161" s="9" t="s">
        <v>516</v>
      </c>
      <c r="B161" s="8" t="s">
        <v>536</v>
      </c>
      <c r="C161" s="10" t="s">
        <v>382</v>
      </c>
      <c r="D161" s="8" t="str" cm="1">
        <f t="array" ref="D161">_xlfn.IFS(
  OR(C161="AR", C161="VK", C161="MS", C161="PT", C161="MM", C161="PP"), "CENTRAL",
  OR(C161="SS", C161="GC", C161="SM", C161="AY", C161="AG"), "NORTH",
  OR(C161="DP", C161="PG", C161="KD", C161="DS", C161="SP"), "WEST-I",
  OR(C161="MP", C161="SK", C161="NA", C161="OD"), "WEST-II",
  OR(C161="ND", C161="AM", C161="JK"), "EAST",
  TRUE, "UNKNOWN"
)</f>
        <v>NORTH</v>
      </c>
      <c r="E161" s="10" t="s">
        <v>537</v>
      </c>
      <c r="F161" s="8" t="s">
        <v>237</v>
      </c>
      <c r="G161" s="8" t="s">
        <v>538</v>
      </c>
      <c r="H161" s="8" t="s">
        <v>539</v>
      </c>
      <c r="I161" s="37">
        <v>45810</v>
      </c>
      <c r="J161" s="37">
        <v>45813</v>
      </c>
      <c r="K161" s="10" t="s">
        <v>35</v>
      </c>
      <c r="L161" s="10" t="s">
        <v>50</v>
      </c>
      <c r="M161" s="13">
        <v>631.1</v>
      </c>
      <c r="O161" s="8">
        <v>0</v>
      </c>
      <c r="P161" s="12">
        <f t="shared" si="6"/>
        <v>3</v>
      </c>
      <c r="Q161" s="10" t="s">
        <v>28</v>
      </c>
      <c r="R161" s="8">
        <f t="shared" si="7"/>
        <v>5</v>
      </c>
      <c r="S161" s="10" t="str">
        <f t="shared" si="8"/>
        <v>Achieved</v>
      </c>
    </row>
    <row r="162" spans="1:19" x14ac:dyDescent="0.45">
      <c r="A162" s="9" t="s">
        <v>516</v>
      </c>
      <c r="B162" s="8" t="s">
        <v>540</v>
      </c>
      <c r="C162" s="10" t="s">
        <v>221</v>
      </c>
      <c r="D162" s="8" t="str" cm="1">
        <f t="array" ref="D162">_xlfn.IFS(
  OR(C162="AR", C162="VK", C162="MS", C162="PT", C162="MM", C162="PP"), "CENTRAL",
  OR(C162="SS", C162="GC", C162="SM", C162="AY", C162="AG"), "NORTH",
  OR(C162="DP", C162="PG", C162="KD", C162="DS", C162="SP"), "WEST-I",
  OR(C162="MP", C162="SK", C162="NA", C162="OD"), "WEST-II",
  OR(C162="ND", C162="AM", C162="JK"), "EAST",
  TRUE, "UNKNOWN"
)</f>
        <v>EAST</v>
      </c>
      <c r="E162" s="10" t="s">
        <v>541</v>
      </c>
      <c r="F162" s="8" t="s">
        <v>102</v>
      </c>
      <c r="G162" s="8" t="s">
        <v>542</v>
      </c>
      <c r="H162" s="8" t="s">
        <v>543</v>
      </c>
      <c r="I162" s="37">
        <v>45813</v>
      </c>
      <c r="J162" s="37">
        <v>45815</v>
      </c>
      <c r="K162" s="10" t="s">
        <v>34</v>
      </c>
      <c r="L162" s="10" t="s">
        <v>35</v>
      </c>
      <c r="M162" s="13">
        <v>378.98</v>
      </c>
      <c r="N162" s="37">
        <v>45815</v>
      </c>
      <c r="O162" s="8">
        <v>0</v>
      </c>
      <c r="P162" s="12">
        <f t="shared" si="6"/>
        <v>2</v>
      </c>
      <c r="Q162" s="10" t="s">
        <v>28</v>
      </c>
      <c r="R162" s="8">
        <f t="shared" si="7"/>
        <v>5</v>
      </c>
      <c r="S162" s="10" t="str">
        <f t="shared" si="8"/>
        <v>Achieved</v>
      </c>
    </row>
    <row r="163" spans="1:19" x14ac:dyDescent="0.45">
      <c r="A163" s="9" t="s">
        <v>516</v>
      </c>
      <c r="B163" s="8" t="s">
        <v>544</v>
      </c>
      <c r="C163" s="10" t="s">
        <v>61</v>
      </c>
      <c r="D163" s="8" t="str" cm="1">
        <f t="array" ref="D163">_xlfn.IFS(
  OR(C163="AR", C163="VK", C163="MS", C163="PT", C163="MM", C163="PP"), "CENTRAL",
  OR(C163="SS", C163="GC", C163="SM", C163="AY", C163="AG"), "NORTH",
  OR(C163="DP", C163="PG", C163="KD", C163="DS", C163="SP"), "WEST-I",
  OR(C163="MP", C163="SK", C163="NA", C163="OD"), "WEST-II",
  OR(C163="ND", C163="AM", C163="JK"), "EAST",
  TRUE, "UNKNOWN"
)</f>
        <v>NORTH</v>
      </c>
      <c r="E163" s="10" t="s">
        <v>89</v>
      </c>
      <c r="F163" s="8" t="s">
        <v>545</v>
      </c>
      <c r="G163" s="8" t="s">
        <v>32</v>
      </c>
      <c r="H163" s="8" t="s">
        <v>546</v>
      </c>
      <c r="I163" s="37">
        <v>45807</v>
      </c>
      <c r="J163" s="37">
        <v>45815</v>
      </c>
      <c r="K163" s="10" t="s">
        <v>41</v>
      </c>
      <c r="L163" s="10" t="s">
        <v>27</v>
      </c>
      <c r="M163" s="13">
        <v>491.22</v>
      </c>
      <c r="O163" s="8">
        <v>0</v>
      </c>
      <c r="P163" s="12">
        <f t="shared" si="6"/>
        <v>8</v>
      </c>
      <c r="Q163" s="10" t="s">
        <v>28</v>
      </c>
      <c r="R163" s="8">
        <f t="shared" si="7"/>
        <v>5</v>
      </c>
      <c r="S163" s="10" t="str">
        <f t="shared" si="8"/>
        <v>Not Achieved</v>
      </c>
    </row>
    <row r="164" spans="1:19" x14ac:dyDescent="0.45">
      <c r="A164" s="9" t="s">
        <v>516</v>
      </c>
      <c r="B164" s="8" t="s">
        <v>547</v>
      </c>
      <c r="C164" s="10" t="s">
        <v>380</v>
      </c>
      <c r="D164" s="8" t="str" cm="1">
        <f t="array" ref="D164">_xlfn.IFS(
  OR(C164="AR", C164="VK", C164="MS", C164="PT", C164="MM", C164="PP"), "CENTRAL",
  OR(C164="SS", C164="GC", C164="SM", C164="AY", C164="AG"), "NORTH",
  OR(C164="DP", C164="PG", C164="KD", C164="DS", C164="SP"), "WEST-I",
  OR(C164="MP", C164="SK", C164="NA", C164="OD"), "WEST-II",
  OR(C164="ND", C164="AM", C164="JK"), "EAST",
  TRUE, "UNKNOWN"
)</f>
        <v>WEST-I</v>
      </c>
      <c r="E164" s="10" t="s">
        <v>548</v>
      </c>
      <c r="F164" s="8" t="s">
        <v>549</v>
      </c>
      <c r="G164" s="8" t="s">
        <v>550</v>
      </c>
      <c r="H164" s="8" t="s">
        <v>551</v>
      </c>
      <c r="I164" s="37">
        <v>45813</v>
      </c>
      <c r="J164" s="37">
        <v>45815</v>
      </c>
      <c r="K164" s="10" t="s">
        <v>87</v>
      </c>
      <c r="L164" s="10" t="s">
        <v>47</v>
      </c>
      <c r="M164" s="13">
        <v>665</v>
      </c>
      <c r="N164" s="37">
        <v>45818</v>
      </c>
      <c r="O164" s="8">
        <v>0</v>
      </c>
      <c r="P164" s="12">
        <f t="shared" si="6"/>
        <v>2</v>
      </c>
      <c r="Q164" s="10" t="s">
        <v>59</v>
      </c>
      <c r="R164" s="8">
        <f t="shared" si="7"/>
        <v>10</v>
      </c>
      <c r="S164" s="10" t="str">
        <f t="shared" si="8"/>
        <v>Achieved</v>
      </c>
    </row>
    <row r="165" spans="1:19" x14ac:dyDescent="0.45">
      <c r="A165" s="9" t="s">
        <v>516</v>
      </c>
      <c r="B165" s="8" t="s">
        <v>552</v>
      </c>
      <c r="C165" s="10" t="s">
        <v>99</v>
      </c>
      <c r="D165" s="8" t="str" cm="1">
        <f t="array" ref="D165">_xlfn.IFS(
  OR(C165="AR", C165="VK", C165="MS", C165="PT", C165="MM", C165="PP"), "CENTRAL",
  OR(C165="SS", C165="GC", C165="SM", C165="AY", C165="AG"), "NORTH",
  OR(C165="DP", C165="PG", C165="KD", C165="DS", C165="SP"), "WEST-I",
  OR(C165="MP", C165="SK", C165="NA", C165="OD"), "WEST-II",
  OR(C165="ND", C165="AM", C165="JK"), "EAST",
  TRUE, "UNKNOWN"
)</f>
        <v>EAST</v>
      </c>
      <c r="E165" s="10" t="s">
        <v>553</v>
      </c>
      <c r="F165" s="8" t="s">
        <v>102</v>
      </c>
      <c r="G165" s="8" t="s">
        <v>32</v>
      </c>
      <c r="H165" s="8" t="s">
        <v>554</v>
      </c>
      <c r="I165" s="37">
        <v>45814</v>
      </c>
      <c r="J165" s="37">
        <v>45818</v>
      </c>
      <c r="K165" s="10" t="s">
        <v>34</v>
      </c>
      <c r="L165" s="10" t="s">
        <v>35</v>
      </c>
      <c r="M165" s="13">
        <v>326.57</v>
      </c>
      <c r="N165" s="37">
        <v>45818</v>
      </c>
      <c r="O165" s="8">
        <v>0</v>
      </c>
      <c r="P165" s="12">
        <f t="shared" si="6"/>
        <v>4</v>
      </c>
      <c r="Q165" s="10" t="s">
        <v>28</v>
      </c>
      <c r="R165" s="8">
        <f t="shared" si="7"/>
        <v>5</v>
      </c>
      <c r="S165" s="10" t="str">
        <f t="shared" si="8"/>
        <v>Achieved</v>
      </c>
    </row>
    <row r="166" spans="1:19" x14ac:dyDescent="0.45">
      <c r="A166" s="9" t="s">
        <v>516</v>
      </c>
      <c r="B166" s="8" t="s">
        <v>558</v>
      </c>
      <c r="C166" s="10" t="s">
        <v>156</v>
      </c>
      <c r="D166" s="8" t="str" cm="1">
        <f t="array" ref="D166">_xlfn.IFS(
  OR(C166="AR", C166="VK", C166="MS", C166="PT", C166="MM", C166="PP"), "CENTRAL",
  OR(C166="SS", C166="GC", C166="SM", C166="AY", C166="AG"), "NORTH",
  OR(C166="DP", C166="PG", C166="KD", C166="DS", C166="SP"), "WEST-I",
  OR(C166="MP", C166="SK", C166="NA", C166="OD"), "WEST-II",
  OR(C166="ND", C166="AM", C166="JK"), "EAST",
  TRUE, "UNKNOWN"
)</f>
        <v>CENTRAL</v>
      </c>
      <c r="E166" s="10" t="s">
        <v>559</v>
      </c>
      <c r="F166" s="8" t="s">
        <v>560</v>
      </c>
      <c r="G166" s="8" t="s">
        <v>561</v>
      </c>
      <c r="H166" s="8" t="s">
        <v>562</v>
      </c>
      <c r="I166" s="37">
        <v>45815</v>
      </c>
      <c r="J166" s="37">
        <v>45818</v>
      </c>
      <c r="K166" s="10" t="s">
        <v>175</v>
      </c>
      <c r="L166" s="10" t="s">
        <v>47</v>
      </c>
      <c r="M166" s="13">
        <v>829.34</v>
      </c>
      <c r="N166" s="37">
        <v>45819</v>
      </c>
      <c r="O166" s="8">
        <v>0</v>
      </c>
      <c r="P166" s="12">
        <f t="shared" si="6"/>
        <v>3</v>
      </c>
      <c r="Q166" s="10" t="s">
        <v>28</v>
      </c>
      <c r="R166" s="8">
        <f t="shared" si="7"/>
        <v>5</v>
      </c>
      <c r="S166" s="10" t="str">
        <f t="shared" si="8"/>
        <v>Achieved</v>
      </c>
    </row>
    <row r="167" spans="1:19" x14ac:dyDescent="0.45">
      <c r="A167" s="9" t="s">
        <v>516</v>
      </c>
      <c r="B167" s="8" t="s">
        <v>558</v>
      </c>
      <c r="C167" s="10" t="s">
        <v>156</v>
      </c>
      <c r="D167" s="8" t="str" cm="1">
        <f t="array" ref="D167">_xlfn.IFS(
  OR(C167="AR", C167="VK", C167="MS", C167="PT", C167="MM", C167="PP"), "CENTRAL",
  OR(C167="SS", C167="GC", C167="SM", C167="AY", C167="AG"), "NORTH",
  OR(C167="DP", C167="PG", C167="KD", C167="DS", C167="SP"), "WEST-I",
  OR(C167="MP", C167="SK", C167="NA", C167="OD"), "WEST-II",
  OR(C167="ND", C167="AM", C167="JK"), "EAST",
  TRUE, "UNKNOWN"
)</f>
        <v>CENTRAL</v>
      </c>
      <c r="E167" s="10" t="s">
        <v>559</v>
      </c>
      <c r="F167" s="8" t="s">
        <v>563</v>
      </c>
      <c r="G167" s="8" t="s">
        <v>561</v>
      </c>
      <c r="H167" s="8" t="s">
        <v>562</v>
      </c>
      <c r="I167" s="37">
        <v>45817</v>
      </c>
      <c r="J167" s="37">
        <v>45818</v>
      </c>
      <c r="K167" s="10" t="s">
        <v>175</v>
      </c>
      <c r="L167" s="10" t="s">
        <v>47</v>
      </c>
      <c r="M167" s="13">
        <v>1363.8</v>
      </c>
      <c r="N167" s="37">
        <v>45819</v>
      </c>
      <c r="O167" s="8">
        <v>0</v>
      </c>
      <c r="P167" s="12">
        <f t="shared" si="6"/>
        <v>1</v>
      </c>
      <c r="Q167" s="10" t="s">
        <v>28</v>
      </c>
      <c r="R167" s="8">
        <f t="shared" si="7"/>
        <v>5</v>
      </c>
      <c r="S167" s="10" t="str">
        <f t="shared" si="8"/>
        <v>Achieved</v>
      </c>
    </row>
    <row r="168" spans="1:19" x14ac:dyDescent="0.45">
      <c r="A168" s="9" t="s">
        <v>516</v>
      </c>
      <c r="B168" s="8" t="s">
        <v>567</v>
      </c>
      <c r="C168" s="10" t="s">
        <v>65</v>
      </c>
      <c r="D168" s="8" t="str" cm="1">
        <f t="array" ref="D168">_xlfn.IFS(
  OR(C168="AR", C168="VK", C168="MS", C168="PT", C168="MM", C168="PP"), "CENTRAL",
  OR(C168="SS", C168="GC", C168="SM", C168="AY", C168="AG"), "NORTH",
  OR(C168="DP", C168="PG", C168="KD", C168="DS", C168="SP"), "WEST-I",
  OR(C168="MP", C168="SK", C168="NA", C168="OD"), "WEST-II",
  OR(C168="ND", C168="AM", C168="JK"), "EAST",
  TRUE, "UNKNOWN"
)</f>
        <v>CENTRAL</v>
      </c>
      <c r="E168" s="10" t="s">
        <v>568</v>
      </c>
      <c r="F168" s="8" t="s">
        <v>569</v>
      </c>
      <c r="G168" s="8" t="s">
        <v>570</v>
      </c>
      <c r="H168" s="8" t="s">
        <v>571</v>
      </c>
      <c r="I168" s="37">
        <v>45815</v>
      </c>
      <c r="J168" s="37">
        <v>45819</v>
      </c>
      <c r="K168" s="10" t="s">
        <v>49</v>
      </c>
      <c r="L168" s="10" t="s">
        <v>50</v>
      </c>
      <c r="M168" s="13">
        <v>405.65</v>
      </c>
      <c r="O168" s="8">
        <v>0</v>
      </c>
      <c r="P168" s="12">
        <f t="shared" si="6"/>
        <v>4</v>
      </c>
      <c r="Q168" s="10" t="s">
        <v>28</v>
      </c>
      <c r="R168" s="8">
        <f t="shared" si="7"/>
        <v>5</v>
      </c>
      <c r="S168" s="10" t="str">
        <f t="shared" si="8"/>
        <v>Achieved</v>
      </c>
    </row>
    <row r="169" spans="1:19" x14ac:dyDescent="0.45">
      <c r="A169" s="9" t="s">
        <v>516</v>
      </c>
      <c r="B169" s="8" t="s">
        <v>572</v>
      </c>
      <c r="C169" s="10" t="s">
        <v>156</v>
      </c>
      <c r="D169" s="8" t="str" cm="1">
        <f t="array" ref="D169">_xlfn.IFS(
  OR(C169="AR", C169="VK", C169="MS", C169="PT", C169="MM", C169="PP"), "CENTRAL",
  OR(C169="SS", C169="GC", C169="SM", C169="AY", C169="AG"), "NORTH",
  OR(C169="DP", C169="PG", C169="KD", C169="DS", C169="SP"), "WEST-I",
  OR(C169="MP", C169="SK", C169="NA", C169="OD"), "WEST-II",
  OR(C169="ND", C169="AM", C169="JK"), "EAST",
  TRUE, "UNKNOWN"
)</f>
        <v>CENTRAL</v>
      </c>
      <c r="E169" s="10" t="s">
        <v>573</v>
      </c>
      <c r="F169" s="8" t="s">
        <v>121</v>
      </c>
      <c r="G169" s="8" t="s">
        <v>434</v>
      </c>
      <c r="H169" s="8" t="s">
        <v>574</v>
      </c>
      <c r="I169" s="37">
        <v>45815</v>
      </c>
      <c r="J169" s="37">
        <v>45819</v>
      </c>
      <c r="K169" s="10" t="s">
        <v>186</v>
      </c>
      <c r="L169" s="10" t="s">
        <v>47</v>
      </c>
      <c r="M169" s="13">
        <v>386.17</v>
      </c>
      <c r="N169" s="37">
        <v>45819</v>
      </c>
      <c r="O169" s="8">
        <v>0</v>
      </c>
      <c r="P169" s="12">
        <f t="shared" si="6"/>
        <v>4</v>
      </c>
      <c r="Q169" s="10" t="s">
        <v>28</v>
      </c>
      <c r="R169" s="8">
        <f t="shared" si="7"/>
        <v>5</v>
      </c>
      <c r="S169" s="10" t="str">
        <f t="shared" si="8"/>
        <v>Achieved</v>
      </c>
    </row>
    <row r="170" spans="1:19" x14ac:dyDescent="0.45">
      <c r="A170" s="9" t="s">
        <v>516</v>
      </c>
      <c r="B170" s="8" t="s">
        <v>575</v>
      </c>
      <c r="C170" s="10" t="s">
        <v>30</v>
      </c>
      <c r="D170" s="8" t="str" cm="1">
        <f t="array" ref="D170">_xlfn.IFS(
  OR(C170="AR", C170="VK", C170="MS", C170="PT", C170="MM", C170="PP"), "CENTRAL",
  OR(C170="SS", C170="GC", C170="SM", C170="AY", C170="AG"), "NORTH",
  OR(C170="DP", C170="PG", C170="KD", C170="DS", C170="SP"), "WEST-I",
  OR(C170="MP", C170="SK", C170="NA", C170="OD"), "WEST-II",
  OR(C170="ND", C170="AM", C170="JK"), "EAST",
  TRUE, "UNKNOWN"
)</f>
        <v>CENTRAL</v>
      </c>
      <c r="E170" s="10" t="s">
        <v>576</v>
      </c>
      <c r="F170" s="8" t="s">
        <v>577</v>
      </c>
      <c r="G170" s="8" t="s">
        <v>578</v>
      </c>
      <c r="H170" s="8" t="s">
        <v>140</v>
      </c>
      <c r="I170" s="37">
        <v>45817</v>
      </c>
      <c r="J170" s="37">
        <v>45820</v>
      </c>
      <c r="K170" s="10" t="s">
        <v>56</v>
      </c>
      <c r="L170" s="10" t="s">
        <v>47</v>
      </c>
      <c r="M170" s="13">
        <v>291.95</v>
      </c>
      <c r="N170" s="37">
        <v>45820</v>
      </c>
      <c r="O170" s="8">
        <v>0</v>
      </c>
      <c r="P170" s="12">
        <f t="shared" si="6"/>
        <v>3</v>
      </c>
      <c r="Q170" s="10" t="s">
        <v>57</v>
      </c>
      <c r="R170" s="8">
        <f t="shared" si="7"/>
        <v>3</v>
      </c>
      <c r="S170" s="10" t="str">
        <f t="shared" si="8"/>
        <v>Achieved</v>
      </c>
    </row>
    <row r="171" spans="1:19" x14ac:dyDescent="0.45">
      <c r="A171" s="9" t="s">
        <v>516</v>
      </c>
      <c r="B171" s="8" t="s">
        <v>591</v>
      </c>
      <c r="C171" s="10" t="s">
        <v>382</v>
      </c>
      <c r="D171" s="8" t="str" cm="1">
        <f t="array" ref="D171">_xlfn.IFS(
  OR(C171="AR", C171="VK", C171="MS", C171="PT", C171="MM", C171="PP"), "CENTRAL",
  OR(C171="SS", C171="GC", C171="SM", C171="AY", C171="AG"), "NORTH",
  OR(C171="DP", C171="PG", C171="KD", C171="DS", C171="SP"), "WEST-I",
  OR(C171="MP", C171="SK", C171="NA", C171="OD"), "WEST-II",
  OR(C171="ND", C171="AM", C171="JK"), "EAST",
  TRUE, "UNKNOWN"
)</f>
        <v>NORTH</v>
      </c>
      <c r="E171" s="10" t="s">
        <v>579</v>
      </c>
      <c r="F171" s="8" t="s">
        <v>67</v>
      </c>
      <c r="G171" s="8" t="s">
        <v>580</v>
      </c>
      <c r="H171" s="8" t="s">
        <v>581</v>
      </c>
      <c r="I171" s="37">
        <v>45818</v>
      </c>
      <c r="J171" s="37">
        <v>45819</v>
      </c>
      <c r="K171" s="10" t="s">
        <v>53</v>
      </c>
      <c r="L171" s="10" t="s">
        <v>50</v>
      </c>
      <c r="M171" s="13">
        <v>435.55</v>
      </c>
      <c r="O171" s="8">
        <v>0</v>
      </c>
      <c r="P171" s="12">
        <f t="shared" si="6"/>
        <v>1</v>
      </c>
      <c r="Q171" s="10" t="s">
        <v>28</v>
      </c>
      <c r="R171" s="8">
        <f t="shared" si="7"/>
        <v>5</v>
      </c>
      <c r="S171" s="10" t="str">
        <f t="shared" si="8"/>
        <v>Achieved</v>
      </c>
    </row>
    <row r="172" spans="1:19" x14ac:dyDescent="0.45">
      <c r="A172" s="9" t="s">
        <v>516</v>
      </c>
      <c r="B172" s="8" t="s">
        <v>592</v>
      </c>
      <c r="C172" s="10" t="s">
        <v>72</v>
      </c>
      <c r="D172" s="8" t="str" cm="1">
        <f t="array" ref="D172">_xlfn.IFS(
  OR(C172="AR", C172="VK", C172="MS", C172="PT", C172="MM", C172="PP"), "CENTRAL",
  OR(C172="SS", C172="GC", C172="SM", C172="AY", C172="AG"), "NORTH",
  OR(C172="DP", C172="PG", C172="KD", C172="DS", C172="SP"), "WEST-I",
  OR(C172="MP", C172="SK", C172="NA", C172="OD"), "WEST-II",
  OR(C172="ND", C172="AM", C172="JK"), "EAST",
  TRUE, "UNKNOWN"
)</f>
        <v>CENTRAL</v>
      </c>
      <c r="E172" s="10" t="s">
        <v>593</v>
      </c>
      <c r="F172" s="8" t="s">
        <v>208</v>
      </c>
      <c r="G172" s="8" t="s">
        <v>594</v>
      </c>
      <c r="H172" s="8" t="s">
        <v>595</v>
      </c>
      <c r="I172" s="37">
        <v>45811</v>
      </c>
      <c r="J172" s="37">
        <v>45820</v>
      </c>
      <c r="K172" s="10" t="s">
        <v>46</v>
      </c>
      <c r="L172" s="10" t="s">
        <v>47</v>
      </c>
      <c r="M172" s="13">
        <v>180.68</v>
      </c>
      <c r="N172" s="37">
        <v>45820</v>
      </c>
      <c r="O172" s="8">
        <v>0</v>
      </c>
      <c r="P172" s="12">
        <f t="shared" si="6"/>
        <v>9</v>
      </c>
      <c r="Q172" s="10" t="s">
        <v>28</v>
      </c>
      <c r="R172" s="8">
        <f t="shared" si="7"/>
        <v>5</v>
      </c>
      <c r="S172" s="10" t="str">
        <f t="shared" si="8"/>
        <v>Not Achieved</v>
      </c>
    </row>
    <row r="173" spans="1:19" x14ac:dyDescent="0.45">
      <c r="A173" s="9" t="s">
        <v>516</v>
      </c>
      <c r="B173" s="8" t="s">
        <v>592</v>
      </c>
      <c r="C173" s="10" t="s">
        <v>72</v>
      </c>
      <c r="D173" s="8" t="str" cm="1">
        <f t="array" ref="D173">_xlfn.IFS(
  OR(C173="AR", C173="VK", C173="MS", C173="PT", C173="MM", C173="PP"), "CENTRAL",
  OR(C173="SS", C173="GC", C173="SM", C173="AY", C173="AG"), "NORTH",
  OR(C173="DP", C173="PG", C173="KD", C173="DS", C173="SP"), "WEST-I",
  OR(C173="MP", C173="SK", C173="NA", C173="OD"), "WEST-II",
  OR(C173="ND", C173="AM", C173="JK"), "EAST",
  TRUE, "UNKNOWN"
)</f>
        <v>CENTRAL</v>
      </c>
      <c r="E173" s="10" t="s">
        <v>593</v>
      </c>
      <c r="F173" s="8" t="s">
        <v>596</v>
      </c>
      <c r="G173" s="8" t="s">
        <v>594</v>
      </c>
      <c r="H173" s="8" t="s">
        <v>595</v>
      </c>
      <c r="I173" s="37">
        <v>45811</v>
      </c>
      <c r="J173" s="37">
        <v>45820</v>
      </c>
      <c r="K173" s="10" t="s">
        <v>46</v>
      </c>
      <c r="L173" s="10" t="s">
        <v>47</v>
      </c>
      <c r="M173" s="13">
        <v>2097</v>
      </c>
      <c r="N173" s="37">
        <v>45820</v>
      </c>
      <c r="O173" s="8">
        <v>0</v>
      </c>
      <c r="P173" s="12">
        <f t="shared" si="6"/>
        <v>9</v>
      </c>
      <c r="Q173" s="10" t="s">
        <v>59</v>
      </c>
      <c r="R173" s="8">
        <f t="shared" si="7"/>
        <v>10</v>
      </c>
      <c r="S173" s="10" t="str">
        <f t="shared" si="8"/>
        <v>Achieved</v>
      </c>
    </row>
    <row r="174" spans="1:19" x14ac:dyDescent="0.45">
      <c r="A174" s="9" t="s">
        <v>516</v>
      </c>
      <c r="B174" s="8" t="s">
        <v>602</v>
      </c>
      <c r="C174" s="10" t="s">
        <v>72</v>
      </c>
      <c r="D174" s="8" t="str" cm="1">
        <f t="array" ref="D174">_xlfn.IFS(
  OR(C174="AR", C174="VK", C174="MS", C174="PT", C174="MM", C174="PP"), "CENTRAL",
  OR(C174="SS", C174="GC", C174="SM", C174="AY", C174="AG"), "NORTH",
  OR(C174="DP", C174="PG", C174="KD", C174="DS", C174="SP"), "WEST-I",
  OR(C174="MP", C174="SK", C174="NA", C174="OD"), "WEST-II",
  OR(C174="ND", C174="AM", C174="JK"), "EAST",
  TRUE, "UNKNOWN"
)</f>
        <v>CENTRAL</v>
      </c>
      <c r="E174" s="10" t="s">
        <v>159</v>
      </c>
      <c r="F174" s="8" t="s">
        <v>102</v>
      </c>
      <c r="G174" s="8" t="s">
        <v>32</v>
      </c>
      <c r="H174" s="8" t="s">
        <v>386</v>
      </c>
      <c r="I174" s="37">
        <v>45825</v>
      </c>
      <c r="J174" s="37">
        <v>45825</v>
      </c>
      <c r="K174" s="10" t="s">
        <v>34</v>
      </c>
      <c r="L174" s="10" t="s">
        <v>47</v>
      </c>
      <c r="M174" s="13">
        <v>114.15</v>
      </c>
      <c r="O174" s="8">
        <v>0</v>
      </c>
      <c r="P174" s="12">
        <f t="shared" si="6"/>
        <v>0</v>
      </c>
      <c r="Q174" s="10" t="s">
        <v>28</v>
      </c>
      <c r="R174" s="8">
        <f t="shared" si="7"/>
        <v>5</v>
      </c>
      <c r="S174" s="10" t="str">
        <f t="shared" si="8"/>
        <v>Achieved</v>
      </c>
    </row>
    <row r="175" spans="1:19" x14ac:dyDescent="0.45">
      <c r="A175" s="9" t="s">
        <v>516</v>
      </c>
      <c r="B175" s="8" t="s">
        <v>612</v>
      </c>
      <c r="C175" s="10" t="s">
        <v>65</v>
      </c>
      <c r="D175" s="8" t="str" cm="1">
        <f t="array" ref="D175">_xlfn.IFS(
  OR(C175="AR", C175="VK", C175="MS", C175="PT", C175="MM", C175="PP"), "CENTRAL",
  OR(C175="SS", C175="GC", C175="SM", C175="AY", C175="AG"), "NORTH",
  OR(C175="DP", C175="PG", C175="KD", C175="DS", C175="SP"), "WEST-I",
  OR(C175="MP", C175="SK", C175="NA", C175="OD"), "WEST-II",
  OR(C175="ND", C175="AM", C175="JK"), "EAST",
  TRUE, "UNKNOWN"
)</f>
        <v>CENTRAL</v>
      </c>
      <c r="E175" s="10" t="s">
        <v>613</v>
      </c>
      <c r="F175" s="8" t="s">
        <v>67</v>
      </c>
      <c r="G175" s="8" t="s">
        <v>434</v>
      </c>
      <c r="H175" s="8" t="s">
        <v>614</v>
      </c>
      <c r="I175" s="37">
        <v>45822</v>
      </c>
      <c r="J175" s="37">
        <v>45826</v>
      </c>
      <c r="K175" s="10" t="s">
        <v>87</v>
      </c>
      <c r="L175" s="10" t="s">
        <v>47</v>
      </c>
      <c r="M175" s="13">
        <v>4002.4</v>
      </c>
      <c r="N175" s="37">
        <v>45827</v>
      </c>
      <c r="O175" s="8">
        <v>0</v>
      </c>
      <c r="P175" s="12">
        <f t="shared" si="6"/>
        <v>4</v>
      </c>
      <c r="Q175" s="10" t="s">
        <v>59</v>
      </c>
      <c r="R175" s="8">
        <f t="shared" si="7"/>
        <v>10</v>
      </c>
      <c r="S175" s="10" t="str">
        <f t="shared" si="8"/>
        <v>Achieved</v>
      </c>
    </row>
    <row r="176" spans="1:19" x14ac:dyDescent="0.45">
      <c r="A176" s="9" t="s">
        <v>516</v>
      </c>
      <c r="B176" s="8" t="s">
        <v>615</v>
      </c>
      <c r="C176" s="10" t="s">
        <v>99</v>
      </c>
      <c r="D176" s="8" t="str" cm="1">
        <f t="array" ref="D176">_xlfn.IFS(
  OR(C176="AR", C176="VK", C176="MS", C176="PT", C176="MM", C176="PP"), "CENTRAL",
  OR(C176="SS", C176="GC", C176="SM", C176="AY", C176="AG"), "NORTH",
  OR(C176="DP", C176="PG", C176="KD", C176="DS", C176="SP"), "WEST-I",
  OR(C176="MP", C176="SK", C176="NA", C176="OD"), "WEST-II",
  OR(C176="ND", C176="AM", C176="JK"), "EAST",
  TRUE, "UNKNOWN"
)</f>
        <v>EAST</v>
      </c>
      <c r="E176" s="10" t="s">
        <v>408</v>
      </c>
      <c r="F176" s="8" t="s">
        <v>616</v>
      </c>
      <c r="G176" s="8" t="s">
        <v>32</v>
      </c>
      <c r="H176" s="8" t="s">
        <v>617</v>
      </c>
      <c r="I176" s="37">
        <v>45824</v>
      </c>
      <c r="J176" s="37">
        <v>45827</v>
      </c>
      <c r="K176" s="10" t="s">
        <v>112</v>
      </c>
      <c r="L176" s="10" t="s">
        <v>35</v>
      </c>
      <c r="M176" s="13">
        <v>3905.23</v>
      </c>
      <c r="N176" s="37">
        <v>45827</v>
      </c>
      <c r="O176" s="8">
        <v>0</v>
      </c>
      <c r="P176" s="12">
        <f t="shared" si="6"/>
        <v>3</v>
      </c>
      <c r="Q176" s="10" t="s">
        <v>82</v>
      </c>
      <c r="R176" s="8">
        <f t="shared" si="7"/>
        <v>7</v>
      </c>
      <c r="S176" s="10" t="str">
        <f t="shared" si="8"/>
        <v>Achieved</v>
      </c>
    </row>
    <row r="177" spans="1:19" x14ac:dyDescent="0.45">
      <c r="A177" s="9" t="s">
        <v>516</v>
      </c>
      <c r="B177" s="8" t="s">
        <v>618</v>
      </c>
      <c r="C177" s="10" t="s">
        <v>21</v>
      </c>
      <c r="D177" s="8" t="str" cm="1">
        <f t="array" ref="D177">_xlfn.IFS(
  OR(C177="AR", C177="VK", C177="MS", C177="PT", C177="MM", C177="PP"), "CENTRAL",
  OR(C177="SS", C177="GC", C177="SM", C177="AY", C177="AG"), "NORTH",
  OR(C177="DP", C177="PG", C177="KD", C177="DS", C177="SP"), "WEST-I",
  OR(C177="MP", C177="SK", C177="NA", C177="OD"), "WEST-II",
  OR(C177="ND", C177="AM", C177="JK"), "EAST",
  TRUE, "UNKNOWN"
)</f>
        <v>NORTH</v>
      </c>
      <c r="E177" s="10" t="s">
        <v>619</v>
      </c>
      <c r="F177" s="8" t="s">
        <v>290</v>
      </c>
      <c r="G177" s="8" t="s">
        <v>620</v>
      </c>
      <c r="H177" s="8" t="s">
        <v>621</v>
      </c>
      <c r="I177" s="37">
        <v>45824</v>
      </c>
      <c r="J177" s="37">
        <v>45827</v>
      </c>
      <c r="K177" s="10" t="s">
        <v>81</v>
      </c>
      <c r="L177" s="10" t="s">
        <v>27</v>
      </c>
      <c r="M177" s="13">
        <v>1434.58</v>
      </c>
      <c r="N177" s="37">
        <v>45827</v>
      </c>
      <c r="O177" s="8">
        <v>0</v>
      </c>
      <c r="P177" s="12">
        <f t="shared" si="6"/>
        <v>3</v>
      </c>
      <c r="Q177" s="10" t="s">
        <v>28</v>
      </c>
      <c r="R177" s="8">
        <f t="shared" si="7"/>
        <v>5</v>
      </c>
      <c r="S177" s="10" t="str">
        <f t="shared" si="8"/>
        <v>Achieved</v>
      </c>
    </row>
    <row r="178" spans="1:19" x14ac:dyDescent="0.45">
      <c r="A178" s="9" t="s">
        <v>516</v>
      </c>
      <c r="B178" s="8" t="s">
        <v>622</v>
      </c>
      <c r="C178" s="10" t="s">
        <v>99</v>
      </c>
      <c r="D178" s="8" t="str" cm="1">
        <f t="array" ref="D178">_xlfn.IFS(
  OR(C178="AR", C178="VK", C178="MS", C178="PT", C178="MM", C178="PP"), "CENTRAL",
  OR(C178="SS", C178="GC", C178="SM", C178="AY", C178="AG"), "NORTH",
  OR(C178="DP", C178="PG", C178="KD", C178="DS", C178="SP"), "WEST-I",
  OR(C178="MP", C178="SK", C178="NA", C178="OD"), "WEST-II",
  OR(C178="ND", C178="AM", C178="JK"), "EAST",
  TRUE, "UNKNOWN"
)</f>
        <v>EAST</v>
      </c>
      <c r="E178" s="10" t="s">
        <v>100</v>
      </c>
      <c r="F178" s="8" t="s">
        <v>102</v>
      </c>
      <c r="G178" s="8" t="s">
        <v>32</v>
      </c>
      <c r="H178" s="8" t="s">
        <v>623</v>
      </c>
      <c r="I178" s="37">
        <v>45827</v>
      </c>
      <c r="J178" s="37">
        <v>45831</v>
      </c>
      <c r="K178" s="10" t="s">
        <v>34</v>
      </c>
      <c r="L178" s="10" t="s">
        <v>35</v>
      </c>
      <c r="M178" s="13">
        <v>316.33999999999997</v>
      </c>
      <c r="N178" s="37">
        <v>45831</v>
      </c>
      <c r="O178" s="8">
        <v>0</v>
      </c>
      <c r="P178" s="12">
        <f t="shared" si="6"/>
        <v>4</v>
      </c>
      <c r="Q178" s="10" t="s">
        <v>28</v>
      </c>
      <c r="R178" s="8">
        <f t="shared" si="7"/>
        <v>5</v>
      </c>
      <c r="S178" s="10" t="str">
        <f t="shared" si="8"/>
        <v>Achieved</v>
      </c>
    </row>
    <row r="179" spans="1:19" x14ac:dyDescent="0.45">
      <c r="A179" s="9" t="s">
        <v>516</v>
      </c>
      <c r="B179" s="8" t="s">
        <v>628</v>
      </c>
      <c r="C179" s="10" t="s">
        <v>382</v>
      </c>
      <c r="D179" s="8" t="str" cm="1">
        <f t="array" ref="D179">_xlfn.IFS(
  OR(C179="AR", C179="VK", C179="MS", C179="PT", C179="MM", C179="PP"), "CENTRAL",
  OR(C179="SS", C179="GC", C179="SM", C179="AY", C179="AG"), "NORTH",
  OR(C179="DP", C179="PG", C179="KD", C179="DS", C179="SP"), "WEST-I",
  OR(C179="MP", C179="SK", C179="NA", C179="OD"), "WEST-II",
  OR(C179="ND", C179="AM", C179="JK"), "EAST",
  TRUE, "UNKNOWN"
)</f>
        <v>NORTH</v>
      </c>
      <c r="E179" s="10" t="s">
        <v>629</v>
      </c>
      <c r="F179" s="8" t="s">
        <v>23</v>
      </c>
      <c r="G179" s="8" t="s">
        <v>32</v>
      </c>
      <c r="H179" s="8" t="s">
        <v>630</v>
      </c>
      <c r="I179" s="37">
        <v>45831</v>
      </c>
      <c r="J179" s="37">
        <v>45831</v>
      </c>
      <c r="K179" s="10" t="s">
        <v>50</v>
      </c>
      <c r="L179" s="10" t="s">
        <v>387</v>
      </c>
      <c r="M179" s="13">
        <v>168.93</v>
      </c>
      <c r="O179" s="8">
        <v>0</v>
      </c>
      <c r="P179" s="12">
        <f t="shared" si="6"/>
        <v>0</v>
      </c>
      <c r="Q179" s="10" t="s">
        <v>28</v>
      </c>
      <c r="R179" s="8">
        <f t="shared" si="7"/>
        <v>5</v>
      </c>
      <c r="S179" s="10" t="str">
        <f t="shared" si="8"/>
        <v>Achieved</v>
      </c>
    </row>
    <row r="180" spans="1:19" x14ac:dyDescent="0.45">
      <c r="A180" s="9" t="s">
        <v>516</v>
      </c>
      <c r="B180" s="8" t="s">
        <v>631</v>
      </c>
      <c r="C180" s="10" t="s">
        <v>633</v>
      </c>
      <c r="D180" s="8" t="str" cm="1">
        <f t="array" ref="D180">_xlfn.IFS(
  OR(C180="AR", C180="VK", C180="MS", C180="PT", C180="MM", C180="PP"), "CENTRAL",
  OR(C180="SS", C180="GC", C180="SM", C180="AY", C180="AG"), "NORTH",
  OR(C180="DP", C180="PG", C180="KD", C180="DS", C180="SP"), "WEST-I",
  OR(C180="MP", C180="SK", C180="NA", C180="OD"), "WEST-II",
  OR(C180="ND", C180="AM", C180="JK"), "EAST",
  TRUE, "UNKNOWN"
)</f>
        <v>WEST-I</v>
      </c>
      <c r="E180" s="10" t="s">
        <v>632</v>
      </c>
      <c r="F180" s="8" t="s">
        <v>634</v>
      </c>
      <c r="G180" s="8" t="s">
        <v>635</v>
      </c>
      <c r="H180" s="8" t="s">
        <v>636</v>
      </c>
      <c r="I180" s="37">
        <v>45749</v>
      </c>
      <c r="J180" s="37">
        <v>45749</v>
      </c>
      <c r="K180" s="10" t="s">
        <v>186</v>
      </c>
      <c r="L180" s="10" t="s">
        <v>47</v>
      </c>
      <c r="M180" s="13">
        <v>1348.5</v>
      </c>
      <c r="O180" s="8">
        <v>0</v>
      </c>
      <c r="P180" s="12">
        <f t="shared" si="6"/>
        <v>0</v>
      </c>
      <c r="Q180" s="10" t="s">
        <v>28</v>
      </c>
      <c r="R180" s="8">
        <f t="shared" si="7"/>
        <v>5</v>
      </c>
      <c r="S180" s="10" t="str">
        <f t="shared" si="8"/>
        <v>Achieved</v>
      </c>
    </row>
    <row r="181" spans="1:19" x14ac:dyDescent="0.45">
      <c r="A181" s="9" t="s">
        <v>516</v>
      </c>
      <c r="B181" s="8" t="s">
        <v>637</v>
      </c>
      <c r="C181" s="10" t="s">
        <v>382</v>
      </c>
      <c r="D181" s="8" t="str" cm="1">
        <f t="array" ref="D181">_xlfn.IFS(
  OR(C181="AR", C181="VK", C181="MS", C181="PT", C181="MM", C181="PP"), "CENTRAL",
  OR(C181="SS", C181="GC", C181="SM", C181="AY", C181="AG"), "NORTH",
  OR(C181="DP", C181="PG", C181="KD", C181="DS", C181="SP"), "WEST-I",
  OR(C181="MP", C181="SK", C181="NA", C181="OD"), "WEST-II",
  OR(C181="ND", C181="AM", C181="JK"), "EAST",
  TRUE, "UNKNOWN"
)</f>
        <v>NORTH</v>
      </c>
      <c r="E181" s="10" t="s">
        <v>638</v>
      </c>
      <c r="F181" s="8" t="s">
        <v>121</v>
      </c>
      <c r="G181" s="8" t="s">
        <v>639</v>
      </c>
      <c r="H181" s="8" t="s">
        <v>640</v>
      </c>
      <c r="I181" s="37">
        <v>45828</v>
      </c>
      <c r="J181" s="37">
        <v>45834</v>
      </c>
      <c r="K181" s="10" t="s">
        <v>49</v>
      </c>
      <c r="L181" s="10" t="s">
        <v>50</v>
      </c>
      <c r="M181" s="13">
        <v>562.23</v>
      </c>
      <c r="O181" s="8">
        <v>0</v>
      </c>
      <c r="P181" s="12">
        <f t="shared" si="6"/>
        <v>6</v>
      </c>
      <c r="Q181" s="10" t="s">
        <v>28</v>
      </c>
      <c r="R181" s="8">
        <f t="shared" si="7"/>
        <v>5</v>
      </c>
      <c r="S181" s="10" t="str">
        <f t="shared" si="8"/>
        <v>Not Achieved</v>
      </c>
    </row>
    <row r="182" spans="1:19" x14ac:dyDescent="0.45">
      <c r="A182" s="9" t="s">
        <v>516</v>
      </c>
      <c r="B182" s="8" t="s">
        <v>641</v>
      </c>
      <c r="C182" s="10" t="s">
        <v>382</v>
      </c>
      <c r="D182" s="8" t="str" cm="1">
        <f t="array" ref="D182">_xlfn.IFS(
  OR(C182="AR", C182="VK", C182="MS", C182="PT", C182="MM", C182="PP"), "CENTRAL",
  OR(C182="SS", C182="GC", C182="SM", C182="AY", C182="AG"), "NORTH",
  OR(C182="DP", C182="PG", C182="KD", C182="DS", C182="SP"), "WEST-I",
  OR(C182="MP", C182="SK", C182="NA", C182="OD"), "WEST-II",
  OR(C182="ND", C182="AM", C182="JK"), "EAST",
  TRUE, "UNKNOWN"
)</f>
        <v>NORTH</v>
      </c>
      <c r="E182" s="10" t="s">
        <v>642</v>
      </c>
      <c r="F182" s="8" t="s">
        <v>643</v>
      </c>
      <c r="G182" s="8" t="s">
        <v>644</v>
      </c>
      <c r="H182" s="8" t="s">
        <v>645</v>
      </c>
      <c r="I182" s="37">
        <v>45828</v>
      </c>
      <c r="J182" s="37">
        <v>45833</v>
      </c>
      <c r="K182" s="10" t="s">
        <v>56</v>
      </c>
      <c r="L182" s="10" t="s">
        <v>50</v>
      </c>
      <c r="M182" s="13">
        <v>165.74</v>
      </c>
      <c r="O182" s="8">
        <v>0</v>
      </c>
      <c r="P182" s="12">
        <f t="shared" si="6"/>
        <v>5</v>
      </c>
      <c r="Q182" s="10" t="s">
        <v>28</v>
      </c>
      <c r="R182" s="8">
        <f t="shared" si="7"/>
        <v>5</v>
      </c>
      <c r="S182" s="10" t="str">
        <f t="shared" si="8"/>
        <v>Achieved</v>
      </c>
    </row>
    <row r="183" spans="1:19" x14ac:dyDescent="0.45">
      <c r="A183" s="9" t="s">
        <v>516</v>
      </c>
      <c r="B183" s="8" t="s">
        <v>646</v>
      </c>
      <c r="C183" s="10" t="s">
        <v>21</v>
      </c>
      <c r="D183" s="8" t="str" cm="1">
        <f t="array" ref="D183">_xlfn.IFS(
  OR(C183="AR", C183="VK", C183="MS", C183="PT", C183="MM", C183="PP"), "CENTRAL",
  OR(C183="SS", C183="GC", C183="SM", C183="AY", C183="AG"), "NORTH",
  OR(C183="DP", C183="PG", C183="KD", C183="DS", C183="SP"), "WEST-I",
  OR(C183="MP", C183="SK", C183="NA", C183="OD"), "WEST-II",
  OR(C183="ND", C183="AM", C183="JK"), "EAST",
  TRUE, "UNKNOWN"
)</f>
        <v>NORTH</v>
      </c>
      <c r="E183" s="10" t="s">
        <v>289</v>
      </c>
      <c r="F183" s="8" t="s">
        <v>290</v>
      </c>
      <c r="G183" s="8" t="s">
        <v>647</v>
      </c>
      <c r="H183" s="8" t="s">
        <v>648</v>
      </c>
      <c r="I183" s="37">
        <v>45831</v>
      </c>
      <c r="J183" s="37">
        <v>45833</v>
      </c>
      <c r="K183" s="10" t="s">
        <v>81</v>
      </c>
      <c r="L183" s="10" t="s">
        <v>27</v>
      </c>
      <c r="M183" s="13">
        <v>672.1</v>
      </c>
      <c r="N183" s="37">
        <v>45833</v>
      </c>
      <c r="O183" s="8">
        <v>0</v>
      </c>
      <c r="P183" s="12">
        <f t="shared" si="6"/>
        <v>2</v>
      </c>
      <c r="Q183" s="10" t="s">
        <v>28</v>
      </c>
      <c r="R183" s="8">
        <f t="shared" si="7"/>
        <v>5</v>
      </c>
      <c r="S183" s="10" t="str">
        <f t="shared" si="8"/>
        <v>Achieved</v>
      </c>
    </row>
    <row r="184" spans="1:19" x14ac:dyDescent="0.45">
      <c r="A184" s="9" t="s">
        <v>516</v>
      </c>
      <c r="B184" s="8" t="s">
        <v>651</v>
      </c>
      <c r="C184" s="10" t="s">
        <v>99</v>
      </c>
      <c r="D184" s="8" t="str" cm="1">
        <f t="array" ref="D184">_xlfn.IFS(
  OR(C184="AR", C184="VK", C184="MS", C184="PT", C184="MM", C184="PP"), "CENTRAL",
  OR(C184="SS", C184="GC", C184="SM", C184="AY", C184="AG"), "NORTH",
  OR(C184="DP", C184="PG", C184="KD", C184="DS", C184="SP"), "WEST-I",
  OR(C184="MP", C184="SK", C184="NA", C184="OD"), "WEST-II",
  OR(C184="ND", C184="AM", C184="JK"), "EAST",
  TRUE, "UNKNOWN"
)</f>
        <v>EAST</v>
      </c>
      <c r="E184" s="10" t="s">
        <v>408</v>
      </c>
      <c r="F184" s="8" t="s">
        <v>116</v>
      </c>
      <c r="G184" s="8" t="s">
        <v>652</v>
      </c>
      <c r="H184" s="8" t="s">
        <v>653</v>
      </c>
      <c r="I184" s="37">
        <v>45831</v>
      </c>
      <c r="J184" s="37">
        <v>45835</v>
      </c>
      <c r="K184" s="8" t="s">
        <v>34</v>
      </c>
      <c r="L184" s="8" t="s">
        <v>35</v>
      </c>
      <c r="M184" s="13">
        <v>648.75</v>
      </c>
      <c r="N184" s="37">
        <v>45835</v>
      </c>
      <c r="O184" s="8">
        <v>0</v>
      </c>
      <c r="P184" s="12">
        <f t="shared" si="6"/>
        <v>4</v>
      </c>
      <c r="Q184" s="8" t="s">
        <v>28</v>
      </c>
      <c r="R184" s="8">
        <f t="shared" si="7"/>
        <v>5</v>
      </c>
      <c r="S184" s="8" t="str">
        <f t="shared" si="8"/>
        <v>Achieved</v>
      </c>
    </row>
    <row r="185" spans="1:19" x14ac:dyDescent="0.45">
      <c r="A185" s="9" t="s">
        <v>516</v>
      </c>
      <c r="B185" s="8" t="s">
        <v>654</v>
      </c>
      <c r="C185" s="10" t="s">
        <v>65</v>
      </c>
      <c r="D185" s="8" t="str" cm="1">
        <f t="array" ref="D185">_xlfn.IFS(
  OR(C185="AR", C185="VK", C185="MS", C185="PT", C185="MM", C185="PP"), "CENTRAL",
  OR(C185="SS", C185="GC", C185="SM", C185="AY", C185="AG"), "NORTH",
  OR(C185="DP", C185="PG", C185="KD", C185="DS", C185="SP"), "WEST-I",
  OR(C185="MP", C185="SK", C185="NA", C185="OD"), "WEST-II",
  OR(C185="ND", C185="AM", C185="JK"), "EAST",
  TRUE, "UNKNOWN"
)</f>
        <v>CENTRAL</v>
      </c>
      <c r="E185" s="10" t="s">
        <v>655</v>
      </c>
      <c r="F185" s="8" t="s">
        <v>121</v>
      </c>
      <c r="G185" s="8" t="s">
        <v>434</v>
      </c>
      <c r="H185" s="8" t="s">
        <v>656</v>
      </c>
      <c r="I185" s="37">
        <v>45834</v>
      </c>
      <c r="J185" s="37">
        <v>45835</v>
      </c>
      <c r="K185" s="10" t="s">
        <v>186</v>
      </c>
      <c r="L185" s="10" t="s">
        <v>47</v>
      </c>
      <c r="M185" s="13">
        <v>167.43</v>
      </c>
      <c r="O185" s="8">
        <v>0</v>
      </c>
      <c r="P185" s="12">
        <f t="shared" si="6"/>
        <v>1</v>
      </c>
      <c r="Q185" s="10" t="s">
        <v>28</v>
      </c>
      <c r="R185" s="8">
        <f t="shared" si="7"/>
        <v>5</v>
      </c>
      <c r="S185" s="10" t="str">
        <f t="shared" si="8"/>
        <v>Achieved</v>
      </c>
    </row>
    <row r="186" spans="1:19" x14ac:dyDescent="0.45">
      <c r="A186" s="9" t="s">
        <v>516</v>
      </c>
      <c r="B186" s="8" t="s">
        <v>657</v>
      </c>
      <c r="C186" s="10" t="s">
        <v>136</v>
      </c>
      <c r="D186" s="8" t="str" cm="1">
        <f t="array" ref="D186">_xlfn.IFS(
  OR(C186="AR", C186="VK", C186="MS", C186="PT", C186="MM", C186="PP"), "CENTRAL",
  OR(C186="SS", C186="GC", C186="SM", C186="AY", C186="AG"), "NORTH",
  OR(C186="DP", C186="PG", C186="KD", C186="DS", C186="SP"), "WEST-I",
  OR(C186="MP", C186="SK", C186="NA", C186="OD"), "WEST-II",
  OR(C186="ND", C186="AM", C186="JK"), "EAST",
  TRUE, "UNKNOWN"
)</f>
        <v>WEST-II</v>
      </c>
      <c r="E186" s="10" t="s">
        <v>658</v>
      </c>
      <c r="F186" s="8" t="s">
        <v>38</v>
      </c>
      <c r="G186" s="8" t="s">
        <v>439</v>
      </c>
      <c r="H186" s="8" t="s">
        <v>257</v>
      </c>
      <c r="I186" s="37">
        <v>45831</v>
      </c>
      <c r="J186" s="37">
        <v>45835</v>
      </c>
      <c r="K186" s="10" t="s">
        <v>41</v>
      </c>
      <c r="L186" s="10" t="s">
        <v>27</v>
      </c>
      <c r="M186" s="13">
        <v>1235.8699999999999</v>
      </c>
      <c r="N186" s="37">
        <v>45835</v>
      </c>
      <c r="O186" s="8">
        <v>0</v>
      </c>
      <c r="P186" s="12">
        <f t="shared" si="6"/>
        <v>4</v>
      </c>
      <c r="Q186" s="10" t="s">
        <v>28</v>
      </c>
      <c r="R186" s="8">
        <f t="shared" si="7"/>
        <v>5</v>
      </c>
      <c r="S186" s="10" t="str">
        <f t="shared" si="8"/>
        <v>Achieved</v>
      </c>
    </row>
    <row r="187" spans="1:19" x14ac:dyDescent="0.45">
      <c r="A187" s="9" t="s">
        <v>516</v>
      </c>
      <c r="B187" s="8" t="s">
        <v>659</v>
      </c>
      <c r="C187" s="10" t="s">
        <v>633</v>
      </c>
      <c r="D187" s="8" t="str" cm="1">
        <f t="array" ref="D187">_xlfn.IFS(
  OR(C187="AR", C187="VK", C187="MS", C187="PT", C187="MM", C187="PP"), "CENTRAL",
  OR(C187="SS", C187="GC", C187="SM", C187="AY", C187="AG"), "NORTH",
  OR(C187="DP", C187="PG", C187="KD", C187="DS", C187="SP"), "WEST-I",
  OR(C187="MP", C187="SK", C187="NA", C187="OD"), "WEST-II",
  OR(C187="ND", C187="AM", C187="JK"), "EAST",
  TRUE, "UNKNOWN"
)</f>
        <v>WEST-I</v>
      </c>
      <c r="E187" s="10" t="s">
        <v>660</v>
      </c>
      <c r="F187" s="8" t="s">
        <v>661</v>
      </c>
      <c r="G187" s="8" t="s">
        <v>32</v>
      </c>
      <c r="H187" s="8" t="s">
        <v>662</v>
      </c>
      <c r="I187" s="37">
        <v>45833</v>
      </c>
      <c r="J187" s="37">
        <v>45835</v>
      </c>
      <c r="K187" s="10" t="s">
        <v>175</v>
      </c>
      <c r="L187" s="10" t="s">
        <v>47</v>
      </c>
      <c r="M187" s="13">
        <v>444.5</v>
      </c>
      <c r="N187" s="37">
        <v>45835</v>
      </c>
      <c r="O187" s="8">
        <v>0</v>
      </c>
      <c r="P187" s="12">
        <f t="shared" si="6"/>
        <v>2</v>
      </c>
      <c r="Q187" s="10" t="s">
        <v>28</v>
      </c>
      <c r="R187" s="8">
        <f t="shared" si="7"/>
        <v>5</v>
      </c>
      <c r="S187" s="10" t="str">
        <f t="shared" si="8"/>
        <v>Achieved</v>
      </c>
    </row>
    <row r="188" spans="1:19" x14ac:dyDescent="0.45">
      <c r="A188" s="9" t="s">
        <v>516</v>
      </c>
      <c r="B188" s="8" t="s">
        <v>659</v>
      </c>
      <c r="C188" s="10" t="s">
        <v>633</v>
      </c>
      <c r="D188" s="8" t="str" cm="1">
        <f t="array" ref="D188">_xlfn.IFS(
  OR(C188="AR", C188="VK", C188="MS", C188="PT", C188="MM", C188="PP"), "CENTRAL",
  OR(C188="SS", C188="GC", C188="SM", C188="AY", C188="AG"), "NORTH",
  OR(C188="DP", C188="PG", C188="KD", C188="DS", C188="SP"), "WEST-I",
  OR(C188="MP", C188="SK", C188="NA", C188="OD"), "WEST-II",
  OR(C188="ND", C188="AM", C188="JK"), "EAST",
  TRUE, "UNKNOWN"
)</f>
        <v>WEST-I</v>
      </c>
      <c r="E188" s="10" t="s">
        <v>660</v>
      </c>
      <c r="F188" s="8" t="s">
        <v>663</v>
      </c>
      <c r="G188" s="8" t="s">
        <v>32</v>
      </c>
      <c r="H188" s="8" t="s">
        <v>662</v>
      </c>
      <c r="I188" s="37">
        <v>45833</v>
      </c>
      <c r="J188" s="37">
        <v>45835</v>
      </c>
      <c r="K188" s="10" t="s">
        <v>175</v>
      </c>
      <c r="L188" s="10" t="s">
        <v>47</v>
      </c>
      <c r="M188" s="13">
        <v>648.9</v>
      </c>
      <c r="N188" s="37">
        <v>45835</v>
      </c>
      <c r="O188" s="8">
        <v>0</v>
      </c>
      <c r="P188" s="12">
        <f t="shared" si="6"/>
        <v>2</v>
      </c>
      <c r="Q188" s="10" t="s">
        <v>28</v>
      </c>
      <c r="R188" s="8">
        <f t="shared" si="7"/>
        <v>5</v>
      </c>
      <c r="S188" s="10" t="str">
        <f t="shared" si="8"/>
        <v>Achieved</v>
      </c>
    </row>
    <row r="189" spans="1:19" x14ac:dyDescent="0.45">
      <c r="A189" s="9" t="s">
        <v>516</v>
      </c>
      <c r="B189" s="8" t="s">
        <v>659</v>
      </c>
      <c r="C189" s="10" t="s">
        <v>633</v>
      </c>
      <c r="D189" s="8" t="str" cm="1">
        <f t="array" ref="D189">_xlfn.IFS(
  OR(C189="AR", C189="VK", C189="MS", C189="PT", C189="MM", C189="PP"), "CENTRAL",
  OR(C189="SS", C189="GC", C189="SM", C189="AY", C189="AG"), "NORTH",
  OR(C189="DP", C189="PG", C189="KD", C189="DS", C189="SP"), "WEST-I",
  OR(C189="MP", C189="SK", C189="NA", C189="OD"), "WEST-II",
  OR(C189="ND", C189="AM", C189="JK"), "EAST",
  TRUE, "UNKNOWN"
)</f>
        <v>WEST-I</v>
      </c>
      <c r="E189" s="10" t="s">
        <v>660</v>
      </c>
      <c r="F189" s="8" t="s">
        <v>664</v>
      </c>
      <c r="G189" s="8" t="s">
        <v>32</v>
      </c>
      <c r="H189" s="8" t="s">
        <v>662</v>
      </c>
      <c r="I189" s="37">
        <v>45833</v>
      </c>
      <c r="J189" s="37">
        <v>45837</v>
      </c>
      <c r="K189" s="10" t="s">
        <v>175</v>
      </c>
      <c r="L189" s="10" t="s">
        <v>47</v>
      </c>
      <c r="M189" s="13">
        <v>233.91</v>
      </c>
      <c r="N189" s="37">
        <v>45835</v>
      </c>
      <c r="O189" s="8">
        <v>0</v>
      </c>
      <c r="P189" s="12">
        <f t="shared" si="6"/>
        <v>4</v>
      </c>
      <c r="Q189" s="10" t="s">
        <v>28</v>
      </c>
      <c r="R189" s="8">
        <f t="shared" si="7"/>
        <v>5</v>
      </c>
      <c r="S189" s="10" t="str">
        <f t="shared" si="8"/>
        <v>Achieved</v>
      </c>
    </row>
    <row r="190" spans="1:19" x14ac:dyDescent="0.45">
      <c r="A190" s="9" t="s">
        <v>516</v>
      </c>
      <c r="B190" s="8" t="s">
        <v>665</v>
      </c>
      <c r="C190" s="10" t="s">
        <v>21</v>
      </c>
      <c r="D190" s="8" t="str" cm="1">
        <f t="array" ref="D190">_xlfn.IFS(
  OR(C190="AR", C190="VK", C190="MS", C190="PT", C190="MM", C190="PP"), "CENTRAL",
  OR(C190="SS", C190="GC", C190="SM", C190="AY", C190="AG"), "NORTH",
  OR(C190="DP", C190="PG", C190="KD", C190="DS", C190="SP"), "WEST-I",
  OR(C190="MP", C190="SK", C190="NA", C190="OD"), "WEST-II",
  OR(C190="ND", C190="AM", C190="JK"), "EAST",
  TRUE, "UNKNOWN"
)</f>
        <v>NORTH</v>
      </c>
      <c r="E190" s="10" t="s">
        <v>666</v>
      </c>
      <c r="F190" s="8" t="s">
        <v>2005</v>
      </c>
      <c r="G190" s="8" t="s">
        <v>667</v>
      </c>
      <c r="H190" s="8" t="s">
        <v>668</v>
      </c>
      <c r="I190" s="37">
        <v>45824</v>
      </c>
      <c r="J190" s="37">
        <v>45838</v>
      </c>
      <c r="K190" s="10" t="s">
        <v>26</v>
      </c>
      <c r="L190" s="10" t="s">
        <v>27</v>
      </c>
      <c r="M190" s="13">
        <v>2544.4299999999998</v>
      </c>
      <c r="N190" s="37">
        <v>45838</v>
      </c>
      <c r="O190" s="8">
        <v>0</v>
      </c>
      <c r="P190" s="12">
        <f t="shared" si="6"/>
        <v>14</v>
      </c>
      <c r="Q190" s="10" t="s">
        <v>28</v>
      </c>
      <c r="R190" s="8">
        <f t="shared" si="7"/>
        <v>5</v>
      </c>
      <c r="S190" s="10" t="str">
        <f t="shared" si="8"/>
        <v>Not Achieved</v>
      </c>
    </row>
    <row r="191" spans="1:19" x14ac:dyDescent="0.45">
      <c r="A191" s="9" t="s">
        <v>516</v>
      </c>
      <c r="B191" s="8" t="s">
        <v>669</v>
      </c>
      <c r="C191" s="10" t="s">
        <v>21</v>
      </c>
      <c r="D191" s="8" t="str" cm="1">
        <f t="array" ref="D191">_xlfn.IFS(
  OR(C191="AR", C191="VK", C191="MS", C191="PT", C191="MM", C191="PP"), "CENTRAL",
  OR(C191="SS", C191="GC", C191="SM", C191="AY", C191="AG"), "NORTH",
  OR(C191="DP", C191="PG", C191="KD", C191="DS", C191="SP"), "WEST-I",
  OR(C191="MP", C191="SK", C191="NA", C191="OD"), "WEST-II",
  OR(C191="ND", C191="AM", C191="JK"), "EAST",
  TRUE, "UNKNOWN"
)</f>
        <v>NORTH</v>
      </c>
      <c r="E191" s="10" t="s">
        <v>670</v>
      </c>
      <c r="F191" s="8" t="s">
        <v>671</v>
      </c>
      <c r="G191" s="8" t="s">
        <v>213</v>
      </c>
      <c r="H191" s="8" t="s">
        <v>672</v>
      </c>
      <c r="I191" s="37">
        <v>45832</v>
      </c>
      <c r="J191" s="37">
        <v>45838</v>
      </c>
      <c r="K191" s="10" t="s">
        <v>441</v>
      </c>
      <c r="L191" s="10" t="s">
        <v>27</v>
      </c>
      <c r="M191" s="13">
        <v>168.74</v>
      </c>
      <c r="N191" s="37">
        <v>45838</v>
      </c>
      <c r="O191" s="8">
        <v>0</v>
      </c>
      <c r="P191" s="12">
        <f t="shared" si="6"/>
        <v>6</v>
      </c>
      <c r="Q191" s="10" t="s">
        <v>28</v>
      </c>
      <c r="R191" s="8">
        <f t="shared" si="7"/>
        <v>5</v>
      </c>
      <c r="S191" s="10" t="str">
        <f t="shared" si="8"/>
        <v>Not Achieved</v>
      </c>
    </row>
    <row r="192" spans="1:19" x14ac:dyDescent="0.45">
      <c r="A192" s="9" t="s">
        <v>516</v>
      </c>
      <c r="B192" s="8" t="s">
        <v>669</v>
      </c>
      <c r="C192" s="10" t="s">
        <v>21</v>
      </c>
      <c r="D192" s="8" t="str" cm="1">
        <f t="array" ref="D192">_xlfn.IFS(
  OR(C192="AR", C192="VK", C192="MS", C192="PT", C192="MM", C192="PP"), "CENTRAL",
  OR(C192="SS", C192="GC", C192="SM", C192="AY", C192="AG"), "NORTH",
  OR(C192="DP", C192="PG", C192="KD", C192="DS", C192="SP"), "WEST-I",
  OR(C192="MP", C192="SK", C192="NA", C192="OD"), "WEST-II",
  OR(C192="ND", C192="AM", C192="JK"), "EAST",
  TRUE, "UNKNOWN"
)</f>
        <v>NORTH</v>
      </c>
      <c r="E192" s="10" t="s">
        <v>670</v>
      </c>
      <c r="F192" s="8" t="s">
        <v>673</v>
      </c>
      <c r="G192" s="8" t="s">
        <v>213</v>
      </c>
      <c r="H192" s="8" t="s">
        <v>672</v>
      </c>
      <c r="I192" s="37">
        <v>45832</v>
      </c>
      <c r="J192" s="37">
        <v>45838</v>
      </c>
      <c r="K192" s="10" t="s">
        <v>441</v>
      </c>
      <c r="L192" s="10" t="s">
        <v>27</v>
      </c>
      <c r="M192" s="13">
        <v>127.03</v>
      </c>
      <c r="N192" s="37">
        <v>45838</v>
      </c>
      <c r="O192" s="8">
        <v>0</v>
      </c>
      <c r="P192" s="12">
        <f t="shared" si="6"/>
        <v>6</v>
      </c>
      <c r="Q192" s="10" t="s">
        <v>28</v>
      </c>
      <c r="R192" s="8">
        <f t="shared" si="7"/>
        <v>5</v>
      </c>
      <c r="S192" s="10" t="str">
        <f t="shared" si="8"/>
        <v>Not Achieved</v>
      </c>
    </row>
    <row r="193" spans="1:19" x14ac:dyDescent="0.45">
      <c r="A193" s="9" t="s">
        <v>516</v>
      </c>
      <c r="B193" s="8" t="s">
        <v>669</v>
      </c>
      <c r="C193" s="10" t="s">
        <v>21</v>
      </c>
      <c r="D193" s="8" t="str" cm="1">
        <f t="array" ref="D193">_xlfn.IFS(
  OR(C193="AR", C193="VK", C193="MS", C193="PT", C193="MM", C193="PP"), "CENTRAL",
  OR(C193="SS", C193="GC", C193="SM", C193="AY", C193="AG"), "NORTH",
  OR(C193="DP", C193="PG", C193="KD", C193="DS", C193="SP"), "WEST-I",
  OR(C193="MP", C193="SK", C193="NA", C193="OD"), "WEST-II",
  OR(C193="ND", C193="AM", C193="JK"), "EAST",
  TRUE, "UNKNOWN"
)</f>
        <v>NORTH</v>
      </c>
      <c r="E193" s="10" t="s">
        <v>670</v>
      </c>
      <c r="F193" s="8" t="s">
        <v>674</v>
      </c>
      <c r="G193" s="8" t="s">
        <v>213</v>
      </c>
      <c r="H193" s="8" t="s">
        <v>672</v>
      </c>
      <c r="I193" s="37">
        <v>45832</v>
      </c>
      <c r="J193" s="37">
        <v>45838</v>
      </c>
      <c r="K193" s="10" t="s">
        <v>441</v>
      </c>
      <c r="L193" s="10" t="s">
        <v>27</v>
      </c>
      <c r="M193" s="13">
        <v>117.66</v>
      </c>
      <c r="N193" s="37">
        <v>45838</v>
      </c>
      <c r="O193" s="8">
        <v>0</v>
      </c>
      <c r="P193" s="12">
        <f t="shared" si="6"/>
        <v>6</v>
      </c>
      <c r="Q193" s="10" t="s">
        <v>28</v>
      </c>
      <c r="R193" s="8">
        <f t="shared" si="7"/>
        <v>5</v>
      </c>
      <c r="S193" s="10" t="str">
        <f t="shared" si="8"/>
        <v>Not Achieved</v>
      </c>
    </row>
    <row r="194" spans="1:19" x14ac:dyDescent="0.45">
      <c r="A194" s="9" t="s">
        <v>676</v>
      </c>
      <c r="B194" s="8" t="s">
        <v>675</v>
      </c>
      <c r="C194" s="10" t="s">
        <v>221</v>
      </c>
      <c r="D194" s="8" t="str" cm="1">
        <f t="array" ref="D194">_xlfn.IFS(
  OR(C194="AR", C194="VK", C194="MS", C194="PT", C194="MM", C194="PP"), "CENTRAL",
  OR(C194="SS", C194="GC", C194="SM", C194="AY", C194="AG"), "NORTH",
  OR(C194="DP", C194="PG", C194="KD", C194="DS", C194="SP"), "WEST-I",
  OR(C194="MP", C194="SK", C194="NA", C194="OD"), "WEST-II",
  OR(C194="ND", C194="AM", C194="JK"), "EAST",
  TRUE, "UNKNOWN"
)</f>
        <v>EAST</v>
      </c>
      <c r="E194" s="10" t="s">
        <v>677</v>
      </c>
      <c r="F194" s="8" t="s">
        <v>678</v>
      </c>
      <c r="G194" s="8" t="s">
        <v>679</v>
      </c>
      <c r="H194" s="8" t="s">
        <v>680</v>
      </c>
      <c r="I194" s="37">
        <v>45833</v>
      </c>
      <c r="J194" s="37">
        <v>45839</v>
      </c>
      <c r="K194" s="10" t="s">
        <v>70</v>
      </c>
      <c r="L194" s="10" t="s">
        <v>35</v>
      </c>
      <c r="M194" s="13">
        <v>814.92</v>
      </c>
      <c r="N194" s="37">
        <v>45839</v>
      </c>
      <c r="O194" s="8">
        <v>0</v>
      </c>
      <c r="P194" s="12">
        <f t="shared" ref="P194:P260" si="9">SUM(J194-I194)</f>
        <v>6</v>
      </c>
      <c r="Q194" s="10" t="s">
        <v>28</v>
      </c>
      <c r="R194" s="8">
        <f t="shared" ref="R194:R257" si="10">IF(Q194="A", 3, IF(Q194="B", 5, IF(Q194="C", 7, IF(Q194="D", 10, ""))))</f>
        <v>5</v>
      </c>
      <c r="S194" s="10" t="str">
        <f t="shared" ref="S194:S257" si="11">IF(R194&gt;=P194, "Achieved", "Not Achieved")</f>
        <v>Not Achieved</v>
      </c>
    </row>
    <row r="195" spans="1:19" x14ac:dyDescent="0.45">
      <c r="A195" s="9" t="s">
        <v>676</v>
      </c>
      <c r="B195" s="8" t="s">
        <v>684</v>
      </c>
      <c r="C195" s="10" t="s">
        <v>108</v>
      </c>
      <c r="D195" s="8" t="str" cm="1">
        <f t="array" ref="D195">_xlfn.IFS(
  OR(C195="AR", C195="VK", C195="MS", C195="PT", C195="MM", C195="PP"), "CENTRAL",
  OR(C195="SS", C195="GC", C195="SM", C195="AY", C195="AG"), "NORTH",
  OR(C195="DP", C195="PG", C195="KD", C195="DS", C195="SP"), "WEST-I",
  OR(C195="MP", C195="SK", C195="NA", C195="OD"), "WEST-II",
  OR(C195="ND", C195="AM", C195="JK"), "EAST",
  TRUE, "UNKNOWN"
)</f>
        <v>EAST</v>
      </c>
      <c r="E195" s="10" t="s">
        <v>685</v>
      </c>
      <c r="F195" s="8" t="s">
        <v>686</v>
      </c>
      <c r="G195" s="8" t="s">
        <v>32</v>
      </c>
      <c r="H195" s="8" t="s">
        <v>687</v>
      </c>
      <c r="I195" s="37">
        <v>45838</v>
      </c>
      <c r="J195" s="37">
        <v>45841</v>
      </c>
      <c r="K195" s="10" t="s">
        <v>112</v>
      </c>
      <c r="L195" s="10" t="s">
        <v>35</v>
      </c>
      <c r="M195" s="13">
        <v>205.41</v>
      </c>
      <c r="N195" s="37">
        <v>45841</v>
      </c>
      <c r="O195" s="8">
        <v>0</v>
      </c>
      <c r="P195" s="12">
        <f t="shared" si="9"/>
        <v>3</v>
      </c>
      <c r="Q195" s="10" t="s">
        <v>28</v>
      </c>
      <c r="R195" s="8">
        <f t="shared" si="10"/>
        <v>5</v>
      </c>
      <c r="S195" s="10" t="str">
        <f t="shared" si="11"/>
        <v>Achieved</v>
      </c>
    </row>
    <row r="196" spans="1:19" x14ac:dyDescent="0.45">
      <c r="A196" s="9" t="s">
        <v>676</v>
      </c>
      <c r="B196" s="8" t="s">
        <v>688</v>
      </c>
      <c r="C196" s="10" t="s">
        <v>633</v>
      </c>
      <c r="D196" s="8" t="str" cm="1">
        <f t="array" ref="D196">_xlfn.IFS(
  OR(C196="AR", C196="VK", C196="MS", C196="PT", C196="MM", C196="PP"), "CENTRAL",
  OR(C196="SS", C196="GC", C196="SM", C196="AY", C196="AG"), "NORTH",
  OR(C196="DP", C196="PG", C196="KD", C196="DS", C196="SP"), "WEST-I",
  OR(C196="MP", C196="SK", C196="NA", C196="OD"), "WEST-II",
  OR(C196="ND", C196="AM", C196="JK"), "EAST",
  TRUE, "UNKNOWN"
)</f>
        <v>WEST-I</v>
      </c>
      <c r="E196" s="10" t="s">
        <v>689</v>
      </c>
      <c r="F196" s="8" t="s">
        <v>690</v>
      </c>
      <c r="G196" s="8" t="s">
        <v>679</v>
      </c>
      <c r="H196" s="8" t="s">
        <v>691</v>
      </c>
      <c r="I196" s="37">
        <v>45832</v>
      </c>
      <c r="J196" s="37">
        <v>45841</v>
      </c>
      <c r="K196" s="10" t="s">
        <v>26</v>
      </c>
      <c r="L196" s="10" t="s">
        <v>47</v>
      </c>
      <c r="M196" s="13">
        <v>4473.42</v>
      </c>
      <c r="O196" s="8">
        <v>0</v>
      </c>
      <c r="P196" s="12">
        <f t="shared" si="9"/>
        <v>9</v>
      </c>
      <c r="Q196" s="10" t="s">
        <v>82</v>
      </c>
      <c r="R196" s="8">
        <f t="shared" si="10"/>
        <v>7</v>
      </c>
      <c r="S196" s="10" t="str">
        <f t="shared" si="11"/>
        <v>Not Achieved</v>
      </c>
    </row>
    <row r="197" spans="1:19" x14ac:dyDescent="0.45">
      <c r="A197" s="9" t="s">
        <v>676</v>
      </c>
      <c r="B197" s="8" t="s">
        <v>688</v>
      </c>
      <c r="C197" s="10" t="s">
        <v>633</v>
      </c>
      <c r="D197" s="8" t="str" cm="1">
        <f t="array" ref="D197">_xlfn.IFS(
  OR(C197="AR", C197="VK", C197="MS", C197="PT", C197="MM", C197="PP"), "CENTRAL",
  OR(C197="SS", C197="GC", C197="SM", C197="AY", C197="AG"), "NORTH",
  OR(C197="DP", C197="PG", C197="KD", C197="DS", C197="SP"), "WEST-I",
  OR(C197="MP", C197="SK", C197="NA", C197="OD"), "WEST-II",
  OR(C197="ND", C197="AM", C197="JK"), "EAST",
  TRUE, "UNKNOWN"
)</f>
        <v>WEST-I</v>
      </c>
      <c r="E197" s="10" t="s">
        <v>689</v>
      </c>
      <c r="F197" s="8" t="s">
        <v>692</v>
      </c>
      <c r="G197" s="8" t="s">
        <v>679</v>
      </c>
      <c r="H197" s="8" t="s">
        <v>691</v>
      </c>
      <c r="I197" s="37">
        <v>45832</v>
      </c>
      <c r="J197" s="37">
        <v>45841</v>
      </c>
      <c r="K197" s="10" t="s">
        <v>26</v>
      </c>
      <c r="L197" s="10" t="s">
        <v>47</v>
      </c>
      <c r="M197" s="13">
        <v>3145.02</v>
      </c>
      <c r="O197" s="8">
        <v>0</v>
      </c>
      <c r="P197" s="12">
        <f t="shared" si="9"/>
        <v>9</v>
      </c>
      <c r="Q197" s="10" t="s">
        <v>82</v>
      </c>
      <c r="R197" s="8">
        <f t="shared" si="10"/>
        <v>7</v>
      </c>
      <c r="S197" s="10" t="str">
        <f t="shared" si="11"/>
        <v>Not Achieved</v>
      </c>
    </row>
    <row r="198" spans="1:19" x14ac:dyDescent="0.45">
      <c r="A198" s="9" t="s">
        <v>676</v>
      </c>
      <c r="B198" s="8" t="s">
        <v>688</v>
      </c>
      <c r="C198" s="10" t="s">
        <v>633</v>
      </c>
      <c r="D198" s="8" t="str" cm="1">
        <f t="array" ref="D198">_xlfn.IFS(
  OR(C198="AR", C198="VK", C198="MS", C198="PT", C198="MM", C198="PP"), "CENTRAL",
  OR(C198="SS", C198="GC", C198="SM", C198="AY", C198="AG"), "NORTH",
  OR(C198="DP", C198="PG", C198="KD", C198="DS", C198="SP"), "WEST-I",
  OR(C198="MP", C198="SK", C198="NA", C198="OD"), "WEST-II",
  OR(C198="ND", C198="AM", C198="JK"), "EAST",
  TRUE, "UNKNOWN"
)</f>
        <v>WEST-I</v>
      </c>
      <c r="E198" s="10" t="s">
        <v>689</v>
      </c>
      <c r="F198" s="8" t="s">
        <v>693</v>
      </c>
      <c r="G198" s="8" t="s">
        <v>679</v>
      </c>
      <c r="H198" s="8" t="s">
        <v>691</v>
      </c>
      <c r="I198" s="37">
        <v>45832</v>
      </c>
      <c r="J198" s="37">
        <v>45841</v>
      </c>
      <c r="K198" s="10" t="s">
        <v>46</v>
      </c>
      <c r="L198" s="10" t="s">
        <v>47</v>
      </c>
      <c r="M198" s="13">
        <v>12908.58</v>
      </c>
      <c r="O198" s="8">
        <v>0</v>
      </c>
      <c r="P198" s="12">
        <f t="shared" si="9"/>
        <v>9</v>
      </c>
      <c r="Q198" s="10" t="s">
        <v>59</v>
      </c>
      <c r="R198" s="8">
        <f t="shared" si="10"/>
        <v>10</v>
      </c>
      <c r="S198" s="10" t="str">
        <f t="shared" si="11"/>
        <v>Achieved</v>
      </c>
    </row>
    <row r="199" spans="1:19" x14ac:dyDescent="0.45">
      <c r="A199" s="9" t="s">
        <v>676</v>
      </c>
      <c r="B199" s="8" t="s">
        <v>688</v>
      </c>
      <c r="C199" s="10" t="s">
        <v>633</v>
      </c>
      <c r="D199" s="8" t="str" cm="1">
        <f t="array" ref="D199">_xlfn.IFS(
  OR(C199="AR", C199="VK", C199="MS", C199="PT", C199="MM", C199="PP"), "CENTRAL",
  OR(C199="SS", C199="GC", C199="SM", C199="AY", C199="AG"), "NORTH",
  OR(C199="DP", C199="PG", C199="KD", C199="DS", C199="SP"), "WEST-I",
  OR(C199="MP", C199="SK", C199="NA", C199="OD"), "WEST-II",
  OR(C199="ND", C199="AM", C199="JK"), "EAST",
  TRUE, "UNKNOWN"
)</f>
        <v>WEST-I</v>
      </c>
      <c r="E199" s="10" t="s">
        <v>689</v>
      </c>
      <c r="F199" s="8" t="s">
        <v>694</v>
      </c>
      <c r="G199" s="8" t="s">
        <v>679</v>
      </c>
      <c r="H199" s="8" t="s">
        <v>691</v>
      </c>
      <c r="I199" s="37">
        <v>45832</v>
      </c>
      <c r="J199" s="37">
        <v>45841</v>
      </c>
      <c r="K199" s="10" t="s">
        <v>441</v>
      </c>
      <c r="L199" s="10" t="s">
        <v>47</v>
      </c>
      <c r="M199" s="13">
        <v>172.96</v>
      </c>
      <c r="O199" s="8">
        <v>0</v>
      </c>
      <c r="P199" s="12">
        <f t="shared" si="9"/>
        <v>9</v>
      </c>
      <c r="Q199" s="10" t="s">
        <v>57</v>
      </c>
      <c r="R199" s="8">
        <f t="shared" si="10"/>
        <v>3</v>
      </c>
      <c r="S199" s="10" t="str">
        <f t="shared" si="11"/>
        <v>Not Achieved</v>
      </c>
    </row>
    <row r="200" spans="1:19" x14ac:dyDescent="0.45">
      <c r="A200" s="9" t="s">
        <v>676</v>
      </c>
      <c r="B200" s="8" t="s">
        <v>688</v>
      </c>
      <c r="C200" s="10" t="s">
        <v>633</v>
      </c>
      <c r="D200" s="8" t="str" cm="1">
        <f t="array" ref="D200">_xlfn.IFS(
  OR(C200="AR", C200="VK", C200="MS", C200="PT", C200="MM", C200="PP"), "CENTRAL",
  OR(C200="SS", C200="GC", C200="SM", C200="AY", C200="AG"), "NORTH",
  OR(C200="DP", C200="PG", C200="KD", C200="DS", C200="SP"), "WEST-I",
  OR(C200="MP", C200="SK", C200="NA", C200="OD"), "WEST-II",
  OR(C200="ND", C200="AM", C200="JK"), "EAST",
  TRUE, "UNKNOWN"
)</f>
        <v>WEST-I</v>
      </c>
      <c r="E200" s="10" t="s">
        <v>689</v>
      </c>
      <c r="F200" s="8" t="s">
        <v>695</v>
      </c>
      <c r="G200" s="8" t="s">
        <v>679</v>
      </c>
      <c r="H200" s="8" t="s">
        <v>691</v>
      </c>
      <c r="I200" s="37">
        <v>45832</v>
      </c>
      <c r="J200" s="37">
        <v>45841</v>
      </c>
      <c r="K200" s="10" t="s">
        <v>41</v>
      </c>
      <c r="L200" s="10" t="s">
        <v>47</v>
      </c>
      <c r="M200" s="13">
        <v>2740.4</v>
      </c>
      <c r="O200" s="8">
        <v>0</v>
      </c>
      <c r="P200" s="12">
        <f t="shared" si="9"/>
        <v>9</v>
      </c>
      <c r="Q200" s="10" t="s">
        <v>28</v>
      </c>
      <c r="R200" s="8">
        <f t="shared" si="10"/>
        <v>5</v>
      </c>
      <c r="S200" s="10" t="str">
        <f t="shared" si="11"/>
        <v>Not Achieved</v>
      </c>
    </row>
    <row r="201" spans="1:19" x14ac:dyDescent="0.45">
      <c r="A201" s="9" t="s">
        <v>676</v>
      </c>
      <c r="B201" s="8" t="s">
        <v>688</v>
      </c>
      <c r="C201" s="10" t="s">
        <v>633</v>
      </c>
      <c r="D201" s="8" t="str" cm="1">
        <f t="array" ref="D201">_xlfn.IFS(
  OR(C201="AR", C201="VK", C201="MS", C201="PT", C201="MM", C201="PP"), "CENTRAL",
  OR(C201="SS", C201="GC", C201="SM", C201="AY", C201="AG"), "NORTH",
  OR(C201="DP", C201="PG", C201="KD", C201="DS", C201="SP"), "WEST-I",
  OR(C201="MP", C201="SK", C201="NA", C201="OD"), "WEST-II",
  OR(C201="ND", C201="AM", C201="JK"), "EAST",
  TRUE, "UNKNOWN"
)</f>
        <v>WEST-I</v>
      </c>
      <c r="E201" s="10" t="s">
        <v>689</v>
      </c>
      <c r="F201" s="8" t="s">
        <v>696</v>
      </c>
      <c r="G201" s="8" t="s">
        <v>679</v>
      </c>
      <c r="H201" s="8" t="s">
        <v>691</v>
      </c>
      <c r="I201" s="37">
        <v>45832</v>
      </c>
      <c r="J201" s="37">
        <v>45841</v>
      </c>
      <c r="K201" s="10" t="s">
        <v>56</v>
      </c>
      <c r="L201" s="10" t="s">
        <v>47</v>
      </c>
      <c r="M201" s="13">
        <v>9895.73</v>
      </c>
      <c r="O201" s="8">
        <v>0</v>
      </c>
      <c r="P201" s="12">
        <f t="shared" si="9"/>
        <v>9</v>
      </c>
      <c r="Q201" s="10" t="s">
        <v>59</v>
      </c>
      <c r="R201" s="8">
        <f t="shared" si="10"/>
        <v>10</v>
      </c>
      <c r="S201" s="10" t="str">
        <f t="shared" si="11"/>
        <v>Achieved</v>
      </c>
    </row>
    <row r="202" spans="1:19" x14ac:dyDescent="0.45">
      <c r="A202" s="9" t="s">
        <v>676</v>
      </c>
      <c r="B202" s="8" t="s">
        <v>688</v>
      </c>
      <c r="C202" s="10" t="s">
        <v>633</v>
      </c>
      <c r="D202" s="8" t="str" cm="1">
        <f t="array" ref="D202">_xlfn.IFS(
  OR(C202="AR", C202="VK", C202="MS", C202="PT", C202="MM", C202="PP"), "CENTRAL",
  OR(C202="SS", C202="GC", C202="SM", C202="AY", C202="AG"), "NORTH",
  OR(C202="DP", C202="PG", C202="KD", C202="DS", C202="SP"), "WEST-I",
  OR(C202="MP", C202="SK", C202="NA", C202="OD"), "WEST-II",
  OR(C202="ND", C202="AM", C202="JK"), "EAST",
  TRUE, "UNKNOWN"
)</f>
        <v>WEST-I</v>
      </c>
      <c r="E202" s="10" t="s">
        <v>689</v>
      </c>
      <c r="F202" s="8" t="s">
        <v>697</v>
      </c>
      <c r="G202" s="8" t="s">
        <v>679</v>
      </c>
      <c r="H202" s="8" t="s">
        <v>691</v>
      </c>
      <c r="I202" s="37">
        <v>45832</v>
      </c>
      <c r="J202" s="37">
        <v>45841</v>
      </c>
      <c r="K202" s="10" t="s">
        <v>46</v>
      </c>
      <c r="L202" s="10" t="s">
        <v>47</v>
      </c>
      <c r="M202" s="13">
        <v>1414.49</v>
      </c>
      <c r="O202" s="8">
        <v>0</v>
      </c>
      <c r="P202" s="12">
        <f t="shared" si="9"/>
        <v>9</v>
      </c>
      <c r="Q202" s="10" t="s">
        <v>82</v>
      </c>
      <c r="R202" s="8">
        <f t="shared" si="10"/>
        <v>7</v>
      </c>
      <c r="S202" s="10" t="str">
        <f t="shared" si="11"/>
        <v>Not Achieved</v>
      </c>
    </row>
    <row r="203" spans="1:19" x14ac:dyDescent="0.45">
      <c r="A203" s="9" t="s">
        <v>676</v>
      </c>
      <c r="B203" s="8" t="s">
        <v>701</v>
      </c>
      <c r="C203" s="10" t="s">
        <v>156</v>
      </c>
      <c r="D203" s="8" t="str" cm="1">
        <f t="array" ref="D203">_xlfn.IFS(
  OR(C203="AR", C203="VK", C203="MS", C203="PT", C203="MM", C203="PP"), "CENTRAL",
  OR(C203="SS", C203="GC", C203="SM", C203="AY", C203="AG"), "NORTH",
  OR(C203="DP", C203="PG", C203="KD", C203="DS", C203="SP"), "WEST-I",
  OR(C203="MP", C203="SK", C203="NA", C203="OD"), "WEST-II",
  OR(C203="ND", C203="AM", C203="JK"), "EAST",
  TRUE, "UNKNOWN"
)</f>
        <v>CENTRAL</v>
      </c>
      <c r="E203" s="10" t="s">
        <v>702</v>
      </c>
      <c r="F203" s="8" t="s">
        <v>124</v>
      </c>
      <c r="G203" s="8" t="s">
        <v>434</v>
      </c>
      <c r="H203" s="8" t="s">
        <v>703</v>
      </c>
      <c r="I203" s="37">
        <v>45833</v>
      </c>
      <c r="J203" s="37">
        <v>45841</v>
      </c>
      <c r="K203" s="10" t="s">
        <v>46</v>
      </c>
      <c r="L203" s="10" t="s">
        <v>47</v>
      </c>
      <c r="M203" s="13">
        <v>47.82</v>
      </c>
      <c r="N203" s="37">
        <v>45841</v>
      </c>
      <c r="O203" s="8">
        <v>0</v>
      </c>
      <c r="P203" s="12">
        <f t="shared" si="9"/>
        <v>8</v>
      </c>
      <c r="Q203" s="10" t="s">
        <v>28</v>
      </c>
      <c r="R203" s="8">
        <f t="shared" si="10"/>
        <v>5</v>
      </c>
      <c r="S203" s="10" t="str">
        <f t="shared" si="11"/>
        <v>Not Achieved</v>
      </c>
    </row>
    <row r="204" spans="1:19" x14ac:dyDescent="0.45">
      <c r="A204" s="9" t="s">
        <v>676</v>
      </c>
      <c r="B204" s="8" t="s">
        <v>704</v>
      </c>
      <c r="C204" s="10" t="s">
        <v>633</v>
      </c>
      <c r="D204" s="8" t="str" cm="1">
        <f t="array" ref="D204">_xlfn.IFS(
  OR(C204="AR", C204="VK", C204="MS", C204="PT", C204="MM", C204="PP"), "CENTRAL",
  OR(C204="SS", C204="GC", C204="SM", C204="AY", C204="AG"), "NORTH",
  OR(C204="DP", C204="PG", C204="KD", C204="DS", C204="SP"), "WEST-I",
  OR(C204="MP", C204="SK", C204="NA", C204="OD"), "WEST-II",
  OR(C204="ND", C204="AM", C204="JK"), "EAST",
  TRUE, "UNKNOWN"
)</f>
        <v>WEST-I</v>
      </c>
      <c r="E204" s="10" t="s">
        <v>705</v>
      </c>
      <c r="F204" s="8" t="s">
        <v>23</v>
      </c>
      <c r="G204" s="8" t="s">
        <v>32</v>
      </c>
      <c r="H204" s="8" t="s">
        <v>706</v>
      </c>
      <c r="I204" s="37">
        <v>45840</v>
      </c>
      <c r="J204" s="37">
        <v>45842</v>
      </c>
      <c r="K204" s="10" t="s">
        <v>26</v>
      </c>
      <c r="L204" s="10" t="s">
        <v>47</v>
      </c>
      <c r="M204" s="13">
        <v>183.26</v>
      </c>
      <c r="N204" s="37">
        <v>45842</v>
      </c>
      <c r="O204" s="8">
        <v>0</v>
      </c>
      <c r="P204" s="12">
        <f t="shared" si="9"/>
        <v>2</v>
      </c>
      <c r="Q204" s="10" t="s">
        <v>28</v>
      </c>
      <c r="R204" s="8">
        <f t="shared" si="10"/>
        <v>5</v>
      </c>
      <c r="S204" s="10" t="str">
        <f t="shared" si="11"/>
        <v>Achieved</v>
      </c>
    </row>
    <row r="205" spans="1:19" x14ac:dyDescent="0.45">
      <c r="A205" s="9" t="s">
        <v>676</v>
      </c>
      <c r="B205" s="8" t="s">
        <v>707</v>
      </c>
      <c r="C205" s="10" t="s">
        <v>156</v>
      </c>
      <c r="D205" s="8" t="str" cm="1">
        <f t="array" ref="D205">_xlfn.IFS(
  OR(C205="AR", C205="VK", C205="MS", C205="PT", C205="MM", C205="PP"), "CENTRAL",
  OR(C205="SS", C205="GC", C205="SM", C205="AY", C205="AG"), "NORTH",
  OR(C205="DP", C205="PG", C205="KD", C205="DS", C205="SP"), "WEST-I",
  OR(C205="MP", C205="SK", C205="NA", C205="OD"), "WEST-II",
  OR(C205="ND", C205="AM", C205="JK"), "EAST",
  TRUE, "UNKNOWN"
)</f>
        <v>CENTRAL</v>
      </c>
      <c r="E205" s="10" t="s">
        <v>708</v>
      </c>
      <c r="F205" s="8" t="s">
        <v>121</v>
      </c>
      <c r="G205" s="8" t="s">
        <v>238</v>
      </c>
      <c r="H205" s="8" t="s">
        <v>709</v>
      </c>
      <c r="I205" s="37">
        <v>45839</v>
      </c>
      <c r="J205" s="37">
        <v>45842</v>
      </c>
      <c r="K205" s="10" t="s">
        <v>186</v>
      </c>
      <c r="L205" s="10" t="s">
        <v>47</v>
      </c>
      <c r="M205" s="13">
        <v>393.78</v>
      </c>
      <c r="O205" s="8">
        <v>0</v>
      </c>
      <c r="P205" s="12">
        <f t="shared" si="9"/>
        <v>3</v>
      </c>
      <c r="Q205" s="10" t="s">
        <v>82</v>
      </c>
      <c r="R205" s="8">
        <f t="shared" si="10"/>
        <v>7</v>
      </c>
      <c r="S205" s="10" t="str">
        <f t="shared" si="11"/>
        <v>Achieved</v>
      </c>
    </row>
    <row r="206" spans="1:19" x14ac:dyDescent="0.45">
      <c r="A206" s="9" t="s">
        <v>676</v>
      </c>
      <c r="B206" s="8" t="s">
        <v>710</v>
      </c>
      <c r="C206" s="10" t="s">
        <v>633</v>
      </c>
      <c r="D206" s="8" t="str" cm="1">
        <f t="array" ref="D206">_xlfn.IFS(
  OR(C206="AR", C206="VK", C206="MS", C206="PT", C206="MM", C206="PP"), "CENTRAL",
  OR(C206="SS", C206="GC", C206="SM", C206="AY", C206="AG"), "NORTH",
  OR(C206="DP", C206="PG", C206="KD", C206="DS", C206="SP"), "WEST-I",
  OR(C206="MP", C206="SK", C206="NA", C206="OD"), "WEST-II",
  OR(C206="ND", C206="AM", C206="JK"), "EAST",
  TRUE, "UNKNOWN"
)</f>
        <v>WEST-I</v>
      </c>
      <c r="E206" s="10" t="s">
        <v>711</v>
      </c>
      <c r="F206" s="8" t="s">
        <v>1898</v>
      </c>
      <c r="G206" s="8" t="s">
        <v>712</v>
      </c>
      <c r="H206" s="8" t="s">
        <v>713</v>
      </c>
      <c r="I206" s="37">
        <v>45833</v>
      </c>
      <c r="J206" s="37">
        <v>45843</v>
      </c>
      <c r="K206" s="8" t="s">
        <v>87</v>
      </c>
      <c r="L206" s="10" t="s">
        <v>47</v>
      </c>
      <c r="M206" s="13">
        <v>761</v>
      </c>
      <c r="N206" s="37">
        <v>45839</v>
      </c>
      <c r="O206" s="12">
        <v>0</v>
      </c>
      <c r="P206" s="12">
        <f t="shared" si="9"/>
        <v>10</v>
      </c>
      <c r="Q206" s="8" t="s">
        <v>28</v>
      </c>
      <c r="R206" s="8">
        <f t="shared" si="10"/>
        <v>5</v>
      </c>
      <c r="S206" s="8" t="str">
        <f t="shared" si="11"/>
        <v>Not Achieved</v>
      </c>
    </row>
    <row r="207" spans="1:19" x14ac:dyDescent="0.45">
      <c r="A207" s="9" t="s">
        <v>676</v>
      </c>
      <c r="B207" s="8" t="s">
        <v>710</v>
      </c>
      <c r="C207" s="10" t="s">
        <v>633</v>
      </c>
      <c r="D207" s="8" t="str" cm="1">
        <f t="array" ref="D207">_xlfn.IFS(
  OR(C207="AR", C207="VK", C207="MS", C207="PT", C207="MM", C207="PP"), "CENTRAL",
  OR(C207="SS", C207="GC", C207="SM", C207="AY", C207="AG"), "NORTH",
  OR(C207="DP", C207="PG", C207="KD", C207="DS", C207="SP"), "WEST-I",
  OR(C207="MP", C207="SK", C207="NA", C207="OD"), "WEST-II",
  OR(C207="ND", C207="AM", C207="JK"), "EAST",
  TRUE, "UNKNOWN"
)</f>
        <v>WEST-I</v>
      </c>
      <c r="E207" s="10" t="s">
        <v>711</v>
      </c>
      <c r="F207" s="8" t="s">
        <v>1899</v>
      </c>
      <c r="G207" s="8" t="s">
        <v>712</v>
      </c>
      <c r="H207" s="8" t="s">
        <v>713</v>
      </c>
      <c r="I207" s="37">
        <v>45833</v>
      </c>
      <c r="J207" s="37">
        <v>45843</v>
      </c>
      <c r="K207" s="8" t="s">
        <v>87</v>
      </c>
      <c r="L207" s="10" t="s">
        <v>47</v>
      </c>
      <c r="M207" s="13">
        <v>945</v>
      </c>
      <c r="N207" s="37">
        <v>45839</v>
      </c>
      <c r="O207" s="12">
        <v>0</v>
      </c>
      <c r="P207" s="12">
        <f t="shared" si="9"/>
        <v>10</v>
      </c>
      <c r="Q207" s="8" t="s">
        <v>28</v>
      </c>
      <c r="R207" s="8">
        <f t="shared" si="10"/>
        <v>5</v>
      </c>
      <c r="S207" s="8" t="str">
        <f t="shared" si="11"/>
        <v>Not Achieved</v>
      </c>
    </row>
    <row r="208" spans="1:19" x14ac:dyDescent="0.45">
      <c r="A208" s="9" t="s">
        <v>676</v>
      </c>
      <c r="B208" s="8" t="s">
        <v>710</v>
      </c>
      <c r="C208" s="10" t="s">
        <v>633</v>
      </c>
      <c r="D208" s="8" t="str" cm="1">
        <f t="array" ref="D208">_xlfn.IFS(
  OR(C208="AR", C208="VK", C208="MS", C208="PT", C208="MM", C208="PP"), "CENTRAL",
  OR(C208="SS", C208="GC", C208="SM", C208="AY", C208="AG"), "NORTH",
  OR(C208="DP", C208="PG", C208="KD", C208="DS", C208="SP"), "WEST-I",
  OR(C208="MP", C208="SK", C208="NA", C208="OD"), "WEST-II",
  OR(C208="ND", C208="AM", C208="JK"), "EAST",
  TRUE, "UNKNOWN"
)</f>
        <v>WEST-I</v>
      </c>
      <c r="E208" s="10" t="s">
        <v>711</v>
      </c>
      <c r="F208" s="8" t="s">
        <v>1900</v>
      </c>
      <c r="G208" s="8" t="s">
        <v>712</v>
      </c>
      <c r="H208" s="8" t="s">
        <v>713</v>
      </c>
      <c r="I208" s="37">
        <v>45833</v>
      </c>
      <c r="J208" s="37">
        <v>45843</v>
      </c>
      <c r="K208" s="8" t="s">
        <v>87</v>
      </c>
      <c r="L208" s="10" t="s">
        <v>47</v>
      </c>
      <c r="M208" s="13">
        <v>388.5</v>
      </c>
      <c r="N208" s="37">
        <v>45839</v>
      </c>
      <c r="O208" s="12">
        <v>0</v>
      </c>
      <c r="P208" s="12">
        <f t="shared" si="9"/>
        <v>10</v>
      </c>
      <c r="Q208" s="8" t="s">
        <v>28</v>
      </c>
      <c r="R208" s="8">
        <f t="shared" si="10"/>
        <v>5</v>
      </c>
      <c r="S208" s="8" t="str">
        <f t="shared" si="11"/>
        <v>Not Achieved</v>
      </c>
    </row>
    <row r="209" spans="1:19" x14ac:dyDescent="0.45">
      <c r="A209" s="9" t="s">
        <v>676</v>
      </c>
      <c r="B209" s="8" t="s">
        <v>710</v>
      </c>
      <c r="C209" s="10" t="s">
        <v>633</v>
      </c>
      <c r="D209" s="8" t="str" cm="1">
        <f t="array" ref="D209">_xlfn.IFS(
  OR(C209="AR", C209="VK", C209="MS", C209="PT", C209="MM", C209="PP"), "CENTRAL",
  OR(C209="SS", C209="GC", C209="SM", C209="AY", C209="AG"), "NORTH",
  OR(C209="DP", C209="PG", C209="KD", C209="DS", C209="SP"), "WEST-I",
  OR(C209="MP", C209="SK", C209="NA", C209="OD"), "WEST-II",
  OR(C209="ND", C209="AM", C209="JK"), "EAST",
  TRUE, "UNKNOWN"
)</f>
        <v>WEST-I</v>
      </c>
      <c r="E209" s="10" t="s">
        <v>711</v>
      </c>
      <c r="F209" s="8" t="s">
        <v>1901</v>
      </c>
      <c r="G209" s="8" t="s">
        <v>712</v>
      </c>
      <c r="H209" s="8" t="s">
        <v>713</v>
      </c>
      <c r="I209" s="37">
        <v>45833</v>
      </c>
      <c r="J209" s="37">
        <v>45843</v>
      </c>
      <c r="K209" s="8" t="s">
        <v>87</v>
      </c>
      <c r="L209" s="10" t="s">
        <v>47</v>
      </c>
      <c r="M209" s="13">
        <v>745</v>
      </c>
      <c r="N209" s="37">
        <v>45839</v>
      </c>
      <c r="O209" s="12">
        <v>0</v>
      </c>
      <c r="P209" s="12">
        <f t="shared" si="9"/>
        <v>10</v>
      </c>
      <c r="Q209" s="8" t="s">
        <v>28</v>
      </c>
      <c r="R209" s="8">
        <f t="shared" si="10"/>
        <v>5</v>
      </c>
      <c r="S209" s="8" t="str">
        <f t="shared" si="11"/>
        <v>Not Achieved</v>
      </c>
    </row>
    <row r="210" spans="1:19" x14ac:dyDescent="0.45">
      <c r="A210" s="9" t="s">
        <v>516</v>
      </c>
      <c r="B210" s="8" t="s">
        <v>714</v>
      </c>
      <c r="C210" s="10" t="s">
        <v>72</v>
      </c>
      <c r="D210" s="8" t="str" cm="1">
        <f t="array" ref="D210">_xlfn.IFS(
  OR(C210="AR", C210="VK", C210="MS", C210="PT", C210="MM", C210="PP"), "CENTRAL",
  OR(C210="SS", C210="GC", C210="SM", C210="AY", C210="AG"), "NORTH",
  OR(C210="DP", C210="PG", C210="KD", C210="DS", C210="SP"), "WEST-I",
  OR(C210="MP", C210="SK", C210="NA", C210="OD"), "WEST-II",
  OR(C210="ND", C210="AM", C210="JK"), "EAST",
  TRUE, "UNKNOWN"
)</f>
        <v>CENTRAL</v>
      </c>
      <c r="E210" s="10" t="s">
        <v>715</v>
      </c>
      <c r="F210" s="8" t="s">
        <v>121</v>
      </c>
      <c r="G210" s="8" t="s">
        <v>85</v>
      </c>
      <c r="H210" s="8" t="s">
        <v>716</v>
      </c>
      <c r="I210" s="37">
        <v>45826</v>
      </c>
      <c r="J210" s="37">
        <v>45828</v>
      </c>
      <c r="K210" s="10" t="s">
        <v>186</v>
      </c>
      <c r="L210" s="10" t="s">
        <v>47</v>
      </c>
      <c r="M210" s="13">
        <v>197.61</v>
      </c>
      <c r="O210" s="8">
        <v>0</v>
      </c>
      <c r="P210" s="12">
        <f t="shared" si="9"/>
        <v>2</v>
      </c>
      <c r="Q210" s="10" t="s">
        <v>28</v>
      </c>
      <c r="R210" s="8">
        <f t="shared" si="10"/>
        <v>5</v>
      </c>
      <c r="S210" s="10" t="str">
        <f t="shared" si="11"/>
        <v>Achieved</v>
      </c>
    </row>
    <row r="211" spans="1:19" x14ac:dyDescent="0.45">
      <c r="A211" s="9" t="s">
        <v>676</v>
      </c>
      <c r="B211" s="8" t="s">
        <v>717</v>
      </c>
      <c r="C211" s="10" t="s">
        <v>65</v>
      </c>
      <c r="D211" s="8" t="str" cm="1">
        <f t="array" ref="D211">_xlfn.IFS(
  OR(C211="AR", C211="VK", C211="MS", C211="PT", C211="MM", C211="PP"), "CENTRAL",
  OR(C211="SS", C211="GC", C211="SM", C211="AY", C211="AG"), "NORTH",
  OR(C211="DP", C211="PG", C211="KD", C211="DS", C211="SP"), "WEST-I",
  OR(C211="MP", C211="SK", C211="NA", C211="OD"), "WEST-II",
  OR(C211="ND", C211="AM", C211="JK"), "EAST",
  TRUE, "UNKNOWN"
)</f>
        <v>CENTRAL</v>
      </c>
      <c r="E211" s="8" t="s">
        <v>718</v>
      </c>
      <c r="F211" s="8" t="s">
        <v>719</v>
      </c>
      <c r="G211" s="8" t="s">
        <v>434</v>
      </c>
      <c r="H211" s="8" t="s">
        <v>720</v>
      </c>
      <c r="I211" s="37">
        <v>45843</v>
      </c>
      <c r="J211" s="37">
        <v>45846</v>
      </c>
      <c r="K211" s="10" t="s">
        <v>87</v>
      </c>
      <c r="L211" s="10" t="s">
        <v>47</v>
      </c>
      <c r="M211" s="13">
        <v>569</v>
      </c>
      <c r="O211" s="8">
        <v>0</v>
      </c>
      <c r="P211" s="12">
        <f t="shared" si="9"/>
        <v>3</v>
      </c>
      <c r="Q211" s="10" t="s">
        <v>82</v>
      </c>
      <c r="R211" s="8">
        <f t="shared" si="10"/>
        <v>7</v>
      </c>
      <c r="S211" s="10" t="str">
        <f t="shared" si="11"/>
        <v>Achieved</v>
      </c>
    </row>
    <row r="212" spans="1:19" x14ac:dyDescent="0.45">
      <c r="A212" s="9" t="s">
        <v>676</v>
      </c>
      <c r="B212" s="8" t="s">
        <v>717</v>
      </c>
      <c r="C212" s="10" t="s">
        <v>65</v>
      </c>
      <c r="D212" s="8" t="str" cm="1">
        <f t="array" ref="D212">_xlfn.IFS(
  OR(C212="AR", C212="VK", C212="MS", C212="PT", C212="MM", C212="PP"), "CENTRAL",
  OR(C212="SS", C212="GC", C212="SM", C212="AY", C212="AG"), "NORTH",
  OR(C212="DP", C212="PG", C212="KD", C212="DS", C212="SP"), "WEST-I",
  OR(C212="MP", C212="SK", C212="NA", C212="OD"), "WEST-II",
  OR(C212="ND", C212="AM", C212="JK"), "EAST",
  TRUE, "UNKNOWN"
)</f>
        <v>CENTRAL</v>
      </c>
      <c r="E212" s="8" t="s">
        <v>718</v>
      </c>
      <c r="F212" s="8" t="s">
        <v>721</v>
      </c>
      <c r="G212" s="8" t="s">
        <v>434</v>
      </c>
      <c r="H212" s="8" t="s">
        <v>720</v>
      </c>
      <c r="I212" s="37">
        <v>45843</v>
      </c>
      <c r="J212" s="37">
        <v>45846</v>
      </c>
      <c r="K212" s="10" t="s">
        <v>87</v>
      </c>
      <c r="L212" s="10" t="s">
        <v>47</v>
      </c>
      <c r="M212" s="13">
        <v>606</v>
      </c>
      <c r="O212" s="8">
        <v>0</v>
      </c>
      <c r="P212" s="12">
        <f t="shared" si="9"/>
        <v>3</v>
      </c>
      <c r="Q212" s="10" t="s">
        <v>82</v>
      </c>
      <c r="R212" s="8">
        <f t="shared" si="10"/>
        <v>7</v>
      </c>
      <c r="S212" s="10" t="str">
        <f t="shared" si="11"/>
        <v>Achieved</v>
      </c>
    </row>
    <row r="213" spans="1:19" x14ac:dyDescent="0.45">
      <c r="A213" s="9" t="s">
        <v>676</v>
      </c>
      <c r="B213" s="8" t="s">
        <v>722</v>
      </c>
      <c r="C213" s="10" t="s">
        <v>108</v>
      </c>
      <c r="D213" s="8" t="str" cm="1">
        <f t="array" ref="D213">_xlfn.IFS(
  OR(C213="AR", C213="VK", C213="MS", C213="PT", C213="MM", C213="PP"), "CENTRAL",
  OR(C213="SS", C213="GC", C213="SM", C213="AY", C213="AG"), "NORTH",
  OR(C213="DP", C213="PG", C213="KD", C213="DS", C213="SP"), "WEST-I",
  OR(C213="MP", C213="SK", C213="NA", C213="OD"), "WEST-II",
  OR(C213="ND", C213="AM", C213="JK"), "EAST",
  TRUE, "UNKNOWN"
)</f>
        <v>EAST</v>
      </c>
      <c r="E213" s="10" t="s">
        <v>723</v>
      </c>
      <c r="F213" s="8" t="s">
        <v>724</v>
      </c>
      <c r="G213" s="8" t="s">
        <v>32</v>
      </c>
      <c r="H213" s="8" t="s">
        <v>725</v>
      </c>
      <c r="I213" s="37">
        <v>45842</v>
      </c>
      <c r="J213" s="37">
        <v>45846</v>
      </c>
      <c r="K213" s="10" t="s">
        <v>70</v>
      </c>
      <c r="L213" s="10" t="s">
        <v>35</v>
      </c>
      <c r="M213" s="13">
        <v>1337.55</v>
      </c>
      <c r="N213" s="37">
        <v>45846</v>
      </c>
      <c r="O213" s="8">
        <v>0</v>
      </c>
      <c r="P213" s="12">
        <f t="shared" si="9"/>
        <v>4</v>
      </c>
      <c r="Q213" s="10" t="s">
        <v>28</v>
      </c>
      <c r="R213" s="8">
        <f t="shared" si="10"/>
        <v>5</v>
      </c>
      <c r="S213" s="10" t="str">
        <f t="shared" si="11"/>
        <v>Achieved</v>
      </c>
    </row>
    <row r="214" spans="1:19" x14ac:dyDescent="0.45">
      <c r="A214" s="9" t="s">
        <v>676</v>
      </c>
      <c r="B214" s="8" t="s">
        <v>726</v>
      </c>
      <c r="C214" s="10" t="s">
        <v>633</v>
      </c>
      <c r="D214" s="8" t="str" cm="1">
        <f t="array" ref="D214">_xlfn.IFS(
  OR(C214="AR", C214="VK", C214="MS", C214="PT", C214="MM", C214="PP"), "CENTRAL",
  OR(C214="SS", C214="GC", C214="SM", C214="AY", C214="AG"), "NORTH",
  OR(C214="DP", C214="PG", C214="KD", C214="DS", C214="SP"), "WEST-I",
  OR(C214="MP", C214="SK", C214="NA", C214="OD"), "WEST-II",
  OR(C214="ND", C214="AM", C214="JK"), "EAST",
  TRUE, "UNKNOWN"
)</f>
        <v>WEST-I</v>
      </c>
      <c r="E214" s="10" t="s">
        <v>727</v>
      </c>
      <c r="F214" s="8" t="s">
        <v>23</v>
      </c>
      <c r="G214" s="8" t="s">
        <v>728</v>
      </c>
      <c r="H214" s="8" t="s">
        <v>729</v>
      </c>
      <c r="I214" s="37">
        <v>45846</v>
      </c>
      <c r="J214" s="37">
        <v>45847</v>
      </c>
      <c r="K214" s="10" t="s">
        <v>70</v>
      </c>
      <c r="L214" s="10" t="s">
        <v>35</v>
      </c>
      <c r="M214" s="13">
        <v>61.07</v>
      </c>
      <c r="N214" s="37">
        <v>45847</v>
      </c>
      <c r="O214" s="8">
        <v>0</v>
      </c>
      <c r="P214" s="12">
        <f t="shared" si="9"/>
        <v>1</v>
      </c>
      <c r="Q214" s="10" t="s">
        <v>57</v>
      </c>
      <c r="R214" s="8">
        <f t="shared" si="10"/>
        <v>3</v>
      </c>
      <c r="S214" s="10" t="str">
        <f t="shared" si="11"/>
        <v>Achieved</v>
      </c>
    </row>
    <row r="215" spans="1:19" x14ac:dyDescent="0.45">
      <c r="A215" s="9" t="s">
        <v>676</v>
      </c>
      <c r="B215" s="8" t="s">
        <v>730</v>
      </c>
      <c r="C215" s="10" t="s">
        <v>633</v>
      </c>
      <c r="D215" s="8" t="str" cm="1">
        <f t="array" ref="D215">_xlfn.IFS(
  OR(C215="AR", C215="VK", C215="MS", C215="PT", C215="MM", C215="PP"), "CENTRAL",
  OR(C215="SS", C215="GC", C215="SM", C215="AY", C215="AG"), "NORTH",
  OR(C215="DP", C215="PG", C215="KD", C215="DS", C215="SP"), "WEST-I",
  OR(C215="MP", C215="SK", C215="NA", C215="OD"), "WEST-II",
  OR(C215="ND", C215="AM", C215="JK"), "EAST",
  TRUE, "UNKNOWN"
)</f>
        <v>WEST-I</v>
      </c>
      <c r="E215" s="10" t="s">
        <v>731</v>
      </c>
      <c r="F215" s="8" t="s">
        <v>1902</v>
      </c>
      <c r="G215" s="8" t="s">
        <v>32</v>
      </c>
      <c r="H215" s="8" t="s">
        <v>732</v>
      </c>
      <c r="I215" s="37">
        <v>45842</v>
      </c>
      <c r="J215" s="37">
        <v>45848</v>
      </c>
      <c r="K215" s="10" t="s">
        <v>56</v>
      </c>
      <c r="L215" s="10" t="s">
        <v>50</v>
      </c>
      <c r="M215" s="13">
        <v>445.71</v>
      </c>
      <c r="O215" s="8">
        <v>0</v>
      </c>
      <c r="P215" s="12">
        <f t="shared" si="9"/>
        <v>6</v>
      </c>
      <c r="Q215" s="10" t="s">
        <v>28</v>
      </c>
      <c r="R215" s="8">
        <f t="shared" si="10"/>
        <v>5</v>
      </c>
      <c r="S215" s="10" t="str">
        <f t="shared" si="11"/>
        <v>Not Achieved</v>
      </c>
    </row>
    <row r="216" spans="1:19" x14ac:dyDescent="0.45">
      <c r="A216" s="9" t="s">
        <v>676</v>
      </c>
      <c r="B216" s="8" t="s">
        <v>730</v>
      </c>
      <c r="C216" s="10" t="s">
        <v>633</v>
      </c>
      <c r="D216" s="8" t="str" cm="1">
        <f t="array" ref="D216">_xlfn.IFS(
  OR(C216="AR", C216="VK", C216="MS", C216="PT", C216="MM", C216="PP"), "CENTRAL",
  OR(C216="SS", C216="GC", C216="SM", C216="AY", C216="AG"), "NORTH",
  OR(C216="DP", C216="PG", C216="KD", C216="DS", C216="SP"), "WEST-I",
  OR(C216="MP", C216="SK", C216="NA", C216="OD"), "WEST-II",
  OR(C216="ND", C216="AM", C216="JK"), "EAST",
  TRUE, "UNKNOWN"
)</f>
        <v>WEST-I</v>
      </c>
      <c r="E216" s="10" t="s">
        <v>731</v>
      </c>
      <c r="F216" s="8" t="s">
        <v>1903</v>
      </c>
      <c r="G216" s="8" t="s">
        <v>32</v>
      </c>
      <c r="H216" s="8" t="s">
        <v>732</v>
      </c>
      <c r="I216" s="37">
        <v>45842</v>
      </c>
      <c r="J216" s="37">
        <v>45842</v>
      </c>
      <c r="K216" s="10" t="s">
        <v>49</v>
      </c>
      <c r="L216" s="10" t="s">
        <v>50</v>
      </c>
      <c r="M216" s="13">
        <v>458.75</v>
      </c>
      <c r="O216" s="8">
        <v>0</v>
      </c>
      <c r="P216" s="12">
        <f t="shared" si="9"/>
        <v>0</v>
      </c>
      <c r="Q216" s="10" t="s">
        <v>28</v>
      </c>
      <c r="R216" s="8">
        <f t="shared" si="10"/>
        <v>5</v>
      </c>
      <c r="S216" s="10" t="str">
        <f t="shared" si="11"/>
        <v>Achieved</v>
      </c>
    </row>
    <row r="217" spans="1:19" x14ac:dyDescent="0.45">
      <c r="A217" s="9" t="s">
        <v>676</v>
      </c>
      <c r="B217" s="8" t="s">
        <v>730</v>
      </c>
      <c r="C217" s="10" t="s">
        <v>633</v>
      </c>
      <c r="D217" s="8" t="str" cm="1">
        <f t="array" ref="D217">_xlfn.IFS(
  OR(C217="AR", C217="VK", C217="MS", C217="PT", C217="MM", C217="PP"), "CENTRAL",
  OR(C217="SS", C217="GC", C217="SM", C217="AY", C217="AG"), "NORTH",
  OR(C217="DP", C217="PG", C217="KD", C217="DS", C217="SP"), "WEST-I",
  OR(C217="MP", C217="SK", C217="NA", C217="OD"), "WEST-II",
  OR(C217="ND", C217="AM", C217="JK"), "EAST",
  TRUE, "UNKNOWN"
)</f>
        <v>WEST-I</v>
      </c>
      <c r="E217" s="10" t="s">
        <v>731</v>
      </c>
      <c r="F217" s="8" t="s">
        <v>1904</v>
      </c>
      <c r="G217" s="8" t="s">
        <v>32</v>
      </c>
      <c r="H217" s="8" t="s">
        <v>732</v>
      </c>
      <c r="I217" s="37">
        <v>45845</v>
      </c>
      <c r="J217" s="37">
        <v>45846</v>
      </c>
      <c r="K217" s="10" t="s">
        <v>186</v>
      </c>
      <c r="L217" s="10" t="s">
        <v>50</v>
      </c>
      <c r="M217" s="13">
        <v>384.91</v>
      </c>
      <c r="O217" s="8">
        <v>0</v>
      </c>
      <c r="P217" s="12">
        <f t="shared" si="9"/>
        <v>1</v>
      </c>
      <c r="Q217" s="10" t="s">
        <v>28</v>
      </c>
      <c r="R217" s="8">
        <f t="shared" si="10"/>
        <v>5</v>
      </c>
      <c r="S217" s="10" t="str">
        <f t="shared" si="11"/>
        <v>Achieved</v>
      </c>
    </row>
    <row r="218" spans="1:19" x14ac:dyDescent="0.45">
      <c r="A218" s="9" t="s">
        <v>676</v>
      </c>
      <c r="B218" s="8" t="s">
        <v>733</v>
      </c>
      <c r="C218" s="10" t="s">
        <v>156</v>
      </c>
      <c r="D218" s="8" t="str" cm="1">
        <f t="array" ref="D218">_xlfn.IFS(
  OR(C218="AR", C218="VK", C218="MS", C218="PT", C218="MM", C218="PP"), "CENTRAL",
  OR(C218="SS", C218="GC", C218="SM", C218="AY", C218="AG"), "NORTH",
  OR(C218="DP", C218="PG", C218="KD", C218="DS", C218="SP"), "WEST-I",
  OR(C218="MP", C218="SK", C218="NA", C218="OD"), "WEST-II",
  OR(C218="ND", C218="AM", C218="JK"), "EAST",
  TRUE, "UNKNOWN"
)</f>
        <v>CENTRAL</v>
      </c>
      <c r="E218" s="10" t="s">
        <v>734</v>
      </c>
      <c r="F218" s="8" t="s">
        <v>67</v>
      </c>
      <c r="G218" s="8" t="s">
        <v>32</v>
      </c>
      <c r="H218" s="8" t="s">
        <v>32</v>
      </c>
      <c r="I218" s="37">
        <v>45847</v>
      </c>
      <c r="J218" s="37">
        <v>45854</v>
      </c>
      <c r="K218" s="10" t="s">
        <v>87</v>
      </c>
      <c r="L218" s="10" t="s">
        <v>47</v>
      </c>
      <c r="M218" s="13">
        <v>267</v>
      </c>
      <c r="O218" s="8">
        <v>0</v>
      </c>
      <c r="P218" s="12">
        <f t="shared" si="9"/>
        <v>7</v>
      </c>
      <c r="Q218" s="10" t="s">
        <v>28</v>
      </c>
      <c r="R218" s="8">
        <f t="shared" si="10"/>
        <v>5</v>
      </c>
      <c r="S218" s="10" t="str">
        <f t="shared" si="11"/>
        <v>Not Achieved</v>
      </c>
    </row>
    <row r="219" spans="1:19" x14ac:dyDescent="0.45">
      <c r="A219" s="9" t="s">
        <v>676</v>
      </c>
      <c r="B219" s="8" t="s">
        <v>735</v>
      </c>
      <c r="C219" s="10" t="s">
        <v>61</v>
      </c>
      <c r="D219" s="8" t="str" cm="1">
        <f t="array" ref="D219">_xlfn.IFS(
  OR(C219="AR", C219="VK", C219="MS", C219="PT", C219="MM", C219="PP"), "CENTRAL",
  OR(C219="SS", C219="GC", C219="SM", C219="AY", C219="AG"), "NORTH",
  OR(C219="DP", C219="PG", C219="KD", C219="DS", C219="SP"), "WEST-I",
  OR(C219="MP", C219="SK", C219="NA", C219="OD"), "WEST-II",
  OR(C219="ND", C219="AM", C219="JK"), "EAST",
  TRUE, "UNKNOWN"
)</f>
        <v>NORTH</v>
      </c>
      <c r="E219" s="10" t="s">
        <v>736</v>
      </c>
      <c r="F219" s="8" t="s">
        <v>78</v>
      </c>
      <c r="G219" s="8" t="s">
        <v>32</v>
      </c>
      <c r="H219" s="8" t="s">
        <v>737</v>
      </c>
      <c r="I219" s="37">
        <v>45845</v>
      </c>
      <c r="J219" s="37">
        <v>45848</v>
      </c>
      <c r="K219" s="10" t="s">
        <v>41</v>
      </c>
      <c r="L219" s="10" t="s">
        <v>27</v>
      </c>
      <c r="M219" s="13">
        <v>394</v>
      </c>
      <c r="N219" s="37">
        <v>45848</v>
      </c>
      <c r="O219" s="8">
        <v>0</v>
      </c>
      <c r="P219" s="12">
        <f t="shared" si="9"/>
        <v>3</v>
      </c>
      <c r="Q219" s="10" t="s">
        <v>28</v>
      </c>
      <c r="R219" s="8">
        <f t="shared" si="10"/>
        <v>5</v>
      </c>
      <c r="S219" s="10" t="str">
        <f t="shared" si="11"/>
        <v>Achieved</v>
      </c>
    </row>
    <row r="220" spans="1:19" x14ac:dyDescent="0.45">
      <c r="A220" s="9" t="s">
        <v>676</v>
      </c>
      <c r="B220" s="8" t="s">
        <v>738</v>
      </c>
      <c r="C220" s="10" t="s">
        <v>136</v>
      </c>
      <c r="D220" s="8" t="str" cm="1">
        <f t="array" ref="D220">_xlfn.IFS(
  OR(C220="AR", C220="VK", C220="MS", C220="PT", C220="MM", C220="PP"), "CENTRAL",
  OR(C220="SS", C220="GC", C220="SM", C220="AY", C220="AG"), "NORTH",
  OR(C220="DP", C220="PG", C220="KD", C220="DS", C220="SP"), "WEST-I",
  OR(C220="MP", C220="SK", C220="NA", C220="OD"), "WEST-II",
  OR(C220="ND", C220="AM", C220="JK"), "EAST",
  TRUE, "UNKNOWN"
)</f>
        <v>WEST-II</v>
      </c>
      <c r="E220" s="10" t="s">
        <v>739</v>
      </c>
      <c r="F220" s="8" t="s">
        <v>237</v>
      </c>
      <c r="G220" s="8" t="s">
        <v>439</v>
      </c>
      <c r="H220" s="8" t="s">
        <v>440</v>
      </c>
      <c r="I220" s="37">
        <v>45842</v>
      </c>
      <c r="J220" s="37">
        <v>45849</v>
      </c>
      <c r="K220" s="10" t="s">
        <v>441</v>
      </c>
      <c r="L220" s="10" t="s">
        <v>27</v>
      </c>
      <c r="M220" s="13">
        <v>42.07</v>
      </c>
      <c r="O220" s="8">
        <v>0</v>
      </c>
      <c r="P220" s="12">
        <f t="shared" si="9"/>
        <v>7</v>
      </c>
      <c r="Q220" s="10" t="s">
        <v>28</v>
      </c>
      <c r="R220" s="8">
        <f t="shared" si="10"/>
        <v>5</v>
      </c>
      <c r="S220" s="10" t="str">
        <f t="shared" si="11"/>
        <v>Not Achieved</v>
      </c>
    </row>
    <row r="221" spans="1:19" x14ac:dyDescent="0.45">
      <c r="A221" s="9" t="s">
        <v>676</v>
      </c>
      <c r="B221" s="8" t="s">
        <v>740</v>
      </c>
      <c r="C221" s="10" t="s">
        <v>136</v>
      </c>
      <c r="D221" s="8" t="str" cm="1">
        <f t="array" ref="D221">_xlfn.IFS(
  OR(C221="AR", C221="VK", C221="MS", C221="PT", C221="MM", C221="PP"), "CENTRAL",
  OR(C221="SS", C221="GC", C221="SM", C221="AY", C221="AG"), "NORTH",
  OR(C221="DP", C221="PG", C221="KD", C221="DS", C221="SP"), "WEST-I",
  OR(C221="MP", C221="SK", C221="NA", C221="OD"), "WEST-II",
  OR(C221="ND", C221="AM", C221="JK"), "EAST",
  TRUE, "UNKNOWN"
)</f>
        <v>WEST-II</v>
      </c>
      <c r="E221" s="10" t="s">
        <v>741</v>
      </c>
      <c r="F221" s="8" t="s">
        <v>742</v>
      </c>
      <c r="G221" s="8" t="s">
        <v>743</v>
      </c>
      <c r="H221" s="8" t="s">
        <v>744</v>
      </c>
      <c r="I221" s="37">
        <v>45847</v>
      </c>
      <c r="J221" s="37">
        <v>45849</v>
      </c>
      <c r="K221" s="10" t="s">
        <v>26</v>
      </c>
      <c r="L221" s="10" t="s">
        <v>27</v>
      </c>
      <c r="M221" s="13">
        <v>2050.58</v>
      </c>
      <c r="N221" s="37">
        <v>45849</v>
      </c>
      <c r="O221" s="8">
        <v>0</v>
      </c>
      <c r="P221" s="12">
        <f t="shared" si="9"/>
        <v>2</v>
      </c>
      <c r="Q221" s="10" t="s">
        <v>28</v>
      </c>
      <c r="R221" s="8">
        <f t="shared" si="10"/>
        <v>5</v>
      </c>
      <c r="S221" s="10" t="str">
        <f t="shared" si="11"/>
        <v>Achieved</v>
      </c>
    </row>
    <row r="222" spans="1:19" x14ac:dyDescent="0.45">
      <c r="A222" s="9" t="s">
        <v>676</v>
      </c>
      <c r="B222" s="8" t="s">
        <v>740</v>
      </c>
      <c r="C222" s="10" t="s">
        <v>136</v>
      </c>
      <c r="D222" s="8" t="str" cm="1">
        <f t="array" ref="D222">_xlfn.IFS(
  OR(C222="AR", C222="VK", C222="MS", C222="PT", C222="MM", C222="PP"), "CENTRAL",
  OR(C222="SS", C222="GC", C222="SM", C222="AY", C222="AG"), "NORTH",
  OR(C222="DP", C222="PG", C222="KD", C222="DS", C222="SP"), "WEST-I",
  OR(C222="MP", C222="SK", C222="NA", C222="OD"), "WEST-II",
  OR(C222="ND", C222="AM", C222="JK"), "EAST",
  TRUE, "UNKNOWN"
)</f>
        <v>WEST-II</v>
      </c>
      <c r="E222" s="10" t="s">
        <v>741</v>
      </c>
      <c r="F222" s="8" t="s">
        <v>745</v>
      </c>
      <c r="G222" s="8" t="s">
        <v>743</v>
      </c>
      <c r="H222" s="8" t="s">
        <v>744</v>
      </c>
      <c r="I222" s="37">
        <v>45846</v>
      </c>
      <c r="J222" s="37">
        <v>45849</v>
      </c>
      <c r="K222" s="10" t="s">
        <v>441</v>
      </c>
      <c r="L222" s="10" t="s">
        <v>27</v>
      </c>
      <c r="M222" s="13">
        <v>8.6999999999999993</v>
      </c>
      <c r="N222" s="37">
        <v>45849</v>
      </c>
      <c r="O222" s="8">
        <v>0</v>
      </c>
      <c r="P222" s="12">
        <f t="shared" si="9"/>
        <v>3</v>
      </c>
      <c r="Q222" s="10" t="s">
        <v>28</v>
      </c>
      <c r="R222" s="8">
        <f t="shared" si="10"/>
        <v>5</v>
      </c>
      <c r="S222" s="10" t="str">
        <f t="shared" si="11"/>
        <v>Achieved</v>
      </c>
    </row>
    <row r="223" spans="1:19" x14ac:dyDescent="0.45">
      <c r="A223" s="9" t="s">
        <v>676</v>
      </c>
      <c r="B223" s="8" t="s">
        <v>740</v>
      </c>
      <c r="C223" s="10" t="s">
        <v>136</v>
      </c>
      <c r="D223" s="8" t="str" cm="1">
        <f t="array" ref="D223">_xlfn.IFS(
  OR(C223="AR", C223="VK", C223="MS", C223="PT", C223="MM", C223="PP"), "CENTRAL",
  OR(C223="SS", C223="GC", C223="SM", C223="AY", C223="AG"), "NORTH",
  OR(C223="DP", C223="PG", C223="KD", C223="DS", C223="SP"), "WEST-I",
  OR(C223="MP", C223="SK", C223="NA", C223="OD"), "WEST-II",
  OR(C223="ND", C223="AM", C223="JK"), "EAST",
  TRUE, "UNKNOWN"
)</f>
        <v>WEST-II</v>
      </c>
      <c r="E223" s="10" t="s">
        <v>741</v>
      </c>
      <c r="F223" s="8" t="s">
        <v>746</v>
      </c>
      <c r="G223" s="8" t="s">
        <v>743</v>
      </c>
      <c r="H223" s="8" t="s">
        <v>744</v>
      </c>
      <c r="I223" s="37">
        <v>45846</v>
      </c>
      <c r="J223" s="37">
        <v>45849</v>
      </c>
      <c r="K223" s="10" t="s">
        <v>441</v>
      </c>
      <c r="L223" s="10" t="s">
        <v>27</v>
      </c>
      <c r="M223" s="13">
        <v>10.31</v>
      </c>
      <c r="N223" s="37">
        <v>45849</v>
      </c>
      <c r="O223" s="8">
        <v>0</v>
      </c>
      <c r="P223" s="12">
        <f t="shared" si="9"/>
        <v>3</v>
      </c>
      <c r="Q223" s="10" t="s">
        <v>28</v>
      </c>
      <c r="R223" s="8">
        <f t="shared" si="10"/>
        <v>5</v>
      </c>
      <c r="S223" s="10" t="str">
        <f t="shared" si="11"/>
        <v>Achieved</v>
      </c>
    </row>
    <row r="224" spans="1:19" x14ac:dyDescent="0.45">
      <c r="A224" s="9" t="s">
        <v>676</v>
      </c>
      <c r="B224" s="8" t="s">
        <v>740</v>
      </c>
      <c r="C224" s="10" t="s">
        <v>136</v>
      </c>
      <c r="D224" s="8" t="str" cm="1">
        <f t="array" ref="D224">_xlfn.IFS(
  OR(C224="AR", C224="VK", C224="MS", C224="PT", C224="MM", C224="PP"), "CENTRAL",
  OR(C224="SS", C224="GC", C224="SM", C224="AY", C224="AG"), "NORTH",
  OR(C224="DP", C224="PG", C224="KD", C224="DS", C224="SP"), "WEST-I",
  OR(C224="MP", C224="SK", C224="NA", C224="OD"), "WEST-II",
  OR(C224="ND", C224="AM", C224="JK"), "EAST",
  TRUE, "UNKNOWN"
)</f>
        <v>WEST-II</v>
      </c>
      <c r="E224" s="10" t="s">
        <v>741</v>
      </c>
      <c r="F224" s="8" t="s">
        <v>747</v>
      </c>
      <c r="G224" s="8" t="s">
        <v>743</v>
      </c>
      <c r="H224" s="8" t="s">
        <v>744</v>
      </c>
      <c r="I224" s="37">
        <v>45846</v>
      </c>
      <c r="J224" s="37">
        <v>45849</v>
      </c>
      <c r="K224" s="10" t="s">
        <v>441</v>
      </c>
      <c r="L224" s="10" t="s">
        <v>27</v>
      </c>
      <c r="M224" s="13">
        <v>7.82</v>
      </c>
      <c r="N224" s="37">
        <v>45849</v>
      </c>
      <c r="O224" s="8">
        <v>0</v>
      </c>
      <c r="P224" s="12">
        <f t="shared" si="9"/>
        <v>3</v>
      </c>
      <c r="Q224" s="10" t="s">
        <v>57</v>
      </c>
      <c r="R224" s="8">
        <f t="shared" si="10"/>
        <v>3</v>
      </c>
      <c r="S224" s="10" t="str">
        <f t="shared" si="11"/>
        <v>Achieved</v>
      </c>
    </row>
    <row r="225" spans="1:19" x14ac:dyDescent="0.45">
      <c r="A225" s="9" t="s">
        <v>676</v>
      </c>
      <c r="B225" s="8" t="s">
        <v>754</v>
      </c>
      <c r="C225" s="10" t="s">
        <v>382</v>
      </c>
      <c r="D225" s="8" t="str" cm="1">
        <f t="array" ref="D225">_xlfn.IFS(
  OR(C225="AR", C225="VK", C225="MS", C225="PT", C225="MM", C225="PP"), "CENTRAL",
  OR(C225="SS", C225="GC", C225="SM", C225="AY", C225="AG"), "NORTH",
  OR(C225="DP", C225="PG", C225="KD", C225="DS", C225="SP"), "WEST-I",
  OR(C225="MP", C225="SK", C225="NA", C225="OD"), "WEST-II",
  OR(C225="ND", C225="AM", C225="JK"), "EAST",
  TRUE, "UNKNOWN"
)</f>
        <v>NORTH</v>
      </c>
      <c r="E225" s="10" t="s">
        <v>755</v>
      </c>
      <c r="F225" s="8" t="s">
        <v>237</v>
      </c>
      <c r="G225" s="8" t="s">
        <v>32</v>
      </c>
      <c r="H225" s="8" t="s">
        <v>756</v>
      </c>
      <c r="I225" s="37">
        <v>45847</v>
      </c>
      <c r="J225" s="37">
        <v>45853</v>
      </c>
      <c r="K225" s="10" t="s">
        <v>49</v>
      </c>
      <c r="L225" s="10" t="s">
        <v>50</v>
      </c>
      <c r="M225" s="13">
        <v>107.87</v>
      </c>
      <c r="O225" s="8">
        <v>0</v>
      </c>
      <c r="P225" s="12">
        <f t="shared" si="9"/>
        <v>6</v>
      </c>
      <c r="Q225" s="10" t="s">
        <v>28</v>
      </c>
      <c r="R225" s="8">
        <f t="shared" si="10"/>
        <v>5</v>
      </c>
      <c r="S225" s="10" t="str">
        <f t="shared" si="11"/>
        <v>Not Achieved</v>
      </c>
    </row>
    <row r="226" spans="1:19" x14ac:dyDescent="0.45">
      <c r="A226" s="9" t="s">
        <v>676</v>
      </c>
      <c r="B226" s="8" t="s">
        <v>757</v>
      </c>
      <c r="C226" s="10" t="s">
        <v>72</v>
      </c>
      <c r="D226" s="8" t="str" cm="1">
        <f t="array" ref="D226">_xlfn.IFS(
  OR(C226="AR", C226="VK", C226="MS", C226="PT", C226="MM", C226="PP"), "CENTRAL",
  OR(C226="SS", C226="GC", C226="SM", C226="AY", C226="AG"), "NORTH",
  OR(C226="DP", C226="PG", C226="KD", C226="DS", C226="SP"), "WEST-I",
  OR(C226="MP", C226="SK", C226="NA", C226="OD"), "WEST-II",
  OR(C226="ND", C226="AM", C226="JK"), "EAST",
  TRUE, "UNKNOWN"
)</f>
        <v>CENTRAL</v>
      </c>
      <c r="E226" s="10" t="s">
        <v>758</v>
      </c>
      <c r="F226" s="8" t="s">
        <v>759</v>
      </c>
      <c r="G226" s="8" t="s">
        <v>32</v>
      </c>
      <c r="H226" s="8" t="s">
        <v>760</v>
      </c>
      <c r="I226" s="37">
        <v>45851</v>
      </c>
      <c r="J226" s="37">
        <v>45854</v>
      </c>
      <c r="K226" s="10" t="s">
        <v>56</v>
      </c>
      <c r="L226" s="10" t="s">
        <v>50</v>
      </c>
      <c r="M226" s="13">
        <v>365.19</v>
      </c>
      <c r="O226" s="8">
        <v>0</v>
      </c>
      <c r="P226" s="12">
        <f t="shared" si="9"/>
        <v>3</v>
      </c>
      <c r="Q226" s="10" t="s">
        <v>57</v>
      </c>
      <c r="R226" s="8">
        <f t="shared" si="10"/>
        <v>3</v>
      </c>
      <c r="S226" s="10" t="str">
        <f t="shared" si="11"/>
        <v>Achieved</v>
      </c>
    </row>
    <row r="227" spans="1:19" x14ac:dyDescent="0.45">
      <c r="A227" s="9" t="s">
        <v>676</v>
      </c>
      <c r="B227" s="8" t="s">
        <v>780</v>
      </c>
      <c r="C227" s="10" t="s">
        <v>241</v>
      </c>
      <c r="D227" s="8" t="str" cm="1">
        <f t="array" ref="D227">_xlfn.IFS(
  OR(C227="AR", C227="VK", C227="MS", C227="PT", C227="MM", C227="PP"), "CENTRAL",
  OR(C227="SS", C227="GC", C227="SM", C227="AY", C227="AG"), "NORTH",
  OR(C227="DP", C227="PG", C227="KD", C227="DS", C227="SP"), "WEST-I",
  OR(C227="MP", C227="SK", C227="NA", C227="OD"), "WEST-II",
  OR(C227="ND", C227="AM", C227="JK"), "EAST",
  TRUE, "UNKNOWN"
)</f>
        <v>CENTRAL</v>
      </c>
      <c r="E227" s="10" t="s">
        <v>781</v>
      </c>
      <c r="F227" s="8" t="s">
        <v>67</v>
      </c>
      <c r="G227" s="8" t="s">
        <v>782</v>
      </c>
      <c r="H227" s="8" t="s">
        <v>783</v>
      </c>
      <c r="I227" s="37">
        <v>45853</v>
      </c>
      <c r="J227" s="37">
        <v>45854</v>
      </c>
      <c r="K227" s="10" t="s">
        <v>87</v>
      </c>
      <c r="L227" s="10" t="s">
        <v>47</v>
      </c>
      <c r="M227" s="13">
        <v>145</v>
      </c>
      <c r="O227" s="8">
        <v>0</v>
      </c>
      <c r="P227" s="12">
        <f t="shared" si="9"/>
        <v>1</v>
      </c>
      <c r="Q227" s="10" t="s">
        <v>28</v>
      </c>
      <c r="R227" s="8">
        <f t="shared" si="10"/>
        <v>5</v>
      </c>
      <c r="S227" s="10" t="str">
        <f t="shared" si="11"/>
        <v>Achieved</v>
      </c>
    </row>
    <row r="228" spans="1:19" x14ac:dyDescent="0.45">
      <c r="A228" s="9" t="s">
        <v>676</v>
      </c>
      <c r="B228" s="8" t="s">
        <v>785</v>
      </c>
      <c r="C228" s="10" t="s">
        <v>72</v>
      </c>
      <c r="D228" s="8" t="str" cm="1">
        <f t="array" ref="D228">_xlfn.IFS(
  OR(C228="AR", C228="VK", C228="MS", C228="PT", C228="MM", C228="PP"), "CENTRAL",
  OR(C228="SS", C228="GC", C228="SM", C228="AY", C228="AG"), "NORTH",
  OR(C228="DP", C228="PG", C228="KD", C228="DS", C228="SP"), "WEST-I",
  OR(C228="MP", C228="SK", C228="NA", C228="OD"), "WEST-II",
  OR(C228="ND", C228="AM", C228="JK"), "EAST",
  TRUE, "UNKNOWN"
)</f>
        <v>CENTRAL</v>
      </c>
      <c r="E228" s="10" t="s">
        <v>786</v>
      </c>
      <c r="F228" s="8" t="s">
        <v>787</v>
      </c>
      <c r="G228" s="8" t="s">
        <v>788</v>
      </c>
      <c r="H228" s="8" t="s">
        <v>789</v>
      </c>
      <c r="I228" s="37">
        <v>45848</v>
      </c>
      <c r="J228" s="37">
        <v>45854</v>
      </c>
      <c r="K228" s="10" t="s">
        <v>46</v>
      </c>
      <c r="L228" s="10" t="s">
        <v>47</v>
      </c>
      <c r="M228" s="13">
        <v>296.47000000000003</v>
      </c>
      <c r="N228" s="37">
        <v>45854</v>
      </c>
      <c r="O228" s="8">
        <v>0</v>
      </c>
      <c r="P228" s="12">
        <f t="shared" si="9"/>
        <v>6</v>
      </c>
      <c r="Q228" s="10" t="s">
        <v>28</v>
      </c>
      <c r="R228" s="8">
        <f t="shared" si="10"/>
        <v>5</v>
      </c>
      <c r="S228" s="10" t="str">
        <f t="shared" si="11"/>
        <v>Not Achieved</v>
      </c>
    </row>
    <row r="229" spans="1:19" x14ac:dyDescent="0.45">
      <c r="A229" s="9" t="s">
        <v>676</v>
      </c>
      <c r="B229" s="8" t="s">
        <v>790</v>
      </c>
      <c r="C229" s="10" t="s">
        <v>61</v>
      </c>
      <c r="D229" s="8" t="str" cm="1">
        <f t="array" ref="D229">_xlfn.IFS(
  OR(C229="AR", C229="VK", C229="MS", C229="PT", C229="MM", C229="PP"), "CENTRAL",
  OR(C229="SS", C229="GC", C229="SM", C229="AY", C229="AG"), "NORTH",
  OR(C229="DP", C229="PG", C229="KD", C229="DS", C229="SP"), "WEST-I",
  OR(C229="MP", C229="SK", C229="NA", C229="OD"), "WEST-II",
  OR(C229="ND", C229="AM", C229="JK"), "EAST",
  TRUE, "UNKNOWN"
)</f>
        <v>NORTH</v>
      </c>
      <c r="E229" s="10" t="s">
        <v>794</v>
      </c>
      <c r="F229" s="8" t="s">
        <v>124</v>
      </c>
      <c r="G229" s="8" t="s">
        <v>32</v>
      </c>
      <c r="H229" s="8" t="s">
        <v>791</v>
      </c>
      <c r="I229" s="37">
        <v>45853</v>
      </c>
      <c r="J229" s="37">
        <v>45854</v>
      </c>
      <c r="K229" s="10" t="s">
        <v>81</v>
      </c>
      <c r="L229" s="10" t="s">
        <v>27</v>
      </c>
      <c r="M229" s="13">
        <v>557.47</v>
      </c>
      <c r="O229" s="8">
        <v>0</v>
      </c>
      <c r="P229" s="12">
        <f t="shared" si="9"/>
        <v>1</v>
      </c>
      <c r="Q229" s="10" t="s">
        <v>28</v>
      </c>
      <c r="R229" s="8">
        <f t="shared" si="10"/>
        <v>5</v>
      </c>
      <c r="S229" s="10" t="str">
        <f t="shared" si="11"/>
        <v>Achieved</v>
      </c>
    </row>
    <row r="230" spans="1:19" x14ac:dyDescent="0.45">
      <c r="A230" s="9" t="s">
        <v>676</v>
      </c>
      <c r="B230" s="8" t="s">
        <v>801</v>
      </c>
      <c r="C230" s="10" t="s">
        <v>72</v>
      </c>
      <c r="D230" s="8" t="str" cm="1">
        <f t="array" ref="D230">_xlfn.IFS(
  OR(C230="AR", C230="VK", C230="MS", C230="PT", C230="MM", C230="PP"), "CENTRAL",
  OR(C230="SS", C230="GC", C230="SM", C230="AY", C230="AG"), "NORTH",
  OR(C230="DP", C230="PG", C230="KD", C230="DS", C230="SP"), "WEST-I",
  OR(C230="MP", C230="SK", C230="NA", C230="OD"), "WEST-II",
  OR(C230="ND", C230="AM", C230="JK"), "EAST",
  TRUE, "UNKNOWN"
)</f>
        <v>CENTRAL</v>
      </c>
      <c r="E230" s="10" t="s">
        <v>803</v>
      </c>
      <c r="F230" s="8" t="s">
        <v>802</v>
      </c>
      <c r="G230" s="8" t="s">
        <v>804</v>
      </c>
      <c r="H230" s="8" t="s">
        <v>805</v>
      </c>
      <c r="I230" s="37">
        <v>45852</v>
      </c>
      <c r="J230" s="37">
        <v>45855</v>
      </c>
      <c r="K230" s="10" t="s">
        <v>186</v>
      </c>
      <c r="L230" s="10" t="s">
        <v>47</v>
      </c>
      <c r="M230" s="13">
        <v>2806.37</v>
      </c>
      <c r="N230" s="37">
        <v>45855</v>
      </c>
      <c r="O230" s="8">
        <v>0</v>
      </c>
      <c r="P230" s="12">
        <f t="shared" si="9"/>
        <v>3</v>
      </c>
      <c r="Q230" s="10" t="s">
        <v>82</v>
      </c>
      <c r="R230" s="8">
        <f t="shared" si="10"/>
        <v>7</v>
      </c>
      <c r="S230" s="10" t="str">
        <f t="shared" si="11"/>
        <v>Achieved</v>
      </c>
    </row>
    <row r="231" spans="1:19" x14ac:dyDescent="0.45">
      <c r="A231" s="9" t="s">
        <v>676</v>
      </c>
      <c r="B231" s="8" t="s">
        <v>801</v>
      </c>
      <c r="C231" s="10" t="s">
        <v>72</v>
      </c>
      <c r="D231" s="8" t="str" cm="1">
        <f t="array" ref="D231">_xlfn.IFS(
  OR(C231="AR", C231="VK", C231="MS", C231="PT", C231="MM", C231="PP"), "CENTRAL",
  OR(C231="SS", C231="GC", C231="SM", C231="AY", C231="AG"), "NORTH",
  OR(C231="DP", C231="PG", C231="KD", C231="DS", C231="SP"), "WEST-I",
  OR(C231="MP", C231="SK", C231="NA", C231="OD"), "WEST-II",
  OR(C231="ND", C231="AM", C231="JK"), "EAST",
  TRUE, "UNKNOWN"
)</f>
        <v>CENTRAL</v>
      </c>
      <c r="E231" s="10" t="s">
        <v>803</v>
      </c>
      <c r="F231" s="8" t="s">
        <v>806</v>
      </c>
      <c r="G231" s="8" t="s">
        <v>804</v>
      </c>
      <c r="H231" s="8" t="s">
        <v>805</v>
      </c>
      <c r="I231" s="37">
        <v>45852</v>
      </c>
      <c r="J231" s="37">
        <v>45855</v>
      </c>
      <c r="K231" s="10" t="s">
        <v>41</v>
      </c>
      <c r="L231" s="10" t="s">
        <v>47</v>
      </c>
      <c r="M231" s="13">
        <v>1351.24</v>
      </c>
      <c r="N231" s="37">
        <v>45855</v>
      </c>
      <c r="O231" s="8">
        <v>0</v>
      </c>
      <c r="P231" s="12">
        <f t="shared" si="9"/>
        <v>3</v>
      </c>
      <c r="Q231" s="10" t="s">
        <v>82</v>
      </c>
      <c r="R231" s="8">
        <f t="shared" si="10"/>
        <v>7</v>
      </c>
      <c r="S231" s="10" t="str">
        <f t="shared" si="11"/>
        <v>Achieved</v>
      </c>
    </row>
    <row r="232" spans="1:19" x14ac:dyDescent="0.45">
      <c r="A232" s="9" t="s">
        <v>676</v>
      </c>
      <c r="B232" s="8" t="s">
        <v>807</v>
      </c>
      <c r="C232" s="10" t="s">
        <v>72</v>
      </c>
      <c r="D232" s="8" t="str" cm="1">
        <f t="array" ref="D232">_xlfn.IFS(
  OR(C232="AR", C232="VK", C232="MS", C232="PT", C232="MM", C232="PP"), "CENTRAL",
  OR(C232="SS", C232="GC", C232="SM", C232="AY", C232="AG"), "NORTH",
  OR(C232="DP", C232="PG", C232="KD", C232="DS", C232="SP"), "WEST-I",
  OR(C232="MP", C232="SK", C232="NA", C232="OD"), "WEST-II",
  OR(C232="ND", C232="AM", C232="JK"), "EAST",
  TRUE, "UNKNOWN"
)</f>
        <v>CENTRAL</v>
      </c>
      <c r="E232" s="10" t="s">
        <v>1036</v>
      </c>
      <c r="F232" s="8" t="s">
        <v>23</v>
      </c>
      <c r="G232" s="8" t="s">
        <v>808</v>
      </c>
      <c r="H232" s="8" t="s">
        <v>1037</v>
      </c>
      <c r="I232" s="37">
        <v>45848</v>
      </c>
      <c r="J232" s="37">
        <v>45851</v>
      </c>
      <c r="K232" s="10" t="s">
        <v>175</v>
      </c>
      <c r="L232" s="10" t="s">
        <v>47</v>
      </c>
      <c r="M232" s="13">
        <v>73.430000000000007</v>
      </c>
      <c r="N232" s="37">
        <v>45851</v>
      </c>
      <c r="O232" s="8">
        <v>0</v>
      </c>
      <c r="P232" s="12">
        <f t="shared" si="9"/>
        <v>3</v>
      </c>
      <c r="Q232" s="10" t="s">
        <v>57</v>
      </c>
      <c r="R232" s="8">
        <f t="shared" si="10"/>
        <v>3</v>
      </c>
      <c r="S232" s="10" t="str">
        <f t="shared" si="11"/>
        <v>Achieved</v>
      </c>
    </row>
    <row r="233" spans="1:19" x14ac:dyDescent="0.45">
      <c r="A233" s="9" t="s">
        <v>676</v>
      </c>
      <c r="B233" s="8" t="s">
        <v>588</v>
      </c>
      <c r="C233" s="10" t="s">
        <v>72</v>
      </c>
      <c r="D233" s="8" t="str" cm="1">
        <f t="array" ref="D233">_xlfn.IFS(
  OR(C233="AR", C233="VK", C233="MS", C233="PT", C233="MM", C233="PP"), "CENTRAL",
  OR(C233="SS", C233="GC", C233="SM", C233="AY", C233="AG"), "NORTH",
  OR(C233="DP", C233="PG", C233="KD", C233="DS", C233="SP"), "WEST-I",
  OR(C233="MP", C233="SK", C233="NA", C233="OD"), "WEST-II",
  OR(C233="ND", C233="AM", C233="JK"), "EAST",
  TRUE, "UNKNOWN"
)</f>
        <v>CENTRAL</v>
      </c>
      <c r="E233" s="10" t="s">
        <v>497</v>
      </c>
      <c r="F233" s="8" t="s">
        <v>810</v>
      </c>
      <c r="G233" s="10" t="s">
        <v>813</v>
      </c>
      <c r="H233" s="8" t="s">
        <v>814</v>
      </c>
      <c r="I233" s="37">
        <v>45806</v>
      </c>
      <c r="J233" s="37">
        <v>45806</v>
      </c>
      <c r="K233" s="10" t="s">
        <v>47</v>
      </c>
      <c r="L233" s="10" t="s">
        <v>387</v>
      </c>
      <c r="M233" s="13">
        <v>57.64</v>
      </c>
      <c r="O233" s="12">
        <v>0</v>
      </c>
      <c r="P233" s="12">
        <f t="shared" si="9"/>
        <v>0</v>
      </c>
      <c r="Q233" s="8" t="s">
        <v>57</v>
      </c>
      <c r="R233" s="8">
        <f t="shared" si="10"/>
        <v>3</v>
      </c>
      <c r="S233" s="10" t="str">
        <f t="shared" si="11"/>
        <v>Achieved</v>
      </c>
    </row>
    <row r="234" spans="1:19" x14ac:dyDescent="0.45">
      <c r="A234" s="9" t="s">
        <v>676</v>
      </c>
      <c r="B234" s="8" t="s">
        <v>815</v>
      </c>
      <c r="C234" s="10" t="s">
        <v>633</v>
      </c>
      <c r="D234" s="8" t="str" cm="1">
        <f t="array" ref="D234">_xlfn.IFS(
  OR(C234="AR", C234="VK", C234="MS", C234="PT", C234="MM", C234="PP"), "CENTRAL",
  OR(C234="SS", C234="GC", C234="SM", C234="AY", C234="AG"), "NORTH",
  OR(C234="DP", C234="PG", C234="KD", C234="DS", C234="SP"), "WEST-I",
  OR(C234="MP", C234="SK", C234="NA", C234="OD"), "WEST-II",
  OR(C234="ND", C234="AM", C234="JK"), "EAST",
  TRUE, "UNKNOWN"
)</f>
        <v>WEST-I</v>
      </c>
      <c r="E234" s="10" t="s">
        <v>816</v>
      </c>
      <c r="F234" s="8" t="s">
        <v>817</v>
      </c>
      <c r="G234" s="8" t="s">
        <v>818</v>
      </c>
      <c r="H234" s="8" t="s">
        <v>819</v>
      </c>
      <c r="I234" s="37">
        <v>45854</v>
      </c>
      <c r="J234" s="37">
        <v>45855</v>
      </c>
      <c r="K234" s="10" t="s">
        <v>186</v>
      </c>
      <c r="L234" s="10" t="s">
        <v>47</v>
      </c>
      <c r="M234" s="13">
        <v>944.08</v>
      </c>
      <c r="O234" s="12">
        <v>0</v>
      </c>
      <c r="P234" s="12">
        <f t="shared" si="9"/>
        <v>1</v>
      </c>
      <c r="Q234" s="10" t="s">
        <v>28</v>
      </c>
      <c r="R234" s="8">
        <f t="shared" si="10"/>
        <v>5</v>
      </c>
      <c r="S234" s="10" t="str">
        <f t="shared" si="11"/>
        <v>Achieved</v>
      </c>
    </row>
    <row r="235" spans="1:19" x14ac:dyDescent="0.45">
      <c r="A235" s="9" t="s">
        <v>676</v>
      </c>
      <c r="B235" s="8" t="s">
        <v>824</v>
      </c>
      <c r="C235" s="10" t="s">
        <v>633</v>
      </c>
      <c r="D235" s="8" t="str" cm="1">
        <f t="array" ref="D235">_xlfn.IFS(
  OR(C235="AR", C235="VK", C235="MS", C235="PT", C235="MM", C235="PP"), "CENTRAL",
  OR(C235="SS", C235="GC", C235="SM", C235="AY", C235="AG"), "NORTH",
  OR(C235="DP", C235="PG", C235="KD", C235="DS", C235="SP"), "WEST-I",
  OR(C235="MP", C235="SK", C235="NA", C235="OD"), "WEST-II",
  OR(C235="ND", C235="AM", C235="JK"), "EAST",
  TRUE, "UNKNOWN"
)</f>
        <v>WEST-I</v>
      </c>
      <c r="E235" s="10" t="s">
        <v>826</v>
      </c>
      <c r="F235" s="8" t="s">
        <v>825</v>
      </c>
      <c r="G235" s="8" t="s">
        <v>32</v>
      </c>
      <c r="H235" s="8" t="s">
        <v>827</v>
      </c>
      <c r="I235" s="37">
        <v>45847</v>
      </c>
      <c r="J235" s="37">
        <v>45859</v>
      </c>
      <c r="K235" s="10" t="s">
        <v>49</v>
      </c>
      <c r="L235" s="10" t="s">
        <v>50</v>
      </c>
      <c r="M235" s="13">
        <v>813.01</v>
      </c>
      <c r="O235" s="12">
        <v>0</v>
      </c>
      <c r="P235" s="12">
        <f t="shared" si="9"/>
        <v>12</v>
      </c>
      <c r="Q235" s="10" t="s">
        <v>28</v>
      </c>
      <c r="R235" s="8">
        <f t="shared" si="10"/>
        <v>5</v>
      </c>
      <c r="S235" s="10" t="str">
        <f t="shared" si="11"/>
        <v>Not Achieved</v>
      </c>
    </row>
    <row r="236" spans="1:19" x14ac:dyDescent="0.45">
      <c r="A236" s="9" t="s">
        <v>676</v>
      </c>
      <c r="B236" s="8" t="s">
        <v>824</v>
      </c>
      <c r="C236" s="10" t="s">
        <v>633</v>
      </c>
      <c r="D236" s="8" t="str" cm="1">
        <f t="array" ref="D236">_xlfn.IFS(
  OR(C236="AR", C236="VK", C236="MS", C236="PT", C236="MM", C236="PP"), "CENTRAL",
  OR(C236="SS", C236="GC", C236="SM", C236="AY", C236="AG"), "NORTH",
  OR(C236="DP", C236="PG", C236="KD", C236="DS", C236="SP"), "WEST-I",
  OR(C236="MP", C236="SK", C236="NA", C236="OD"), "WEST-II",
  OR(C236="ND", C236="AM", C236="JK"), "EAST",
  TRUE, "UNKNOWN"
)</f>
        <v>WEST-I</v>
      </c>
      <c r="E236" s="10" t="s">
        <v>826</v>
      </c>
      <c r="F236" s="8" t="s">
        <v>828</v>
      </c>
      <c r="G236" s="8" t="s">
        <v>32</v>
      </c>
      <c r="H236" s="8" t="s">
        <v>827</v>
      </c>
      <c r="I236" s="37">
        <v>45847</v>
      </c>
      <c r="J236" s="37">
        <v>45859</v>
      </c>
      <c r="K236" s="10" t="s">
        <v>49</v>
      </c>
      <c r="L236" s="10" t="s">
        <v>50</v>
      </c>
      <c r="M236" s="13">
        <v>1967.1</v>
      </c>
      <c r="O236" s="12">
        <v>0</v>
      </c>
      <c r="P236" s="12">
        <f t="shared" si="9"/>
        <v>12</v>
      </c>
      <c r="Q236" s="10" t="s">
        <v>28</v>
      </c>
      <c r="R236" s="8">
        <f t="shared" si="10"/>
        <v>5</v>
      </c>
      <c r="S236" s="10" t="str">
        <f t="shared" si="11"/>
        <v>Not Achieved</v>
      </c>
    </row>
    <row r="237" spans="1:19" x14ac:dyDescent="0.45">
      <c r="A237" s="9" t="s">
        <v>676</v>
      </c>
      <c r="B237" s="8" t="s">
        <v>829</v>
      </c>
      <c r="C237" s="10" t="s">
        <v>633</v>
      </c>
      <c r="D237" s="8" t="str" cm="1">
        <f t="array" ref="D237">_xlfn.IFS(
  OR(C237="AR", C237="VK", C237="MS", C237="PT", C237="MM", C237="PP"), "CENTRAL",
  OR(C237="SS", C237="GC", C237="SM", C237="AY", C237="AG"), "NORTH",
  OR(C237="DP", C237="PG", C237="KD", C237="DS", C237="SP"), "WEST-I",
  OR(C237="MP", C237="SK", C237="NA", C237="OD"), "WEST-II",
  OR(C237="ND", C237="AM", C237="JK"), "EAST",
  TRUE, "UNKNOWN"
)</f>
        <v>WEST-I</v>
      </c>
      <c r="E237" s="10" t="s">
        <v>711</v>
      </c>
      <c r="F237" s="8" t="s">
        <v>1898</v>
      </c>
      <c r="G237" s="8" t="s">
        <v>712</v>
      </c>
      <c r="H237" s="8" t="s">
        <v>713</v>
      </c>
      <c r="I237" s="37">
        <v>45833</v>
      </c>
      <c r="J237" s="37">
        <v>45843</v>
      </c>
      <c r="K237" s="8" t="s">
        <v>87</v>
      </c>
      <c r="L237" s="10" t="s">
        <v>47</v>
      </c>
      <c r="M237" s="13">
        <v>761</v>
      </c>
      <c r="N237" s="37">
        <v>45839</v>
      </c>
      <c r="O237" s="12">
        <v>0</v>
      </c>
      <c r="P237" s="12">
        <f t="shared" si="9"/>
        <v>10</v>
      </c>
      <c r="Q237" s="8" t="s">
        <v>28</v>
      </c>
      <c r="R237" s="8">
        <f t="shared" si="10"/>
        <v>5</v>
      </c>
      <c r="S237" s="8" t="str">
        <f t="shared" si="11"/>
        <v>Not Achieved</v>
      </c>
    </row>
    <row r="238" spans="1:19" x14ac:dyDescent="0.45">
      <c r="A238" s="9" t="s">
        <v>676</v>
      </c>
      <c r="B238" s="8" t="s">
        <v>829</v>
      </c>
      <c r="C238" s="10" t="s">
        <v>633</v>
      </c>
      <c r="D238" s="8" t="str" cm="1">
        <f t="array" ref="D238">_xlfn.IFS(
  OR(C238="AR", C238="VK", C238="MS", C238="PT", C238="MM", C238="PP"), "CENTRAL",
  OR(C238="SS", C238="GC", C238="SM", C238="AY", C238="AG"), "NORTH",
  OR(C238="DP", C238="PG", C238="KD", C238="DS", C238="SP"), "WEST-I",
  OR(C238="MP", C238="SK", C238="NA", C238="OD"), "WEST-II",
  OR(C238="ND", C238="AM", C238="JK"), "EAST",
  TRUE, "UNKNOWN"
)</f>
        <v>WEST-I</v>
      </c>
      <c r="E238" s="10" t="s">
        <v>711</v>
      </c>
      <c r="F238" s="8" t="s">
        <v>1899</v>
      </c>
      <c r="G238" s="8" t="s">
        <v>712</v>
      </c>
      <c r="H238" s="8" t="s">
        <v>713</v>
      </c>
      <c r="I238" s="37">
        <v>45833</v>
      </c>
      <c r="J238" s="37">
        <v>45843</v>
      </c>
      <c r="K238" s="8" t="s">
        <v>87</v>
      </c>
      <c r="L238" s="10" t="s">
        <v>47</v>
      </c>
      <c r="M238" s="13">
        <v>945</v>
      </c>
      <c r="N238" s="37">
        <v>45839</v>
      </c>
      <c r="O238" s="12">
        <v>0</v>
      </c>
      <c r="P238" s="12">
        <f t="shared" si="9"/>
        <v>10</v>
      </c>
      <c r="Q238" s="8" t="s">
        <v>28</v>
      </c>
      <c r="R238" s="8">
        <f t="shared" si="10"/>
        <v>5</v>
      </c>
      <c r="S238" s="8" t="str">
        <f t="shared" si="11"/>
        <v>Not Achieved</v>
      </c>
    </row>
    <row r="239" spans="1:19" x14ac:dyDescent="0.45">
      <c r="A239" s="9" t="s">
        <v>676</v>
      </c>
      <c r="B239" s="8" t="s">
        <v>829</v>
      </c>
      <c r="C239" s="10" t="s">
        <v>633</v>
      </c>
      <c r="D239" s="8" t="str" cm="1">
        <f t="array" ref="D239">_xlfn.IFS(
  OR(C239="AR", C239="VK", C239="MS", C239="PT", C239="MM", C239="PP"), "CENTRAL",
  OR(C239="SS", C239="GC", C239="SM", C239="AY", C239="AG"), "NORTH",
  OR(C239="DP", C239="PG", C239="KD", C239="DS", C239="SP"), "WEST-I",
  OR(C239="MP", C239="SK", C239="NA", C239="OD"), "WEST-II",
  OR(C239="ND", C239="AM", C239="JK"), "EAST",
  TRUE, "UNKNOWN"
)</f>
        <v>WEST-I</v>
      </c>
      <c r="E239" s="10" t="s">
        <v>711</v>
      </c>
      <c r="F239" s="8" t="s">
        <v>1900</v>
      </c>
      <c r="G239" s="8" t="s">
        <v>712</v>
      </c>
      <c r="H239" s="8" t="s">
        <v>713</v>
      </c>
      <c r="I239" s="37">
        <v>45833</v>
      </c>
      <c r="J239" s="37">
        <v>45843</v>
      </c>
      <c r="K239" s="8" t="s">
        <v>87</v>
      </c>
      <c r="L239" s="10" t="s">
        <v>47</v>
      </c>
      <c r="M239" s="13">
        <v>388.5</v>
      </c>
      <c r="N239" s="37">
        <v>45839</v>
      </c>
      <c r="O239" s="12">
        <v>0</v>
      </c>
      <c r="P239" s="12">
        <f t="shared" si="9"/>
        <v>10</v>
      </c>
      <c r="Q239" s="8" t="s">
        <v>28</v>
      </c>
      <c r="R239" s="8">
        <f t="shared" si="10"/>
        <v>5</v>
      </c>
      <c r="S239" s="8" t="str">
        <f t="shared" si="11"/>
        <v>Not Achieved</v>
      </c>
    </row>
    <row r="240" spans="1:19" x14ac:dyDescent="0.45">
      <c r="A240" s="9" t="s">
        <v>676</v>
      </c>
      <c r="B240" s="8" t="s">
        <v>829</v>
      </c>
      <c r="C240" s="10" t="s">
        <v>633</v>
      </c>
      <c r="D240" s="8" t="str" cm="1">
        <f t="array" ref="D240">_xlfn.IFS(
  OR(C240="AR", C240="VK", C240="MS", C240="PT", C240="MM", C240="PP"), "CENTRAL",
  OR(C240="SS", C240="GC", C240="SM", C240="AY", C240="AG"), "NORTH",
  OR(C240="DP", C240="PG", C240="KD", C240="DS", C240="SP"), "WEST-I",
  OR(C240="MP", C240="SK", C240="NA", C240="OD"), "WEST-II",
  OR(C240="ND", C240="AM", C240="JK"), "EAST",
  TRUE, "UNKNOWN"
)</f>
        <v>WEST-I</v>
      </c>
      <c r="E240" s="10" t="s">
        <v>711</v>
      </c>
      <c r="F240" s="8" t="s">
        <v>1901</v>
      </c>
      <c r="G240" s="8" t="s">
        <v>712</v>
      </c>
      <c r="H240" s="8" t="s">
        <v>713</v>
      </c>
      <c r="I240" s="37">
        <v>45833</v>
      </c>
      <c r="J240" s="37">
        <v>45843</v>
      </c>
      <c r="K240" s="8" t="s">
        <v>87</v>
      </c>
      <c r="L240" s="10" t="s">
        <v>47</v>
      </c>
      <c r="M240" s="13">
        <v>745</v>
      </c>
      <c r="N240" s="37">
        <v>45839</v>
      </c>
      <c r="O240" s="12">
        <v>0</v>
      </c>
      <c r="P240" s="12">
        <f t="shared" si="9"/>
        <v>10</v>
      </c>
      <c r="Q240" s="8" t="s">
        <v>28</v>
      </c>
      <c r="R240" s="8">
        <f t="shared" si="10"/>
        <v>5</v>
      </c>
      <c r="S240" s="8" t="str">
        <f t="shared" si="11"/>
        <v>Not Achieved</v>
      </c>
    </row>
    <row r="241" spans="1:19" x14ac:dyDescent="0.45">
      <c r="A241" s="9" t="s">
        <v>676</v>
      </c>
      <c r="B241" s="8" t="s">
        <v>830</v>
      </c>
      <c r="C241" s="10" t="s">
        <v>380</v>
      </c>
      <c r="D241" s="8" t="str" cm="1">
        <f t="array" ref="D241">_xlfn.IFS(
  OR(C241="AR", C241="VK", C241="MS", C241="PT", C241="MM", C241="PP"), "CENTRAL",
  OR(C241="SS", C241="GC", C241="SM", C241="AY", C241="AG"), "NORTH",
  OR(C241="DP", C241="PG", C241="KD", C241="DS", C241="SP"), "WEST-I",
  OR(C241="MP", C241="SK", C241="NA", C241="OD"), "WEST-II",
  OR(C241="ND", C241="AM", C241="JK"), "EAST",
  TRUE, "UNKNOWN"
)</f>
        <v>WEST-I</v>
      </c>
      <c r="E241" s="10" t="s">
        <v>831</v>
      </c>
      <c r="F241" s="8" t="s">
        <v>832</v>
      </c>
      <c r="G241" s="8" t="s">
        <v>833</v>
      </c>
      <c r="H241" s="8" t="s">
        <v>834</v>
      </c>
      <c r="I241" s="37">
        <v>45853</v>
      </c>
      <c r="J241" s="37">
        <v>45859</v>
      </c>
      <c r="K241" s="10" t="s">
        <v>49</v>
      </c>
      <c r="L241" s="10" t="s">
        <v>50</v>
      </c>
      <c r="M241" s="13">
        <v>824.9</v>
      </c>
      <c r="O241" s="8">
        <v>0</v>
      </c>
      <c r="P241" s="12">
        <f t="shared" si="9"/>
        <v>6</v>
      </c>
      <c r="Q241" s="10" t="s">
        <v>28</v>
      </c>
      <c r="R241" s="8">
        <f t="shared" si="10"/>
        <v>5</v>
      </c>
      <c r="S241" s="10" t="str">
        <f t="shared" si="11"/>
        <v>Not Achieved</v>
      </c>
    </row>
    <row r="242" spans="1:19" x14ac:dyDescent="0.45">
      <c r="A242" s="9" t="s">
        <v>676</v>
      </c>
      <c r="B242" s="8" t="s">
        <v>835</v>
      </c>
      <c r="C242" s="10" t="s">
        <v>380</v>
      </c>
      <c r="D242" s="8" t="str" cm="1">
        <f t="array" ref="D242">_xlfn.IFS(
  OR(C242="AR", C242="VK", C242="MS", C242="PT", C242="MM", C242="PP"), "CENTRAL",
  OR(C242="SS", C242="GC", C242="SM", C242="AY", C242="AG"), "NORTH",
  OR(C242="DP", C242="PG", C242="KD", C242="DS", C242="SP"), "WEST-I",
  OR(C242="MP", C242="SK", C242="NA", C242="OD"), "WEST-II",
  OR(C242="ND", C242="AM", C242="JK"), "EAST",
  TRUE, "UNKNOWN"
)</f>
        <v>WEST-I</v>
      </c>
      <c r="E242" s="10" t="s">
        <v>831</v>
      </c>
      <c r="F242" s="8" t="s">
        <v>828</v>
      </c>
      <c r="G242" s="8" t="s">
        <v>833</v>
      </c>
      <c r="H242" s="8" t="s">
        <v>834</v>
      </c>
      <c r="I242" s="37">
        <v>45853</v>
      </c>
      <c r="J242" s="37">
        <v>45859</v>
      </c>
      <c r="K242" s="10" t="s">
        <v>49</v>
      </c>
      <c r="L242" s="10" t="s">
        <v>50</v>
      </c>
      <c r="M242" s="13">
        <v>1982.45</v>
      </c>
      <c r="O242" s="8">
        <v>0</v>
      </c>
      <c r="P242" s="12">
        <f t="shared" si="9"/>
        <v>6</v>
      </c>
      <c r="Q242" s="10" t="s">
        <v>28</v>
      </c>
      <c r="R242" s="8">
        <f t="shared" si="10"/>
        <v>5</v>
      </c>
      <c r="S242" s="10" t="str">
        <f t="shared" si="11"/>
        <v>Not Achieved</v>
      </c>
    </row>
    <row r="243" spans="1:19" x14ac:dyDescent="0.45">
      <c r="A243" s="9" t="s">
        <v>676</v>
      </c>
      <c r="B243" s="8" t="s">
        <v>851</v>
      </c>
      <c r="C243" s="10" t="s">
        <v>156</v>
      </c>
      <c r="D243" s="8" t="str" cm="1">
        <f t="array" ref="D243">_xlfn.IFS(
  OR(C243="AR", C243="VK", C243="MS", C243="PT", C243="MM", C243="PP"), "CENTRAL",
  OR(C243="SS", C243="GC", C243="SM", C243="AY", C243="AG"), "NORTH",
  OR(C243="DP", C243="PG", C243="KD", C243="DS", C243="SP"), "WEST-I",
  OR(C243="MP", C243="SK", C243="NA", C243="OD"), "WEST-II",
  OR(C243="ND", C243="AM", C243="JK"), "EAST",
  TRUE, "UNKNOWN"
)</f>
        <v>CENTRAL</v>
      </c>
      <c r="E243" s="10" t="s">
        <v>852</v>
      </c>
      <c r="F243" s="8" t="s">
        <v>67</v>
      </c>
      <c r="G243" s="8" t="s">
        <v>853</v>
      </c>
      <c r="H243" s="8" t="s">
        <v>854</v>
      </c>
      <c r="I243" s="37">
        <v>45859</v>
      </c>
      <c r="J243" s="37">
        <v>45859</v>
      </c>
      <c r="K243" s="10" t="s">
        <v>87</v>
      </c>
      <c r="L243" s="10" t="s">
        <v>47</v>
      </c>
      <c r="M243" s="13">
        <v>230</v>
      </c>
      <c r="N243" s="37">
        <v>45860</v>
      </c>
      <c r="O243" s="8">
        <v>0</v>
      </c>
      <c r="P243" s="12">
        <f t="shared" si="9"/>
        <v>0</v>
      </c>
      <c r="Q243" s="10" t="s">
        <v>59</v>
      </c>
      <c r="R243" s="8">
        <f t="shared" si="10"/>
        <v>10</v>
      </c>
      <c r="S243" s="10" t="str">
        <f t="shared" si="11"/>
        <v>Achieved</v>
      </c>
    </row>
    <row r="244" spans="1:19" x14ac:dyDescent="0.45">
      <c r="A244" s="9" t="s">
        <v>676</v>
      </c>
      <c r="B244" s="8" t="s">
        <v>855</v>
      </c>
      <c r="C244" s="10" t="s">
        <v>72</v>
      </c>
      <c r="D244" s="8" t="str" cm="1">
        <f t="array" ref="D244">_xlfn.IFS(
  OR(C244="AR", C244="VK", C244="MS", C244="PT", C244="MM", C244="PP"), "CENTRAL",
  OR(C244="SS", C244="GC", C244="SM", C244="AY", C244="AG"), "NORTH",
  OR(C244="DP", C244="PG", C244="KD", C244="DS", C244="SP"), "WEST-I",
  OR(C244="MP", C244="SK", C244="NA", C244="OD"), "WEST-II",
  OR(C244="ND", C244="AM", C244="JK"), "EAST",
  TRUE, "UNKNOWN"
)</f>
        <v>CENTRAL</v>
      </c>
      <c r="E244" s="10" t="s">
        <v>856</v>
      </c>
      <c r="F244" s="8" t="s">
        <v>857</v>
      </c>
      <c r="G244" s="8" t="s">
        <v>858</v>
      </c>
      <c r="H244" s="8" t="s">
        <v>859</v>
      </c>
      <c r="I244" s="37">
        <v>45855</v>
      </c>
      <c r="J244" s="37">
        <v>45859</v>
      </c>
      <c r="K244" s="10" t="s">
        <v>41</v>
      </c>
      <c r="L244" s="10" t="s">
        <v>47</v>
      </c>
      <c r="M244" s="13">
        <v>105.82</v>
      </c>
      <c r="N244" s="37">
        <v>45859</v>
      </c>
      <c r="O244" s="8">
        <v>0</v>
      </c>
      <c r="P244" s="12">
        <f t="shared" si="9"/>
        <v>4</v>
      </c>
      <c r="Q244" s="10" t="s">
        <v>28</v>
      </c>
      <c r="R244" s="8">
        <f t="shared" si="10"/>
        <v>5</v>
      </c>
      <c r="S244" s="10" t="str">
        <f t="shared" si="11"/>
        <v>Achieved</v>
      </c>
    </row>
    <row r="245" spans="1:19" x14ac:dyDescent="0.45">
      <c r="A245" s="9" t="s">
        <v>676</v>
      </c>
      <c r="B245" s="8" t="s">
        <v>860</v>
      </c>
      <c r="C245" s="10" t="s">
        <v>633</v>
      </c>
      <c r="D245" s="8" t="str" cm="1">
        <f t="array" ref="D245">_xlfn.IFS(
  OR(C245="AR", C245="VK", C245="MS", C245="PT", C245="MM", C245="PP"), "CENTRAL",
  OR(C245="SS", C245="GC", C245="SM", C245="AY", C245="AG"), "NORTH",
  OR(C245="DP", C245="PG", C245="KD", C245="DS", C245="SP"), "WEST-I",
  OR(C245="MP", C245="SK", C245="NA", C245="OD"), "WEST-II",
  OR(C245="ND", C245="AM", C245="JK"), "EAST",
  TRUE, "UNKNOWN"
)</f>
        <v>WEST-I</v>
      </c>
      <c r="E245" s="10" t="s">
        <v>861</v>
      </c>
      <c r="F245" s="8" t="s">
        <v>862</v>
      </c>
      <c r="G245" s="8" t="s">
        <v>863</v>
      </c>
      <c r="H245" s="8" t="s">
        <v>864</v>
      </c>
      <c r="I245" s="37">
        <v>45859</v>
      </c>
      <c r="J245" s="37">
        <v>45860</v>
      </c>
      <c r="K245" s="10" t="s">
        <v>186</v>
      </c>
      <c r="L245" s="10" t="s">
        <v>47</v>
      </c>
      <c r="M245" s="13">
        <v>242.18</v>
      </c>
      <c r="O245" s="8">
        <v>0</v>
      </c>
      <c r="P245" s="12">
        <f t="shared" si="9"/>
        <v>1</v>
      </c>
      <c r="Q245" s="10" t="s">
        <v>28</v>
      </c>
      <c r="R245" s="8">
        <f t="shared" si="10"/>
        <v>5</v>
      </c>
      <c r="S245" s="10" t="str">
        <f t="shared" si="11"/>
        <v>Achieved</v>
      </c>
    </row>
    <row r="246" spans="1:19" x14ac:dyDescent="0.45">
      <c r="A246" s="9" t="s">
        <v>676</v>
      </c>
      <c r="B246" s="8" t="s">
        <v>860</v>
      </c>
      <c r="C246" s="10" t="s">
        <v>633</v>
      </c>
      <c r="D246" s="8" t="str" cm="1">
        <f t="array" ref="D246">_xlfn.IFS(
  OR(C246="AR", C246="VK", C246="MS", C246="PT", C246="MM", C246="PP"), "CENTRAL",
  OR(C246="SS", C246="GC", C246="SM", C246="AY", C246="AG"), "NORTH",
  OR(C246="DP", C246="PG", C246="KD", C246="DS", C246="SP"), "WEST-I",
  OR(C246="MP", C246="SK", C246="NA", C246="OD"), "WEST-II",
  OR(C246="ND", C246="AM", C246="JK"), "EAST",
  TRUE, "UNKNOWN"
)</f>
        <v>WEST-I</v>
      </c>
      <c r="E246" s="10" t="s">
        <v>861</v>
      </c>
      <c r="F246" s="8" t="s">
        <v>865</v>
      </c>
      <c r="G246" s="8" t="s">
        <v>863</v>
      </c>
      <c r="H246" s="8" t="s">
        <v>864</v>
      </c>
      <c r="I246" s="37">
        <v>45859</v>
      </c>
      <c r="J246" s="37">
        <v>45860</v>
      </c>
      <c r="K246" s="10" t="s">
        <v>186</v>
      </c>
      <c r="L246" s="10" t="s">
        <v>47</v>
      </c>
      <c r="M246" s="13">
        <v>581.1</v>
      </c>
      <c r="O246" s="8">
        <v>0</v>
      </c>
      <c r="P246" s="12">
        <f t="shared" si="9"/>
        <v>1</v>
      </c>
      <c r="Q246" s="10" t="s">
        <v>28</v>
      </c>
      <c r="R246" s="8">
        <f t="shared" si="10"/>
        <v>5</v>
      </c>
      <c r="S246" s="10" t="str">
        <f t="shared" si="11"/>
        <v>Achieved</v>
      </c>
    </row>
    <row r="247" spans="1:19" x14ac:dyDescent="0.45">
      <c r="A247" s="9" t="s">
        <v>676</v>
      </c>
      <c r="B247" s="8" t="s">
        <v>866</v>
      </c>
      <c r="C247" s="10" t="s">
        <v>241</v>
      </c>
      <c r="D247" s="8" t="str" cm="1">
        <f t="array" ref="D247">_xlfn.IFS(
  OR(C247="AR", C247="VK", C247="MS", C247="PT", C247="MM", C247="PP"), "CENTRAL",
  OR(C247="SS", C247="GC", C247="SM", C247="AY", C247="AG"), "NORTH",
  OR(C247="DP", C247="PG", C247="KD", C247="DS", C247="SP"), "WEST-I",
  OR(C247="MP", C247="SK", C247="NA", C247="OD"), "WEST-II",
  OR(C247="ND", C247="AM", C247="JK"), "EAST",
  TRUE, "UNKNOWN"
)</f>
        <v>CENTRAL</v>
      </c>
      <c r="E247" s="10" t="s">
        <v>867</v>
      </c>
      <c r="F247" s="8" t="s">
        <v>121</v>
      </c>
      <c r="G247" s="8" t="s">
        <v>868</v>
      </c>
      <c r="H247" s="8" t="s">
        <v>869</v>
      </c>
      <c r="I247" s="37">
        <v>45859</v>
      </c>
      <c r="J247" s="37">
        <v>45861</v>
      </c>
      <c r="K247" s="10" t="s">
        <v>186</v>
      </c>
      <c r="L247" s="10" t="s">
        <v>47</v>
      </c>
      <c r="M247" s="13">
        <v>620.11</v>
      </c>
      <c r="N247" s="37">
        <v>45855</v>
      </c>
      <c r="O247" s="8">
        <v>0</v>
      </c>
      <c r="P247" s="12">
        <f t="shared" si="9"/>
        <v>2</v>
      </c>
      <c r="Q247" s="10" t="s">
        <v>28</v>
      </c>
      <c r="R247" s="8">
        <f t="shared" si="10"/>
        <v>5</v>
      </c>
      <c r="S247" s="10" t="str">
        <f t="shared" si="11"/>
        <v>Achieved</v>
      </c>
    </row>
    <row r="248" spans="1:19" x14ac:dyDescent="0.45">
      <c r="A248" s="9" t="s">
        <v>676</v>
      </c>
      <c r="B248" s="8" t="s">
        <v>870</v>
      </c>
      <c r="C248" s="10" t="s">
        <v>65</v>
      </c>
      <c r="D248" s="8" t="str" cm="1">
        <f t="array" ref="D248">_xlfn.IFS(
  OR(C248="AR", C248="VK", C248="MS", C248="PT", C248="MM", C248="PP"), "CENTRAL",
  OR(C248="SS", C248="GC", C248="SM", C248="AY", C248="AG"), "NORTH",
  OR(C248="DP", C248="PG", C248="KD", C248="DS", C248="SP"), "WEST-I",
  OR(C248="MP", C248="SK", C248="NA", C248="OD"), "WEST-II",
  OR(C248="ND", C248="AM", C248="JK"), "EAST",
  TRUE, "UNKNOWN"
)</f>
        <v>CENTRAL</v>
      </c>
      <c r="E248" s="10" t="s">
        <v>871</v>
      </c>
      <c r="F248" s="8" t="s">
        <v>872</v>
      </c>
      <c r="G248" s="8" t="s">
        <v>873</v>
      </c>
      <c r="H248" s="8" t="s">
        <v>349</v>
      </c>
      <c r="I248" s="37">
        <v>45859</v>
      </c>
      <c r="J248" s="37">
        <v>45861</v>
      </c>
      <c r="K248" s="10" t="s">
        <v>134</v>
      </c>
      <c r="L248" s="10" t="s">
        <v>47</v>
      </c>
      <c r="M248" s="13">
        <v>298.94</v>
      </c>
      <c r="N248" s="37">
        <v>45861</v>
      </c>
      <c r="O248" s="8">
        <v>0</v>
      </c>
      <c r="P248" s="12">
        <f t="shared" si="9"/>
        <v>2</v>
      </c>
      <c r="Q248" s="10" t="s">
        <v>28</v>
      </c>
      <c r="R248" s="8">
        <f t="shared" si="10"/>
        <v>5</v>
      </c>
      <c r="S248" s="10" t="str">
        <f t="shared" si="11"/>
        <v>Achieved</v>
      </c>
    </row>
    <row r="249" spans="1:19" x14ac:dyDescent="0.45">
      <c r="A249" s="9" t="s">
        <v>676</v>
      </c>
      <c r="B249" s="8" t="s">
        <v>874</v>
      </c>
      <c r="C249" s="10" t="s">
        <v>382</v>
      </c>
      <c r="D249" s="8" t="str" cm="1">
        <f t="array" ref="D249">_xlfn.IFS(
  OR(C249="AR", C249="VK", C249="MS", C249="PT", C249="MM", C249="PP"), "CENTRAL",
  OR(C249="SS", C249="GC", C249="SM", C249="AY", C249="AG"), "NORTH",
  OR(C249="DP", C249="PG", C249="KD", C249="DS", C249="SP"), "WEST-I",
  OR(C249="MP", C249="SK", C249="NA", C249="OD"), "WEST-II",
  OR(C249="ND", C249="AM", C249="JK"), "EAST",
  TRUE, "UNKNOWN"
)</f>
        <v>NORTH</v>
      </c>
      <c r="E249" s="10" t="s">
        <v>875</v>
      </c>
      <c r="F249" s="8" t="s">
        <v>121</v>
      </c>
      <c r="G249" s="8" t="s">
        <v>876</v>
      </c>
      <c r="H249" s="8" t="s">
        <v>877</v>
      </c>
      <c r="I249" s="37">
        <v>45858</v>
      </c>
      <c r="J249" s="37">
        <v>45862</v>
      </c>
      <c r="K249" s="10" t="s">
        <v>56</v>
      </c>
      <c r="L249" s="10" t="s">
        <v>50</v>
      </c>
      <c r="M249" s="13">
        <v>751.5</v>
      </c>
      <c r="O249" s="8">
        <v>0</v>
      </c>
      <c r="P249" s="12">
        <f t="shared" si="9"/>
        <v>4</v>
      </c>
      <c r="Q249" s="10" t="s">
        <v>57</v>
      </c>
      <c r="R249" s="8">
        <f t="shared" si="10"/>
        <v>3</v>
      </c>
      <c r="S249" s="10" t="str">
        <f t="shared" si="11"/>
        <v>Not Achieved</v>
      </c>
    </row>
    <row r="250" spans="1:19" x14ac:dyDescent="0.45">
      <c r="A250" s="9" t="s">
        <v>676</v>
      </c>
      <c r="B250" s="8" t="s">
        <v>885</v>
      </c>
      <c r="C250" s="10" t="s">
        <v>221</v>
      </c>
      <c r="D250" s="8" t="str" cm="1">
        <f t="array" ref="D250">_xlfn.IFS(
  OR(C250="AR", C250="VK", C250="MS", C250="PT", C250="MM", C250="PP"), "CENTRAL",
  OR(C250="SS", C250="GC", C250="SM", C250="AY", C250="AG"), "NORTH",
  OR(C250="DP", C250="PG", C250="KD", C250="DS", C250="SP"), "WEST-I",
  OR(C250="MP", C250="SK", C250="NA", C250="OD"), "WEST-II",
  OR(C250="ND", C250="AM", C250="JK"), "EAST",
  TRUE, "UNKNOWN"
)</f>
        <v>EAST</v>
      </c>
      <c r="E250" s="10" t="s">
        <v>886</v>
      </c>
      <c r="F250" s="8" t="s">
        <v>887</v>
      </c>
      <c r="G250" s="8" t="s">
        <v>32</v>
      </c>
      <c r="H250" s="8" t="s">
        <v>888</v>
      </c>
      <c r="I250" s="37">
        <v>45854</v>
      </c>
      <c r="J250" s="37">
        <v>45862</v>
      </c>
      <c r="K250" s="10" t="s">
        <v>70</v>
      </c>
      <c r="L250" s="10" t="s">
        <v>35</v>
      </c>
      <c r="M250" s="13">
        <v>207.46</v>
      </c>
      <c r="N250" s="37">
        <v>45866</v>
      </c>
      <c r="O250" s="8">
        <v>0</v>
      </c>
      <c r="P250" s="12">
        <f t="shared" si="9"/>
        <v>8</v>
      </c>
      <c r="Q250" s="10" t="s">
        <v>28</v>
      </c>
      <c r="R250" s="8">
        <f t="shared" si="10"/>
        <v>5</v>
      </c>
      <c r="S250" s="10" t="str">
        <f t="shared" si="11"/>
        <v>Not Achieved</v>
      </c>
    </row>
    <row r="251" spans="1:19" x14ac:dyDescent="0.45">
      <c r="A251" s="9" t="s">
        <v>676</v>
      </c>
      <c r="B251" s="8" t="s">
        <v>889</v>
      </c>
      <c r="C251" s="10" t="s">
        <v>633</v>
      </c>
      <c r="D251" s="8" t="str" cm="1">
        <f t="array" ref="D251">_xlfn.IFS(
  OR(C251="AR", C251="VK", C251="MS", C251="PT", C251="MM", C251="PP"), "CENTRAL",
  OR(C251="SS", C251="GC", C251="SM", C251="AY", C251="AG"), "NORTH",
  OR(C251="DP", C251="PG", C251="KD", C251="DS", C251="SP"), "WEST-I",
  OR(C251="MP", C251="SK", C251="NA", C251="OD"), "WEST-II",
  OR(C251="ND", C251="AM", C251="JK"), "EAST",
  TRUE, "UNKNOWN"
)</f>
        <v>WEST-I</v>
      </c>
      <c r="E251" s="10" t="s">
        <v>890</v>
      </c>
      <c r="F251" s="8" t="s">
        <v>891</v>
      </c>
      <c r="G251" s="8" t="s">
        <v>892</v>
      </c>
      <c r="H251" s="8" t="s">
        <v>893</v>
      </c>
      <c r="I251" s="37">
        <v>45857</v>
      </c>
      <c r="J251" s="37">
        <v>45866</v>
      </c>
      <c r="K251" s="10" t="s">
        <v>34</v>
      </c>
      <c r="L251" s="10" t="s">
        <v>35</v>
      </c>
      <c r="M251" s="13">
        <v>4005.84</v>
      </c>
      <c r="N251" s="37">
        <v>45868</v>
      </c>
      <c r="O251" s="8">
        <v>0</v>
      </c>
      <c r="P251" s="12">
        <f t="shared" si="9"/>
        <v>9</v>
      </c>
      <c r="Q251" s="10" t="s">
        <v>59</v>
      </c>
      <c r="R251" s="8">
        <f t="shared" si="10"/>
        <v>10</v>
      </c>
      <c r="S251" s="10" t="str">
        <f t="shared" si="11"/>
        <v>Achieved</v>
      </c>
    </row>
    <row r="252" spans="1:19" x14ac:dyDescent="0.45">
      <c r="A252" s="9" t="s">
        <v>676</v>
      </c>
      <c r="B252" s="8" t="s">
        <v>889</v>
      </c>
      <c r="C252" s="10" t="s">
        <v>633</v>
      </c>
      <c r="D252" s="8" t="str" cm="1">
        <f t="array" ref="D252">_xlfn.IFS(
  OR(C252="AR", C252="VK", C252="MS", C252="PT", C252="MM", C252="PP"), "CENTRAL",
  OR(C252="SS", C252="GC", C252="SM", C252="AY", C252="AG"), "NORTH",
  OR(C252="DP", C252="PG", C252="KD", C252="DS", C252="SP"), "WEST-I",
  OR(C252="MP", C252="SK", C252="NA", C252="OD"), "WEST-II",
  OR(C252="ND", C252="AM", C252="JK"), "EAST",
  TRUE, "UNKNOWN"
)</f>
        <v>WEST-I</v>
      </c>
      <c r="E252" s="10" t="s">
        <v>890</v>
      </c>
      <c r="F252" s="8" t="s">
        <v>894</v>
      </c>
      <c r="G252" s="8" t="s">
        <v>892</v>
      </c>
      <c r="H252" s="8" t="s">
        <v>893</v>
      </c>
      <c r="I252" s="37">
        <v>45857</v>
      </c>
      <c r="J252" s="37">
        <v>45866</v>
      </c>
      <c r="K252" s="10" t="s">
        <v>761</v>
      </c>
      <c r="L252" s="10" t="s">
        <v>47</v>
      </c>
      <c r="M252" s="13">
        <v>15.79</v>
      </c>
      <c r="N252" s="37">
        <v>45869</v>
      </c>
      <c r="O252" s="8">
        <v>0</v>
      </c>
      <c r="P252" s="12">
        <f t="shared" si="9"/>
        <v>9</v>
      </c>
      <c r="Q252" s="10" t="s">
        <v>28</v>
      </c>
      <c r="R252" s="8">
        <f t="shared" si="10"/>
        <v>5</v>
      </c>
      <c r="S252" s="10" t="str">
        <f t="shared" si="11"/>
        <v>Not Achieved</v>
      </c>
    </row>
    <row r="253" spans="1:19" x14ac:dyDescent="0.45">
      <c r="A253" s="9" t="s">
        <v>676</v>
      </c>
      <c r="B253" s="8" t="s">
        <v>889</v>
      </c>
      <c r="C253" s="10" t="s">
        <v>633</v>
      </c>
      <c r="D253" s="8" t="str" cm="1">
        <f t="array" ref="D253">_xlfn.IFS(
  OR(C253="AR", C253="VK", C253="MS", C253="PT", C253="MM", C253="PP"), "CENTRAL",
  OR(C253="SS", C253="GC", C253="SM", C253="AY", C253="AG"), "NORTH",
  OR(C253="DP", C253="PG", C253="KD", C253="DS", C253="SP"), "WEST-I",
  OR(C253="MP", C253="SK", C253="NA", C253="OD"), "WEST-II",
  OR(C253="ND", C253="AM", C253="JK"), "EAST",
  TRUE, "UNKNOWN"
)</f>
        <v>WEST-I</v>
      </c>
      <c r="E253" s="10" t="s">
        <v>890</v>
      </c>
      <c r="F253" s="8" t="s">
        <v>895</v>
      </c>
      <c r="G253" s="8" t="s">
        <v>892</v>
      </c>
      <c r="H253" s="8" t="s">
        <v>893</v>
      </c>
      <c r="I253" s="37">
        <v>45857</v>
      </c>
      <c r="J253" s="37">
        <v>45866</v>
      </c>
      <c r="K253" s="10" t="s">
        <v>70</v>
      </c>
      <c r="L253" s="10" t="s">
        <v>35</v>
      </c>
      <c r="M253" s="13">
        <v>1955.3</v>
      </c>
      <c r="N253" s="37">
        <v>45869</v>
      </c>
      <c r="O253" s="8">
        <v>0</v>
      </c>
      <c r="P253" s="12">
        <f t="shared" si="9"/>
        <v>9</v>
      </c>
      <c r="Q253" s="10" t="s">
        <v>59</v>
      </c>
      <c r="R253" s="8">
        <f t="shared" si="10"/>
        <v>10</v>
      </c>
      <c r="S253" s="10" t="str">
        <f t="shared" si="11"/>
        <v>Achieved</v>
      </c>
    </row>
    <row r="254" spans="1:19" x14ac:dyDescent="0.45">
      <c r="A254" s="9" t="s">
        <v>676</v>
      </c>
      <c r="B254" s="8" t="s">
        <v>889</v>
      </c>
      <c r="C254" s="10" t="s">
        <v>633</v>
      </c>
      <c r="D254" s="8" t="str" cm="1">
        <f t="array" ref="D254">_xlfn.IFS(
  OR(C254="AR", C254="VK", C254="MS", C254="PT", C254="MM", C254="PP"), "CENTRAL",
  OR(C254="SS", C254="GC", C254="SM", C254="AY", C254="AG"), "NORTH",
  OR(C254="DP", C254="PG", C254="KD", C254="DS", C254="SP"), "WEST-I",
  OR(C254="MP", C254="SK", C254="NA", C254="OD"), "WEST-II",
  OR(C254="ND", C254="AM", C254="JK"), "EAST",
  TRUE, "UNKNOWN"
)</f>
        <v>WEST-I</v>
      </c>
      <c r="E254" s="10" t="s">
        <v>890</v>
      </c>
      <c r="F254" s="8" t="s">
        <v>896</v>
      </c>
      <c r="G254" s="8" t="s">
        <v>892</v>
      </c>
      <c r="H254" s="8" t="s">
        <v>893</v>
      </c>
      <c r="I254" s="37">
        <v>45857</v>
      </c>
      <c r="J254" s="37">
        <v>45866</v>
      </c>
      <c r="K254" s="10" t="s">
        <v>762</v>
      </c>
      <c r="L254" s="10" t="s">
        <v>35</v>
      </c>
      <c r="M254" s="13">
        <v>96.57</v>
      </c>
      <c r="N254" s="37">
        <v>45868</v>
      </c>
      <c r="O254" s="8">
        <v>0</v>
      </c>
      <c r="P254" s="12">
        <f t="shared" si="9"/>
        <v>9</v>
      </c>
      <c r="Q254" s="10" t="s">
        <v>28</v>
      </c>
      <c r="R254" s="8">
        <f t="shared" si="10"/>
        <v>5</v>
      </c>
      <c r="S254" s="10" t="str">
        <f t="shared" si="11"/>
        <v>Not Achieved</v>
      </c>
    </row>
    <row r="255" spans="1:19" x14ac:dyDescent="0.45">
      <c r="A255" s="9" t="s">
        <v>676</v>
      </c>
      <c r="B255" s="8" t="s">
        <v>897</v>
      </c>
      <c r="C255" s="10" t="s">
        <v>72</v>
      </c>
      <c r="D255" s="8" t="str" cm="1">
        <f t="array" ref="D255">_xlfn.IFS(
  OR(C255="AR", C255="VK", C255="MS", C255="PT", C255="MM", C255="PP"), "CENTRAL",
  OR(C255="SS", C255="GC", C255="SM", C255="AY", C255="AG"), "NORTH",
  OR(C255="DP", C255="PG", C255="KD", C255="DS", C255="SP"), "WEST-I",
  OR(C255="MP", C255="SK", C255="NA", C255="OD"), "WEST-II",
  OR(C255="ND", C255="AM", C255="JK"), "EAST",
  TRUE, "UNKNOWN"
)</f>
        <v>CENTRAL</v>
      </c>
      <c r="E255" s="10" t="s">
        <v>898</v>
      </c>
      <c r="F255" s="8" t="s">
        <v>899</v>
      </c>
      <c r="G255" s="8" t="s">
        <v>32</v>
      </c>
      <c r="H255" s="8" t="s">
        <v>900</v>
      </c>
      <c r="I255" s="37">
        <v>45866</v>
      </c>
      <c r="J255" s="37">
        <v>45866</v>
      </c>
      <c r="K255" s="10" t="s">
        <v>134</v>
      </c>
      <c r="L255" s="10" t="s">
        <v>47</v>
      </c>
      <c r="M255" s="13">
        <v>4.25</v>
      </c>
      <c r="N255" s="37">
        <v>45866</v>
      </c>
      <c r="O255" s="8">
        <v>0</v>
      </c>
      <c r="P255" s="12">
        <f t="shared" si="9"/>
        <v>0</v>
      </c>
      <c r="Q255" s="10" t="s">
        <v>28</v>
      </c>
      <c r="R255" s="8">
        <f t="shared" si="10"/>
        <v>5</v>
      </c>
      <c r="S255" s="10" t="str">
        <f t="shared" si="11"/>
        <v>Achieved</v>
      </c>
    </row>
    <row r="256" spans="1:19" x14ac:dyDescent="0.45">
      <c r="A256" s="9" t="s">
        <v>676</v>
      </c>
      <c r="B256" s="8" t="s">
        <v>897</v>
      </c>
      <c r="C256" s="10" t="s">
        <v>72</v>
      </c>
      <c r="D256" s="8" t="str" cm="1">
        <f t="array" ref="D256">_xlfn.IFS(
  OR(C256="AR", C256="VK", C256="MS", C256="PT", C256="MM", C256="PP"), "CENTRAL",
  OR(C256="SS", C256="GC", C256="SM", C256="AY", C256="AG"), "NORTH",
  OR(C256="DP", C256="PG", C256="KD", C256="DS", C256="SP"), "WEST-I",
  OR(C256="MP", C256="SK", C256="NA", C256="OD"), "WEST-II",
  OR(C256="ND", C256="AM", C256="JK"), "EAST",
  TRUE, "UNKNOWN"
)</f>
        <v>CENTRAL</v>
      </c>
      <c r="E256" s="10" t="s">
        <v>898</v>
      </c>
      <c r="F256" s="8" t="s">
        <v>901</v>
      </c>
      <c r="G256" s="8" t="s">
        <v>32</v>
      </c>
      <c r="H256" s="8" t="s">
        <v>900</v>
      </c>
      <c r="I256" s="37">
        <v>45866</v>
      </c>
      <c r="J256" s="37">
        <v>45866</v>
      </c>
      <c r="K256" s="10" t="s">
        <v>134</v>
      </c>
      <c r="L256" s="10" t="s">
        <v>47</v>
      </c>
      <c r="M256" s="13">
        <v>11.54</v>
      </c>
      <c r="N256" s="37">
        <v>45866</v>
      </c>
      <c r="O256" s="8">
        <v>0</v>
      </c>
      <c r="P256" s="12">
        <f t="shared" si="9"/>
        <v>0</v>
      </c>
      <c r="Q256" s="10" t="s">
        <v>28</v>
      </c>
      <c r="R256" s="8">
        <f t="shared" si="10"/>
        <v>5</v>
      </c>
      <c r="S256" s="10" t="str">
        <f t="shared" si="11"/>
        <v>Achieved</v>
      </c>
    </row>
    <row r="257" spans="1:19" x14ac:dyDescent="0.45">
      <c r="A257" s="9" t="s">
        <v>676</v>
      </c>
      <c r="B257" s="8" t="s">
        <v>897</v>
      </c>
      <c r="C257" s="10" t="s">
        <v>72</v>
      </c>
      <c r="D257" s="8" t="str" cm="1">
        <f t="array" ref="D257">_xlfn.IFS(
  OR(C257="AR", C257="VK", C257="MS", C257="PT", C257="MM", C257="PP"), "CENTRAL",
  OR(C257="SS", C257="GC", C257="SM", C257="AY", C257="AG"), "NORTH",
  OR(C257="DP", C257="PG", C257="KD", C257="DS", C257="SP"), "WEST-I",
  OR(C257="MP", C257="SK", C257="NA", C257="OD"), "WEST-II",
  OR(C257="ND", C257="AM", C257="JK"), "EAST",
  TRUE, "UNKNOWN"
)</f>
        <v>CENTRAL</v>
      </c>
      <c r="E257" s="10" t="s">
        <v>898</v>
      </c>
      <c r="F257" s="8" t="s">
        <v>902</v>
      </c>
      <c r="G257" s="8" t="s">
        <v>32</v>
      </c>
      <c r="H257" s="8" t="s">
        <v>900</v>
      </c>
      <c r="I257" s="37">
        <v>45866</v>
      </c>
      <c r="J257" s="37">
        <v>45866</v>
      </c>
      <c r="K257" s="10" t="s">
        <v>134</v>
      </c>
      <c r="L257" s="10" t="s">
        <v>47</v>
      </c>
      <c r="M257" s="13">
        <v>67.89</v>
      </c>
      <c r="N257" s="37">
        <v>45866</v>
      </c>
      <c r="O257" s="8">
        <v>0</v>
      </c>
      <c r="P257" s="12">
        <f t="shared" si="9"/>
        <v>0</v>
      </c>
      <c r="Q257" s="10" t="s">
        <v>28</v>
      </c>
      <c r="R257" s="8">
        <f t="shared" si="10"/>
        <v>5</v>
      </c>
      <c r="S257" s="10" t="str">
        <f t="shared" si="11"/>
        <v>Achieved</v>
      </c>
    </row>
    <row r="258" spans="1:19" x14ac:dyDescent="0.45">
      <c r="A258" s="9" t="s">
        <v>676</v>
      </c>
      <c r="B258" s="8" t="s">
        <v>911</v>
      </c>
      <c r="C258" s="10" t="s">
        <v>382</v>
      </c>
      <c r="D258" s="8" t="str" cm="1">
        <f t="array" ref="D258">_xlfn.IFS(
  OR(C258="AR", C258="VK", C258="MS", C258="PT", C258="MM", C258="PP"), "CENTRAL",
  OR(C258="SS", C258="GC", C258="SM", C258="AY", C258="AG"), "NORTH",
  OR(C258="DP", C258="PG", C258="KD", C258="DS", C258="SP"), "WEST-I",
  OR(C258="MP", C258="SK", C258="NA", C258="OD"), "WEST-II",
  OR(C258="ND", C258="AM", C258="JK"), "EAST",
  TRUE, "UNKNOWN"
)</f>
        <v>NORTH</v>
      </c>
      <c r="E258" s="10" t="s">
        <v>912</v>
      </c>
      <c r="F258" s="8" t="s">
        <v>237</v>
      </c>
      <c r="G258" s="8" t="s">
        <v>913</v>
      </c>
      <c r="H258" s="8" t="s">
        <v>914</v>
      </c>
      <c r="I258" s="37">
        <v>45865</v>
      </c>
      <c r="J258" s="37">
        <v>45867</v>
      </c>
      <c r="K258" s="10" t="s">
        <v>49</v>
      </c>
      <c r="L258" s="10" t="s">
        <v>50</v>
      </c>
      <c r="M258" s="13">
        <v>190.14</v>
      </c>
      <c r="N258" s="37">
        <v>45897</v>
      </c>
      <c r="O258" s="8">
        <v>0</v>
      </c>
      <c r="P258" s="12">
        <f t="shared" si="9"/>
        <v>2</v>
      </c>
      <c r="Q258" s="10" t="s">
        <v>28</v>
      </c>
      <c r="R258" s="8">
        <f t="shared" ref="R258:R260" si="12">IF(Q258="A", 3, IF(Q258="B", 5, IF(Q258="C", 7, IF(Q258="D", 10, ""))))</f>
        <v>5</v>
      </c>
      <c r="S258" s="10" t="str">
        <f t="shared" ref="S258:S260" si="13">IF(R258&gt;=P258, "Achieved", "Not Achieved")</f>
        <v>Achieved</v>
      </c>
    </row>
    <row r="259" spans="1:19" x14ac:dyDescent="0.45">
      <c r="A259" s="9" t="s">
        <v>676</v>
      </c>
      <c r="B259" s="8" t="s">
        <v>918</v>
      </c>
      <c r="C259" s="10" t="s">
        <v>61</v>
      </c>
      <c r="D259" s="8" t="str" cm="1">
        <f t="array" ref="D259">_xlfn.IFS(
  OR(C259="AR", C259="VK", C259="MS", C259="PT", C259="MM", C259="PP"), "CENTRAL",
  OR(C259="SS", C259="GC", C259="SM", C259="AY", C259="AG"), "NORTH",
  OR(C259="DP", C259="PG", C259="KD", C259="DS", C259="SP"), "WEST-I",
  OR(C259="MP", C259="SK", C259="NA", C259="OD"), "WEST-II",
  OR(C259="ND", C259="AM", C259="JK"), "EAST",
  TRUE, "UNKNOWN"
)</f>
        <v>NORTH</v>
      </c>
      <c r="E259" s="10" t="s">
        <v>919</v>
      </c>
      <c r="F259" s="8" t="s">
        <v>23</v>
      </c>
      <c r="G259" s="8" t="s">
        <v>455</v>
      </c>
      <c r="H259" s="8" t="s">
        <v>920</v>
      </c>
      <c r="I259" s="37">
        <v>45862</v>
      </c>
      <c r="J259" s="37">
        <v>45867</v>
      </c>
      <c r="K259" s="10" t="s">
        <v>26</v>
      </c>
      <c r="L259" s="10" t="s">
        <v>27</v>
      </c>
      <c r="M259" s="13">
        <v>444.16</v>
      </c>
      <c r="N259" s="37">
        <v>45867</v>
      </c>
      <c r="O259" s="8">
        <v>0</v>
      </c>
      <c r="P259" s="12">
        <f t="shared" si="9"/>
        <v>5</v>
      </c>
      <c r="Q259" s="10" t="s">
        <v>82</v>
      </c>
      <c r="R259" s="8">
        <f t="shared" si="12"/>
        <v>7</v>
      </c>
      <c r="S259" s="10" t="str">
        <f t="shared" si="13"/>
        <v>Achieved</v>
      </c>
    </row>
    <row r="260" spans="1:19" x14ac:dyDescent="0.45">
      <c r="A260" s="9" t="s">
        <v>676</v>
      </c>
      <c r="B260" s="8" t="s">
        <v>921</v>
      </c>
      <c r="C260" s="10" t="s">
        <v>633</v>
      </c>
      <c r="D260" s="8" t="str" cm="1">
        <f t="array" ref="D260">_xlfn.IFS(
  OR(C260="AR", C260="VK", C260="MS", C260="PT", C260="MM", C260="PP"), "CENTRAL",
  OR(C260="SS", C260="GC", C260="SM", C260="AY", C260="AG"), "NORTH",
  OR(C260="DP", C260="PG", C260="KD", C260="DS", C260="SP"), "WEST-I",
  OR(C260="MP", C260="SK", C260="NA", C260="OD"), "WEST-II",
  OR(C260="ND", C260="AM", C260="JK"), "EAST",
  TRUE, "UNKNOWN"
)</f>
        <v>WEST-I</v>
      </c>
      <c r="E260" s="10" t="s">
        <v>922</v>
      </c>
      <c r="F260" s="8" t="s">
        <v>121</v>
      </c>
      <c r="G260" s="8" t="s">
        <v>203</v>
      </c>
      <c r="H260" s="8" t="s">
        <v>923</v>
      </c>
      <c r="I260" s="37">
        <v>45863</v>
      </c>
      <c r="J260" s="37">
        <v>45867</v>
      </c>
      <c r="K260" s="10" t="s">
        <v>186</v>
      </c>
      <c r="L260" s="10" t="s">
        <v>47</v>
      </c>
      <c r="M260" s="13">
        <v>671.08</v>
      </c>
      <c r="O260" s="8">
        <v>0</v>
      </c>
      <c r="P260" s="12">
        <f t="shared" si="9"/>
        <v>4</v>
      </c>
      <c r="Q260" s="10" t="s">
        <v>28</v>
      </c>
      <c r="R260" s="8">
        <f t="shared" si="12"/>
        <v>5</v>
      </c>
      <c r="S260" s="10" t="str">
        <f t="shared" si="13"/>
        <v>Achieved</v>
      </c>
    </row>
    <row r="261" spans="1:19" x14ac:dyDescent="0.45">
      <c r="A261" s="9" t="s">
        <v>676</v>
      </c>
      <c r="B261" s="8" t="s">
        <v>924</v>
      </c>
      <c r="C261" s="10" t="s">
        <v>380</v>
      </c>
      <c r="D261" s="8" t="str" cm="1">
        <f t="array" ref="D261">_xlfn.IFS(
  OR(C261="AR", C261="VK", C261="MS", C261="PT", C261="MM", C261="PP"), "CENTRAL",
  OR(C261="SS", C261="GC", C261="SM", C261="AY", C261="AG"), "NORTH",
  OR(C261="DP", C261="PG", C261="KD", C261="DS", C261="SP"), "WEST-I",
  OR(C261="MP", C261="SK", C261="NA", C261="OD"), "WEST-II",
  OR(C261="ND", C261="AM", C261="JK"), "EAST",
  TRUE, "UNKNOWN"
)</f>
        <v>WEST-I</v>
      </c>
      <c r="E261" s="10" t="s">
        <v>836</v>
      </c>
      <c r="F261" s="8" t="s">
        <v>837</v>
      </c>
      <c r="G261" s="8" t="s">
        <v>32</v>
      </c>
      <c r="H261" s="8" t="s">
        <v>838</v>
      </c>
      <c r="I261" s="37">
        <v>45853</v>
      </c>
      <c r="J261" s="37">
        <v>45867</v>
      </c>
      <c r="K261" s="10" t="s">
        <v>41</v>
      </c>
      <c r="L261" s="10" t="s">
        <v>27</v>
      </c>
      <c r="M261" s="13">
        <v>693.51</v>
      </c>
      <c r="O261" s="8">
        <v>0</v>
      </c>
      <c r="P261" s="12">
        <v>6</v>
      </c>
      <c r="Q261" s="10" t="s">
        <v>28</v>
      </c>
      <c r="R261" s="8">
        <v>5</v>
      </c>
      <c r="S261" s="10" t="s">
        <v>753</v>
      </c>
    </row>
    <row r="262" spans="1:19" x14ac:dyDescent="0.45">
      <c r="A262" s="9" t="s">
        <v>676</v>
      </c>
      <c r="B262" s="8" t="s">
        <v>926</v>
      </c>
      <c r="C262" s="10" t="s">
        <v>382</v>
      </c>
      <c r="D262" s="8" t="str" cm="1">
        <f t="array" ref="D262">_xlfn.IFS(
  OR(C262="AR", C262="VK", C262="MS", C262="PT", C262="MM", C262="PP"), "CENTRAL",
  OR(C262="SS", C262="GC", C262="SM", C262="AY", C262="AG"), "NORTH",
  OR(C262="DP", C262="PG", C262="KD", C262="DS", C262="SP"), "WEST-I",
  OR(C262="MP", C262="SK", C262="NA", C262="OD"), "WEST-II",
  OR(C262="ND", C262="AM", C262="JK"), "EAST",
  TRUE, "UNKNOWN"
)</f>
        <v>NORTH</v>
      </c>
      <c r="E262" s="10" t="s">
        <v>927</v>
      </c>
      <c r="F262" s="8" t="s">
        <v>67</v>
      </c>
      <c r="G262" s="8" t="s">
        <v>928</v>
      </c>
      <c r="H262" s="8" t="s">
        <v>929</v>
      </c>
      <c r="I262" s="37">
        <v>45866</v>
      </c>
      <c r="J262" s="37">
        <v>45868</v>
      </c>
      <c r="K262" s="10" t="s">
        <v>34</v>
      </c>
      <c r="L262" s="10" t="s">
        <v>50</v>
      </c>
      <c r="M262" s="13">
        <v>661.11</v>
      </c>
      <c r="O262" s="8">
        <v>0</v>
      </c>
      <c r="P262" s="12">
        <f t="shared" ref="P262:P325" si="14">SUM(J262-I262)</f>
        <v>2</v>
      </c>
      <c r="Q262" s="10" t="s">
        <v>28</v>
      </c>
      <c r="R262" s="8">
        <v>5</v>
      </c>
      <c r="S262" s="10" t="str">
        <f t="shared" ref="S262:S325" si="15">IF(R262&gt;=P262, "Achieved", "Not Achieved")</f>
        <v>Achieved</v>
      </c>
    </row>
    <row r="263" spans="1:19" x14ac:dyDescent="0.45">
      <c r="A263" s="9" t="s">
        <v>676</v>
      </c>
      <c r="B263" s="8" t="s">
        <v>933</v>
      </c>
      <c r="C263" s="10" t="s">
        <v>61</v>
      </c>
      <c r="D263" s="8" t="str" cm="1">
        <f t="array" ref="D263">_xlfn.IFS(
  OR(C263="AR", C263="VK", C263="MS", C263="PT", C263="MM", C263="PP"), "CENTRAL",
  OR(C263="SS", C263="GC", C263="SM", C263="AY", C263="AG"), "NORTH",
  OR(C263="DP", C263="PG", C263="KD", C263="DS", C263="SP"), "WEST-I",
  OR(C263="MP", C263="SK", C263="NA", C263="OD"), "WEST-II",
  OR(C263="ND", C263="AM", C263="JK"), "EAST",
  TRUE, "UNKNOWN"
)</f>
        <v>NORTH</v>
      </c>
      <c r="E263" s="10" t="s">
        <v>934</v>
      </c>
      <c r="F263" s="8" t="s">
        <v>208</v>
      </c>
      <c r="G263" s="8" t="s">
        <v>935</v>
      </c>
      <c r="H263" s="8" t="s">
        <v>936</v>
      </c>
      <c r="I263" s="37">
        <v>45865</v>
      </c>
      <c r="J263" s="37">
        <v>45868</v>
      </c>
      <c r="K263" s="10" t="s">
        <v>26</v>
      </c>
      <c r="L263" s="10" t="s">
        <v>27</v>
      </c>
      <c r="M263" s="13">
        <v>500.43</v>
      </c>
      <c r="O263" s="8">
        <v>0</v>
      </c>
      <c r="P263" s="12">
        <f t="shared" si="14"/>
        <v>3</v>
      </c>
      <c r="Q263" s="10" t="s">
        <v>28</v>
      </c>
      <c r="R263" s="8">
        <f t="shared" ref="R263:R326" si="16">IF(Q263="A", 3, IF(Q263="B", 5, IF(Q263="C", 7, IF(Q263="D", 10, ""))))</f>
        <v>5</v>
      </c>
      <c r="S263" s="10" t="str">
        <f t="shared" si="15"/>
        <v>Achieved</v>
      </c>
    </row>
    <row r="264" spans="1:19" x14ac:dyDescent="0.45">
      <c r="A264" s="9" t="s">
        <v>676</v>
      </c>
      <c r="B264" s="8" t="s">
        <v>937</v>
      </c>
      <c r="C264" s="10" t="s">
        <v>382</v>
      </c>
      <c r="D264" s="8" t="str" cm="1">
        <f t="array" ref="D264">_xlfn.IFS(
  OR(C264="AR", C264="VK", C264="MS", C264="PT", C264="MM", C264="PP"), "CENTRAL",
  OR(C264="SS", C264="GC", C264="SM", C264="AY", C264="AG"), "NORTH",
  OR(C264="DP", C264="PG", C264="KD", C264="DS", C264="SP"), "WEST-I",
  OR(C264="MP", C264="SK", C264="NA", C264="OD"), "WEST-II",
  OR(C264="ND", C264="AM", C264="JK"), "EAST",
  TRUE, "UNKNOWN"
)</f>
        <v>NORTH</v>
      </c>
      <c r="E264" s="10" t="s">
        <v>938</v>
      </c>
      <c r="F264" s="8" t="s">
        <v>939</v>
      </c>
      <c r="G264" s="8" t="s">
        <v>940</v>
      </c>
      <c r="H264" s="8" t="s">
        <v>941</v>
      </c>
      <c r="I264" s="37">
        <v>45858</v>
      </c>
      <c r="J264" s="37">
        <v>45869</v>
      </c>
      <c r="K264" s="10" t="s">
        <v>49</v>
      </c>
      <c r="L264" s="10" t="s">
        <v>50</v>
      </c>
      <c r="M264" s="13">
        <v>6.73</v>
      </c>
      <c r="O264" s="8">
        <v>0</v>
      </c>
      <c r="P264" s="12">
        <f t="shared" si="14"/>
        <v>11</v>
      </c>
      <c r="Q264" s="10" t="s">
        <v>28</v>
      </c>
      <c r="R264" s="8">
        <f t="shared" si="16"/>
        <v>5</v>
      </c>
      <c r="S264" s="10" t="str">
        <f t="shared" si="15"/>
        <v>Not Achieved</v>
      </c>
    </row>
    <row r="265" spans="1:19" x14ac:dyDescent="0.45">
      <c r="A265" s="9" t="s">
        <v>676</v>
      </c>
      <c r="B265" s="8" t="s">
        <v>937</v>
      </c>
      <c r="C265" s="10" t="s">
        <v>382</v>
      </c>
      <c r="D265" s="8" t="str" cm="1">
        <f t="array" ref="D265">_xlfn.IFS(
  OR(C265="AR", C265="VK", C265="MS", C265="PT", C265="MM", C265="PP"), "CENTRAL",
  OR(C265="SS", C265="GC", C265="SM", C265="AY", C265="AG"), "NORTH",
  OR(C265="DP", C265="PG", C265="KD", C265="DS", C265="SP"), "WEST-I",
  OR(C265="MP", C265="SK", C265="NA", C265="OD"), "WEST-II",
  OR(C265="ND", C265="AM", C265="JK"), "EAST",
  TRUE, "UNKNOWN"
)</f>
        <v>NORTH</v>
      </c>
      <c r="E265" s="10" t="s">
        <v>938</v>
      </c>
      <c r="F265" s="8" t="s">
        <v>942</v>
      </c>
      <c r="G265" s="8" t="s">
        <v>940</v>
      </c>
      <c r="H265" s="8" t="s">
        <v>941</v>
      </c>
      <c r="I265" s="37">
        <v>45858</v>
      </c>
      <c r="J265" s="37">
        <v>45869</v>
      </c>
      <c r="K265" s="10" t="s">
        <v>49</v>
      </c>
      <c r="L265" s="10" t="s">
        <v>50</v>
      </c>
      <c r="M265" s="13">
        <v>2.5</v>
      </c>
      <c r="O265" s="8">
        <v>0</v>
      </c>
      <c r="P265" s="12">
        <f t="shared" si="14"/>
        <v>11</v>
      </c>
      <c r="Q265" s="10" t="s">
        <v>28</v>
      </c>
      <c r="R265" s="8">
        <f t="shared" si="16"/>
        <v>5</v>
      </c>
      <c r="S265" s="10" t="str">
        <f t="shared" si="15"/>
        <v>Not Achieved</v>
      </c>
    </row>
    <row r="266" spans="1:19" x14ac:dyDescent="0.45">
      <c r="A266" s="9" t="s">
        <v>676</v>
      </c>
      <c r="B266" s="8" t="s">
        <v>937</v>
      </c>
      <c r="C266" s="10" t="s">
        <v>382</v>
      </c>
      <c r="D266" s="8" t="str" cm="1">
        <f t="array" ref="D266">_xlfn.IFS(
  OR(C266="AR", C266="VK", C266="MS", C266="PT", C266="MM", C266="PP"), "CENTRAL",
  OR(C266="SS", C266="GC", C266="SM", C266="AY", C266="AG"), "NORTH",
  OR(C266="DP", C266="PG", C266="KD", C266="DS", C266="SP"), "WEST-I",
  OR(C266="MP", C266="SK", C266="NA", C266="OD"), "WEST-II",
  OR(C266="ND", C266="AM", C266="JK"), "EAST",
  TRUE, "UNKNOWN"
)</f>
        <v>NORTH</v>
      </c>
      <c r="E266" s="10" t="s">
        <v>938</v>
      </c>
      <c r="F266" s="8" t="s">
        <v>943</v>
      </c>
      <c r="G266" s="8" t="s">
        <v>940</v>
      </c>
      <c r="H266" s="8" t="s">
        <v>941</v>
      </c>
      <c r="I266" s="37">
        <v>45858</v>
      </c>
      <c r="J266" s="37">
        <v>45869</v>
      </c>
      <c r="K266" s="10" t="s">
        <v>49</v>
      </c>
      <c r="L266" s="10" t="s">
        <v>50</v>
      </c>
      <c r="M266" s="13">
        <v>5.46</v>
      </c>
      <c r="O266" s="8">
        <v>0</v>
      </c>
      <c r="P266" s="12">
        <f t="shared" si="14"/>
        <v>11</v>
      </c>
      <c r="Q266" s="10" t="s">
        <v>28</v>
      </c>
      <c r="R266" s="8">
        <f t="shared" si="16"/>
        <v>5</v>
      </c>
      <c r="S266" s="10" t="str">
        <f t="shared" si="15"/>
        <v>Not Achieved</v>
      </c>
    </row>
    <row r="267" spans="1:19" x14ac:dyDescent="0.45">
      <c r="A267" s="9" t="s">
        <v>676</v>
      </c>
      <c r="B267" s="8" t="s">
        <v>937</v>
      </c>
      <c r="C267" s="10" t="s">
        <v>382</v>
      </c>
      <c r="D267" s="8" t="str" cm="1">
        <f t="array" ref="D267">_xlfn.IFS(
  OR(C267="AR", C267="VK", C267="MS", C267="PT", C267="MM", C267="PP"), "CENTRAL",
  OR(C267="SS", C267="GC", C267="SM", C267="AY", C267="AG"), "NORTH",
  OR(C267="DP", C267="PG", C267="KD", C267="DS", C267="SP"), "WEST-I",
  OR(C267="MP", C267="SK", C267="NA", C267="OD"), "WEST-II",
  OR(C267="ND", C267="AM", C267="JK"), "EAST",
  TRUE, "UNKNOWN"
)</f>
        <v>NORTH</v>
      </c>
      <c r="E267" s="10" t="s">
        <v>938</v>
      </c>
      <c r="F267" s="8" t="s">
        <v>944</v>
      </c>
      <c r="G267" s="8" t="s">
        <v>940</v>
      </c>
      <c r="H267" s="8" t="s">
        <v>941</v>
      </c>
      <c r="I267" s="37">
        <v>45858</v>
      </c>
      <c r="J267" s="37">
        <v>45869</v>
      </c>
      <c r="K267" s="10" t="s">
        <v>49</v>
      </c>
      <c r="L267" s="10" t="s">
        <v>50</v>
      </c>
      <c r="M267" s="13">
        <v>273.07</v>
      </c>
      <c r="O267" s="8">
        <v>0</v>
      </c>
      <c r="P267" s="12">
        <f t="shared" si="14"/>
        <v>11</v>
      </c>
      <c r="Q267" s="10" t="s">
        <v>28</v>
      </c>
      <c r="R267" s="8">
        <f t="shared" si="16"/>
        <v>5</v>
      </c>
      <c r="S267" s="10" t="str">
        <f t="shared" si="15"/>
        <v>Not Achieved</v>
      </c>
    </row>
    <row r="268" spans="1:19" x14ac:dyDescent="0.45">
      <c r="A268" s="9" t="s">
        <v>676</v>
      </c>
      <c r="B268" s="8" t="s">
        <v>946</v>
      </c>
      <c r="C268" s="10" t="s">
        <v>61</v>
      </c>
      <c r="D268" s="8" t="str" cm="1">
        <f t="array" ref="D268">_xlfn.IFS(
  OR(C268="AR", C268="VK", C268="MS", C268="PT", C268="MM", C268="PP"), "CENTRAL",
  OR(C268="SS", C268="GC", C268="SM", C268="AY", C268="AG"), "NORTH",
  OR(C268="DP", C268="PG", C268="KD", C268="DS", C268="SP"), "WEST-I",
  OR(C268="MP", C268="SK", C268="NA", C268="OD"), "WEST-II",
  OR(C268="ND", C268="AM", C268="JK"), "EAST",
  TRUE, "UNKNOWN"
)</f>
        <v>NORTH</v>
      </c>
      <c r="E268" s="10" t="s">
        <v>947</v>
      </c>
      <c r="F268" s="8" t="s">
        <v>948</v>
      </c>
      <c r="G268" s="8" t="s">
        <v>32</v>
      </c>
      <c r="H268" s="8" t="s">
        <v>949</v>
      </c>
      <c r="I268" s="37">
        <v>45867</v>
      </c>
      <c r="J268" s="37">
        <v>45869</v>
      </c>
      <c r="K268" s="10" t="s">
        <v>441</v>
      </c>
      <c r="L268" s="10" t="s">
        <v>27</v>
      </c>
      <c r="M268" s="13">
        <v>886.44</v>
      </c>
      <c r="O268" s="8">
        <v>0</v>
      </c>
      <c r="P268" s="12">
        <f t="shared" si="14"/>
        <v>2</v>
      </c>
      <c r="Q268" s="10" t="s">
        <v>28</v>
      </c>
      <c r="R268" s="8">
        <f t="shared" si="16"/>
        <v>5</v>
      </c>
      <c r="S268" s="10" t="str">
        <f t="shared" si="15"/>
        <v>Achieved</v>
      </c>
    </row>
    <row r="269" spans="1:19" x14ac:dyDescent="0.45">
      <c r="A269" s="9" t="s">
        <v>676</v>
      </c>
      <c r="B269" s="8" t="s">
        <v>950</v>
      </c>
      <c r="C269" s="10" t="s">
        <v>156</v>
      </c>
      <c r="D269" s="8" t="str" cm="1">
        <f t="array" ref="D269">_xlfn.IFS(
  OR(C269="AR", C269="VK", C269="MS", C269="PT", C269="MM", C269="PP"), "CENTRAL",
  OR(C269="SS", C269="GC", C269="SM", C269="AY", C269="AG"), "NORTH",
  OR(C269="DP", C269="PG", C269="KD", C269="DS", C269="SP"), "WEST-I",
  OR(C269="MP", C269="SK", C269="NA", C269="OD"), "WEST-II",
  OR(C269="ND", C269="AM", C269="JK"), "EAST",
  TRUE, "UNKNOWN"
)</f>
        <v>CENTRAL</v>
      </c>
      <c r="E269" s="10" t="s">
        <v>951</v>
      </c>
      <c r="F269" s="8" t="s">
        <v>952</v>
      </c>
      <c r="G269" s="8" t="s">
        <v>953</v>
      </c>
      <c r="H269" s="8" t="s">
        <v>954</v>
      </c>
      <c r="I269" s="37">
        <v>45867</v>
      </c>
      <c r="J269" s="37">
        <v>45869</v>
      </c>
      <c r="K269" s="10" t="s">
        <v>70</v>
      </c>
      <c r="L269" s="10" t="s">
        <v>35</v>
      </c>
      <c r="M269" s="13">
        <v>12.24</v>
      </c>
      <c r="N269" s="37">
        <v>45870</v>
      </c>
      <c r="O269" s="8">
        <v>0</v>
      </c>
      <c r="P269" s="12">
        <f t="shared" si="14"/>
        <v>2</v>
      </c>
      <c r="Q269" s="10" t="s">
        <v>57</v>
      </c>
      <c r="R269" s="8">
        <f t="shared" si="16"/>
        <v>3</v>
      </c>
      <c r="S269" s="10" t="str">
        <f t="shared" si="15"/>
        <v>Achieved</v>
      </c>
    </row>
    <row r="270" spans="1:19" x14ac:dyDescent="0.45">
      <c r="A270" s="9" t="s">
        <v>676</v>
      </c>
      <c r="B270" s="8" t="s">
        <v>950</v>
      </c>
      <c r="C270" s="10" t="s">
        <v>156</v>
      </c>
      <c r="D270" s="8" t="str" cm="1">
        <f t="array" ref="D270">_xlfn.IFS(
  OR(C270="AR", C270="VK", C270="MS", C270="PT", C270="MM", C270="PP"), "CENTRAL",
  OR(C270="SS", C270="GC", C270="SM", C270="AY", C270="AG"), "NORTH",
  OR(C270="DP", C270="PG", C270="KD", C270="DS", C270="SP"), "WEST-I",
  OR(C270="MP", C270="SK", C270="NA", C270="OD"), "WEST-II",
  OR(C270="ND", C270="AM", C270="JK"), "EAST",
  TRUE, "UNKNOWN"
)</f>
        <v>CENTRAL</v>
      </c>
      <c r="E270" s="10" t="s">
        <v>951</v>
      </c>
      <c r="F270" s="8" t="s">
        <v>955</v>
      </c>
      <c r="G270" s="8" t="s">
        <v>953</v>
      </c>
      <c r="H270" s="8" t="s">
        <v>954</v>
      </c>
      <c r="I270" s="37">
        <v>45867</v>
      </c>
      <c r="J270" s="37">
        <v>45869</v>
      </c>
      <c r="K270" s="10" t="s">
        <v>70</v>
      </c>
      <c r="L270" s="10" t="s">
        <v>35</v>
      </c>
      <c r="M270" s="13">
        <v>9.5500000000000007</v>
      </c>
      <c r="N270" s="37">
        <v>45870</v>
      </c>
      <c r="O270" s="8">
        <v>0</v>
      </c>
      <c r="P270" s="12">
        <f t="shared" si="14"/>
        <v>2</v>
      </c>
      <c r="Q270" s="10" t="s">
        <v>57</v>
      </c>
      <c r="R270" s="8">
        <f t="shared" si="16"/>
        <v>3</v>
      </c>
      <c r="S270" s="10" t="str">
        <f t="shared" si="15"/>
        <v>Achieved</v>
      </c>
    </row>
    <row r="271" spans="1:19" x14ac:dyDescent="0.45">
      <c r="A271" s="9" t="s">
        <v>676</v>
      </c>
      <c r="B271" s="8" t="s">
        <v>950</v>
      </c>
      <c r="C271" s="10" t="s">
        <v>156</v>
      </c>
      <c r="D271" s="8" t="str" cm="1">
        <f t="array" ref="D271">_xlfn.IFS(
  OR(C271="AR", C271="VK", C271="MS", C271="PT", C271="MM", C271="PP"), "CENTRAL",
  OR(C271="SS", C271="GC", C271="SM", C271="AY", C271="AG"), "NORTH",
  OR(C271="DP", C271="PG", C271="KD", C271="DS", C271="SP"), "WEST-I",
  OR(C271="MP", C271="SK", C271="NA", C271="OD"), "WEST-II",
  OR(C271="ND", C271="AM", C271="JK"), "EAST",
  TRUE, "UNKNOWN"
)</f>
        <v>CENTRAL</v>
      </c>
      <c r="E271" s="10" t="s">
        <v>951</v>
      </c>
      <c r="F271" s="8" t="s">
        <v>1205</v>
      </c>
      <c r="G271" s="8" t="s">
        <v>953</v>
      </c>
      <c r="H271" s="8" t="s">
        <v>954</v>
      </c>
      <c r="I271" s="37">
        <v>45867</v>
      </c>
      <c r="J271" s="37">
        <v>45902</v>
      </c>
      <c r="K271" s="10" t="s">
        <v>112</v>
      </c>
      <c r="L271" s="10" t="s">
        <v>35</v>
      </c>
      <c r="M271" s="13">
        <v>830.89</v>
      </c>
      <c r="N271" s="37">
        <v>45869</v>
      </c>
      <c r="O271" s="8">
        <v>0</v>
      </c>
      <c r="P271" s="12">
        <f t="shared" si="14"/>
        <v>35</v>
      </c>
      <c r="Q271" s="10" t="s">
        <v>28</v>
      </c>
      <c r="R271" s="8">
        <f t="shared" si="16"/>
        <v>5</v>
      </c>
      <c r="S271" s="10" t="str">
        <f t="shared" si="15"/>
        <v>Not Achieved</v>
      </c>
    </row>
    <row r="272" spans="1:19" x14ac:dyDescent="0.45">
      <c r="A272" s="9" t="s">
        <v>676</v>
      </c>
      <c r="B272" s="8" t="s">
        <v>950</v>
      </c>
      <c r="C272" s="10" t="s">
        <v>156</v>
      </c>
      <c r="D272" s="8" t="str" cm="1">
        <f t="array" ref="D272">_xlfn.IFS(
  OR(C272="AR", C272="VK", C272="MS", C272="PT", C272="MM", C272="PP"), "CENTRAL",
  OR(C272="SS", C272="GC", C272="SM", C272="AY", C272="AG"), "NORTH",
  OR(C272="DP", C272="PG", C272="KD", C272="DS", C272="SP"), "WEST-I",
  OR(C272="MP", C272="SK", C272="NA", C272="OD"), "WEST-II",
  OR(C272="ND", C272="AM", C272="JK"), "EAST",
  TRUE, "UNKNOWN"
)</f>
        <v>CENTRAL</v>
      </c>
      <c r="E272" s="10" t="s">
        <v>951</v>
      </c>
      <c r="F272" s="8" t="s">
        <v>956</v>
      </c>
      <c r="G272" s="8" t="s">
        <v>953</v>
      </c>
      <c r="H272" s="8" t="s">
        <v>954</v>
      </c>
      <c r="I272" s="37">
        <v>45867</v>
      </c>
      <c r="J272" s="37">
        <v>45869</v>
      </c>
      <c r="K272" s="10" t="s">
        <v>70</v>
      </c>
      <c r="L272" s="10" t="s">
        <v>35</v>
      </c>
      <c r="M272" s="13">
        <v>6.35</v>
      </c>
      <c r="N272" s="37">
        <v>45870</v>
      </c>
      <c r="O272" s="8">
        <v>0</v>
      </c>
      <c r="P272" s="12">
        <f t="shared" si="14"/>
        <v>2</v>
      </c>
      <c r="Q272" s="10" t="s">
        <v>57</v>
      </c>
      <c r="R272" s="8">
        <f t="shared" si="16"/>
        <v>3</v>
      </c>
      <c r="S272" s="10" t="str">
        <f t="shared" si="15"/>
        <v>Achieved</v>
      </c>
    </row>
    <row r="273" spans="1:19" x14ac:dyDescent="0.45">
      <c r="A273" s="9" t="s">
        <v>676</v>
      </c>
      <c r="B273" s="8" t="s">
        <v>950</v>
      </c>
      <c r="C273" s="10" t="s">
        <v>156</v>
      </c>
      <c r="D273" s="8" t="str" cm="1">
        <f t="array" ref="D273">_xlfn.IFS(
  OR(C273="AR", C273="VK", C273="MS", C273="PT", C273="MM", C273="PP"), "CENTRAL",
  OR(C273="SS", C273="GC", C273="SM", C273="AY", C273="AG"), "NORTH",
  OR(C273="DP", C273="PG", C273="KD", C273="DS", C273="SP"), "WEST-I",
  OR(C273="MP", C273="SK", C273="NA", C273="OD"), "WEST-II",
  OR(C273="ND", C273="AM", C273="JK"), "EAST",
  TRUE, "UNKNOWN"
)</f>
        <v>CENTRAL</v>
      </c>
      <c r="E273" s="10" t="s">
        <v>951</v>
      </c>
      <c r="F273" s="8" t="s">
        <v>957</v>
      </c>
      <c r="G273" s="8" t="s">
        <v>953</v>
      </c>
      <c r="H273" s="8" t="s">
        <v>954</v>
      </c>
      <c r="I273" s="37">
        <v>45867</v>
      </c>
      <c r="J273" s="37">
        <v>45869</v>
      </c>
      <c r="K273" s="10" t="s">
        <v>70</v>
      </c>
      <c r="L273" s="10" t="s">
        <v>35</v>
      </c>
      <c r="M273" s="13">
        <v>23.53</v>
      </c>
      <c r="N273" s="37">
        <v>45870</v>
      </c>
      <c r="O273" s="8">
        <v>0</v>
      </c>
      <c r="P273" s="12">
        <f t="shared" si="14"/>
        <v>2</v>
      </c>
      <c r="Q273" s="10" t="s">
        <v>57</v>
      </c>
      <c r="R273" s="8">
        <f t="shared" si="16"/>
        <v>3</v>
      </c>
      <c r="S273" s="10" t="str">
        <f t="shared" si="15"/>
        <v>Achieved</v>
      </c>
    </row>
    <row r="274" spans="1:19" x14ac:dyDescent="0.45">
      <c r="A274" s="9" t="s">
        <v>676</v>
      </c>
      <c r="B274" s="8" t="s">
        <v>950</v>
      </c>
      <c r="C274" s="10" t="s">
        <v>156</v>
      </c>
      <c r="D274" s="8" t="str" cm="1">
        <f t="array" ref="D274">_xlfn.IFS(
  OR(C274="AR", C274="VK", C274="MS", C274="PT", C274="MM", C274="PP"), "CENTRAL",
  OR(C274="SS", C274="GC", C274="SM", C274="AY", C274="AG"), "NORTH",
  OR(C274="DP", C274="PG", C274="KD", C274="DS", C274="SP"), "WEST-I",
  OR(C274="MP", C274="SK", C274="NA", C274="OD"), "WEST-II",
  OR(C274="ND", C274="AM", C274="JK"), "EAST",
  TRUE, "UNKNOWN"
)</f>
        <v>CENTRAL</v>
      </c>
      <c r="E274" s="10" t="s">
        <v>951</v>
      </c>
      <c r="F274" s="8" t="s">
        <v>1355</v>
      </c>
      <c r="G274" s="8" t="s">
        <v>953</v>
      </c>
      <c r="H274" s="8" t="s">
        <v>954</v>
      </c>
      <c r="I274" s="37">
        <v>45867</v>
      </c>
      <c r="J274" s="37">
        <v>45869</v>
      </c>
      <c r="K274" s="10" t="s">
        <v>70</v>
      </c>
      <c r="L274" s="10" t="s">
        <v>35</v>
      </c>
      <c r="M274" s="13">
        <v>727.06</v>
      </c>
      <c r="N274" s="37">
        <v>45870</v>
      </c>
      <c r="O274" s="8">
        <v>0</v>
      </c>
      <c r="P274" s="12">
        <f t="shared" si="14"/>
        <v>2</v>
      </c>
      <c r="Q274" s="10" t="s">
        <v>28</v>
      </c>
      <c r="R274" s="8">
        <f t="shared" si="16"/>
        <v>5</v>
      </c>
      <c r="S274" s="10" t="str">
        <f t="shared" si="15"/>
        <v>Achieved</v>
      </c>
    </row>
    <row r="275" spans="1:19" x14ac:dyDescent="0.45">
      <c r="A275" s="9" t="s">
        <v>945</v>
      </c>
      <c r="B275" s="8" t="s">
        <v>960</v>
      </c>
      <c r="C275" s="10" t="s">
        <v>21</v>
      </c>
      <c r="D275" s="8" t="str" cm="1">
        <f t="array" ref="D275">_xlfn.IFS(
  OR(C275="AR", C275="VK", C275="MS", C275="PT", C275="MM", C275="PP"), "CENTRAL",
  OR(C275="SS", C275="GC", C275="SM", C275="AY", C275="AG"), "NORTH",
  OR(C275="DP", C275="PG", C275="KD", C275="DS", C275="SP"), "WEST-I",
  OR(C275="MP", C275="SK", C275="NA", C275="OD"), "WEST-II",
  OR(C275="ND", C275="AM", C275="JK"), "EAST",
  TRUE, "UNKNOWN"
)</f>
        <v>NORTH</v>
      </c>
      <c r="E275" s="10" t="s">
        <v>961</v>
      </c>
      <c r="F275" s="8" t="s">
        <v>962</v>
      </c>
      <c r="G275" s="8" t="s">
        <v>963</v>
      </c>
      <c r="H275" s="8" t="s">
        <v>294</v>
      </c>
      <c r="I275" s="37">
        <v>45867</v>
      </c>
      <c r="J275" s="37">
        <v>45871</v>
      </c>
      <c r="K275" s="10" t="s">
        <v>26</v>
      </c>
      <c r="L275" s="10" t="s">
        <v>27</v>
      </c>
      <c r="M275" s="13">
        <v>1179.1500000000001</v>
      </c>
      <c r="N275" s="37">
        <v>45871</v>
      </c>
      <c r="O275" s="8">
        <v>0</v>
      </c>
      <c r="P275" s="12">
        <f t="shared" si="14"/>
        <v>4</v>
      </c>
      <c r="Q275" s="10" t="s">
        <v>28</v>
      </c>
      <c r="R275" s="8">
        <f t="shared" si="16"/>
        <v>5</v>
      </c>
      <c r="S275" s="10" t="str">
        <f t="shared" si="15"/>
        <v>Achieved</v>
      </c>
    </row>
    <row r="276" spans="1:19" x14ac:dyDescent="0.45">
      <c r="A276" s="9" t="s">
        <v>945</v>
      </c>
      <c r="B276" s="8" t="s">
        <v>964</v>
      </c>
      <c r="C276" s="10" t="s">
        <v>30</v>
      </c>
      <c r="D276" s="8" t="str" cm="1">
        <f t="array" ref="D276">_xlfn.IFS(
  OR(C276="AR", C276="VK", C276="MS", C276="PT", C276="MM", C276="PP"), "CENTRAL",
  OR(C276="SS", C276="GC", C276="SM", C276="AY", C276="AG"), "NORTH",
  OR(C276="DP", C276="PG", C276="KD", C276="DS", C276="SP"), "WEST-I",
  OR(C276="MP", C276="SK", C276="NA", C276="OD"), "WEST-II",
  OR(C276="ND", C276="AM", C276="JK"), "EAST",
  TRUE, "UNKNOWN"
)</f>
        <v>CENTRAL</v>
      </c>
      <c r="E276" s="10" t="s">
        <v>965</v>
      </c>
      <c r="F276" s="8" t="s">
        <v>208</v>
      </c>
      <c r="G276" s="8" t="s">
        <v>32</v>
      </c>
      <c r="H276" s="8" t="s">
        <v>966</v>
      </c>
      <c r="I276" s="37">
        <v>45870</v>
      </c>
      <c r="J276" s="37">
        <v>45873</v>
      </c>
      <c r="K276" s="10" t="s">
        <v>46</v>
      </c>
      <c r="L276" s="10" t="s">
        <v>47</v>
      </c>
      <c r="M276" s="13">
        <v>249.55</v>
      </c>
      <c r="N276" s="37">
        <v>45873</v>
      </c>
      <c r="O276" s="8">
        <v>0</v>
      </c>
      <c r="P276" s="12">
        <f t="shared" si="14"/>
        <v>3</v>
      </c>
      <c r="Q276" s="10" t="s">
        <v>28</v>
      </c>
      <c r="R276" s="8">
        <f t="shared" si="16"/>
        <v>5</v>
      </c>
      <c r="S276" s="10" t="str">
        <f t="shared" si="15"/>
        <v>Achieved</v>
      </c>
    </row>
    <row r="277" spans="1:19" x14ac:dyDescent="0.45">
      <c r="A277" s="9" t="s">
        <v>945</v>
      </c>
      <c r="B277" s="8" t="s">
        <v>968</v>
      </c>
      <c r="C277" s="10" t="s">
        <v>21</v>
      </c>
      <c r="D277" s="8" t="str" cm="1">
        <f t="array" ref="D277">_xlfn.IFS(
  OR(C277="AR", C277="VK", C277="MS", C277="PT", C277="MM", C277="PP"), "CENTRAL",
  OR(C277="SS", C277="GC", C277="SM", C277="AY", C277="AG"), "NORTH",
  OR(C277="DP", C277="PG", C277="KD", C277="DS", C277="SP"), "WEST-I",
  OR(C277="MP", C277="SK", C277="NA", C277="OD"), "WEST-II",
  OR(C277="ND", C277="AM", C277="JK"), "EAST",
  TRUE, "UNKNOWN"
)</f>
        <v>NORTH</v>
      </c>
      <c r="E277" s="10" t="s">
        <v>969</v>
      </c>
      <c r="F277" s="8" t="s">
        <v>121</v>
      </c>
      <c r="G277" s="8" t="s">
        <v>32</v>
      </c>
      <c r="H277" s="8" t="s">
        <v>970</v>
      </c>
      <c r="I277" s="37">
        <v>45866</v>
      </c>
      <c r="J277" s="37">
        <v>45870</v>
      </c>
      <c r="K277" s="10" t="s">
        <v>81</v>
      </c>
      <c r="L277" s="10" t="s">
        <v>27</v>
      </c>
      <c r="M277" s="13">
        <v>736.75</v>
      </c>
      <c r="N277" s="37">
        <v>45870</v>
      </c>
      <c r="O277" s="8">
        <v>0</v>
      </c>
      <c r="P277" s="12">
        <f t="shared" si="14"/>
        <v>4</v>
      </c>
      <c r="Q277" s="10" t="s">
        <v>28</v>
      </c>
      <c r="R277" s="8">
        <f t="shared" si="16"/>
        <v>5</v>
      </c>
      <c r="S277" s="10" t="str">
        <f t="shared" si="15"/>
        <v>Achieved</v>
      </c>
    </row>
    <row r="278" spans="1:19" x14ac:dyDescent="0.45">
      <c r="A278" s="9" t="s">
        <v>945</v>
      </c>
      <c r="B278" s="8" t="s">
        <v>971</v>
      </c>
      <c r="C278" s="10" t="s">
        <v>108</v>
      </c>
      <c r="D278" s="8" t="str" cm="1">
        <f t="array" ref="D278">_xlfn.IFS(
  OR(C278="AR", C278="VK", C278="MS", C278="PT", C278="MM", C278="PP"), "CENTRAL",
  OR(C278="SS", C278="GC", C278="SM", C278="AY", C278="AG"), "NORTH",
  OR(C278="DP", C278="PG", C278="KD", C278="DS", C278="SP"), "WEST-I",
  OR(C278="MP", C278="SK", C278="NA", C278="OD"), "WEST-II",
  OR(C278="ND", C278="AM", C278="JK"), "EAST",
  TRUE, "UNKNOWN"
)</f>
        <v>EAST</v>
      </c>
      <c r="E278" s="10" t="s">
        <v>972</v>
      </c>
      <c r="F278" s="8" t="s">
        <v>102</v>
      </c>
      <c r="G278" s="8" t="s">
        <v>973</v>
      </c>
      <c r="H278" s="8" t="s">
        <v>653</v>
      </c>
      <c r="I278" s="37">
        <v>45874</v>
      </c>
      <c r="J278" s="37">
        <v>45874</v>
      </c>
      <c r="K278" s="10" t="s">
        <v>34</v>
      </c>
      <c r="L278" s="10" t="s">
        <v>35</v>
      </c>
      <c r="M278" s="13">
        <v>68.62</v>
      </c>
      <c r="N278" s="37">
        <v>45874</v>
      </c>
      <c r="O278" s="8">
        <v>0</v>
      </c>
      <c r="P278" s="12">
        <f t="shared" si="14"/>
        <v>0</v>
      </c>
      <c r="Q278" s="10" t="s">
        <v>28</v>
      </c>
      <c r="R278" s="8">
        <f t="shared" si="16"/>
        <v>5</v>
      </c>
      <c r="S278" s="10" t="str">
        <f t="shared" si="15"/>
        <v>Achieved</v>
      </c>
    </row>
    <row r="279" spans="1:19" x14ac:dyDescent="0.45">
      <c r="A279" s="9" t="s">
        <v>945</v>
      </c>
      <c r="B279" s="8" t="s">
        <v>975</v>
      </c>
      <c r="C279" s="10" t="s">
        <v>382</v>
      </c>
      <c r="D279" s="8" t="str" cm="1">
        <f t="array" ref="D279">_xlfn.IFS(
  OR(C279="AR", C279="VK", C279="MS", C279="PT", C279="MM", C279="PP"), "CENTRAL",
  OR(C279="SS", C279="GC", C279="SM", C279="AY", C279="AG"), "NORTH",
  OR(C279="DP", C279="PG", C279="KD", C279="DS", C279="SP"), "WEST-I",
  OR(C279="MP", C279="SK", C279="NA", C279="OD"), "WEST-II",
  OR(C279="ND", C279="AM", C279="JK"), "EAST",
  TRUE, "UNKNOWN"
)</f>
        <v>NORTH</v>
      </c>
      <c r="E279" s="10" t="s">
        <v>976</v>
      </c>
      <c r="F279" s="8" t="s">
        <v>237</v>
      </c>
      <c r="G279" s="8" t="s">
        <v>977</v>
      </c>
      <c r="H279" s="8" t="s">
        <v>129</v>
      </c>
      <c r="I279" s="37">
        <v>45859</v>
      </c>
      <c r="J279" s="37">
        <v>45874</v>
      </c>
      <c r="K279" s="10" t="s">
        <v>56</v>
      </c>
      <c r="L279" s="10" t="s">
        <v>50</v>
      </c>
      <c r="M279" s="13">
        <v>519.64</v>
      </c>
      <c r="O279" s="8">
        <v>0</v>
      </c>
      <c r="P279" s="12">
        <f t="shared" si="14"/>
        <v>15</v>
      </c>
      <c r="Q279" s="10" t="s">
        <v>57</v>
      </c>
      <c r="R279" s="8">
        <f t="shared" si="16"/>
        <v>3</v>
      </c>
      <c r="S279" s="10" t="str">
        <f t="shared" si="15"/>
        <v>Not Achieved</v>
      </c>
    </row>
    <row r="280" spans="1:19" x14ac:dyDescent="0.45">
      <c r="A280" s="9" t="s">
        <v>945</v>
      </c>
      <c r="B280" s="8" t="s">
        <v>1377</v>
      </c>
      <c r="C280" s="10" t="s">
        <v>21</v>
      </c>
      <c r="D280" s="8" t="str" cm="1">
        <f t="array" ref="D280">_xlfn.IFS(
  OR(C280="AR", C280="VK", C280="MS", C280="PT", C280="MM", C280="PP"), "CENTRAL",
  OR(C280="SS", C280="GC", C280="SM", C280="AY", C280="AG"), "NORTH",
  OR(C280="DP", C280="PG", C280="KD", C280="DS", C280="SP"), "WEST-I",
  OR(C280="MP", C280="SK", C280="NA", C280="OD"), "WEST-II",
  OR(C280="ND", C280="AM", C280="JK"), "EAST",
  TRUE, "UNKNOWN"
)</f>
        <v>NORTH</v>
      </c>
      <c r="E280" s="10" t="s">
        <v>996</v>
      </c>
      <c r="F280" s="8" t="s">
        <v>997</v>
      </c>
      <c r="G280" s="8" t="s">
        <v>998</v>
      </c>
      <c r="H280" s="8" t="s">
        <v>999</v>
      </c>
      <c r="I280" s="37">
        <v>45874</v>
      </c>
      <c r="J280" s="37">
        <v>45874</v>
      </c>
      <c r="K280" s="10" t="s">
        <v>34</v>
      </c>
      <c r="L280" s="10" t="s">
        <v>35</v>
      </c>
      <c r="M280" s="13">
        <v>318.61</v>
      </c>
      <c r="N280" s="37">
        <v>45899</v>
      </c>
      <c r="O280" s="8">
        <v>0</v>
      </c>
      <c r="P280" s="12">
        <f t="shared" si="14"/>
        <v>0</v>
      </c>
      <c r="Q280" s="10" t="s">
        <v>28</v>
      </c>
      <c r="R280" s="8">
        <f t="shared" si="16"/>
        <v>5</v>
      </c>
      <c r="S280" s="10" t="str">
        <f t="shared" si="15"/>
        <v>Achieved</v>
      </c>
    </row>
    <row r="281" spans="1:19" x14ac:dyDescent="0.45">
      <c r="A281" s="9" t="s">
        <v>945</v>
      </c>
      <c r="B281" s="8" t="s">
        <v>1377</v>
      </c>
      <c r="C281" s="10" t="s">
        <v>21</v>
      </c>
      <c r="D281" s="8" t="str" cm="1">
        <f t="array" ref="D281">_xlfn.IFS(
  OR(C281="AR", C281="VK", C281="MS", C281="PT", C281="MM", C281="PP"), "CENTRAL",
  OR(C281="SS", C281="GC", C281="SM", C281="AY", C281="AG"), "NORTH",
  OR(C281="DP", C281="PG", C281="KD", C281="DS", C281="SP"), "WEST-I",
  OR(C281="MP", C281="SK", C281="NA", C281="OD"), "WEST-II",
  OR(C281="ND", C281="AM", C281="JK"), "EAST",
  TRUE, "UNKNOWN"
)</f>
        <v>NORTH</v>
      </c>
      <c r="E281" s="10" t="s">
        <v>996</v>
      </c>
      <c r="F281" s="8" t="s">
        <v>1000</v>
      </c>
      <c r="G281" s="8" t="s">
        <v>998</v>
      </c>
      <c r="H281" s="8" t="s">
        <v>999</v>
      </c>
      <c r="I281" s="37">
        <v>45874</v>
      </c>
      <c r="J281" s="37">
        <v>45874</v>
      </c>
      <c r="K281" s="10" t="s">
        <v>34</v>
      </c>
      <c r="L281" s="10" t="s">
        <v>35</v>
      </c>
      <c r="M281" s="13">
        <v>240.48</v>
      </c>
      <c r="N281" s="37">
        <v>45899</v>
      </c>
      <c r="O281" s="8">
        <v>0</v>
      </c>
      <c r="P281" s="12">
        <f t="shared" si="14"/>
        <v>0</v>
      </c>
      <c r="Q281" s="10" t="s">
        <v>28</v>
      </c>
      <c r="R281" s="8">
        <f t="shared" si="16"/>
        <v>5</v>
      </c>
      <c r="S281" s="10" t="str">
        <f t="shared" si="15"/>
        <v>Achieved</v>
      </c>
    </row>
    <row r="282" spans="1:19" x14ac:dyDescent="0.45">
      <c r="A282" s="9" t="s">
        <v>945</v>
      </c>
      <c r="B282" s="8" t="s">
        <v>1117</v>
      </c>
      <c r="C282" s="10" t="s">
        <v>241</v>
      </c>
      <c r="D282" s="8" t="str" cm="1">
        <f t="array" ref="D282">_xlfn.IFS(
  OR(C282="AR", C282="VK", C282="MS", C282="PT", C282="MM", C282="PP"), "CENTRAL",
  OR(C282="SS", C282="GC", C282="SM", C282="AY", C282="AG"), "NORTH",
  OR(C282="DP", C282="PG", C282="KD", C282="DS", C282="SP"), "WEST-I",
  OR(C282="MP", C282="SK", C282="NA", C282="OD"), "WEST-II",
  OR(C282="ND", C282="AM", C282="JK"), "EAST",
  TRUE, "UNKNOWN"
)</f>
        <v>CENTRAL</v>
      </c>
      <c r="E282" s="10" t="s">
        <v>1001</v>
      </c>
      <c r="F282" s="8" t="s">
        <v>67</v>
      </c>
      <c r="G282" s="8" t="s">
        <v>85</v>
      </c>
      <c r="H282" s="8" t="s">
        <v>1002</v>
      </c>
      <c r="I282" s="37">
        <v>45866</v>
      </c>
      <c r="J282" s="37">
        <v>45874</v>
      </c>
      <c r="K282" s="10" t="s">
        <v>87</v>
      </c>
      <c r="L282" s="10" t="s">
        <v>47</v>
      </c>
      <c r="M282" s="13">
        <v>2727</v>
      </c>
      <c r="O282" s="8">
        <v>0</v>
      </c>
      <c r="P282" s="12">
        <f t="shared" si="14"/>
        <v>8</v>
      </c>
      <c r="Q282" s="10" t="s">
        <v>59</v>
      </c>
      <c r="R282" s="8">
        <f t="shared" si="16"/>
        <v>10</v>
      </c>
      <c r="S282" s="10" t="str">
        <f t="shared" si="15"/>
        <v>Achieved</v>
      </c>
    </row>
    <row r="283" spans="1:19" x14ac:dyDescent="0.45">
      <c r="A283" s="9" t="s">
        <v>945</v>
      </c>
      <c r="B283" s="8" t="s">
        <v>1006</v>
      </c>
      <c r="C283" s="10" t="s">
        <v>21</v>
      </c>
      <c r="D283" s="8" t="str" cm="1">
        <f t="array" ref="D283">_xlfn.IFS(
  OR(C283="AR", C283="VK", C283="MS", C283="PT", C283="MM", C283="PP"), "CENTRAL",
  OR(C283="SS", C283="GC", C283="SM", C283="AY", C283="AG"), "NORTH",
  OR(C283="DP", C283="PG", C283="KD", C283="DS", C283="SP"), "WEST-I",
  OR(C283="MP", C283="SK", C283="NA", C283="OD"), "WEST-II",
  OR(C283="ND", C283="AM", C283="JK"), "EAST",
  TRUE, "UNKNOWN"
)</f>
        <v>NORTH</v>
      </c>
      <c r="E283" s="10" t="s">
        <v>961</v>
      </c>
      <c r="F283" s="8" t="s">
        <v>962</v>
      </c>
      <c r="G283" s="8" t="s">
        <v>963</v>
      </c>
      <c r="H283" s="8" t="s">
        <v>1007</v>
      </c>
      <c r="I283" s="37">
        <v>45867</v>
      </c>
      <c r="J283" s="37">
        <v>45874</v>
      </c>
      <c r="K283" s="10" t="s">
        <v>26</v>
      </c>
      <c r="L283" s="10" t="s">
        <v>27</v>
      </c>
      <c r="M283" s="13">
        <v>463.49</v>
      </c>
      <c r="N283" s="37">
        <v>45874</v>
      </c>
      <c r="O283" s="8">
        <v>0</v>
      </c>
      <c r="P283" s="12">
        <f t="shared" si="14"/>
        <v>7</v>
      </c>
      <c r="Q283" s="10" t="s">
        <v>28</v>
      </c>
      <c r="R283" s="8">
        <f t="shared" si="16"/>
        <v>5</v>
      </c>
      <c r="S283" s="10" t="str">
        <f t="shared" si="15"/>
        <v>Not Achieved</v>
      </c>
    </row>
    <row r="284" spans="1:19" x14ac:dyDescent="0.45">
      <c r="A284" s="9" t="s">
        <v>945</v>
      </c>
      <c r="B284" s="8" t="s">
        <v>1008</v>
      </c>
      <c r="C284" s="10" t="s">
        <v>72</v>
      </c>
      <c r="D284" s="8" t="str" cm="1">
        <f t="array" ref="D284">_xlfn.IFS(
  OR(C284="AR", C284="VK", C284="MS", C284="PT", C284="MM", C284="PP"), "CENTRAL",
  OR(C284="SS", C284="GC", C284="SM", C284="AY", C284="AG"), "NORTH",
  OR(C284="DP", C284="PG", C284="KD", C284="DS", C284="SP"), "WEST-I",
  OR(C284="MP", C284="SK", C284="NA", C284="OD"), "WEST-II",
  OR(C284="ND", C284="AM", C284="JK"), "EAST",
  TRUE, "UNKNOWN"
)</f>
        <v>CENTRAL</v>
      </c>
      <c r="E284" s="10" t="s">
        <v>1009</v>
      </c>
      <c r="F284" s="8" t="s">
        <v>23</v>
      </c>
      <c r="G284" s="8" t="s">
        <v>85</v>
      </c>
      <c r="H284" s="8" t="s">
        <v>1010</v>
      </c>
      <c r="I284" s="37">
        <v>45870</v>
      </c>
      <c r="J284" s="37">
        <v>45875</v>
      </c>
      <c r="K284" s="10" t="s">
        <v>50</v>
      </c>
      <c r="L284" s="10" t="s">
        <v>47</v>
      </c>
      <c r="M284" s="13">
        <v>15891.43</v>
      </c>
      <c r="N284" s="37">
        <v>45887</v>
      </c>
      <c r="O284" s="8">
        <v>0</v>
      </c>
      <c r="P284" s="12">
        <f t="shared" si="14"/>
        <v>5</v>
      </c>
      <c r="Q284" s="10" t="s">
        <v>59</v>
      </c>
      <c r="R284" s="8">
        <f t="shared" si="16"/>
        <v>10</v>
      </c>
      <c r="S284" s="10" t="str">
        <f t="shared" si="15"/>
        <v>Achieved</v>
      </c>
    </row>
    <row r="285" spans="1:19" x14ac:dyDescent="0.45">
      <c r="A285" s="9" t="s">
        <v>945</v>
      </c>
      <c r="B285" s="8" t="s">
        <v>1011</v>
      </c>
      <c r="C285" s="10" t="s">
        <v>380</v>
      </c>
      <c r="D285" s="8" t="str" cm="1">
        <f t="array" ref="D285">_xlfn.IFS(
  OR(C285="AR", C285="VK", C285="MS", C285="PT", C285="MM", C285="PP"), "CENTRAL",
  OR(C285="SS", C285="GC", C285="SM", C285="AY", C285="AG"), "NORTH",
  OR(C285="DP", C285="PG", C285="KD", C285="DS", C285="SP"), "WEST-I",
  OR(C285="MP", C285="SK", C285="NA", C285="OD"), "WEST-II",
  OR(C285="ND", C285="AM", C285="JK"), "EAST",
  TRUE, "UNKNOWN"
)</f>
        <v>WEST-I</v>
      </c>
      <c r="E285" s="10" t="s">
        <v>1013</v>
      </c>
      <c r="F285" s="8" t="s">
        <v>1012</v>
      </c>
      <c r="G285" s="8" t="s">
        <v>1014</v>
      </c>
      <c r="H285" s="8" t="s">
        <v>1015</v>
      </c>
      <c r="I285" s="37">
        <v>45871</v>
      </c>
      <c r="J285" s="37">
        <v>45875</v>
      </c>
      <c r="K285" s="10" t="s">
        <v>49</v>
      </c>
      <c r="L285" s="10" t="s">
        <v>50</v>
      </c>
      <c r="M285" s="13">
        <v>115.57</v>
      </c>
      <c r="O285" s="8">
        <v>0</v>
      </c>
      <c r="P285" s="12">
        <f t="shared" si="14"/>
        <v>4</v>
      </c>
      <c r="Q285" s="10" t="s">
        <v>28</v>
      </c>
      <c r="R285" s="8">
        <f t="shared" si="16"/>
        <v>5</v>
      </c>
      <c r="S285" s="10" t="str">
        <f t="shared" si="15"/>
        <v>Achieved</v>
      </c>
    </row>
    <row r="286" spans="1:19" x14ac:dyDescent="0.45">
      <c r="A286" s="9" t="s">
        <v>945</v>
      </c>
      <c r="B286" s="8" t="s">
        <v>1016</v>
      </c>
      <c r="C286" s="10" t="s">
        <v>380</v>
      </c>
      <c r="D286" s="8" t="str" cm="1">
        <f t="array" ref="D286">_xlfn.IFS(
  OR(C286="AR", C286="VK", C286="MS", C286="PT", C286="MM", C286="PP"), "CENTRAL",
  OR(C286="SS", C286="GC", C286="SM", C286="AY", C286="AG"), "NORTH",
  OR(C286="DP", C286="PG", C286="KD", C286="DS", C286="SP"), "WEST-I",
  OR(C286="MP", C286="SK", C286="NA", C286="OD"), "WEST-II",
  OR(C286="ND", C286="AM", C286="JK"), "EAST",
  TRUE, "UNKNOWN"
)</f>
        <v>WEST-I</v>
      </c>
      <c r="E286" s="10" t="s">
        <v>1013</v>
      </c>
      <c r="F286" s="8" t="s">
        <v>1017</v>
      </c>
      <c r="G286" s="8" t="s">
        <v>1014</v>
      </c>
      <c r="H286" s="8" t="s">
        <v>1018</v>
      </c>
      <c r="I286" s="37">
        <v>45870</v>
      </c>
      <c r="J286" s="37">
        <v>45875</v>
      </c>
      <c r="K286" s="10" t="s">
        <v>49</v>
      </c>
      <c r="L286" s="10" t="s">
        <v>50</v>
      </c>
      <c r="M286" s="13">
        <v>102.81</v>
      </c>
      <c r="O286" s="8">
        <v>0</v>
      </c>
      <c r="P286" s="12">
        <f t="shared" si="14"/>
        <v>5</v>
      </c>
      <c r="Q286" s="10" t="s">
        <v>28</v>
      </c>
      <c r="R286" s="8">
        <f t="shared" si="16"/>
        <v>5</v>
      </c>
      <c r="S286" s="10" t="str">
        <f t="shared" si="15"/>
        <v>Achieved</v>
      </c>
    </row>
    <row r="287" spans="1:19" x14ac:dyDescent="0.45">
      <c r="A287" s="9" t="s">
        <v>945</v>
      </c>
      <c r="B287" s="8" t="s">
        <v>1019</v>
      </c>
      <c r="C287" s="10" t="s">
        <v>21</v>
      </c>
      <c r="D287" s="8" t="str" cm="1">
        <f t="array" ref="D287">_xlfn.IFS(
  OR(C287="AR", C287="VK", C287="MS", C287="PT", C287="MM", C287="PP"), "CENTRAL",
  OR(C287="SS", C287="GC", C287="SM", C287="AY", C287="AG"), "NORTH",
  OR(C287="DP", C287="PG", C287="KD", C287="DS", C287="SP"), "WEST-I",
  OR(C287="MP", C287="SK", C287="NA", C287="OD"), "WEST-II",
  OR(C287="ND", C287="AM", C287="JK"), "EAST",
  TRUE, "UNKNOWN"
)</f>
        <v>NORTH</v>
      </c>
      <c r="E287" s="10" t="s">
        <v>1020</v>
      </c>
      <c r="F287" s="8" t="s">
        <v>121</v>
      </c>
      <c r="G287" s="8" t="s">
        <v>32</v>
      </c>
      <c r="H287" s="8" t="s">
        <v>1021</v>
      </c>
      <c r="I287" s="37">
        <v>45875</v>
      </c>
      <c r="J287" s="37">
        <v>45876</v>
      </c>
      <c r="K287" s="10" t="s">
        <v>26</v>
      </c>
      <c r="L287" s="10" t="s">
        <v>27</v>
      </c>
      <c r="M287" s="13">
        <v>2636.05</v>
      </c>
      <c r="O287" s="8">
        <v>0</v>
      </c>
      <c r="P287" s="12">
        <f t="shared" si="14"/>
        <v>1</v>
      </c>
      <c r="Q287" s="10" t="s">
        <v>28</v>
      </c>
      <c r="R287" s="8">
        <f t="shared" si="16"/>
        <v>5</v>
      </c>
      <c r="S287" s="10" t="str">
        <f t="shared" si="15"/>
        <v>Achieved</v>
      </c>
    </row>
    <row r="288" spans="1:19" x14ac:dyDescent="0.45">
      <c r="A288" s="9" t="s">
        <v>945</v>
      </c>
      <c r="B288" s="8" t="s">
        <v>1022</v>
      </c>
      <c r="C288" s="10" t="s">
        <v>61</v>
      </c>
      <c r="D288" s="8" t="str" cm="1">
        <f t="array" ref="D288">_xlfn.IFS(
  OR(C288="AR", C288="VK", C288="MS", C288="PT", C288="MM", C288="PP"), "CENTRAL",
  OR(C288="SS", C288="GC", C288="SM", C288="AY", C288="AG"), "NORTH",
  OR(C288="DP", C288="PG", C288="KD", C288="DS", C288="SP"), "WEST-I",
  OR(C288="MP", C288="SK", C288="NA", C288="OD"), "WEST-II",
  OR(C288="ND", C288="AM", C288="JK"), "EAST",
  TRUE, "UNKNOWN"
)</f>
        <v>NORTH</v>
      </c>
      <c r="E288" s="10" t="s">
        <v>1025</v>
      </c>
      <c r="F288" s="8" t="s">
        <v>1023</v>
      </c>
      <c r="G288" s="8" t="s">
        <v>1026</v>
      </c>
      <c r="H288" s="8" t="s">
        <v>1024</v>
      </c>
      <c r="I288" s="37">
        <v>45862</v>
      </c>
      <c r="J288" s="37">
        <v>45876</v>
      </c>
      <c r="K288" s="10" t="s">
        <v>26</v>
      </c>
      <c r="L288" s="10" t="s">
        <v>27</v>
      </c>
      <c r="M288" s="13">
        <v>4921.3</v>
      </c>
      <c r="N288" s="37">
        <v>45876</v>
      </c>
      <c r="O288" s="8">
        <v>0</v>
      </c>
      <c r="P288" s="12">
        <f t="shared" si="14"/>
        <v>14</v>
      </c>
      <c r="Q288" s="10" t="s">
        <v>82</v>
      </c>
      <c r="R288" s="8">
        <f t="shared" si="16"/>
        <v>7</v>
      </c>
      <c r="S288" s="10" t="str">
        <f t="shared" si="15"/>
        <v>Not Achieved</v>
      </c>
    </row>
    <row r="289" spans="1:19" x14ac:dyDescent="0.45">
      <c r="A289" s="9" t="s">
        <v>945</v>
      </c>
      <c r="B289" s="8" t="s">
        <v>792</v>
      </c>
      <c r="C289" s="10" t="s">
        <v>136</v>
      </c>
      <c r="D289" s="8" t="str" cm="1">
        <f t="array" ref="D289">_xlfn.IFS(
  OR(C289="AR", C289="VK", C289="MS", C289="PT", C289="MM", C289="PP"), "CENTRAL",
  OR(C289="SS", C289="GC", C289="SM", C289="AY", C289="AG"), "NORTH",
  OR(C289="DP", C289="PG", C289="KD", C289="DS", C289="SP"), "WEST-I",
  OR(C289="MP", C289="SK", C289="NA", C289="OD"), "WEST-II",
  OR(C289="ND", C289="AM", C289="JK"), "EAST",
  TRUE, "UNKNOWN"
)</f>
        <v>WEST-II</v>
      </c>
      <c r="E289" s="10" t="s">
        <v>793</v>
      </c>
      <c r="F289" s="8" t="s">
        <v>795</v>
      </c>
      <c r="G289" s="8" t="s">
        <v>796</v>
      </c>
      <c r="H289" s="8" t="s">
        <v>797</v>
      </c>
      <c r="I289" s="37">
        <v>45854</v>
      </c>
      <c r="J289" s="37">
        <v>45877</v>
      </c>
      <c r="K289" s="10" t="s">
        <v>26</v>
      </c>
      <c r="L289" s="10" t="s">
        <v>27</v>
      </c>
      <c r="M289" s="13">
        <v>44.9</v>
      </c>
      <c r="N289" s="37">
        <v>45877</v>
      </c>
      <c r="O289" s="8">
        <v>0</v>
      </c>
      <c r="P289" s="12">
        <f t="shared" si="14"/>
        <v>23</v>
      </c>
      <c r="Q289" s="10" t="s">
        <v>28</v>
      </c>
      <c r="R289" s="8">
        <f t="shared" si="16"/>
        <v>5</v>
      </c>
      <c r="S289" s="10" t="str">
        <f t="shared" si="15"/>
        <v>Not Achieved</v>
      </c>
    </row>
    <row r="290" spans="1:19" x14ac:dyDescent="0.45">
      <c r="A290" s="9" t="s">
        <v>945</v>
      </c>
      <c r="B290" s="8" t="s">
        <v>993</v>
      </c>
      <c r="C290" s="10" t="s">
        <v>72</v>
      </c>
      <c r="D290" s="8" t="str" cm="1">
        <f t="array" ref="D290">_xlfn.IFS(
  OR(C290="AR", C290="VK", C290="MS", C290="PT", C290="MM", C290="PP"), "CENTRAL",
  OR(C290="SS", C290="GC", C290="SM", C290="AY", C290="AG"), "NORTH",
  OR(C290="DP", C290="PG", C290="KD", C290="DS", C290="SP"), "WEST-I",
  OR(C290="MP", C290="SK", C290="NA", C290="OD"), "WEST-II",
  OR(C290="ND", C290="AM", C290="JK"), "EAST",
  TRUE, "UNKNOWN"
)</f>
        <v>CENTRAL</v>
      </c>
      <c r="E290" s="10" t="s">
        <v>979</v>
      </c>
      <c r="F290" s="8" t="s">
        <v>450</v>
      </c>
      <c r="G290" s="8" t="s">
        <v>32</v>
      </c>
      <c r="H290" s="8" t="s">
        <v>994</v>
      </c>
      <c r="I290" s="37">
        <v>45880</v>
      </c>
      <c r="J290" s="37">
        <v>45880</v>
      </c>
      <c r="K290" s="8" t="s">
        <v>186</v>
      </c>
      <c r="L290" s="10" t="s">
        <v>47</v>
      </c>
      <c r="M290" s="13">
        <v>72.53</v>
      </c>
      <c r="O290" s="8">
        <v>0</v>
      </c>
      <c r="P290" s="12">
        <f t="shared" si="14"/>
        <v>0</v>
      </c>
      <c r="Q290" s="10" t="s">
        <v>28</v>
      </c>
      <c r="R290" s="8">
        <f t="shared" si="16"/>
        <v>5</v>
      </c>
      <c r="S290" s="10" t="str">
        <f t="shared" si="15"/>
        <v>Achieved</v>
      </c>
    </row>
    <row r="291" spans="1:19" x14ac:dyDescent="0.45">
      <c r="A291" s="9" t="s">
        <v>945</v>
      </c>
      <c r="B291" s="8" t="s">
        <v>993</v>
      </c>
      <c r="C291" s="10" t="s">
        <v>72</v>
      </c>
      <c r="D291" s="8" t="str" cm="1">
        <f t="array" ref="D291">_xlfn.IFS(
  OR(C291="AR", C291="VK", C291="MS", C291="PT", C291="MM", C291="PP"), "CENTRAL",
  OR(C291="SS", C291="GC", C291="SM", C291="AY", C291="AG"), "NORTH",
  OR(C291="DP", C291="PG", C291="KD", C291="DS", C291="SP"), "WEST-I",
  OR(C291="MP", C291="SK", C291="NA", C291="OD"), "WEST-II",
  OR(C291="ND", C291="AM", C291="JK"), "EAST",
  TRUE, "UNKNOWN"
)</f>
        <v>CENTRAL</v>
      </c>
      <c r="E291" s="10" t="s">
        <v>979</v>
      </c>
      <c r="F291" s="8" t="s">
        <v>453</v>
      </c>
      <c r="G291" s="8" t="s">
        <v>32</v>
      </c>
      <c r="H291" s="8" t="s">
        <v>994</v>
      </c>
      <c r="I291" s="37">
        <v>45880</v>
      </c>
      <c r="J291" s="37">
        <v>45880</v>
      </c>
      <c r="K291" s="8" t="s">
        <v>186</v>
      </c>
      <c r="L291" s="10" t="s">
        <v>47</v>
      </c>
      <c r="M291" s="13">
        <v>96.25</v>
      </c>
      <c r="O291" s="8">
        <v>0</v>
      </c>
      <c r="P291" s="12">
        <f t="shared" si="14"/>
        <v>0</v>
      </c>
      <c r="Q291" s="10" t="s">
        <v>28</v>
      </c>
      <c r="R291" s="8">
        <f t="shared" si="16"/>
        <v>5</v>
      </c>
      <c r="S291" s="10" t="str">
        <f t="shared" si="15"/>
        <v>Achieved</v>
      </c>
    </row>
    <row r="292" spans="1:19" x14ac:dyDescent="0.45">
      <c r="A292" s="9" t="s">
        <v>945</v>
      </c>
      <c r="B292" s="8" t="s">
        <v>995</v>
      </c>
      <c r="C292" s="10" t="s">
        <v>382</v>
      </c>
      <c r="D292" s="8" t="str" cm="1">
        <f t="array" ref="D292">_xlfn.IFS(
  OR(C292="AR", C292="VK", C292="MS", C292="PT", C292="MM", C292="PP"), "CENTRAL",
  OR(C292="SS", C292="GC", C292="SM", C292="AY", C292="AG"), "NORTH",
  OR(C292="DP", C292="PG", C292="KD", C292="DS", C292="SP"), "WEST-I",
  OR(C292="MP", C292="SK", C292="NA", C292="OD"), "WEST-II",
  OR(C292="ND", C292="AM", C292="JK"), "EAST",
  TRUE, "UNKNOWN"
)</f>
        <v>NORTH</v>
      </c>
      <c r="E292" s="10" t="s">
        <v>1027</v>
      </c>
      <c r="F292" s="8" t="s">
        <v>1028</v>
      </c>
      <c r="G292" s="8" t="s">
        <v>1029</v>
      </c>
      <c r="H292" s="8" t="s">
        <v>1030</v>
      </c>
      <c r="I292" s="37">
        <v>45868</v>
      </c>
      <c r="J292" s="37">
        <v>45881</v>
      </c>
      <c r="K292" s="10" t="s">
        <v>56</v>
      </c>
      <c r="L292" s="10" t="s">
        <v>50</v>
      </c>
      <c r="M292" s="13">
        <v>288.23</v>
      </c>
      <c r="O292" s="8">
        <v>0</v>
      </c>
      <c r="P292" s="12">
        <f t="shared" si="14"/>
        <v>13</v>
      </c>
      <c r="Q292" s="10" t="s">
        <v>28</v>
      </c>
      <c r="R292" s="8">
        <f t="shared" si="16"/>
        <v>5</v>
      </c>
      <c r="S292" s="10" t="str">
        <f t="shared" si="15"/>
        <v>Not Achieved</v>
      </c>
    </row>
    <row r="293" spans="1:19" x14ac:dyDescent="0.45">
      <c r="A293" s="9" t="s">
        <v>945</v>
      </c>
      <c r="B293" s="8" t="s">
        <v>1031</v>
      </c>
      <c r="C293" s="10" t="s">
        <v>136</v>
      </c>
      <c r="D293" s="8" t="str" cm="1">
        <f t="array" ref="D293">_xlfn.IFS(
  OR(C293="AR", C293="VK", C293="MS", C293="PT", C293="MM", C293="PP"), "CENTRAL",
  OR(C293="SS", C293="GC", C293="SM", C293="AY", C293="AG"), "NORTH",
  OR(C293="DP", C293="PG", C293="KD", C293="DS", C293="SP"), "WEST-I",
  OR(C293="MP", C293="SK", C293="NA", C293="OD"), "WEST-II",
  OR(C293="ND", C293="AM", C293="JK"), "EAST",
  TRUE, "UNKNOWN"
)</f>
        <v>WEST-II</v>
      </c>
      <c r="E293" s="10" t="s">
        <v>1032</v>
      </c>
      <c r="F293" s="8" t="s">
        <v>1033</v>
      </c>
      <c r="G293" s="8" t="s">
        <v>1034</v>
      </c>
      <c r="H293" s="8" t="s">
        <v>1035</v>
      </c>
      <c r="I293" s="37">
        <v>45876</v>
      </c>
      <c r="J293" s="37">
        <v>45881</v>
      </c>
      <c r="K293" s="10" t="s">
        <v>112</v>
      </c>
      <c r="L293" s="10" t="s">
        <v>35</v>
      </c>
      <c r="M293" s="13">
        <v>218.29</v>
      </c>
      <c r="N293" s="37">
        <v>45881</v>
      </c>
      <c r="O293" s="8">
        <v>0</v>
      </c>
      <c r="P293" s="12">
        <f t="shared" si="14"/>
        <v>5</v>
      </c>
      <c r="Q293" s="10" t="s">
        <v>28</v>
      </c>
      <c r="R293" s="8">
        <f t="shared" si="16"/>
        <v>5</v>
      </c>
      <c r="S293" s="10" t="str">
        <f t="shared" si="15"/>
        <v>Achieved</v>
      </c>
    </row>
    <row r="294" spans="1:19" x14ac:dyDescent="0.45">
      <c r="A294" s="9" t="s">
        <v>945</v>
      </c>
      <c r="B294" s="8" t="s">
        <v>1038</v>
      </c>
      <c r="C294" s="10" t="s">
        <v>30</v>
      </c>
      <c r="D294" s="8" t="str" cm="1">
        <f t="array" ref="D294">_xlfn.IFS(
  OR(C294="AR", C294="VK", C294="MS", C294="PT", C294="MM", C294="PP"), "CENTRAL",
  OR(C294="SS", C294="GC", C294="SM", C294="AY", C294="AG"), "NORTH",
  OR(C294="DP", C294="PG", C294="KD", C294="DS", C294="SP"), "WEST-I",
  OR(C294="MP", C294="SK", C294="NA", C294="OD"), "WEST-II",
  OR(C294="ND", C294="AM", C294="JK"), "EAST",
  TRUE, "UNKNOWN"
)</f>
        <v>CENTRAL</v>
      </c>
      <c r="E294" s="10" t="s">
        <v>1039</v>
      </c>
      <c r="F294" s="8" t="s">
        <v>1040</v>
      </c>
      <c r="G294" s="8" t="s">
        <v>32</v>
      </c>
      <c r="H294" s="8" t="s">
        <v>1041</v>
      </c>
      <c r="I294" s="37">
        <v>45880</v>
      </c>
      <c r="J294" s="37">
        <v>45881</v>
      </c>
      <c r="K294" s="10" t="s">
        <v>70</v>
      </c>
      <c r="L294" s="10" t="s">
        <v>35</v>
      </c>
      <c r="M294" s="13">
        <v>122.36</v>
      </c>
      <c r="N294" s="37">
        <v>45882</v>
      </c>
      <c r="O294" s="8">
        <v>0</v>
      </c>
      <c r="P294" s="12">
        <f t="shared" si="14"/>
        <v>1</v>
      </c>
      <c r="Q294" s="10" t="s">
        <v>28</v>
      </c>
      <c r="R294" s="8">
        <f t="shared" si="16"/>
        <v>5</v>
      </c>
      <c r="S294" s="10" t="str">
        <f t="shared" si="15"/>
        <v>Achieved</v>
      </c>
    </row>
    <row r="295" spans="1:19" x14ac:dyDescent="0.45">
      <c r="A295" s="9" t="s">
        <v>945</v>
      </c>
      <c r="B295" s="8" t="s">
        <v>1038</v>
      </c>
      <c r="C295" s="10" t="s">
        <v>30</v>
      </c>
      <c r="D295" s="8" t="str" cm="1">
        <f t="array" ref="D295">_xlfn.IFS(
  OR(C295="AR", C295="VK", C295="MS", C295="PT", C295="MM", C295="PP"), "CENTRAL",
  OR(C295="SS", C295="GC", C295="SM", C295="AY", C295="AG"), "NORTH",
  OR(C295="DP", C295="PG", C295="KD", C295="DS", C295="SP"), "WEST-I",
  OR(C295="MP", C295="SK", C295="NA", C295="OD"), "WEST-II",
  OR(C295="ND", C295="AM", C295="JK"), "EAST",
  TRUE, "UNKNOWN"
)</f>
        <v>CENTRAL</v>
      </c>
      <c r="E295" s="10" t="s">
        <v>1039</v>
      </c>
      <c r="F295" s="8" t="s">
        <v>1042</v>
      </c>
      <c r="G295" s="8" t="s">
        <v>32</v>
      </c>
      <c r="H295" s="8" t="s">
        <v>1041</v>
      </c>
      <c r="I295" s="37">
        <v>45880</v>
      </c>
      <c r="J295" s="37">
        <v>45881</v>
      </c>
      <c r="K295" s="10" t="s">
        <v>70</v>
      </c>
      <c r="L295" s="10" t="s">
        <v>35</v>
      </c>
      <c r="M295" s="13">
        <v>107.14</v>
      </c>
      <c r="N295" s="37">
        <v>45882</v>
      </c>
      <c r="O295" s="8">
        <v>0</v>
      </c>
      <c r="P295" s="12">
        <f t="shared" si="14"/>
        <v>1</v>
      </c>
      <c r="Q295" s="10" t="s">
        <v>28</v>
      </c>
      <c r="R295" s="8">
        <f t="shared" si="16"/>
        <v>5</v>
      </c>
      <c r="S295" s="10" t="str">
        <f t="shared" si="15"/>
        <v>Achieved</v>
      </c>
    </row>
    <row r="296" spans="1:19" x14ac:dyDescent="0.45">
      <c r="A296" s="9" t="s">
        <v>945</v>
      </c>
      <c r="B296" s="8" t="s">
        <v>1043</v>
      </c>
      <c r="C296" s="10" t="s">
        <v>61</v>
      </c>
      <c r="D296" s="8" t="str" cm="1">
        <f t="array" ref="D296">_xlfn.IFS(
  OR(C296="AR", C296="VK", C296="MS", C296="PT", C296="MM", C296="PP"), "CENTRAL",
  OR(C296="SS", C296="GC", C296="SM", C296="AY", C296="AG"), "NORTH",
  OR(C296="DP", C296="PG", C296="KD", C296="DS", C296="SP"), "WEST-I",
  OR(C296="MP", C296="SK", C296="NA", C296="OD"), "WEST-II",
  OR(C296="ND", C296="AM", C296="JK"), "EAST",
  TRUE, "UNKNOWN"
)</f>
        <v>NORTH</v>
      </c>
      <c r="E296" s="10" t="s">
        <v>947</v>
      </c>
      <c r="F296" s="8" t="s">
        <v>1044</v>
      </c>
      <c r="G296" s="8" t="s">
        <v>32</v>
      </c>
      <c r="H296" s="8" t="s">
        <v>1045</v>
      </c>
      <c r="I296" s="37">
        <v>45880</v>
      </c>
      <c r="J296" s="37">
        <v>45882</v>
      </c>
      <c r="K296" s="10" t="s">
        <v>441</v>
      </c>
      <c r="L296" s="10" t="s">
        <v>27</v>
      </c>
      <c r="M296" s="13">
        <v>1085.51</v>
      </c>
      <c r="N296" s="37">
        <v>45882</v>
      </c>
      <c r="O296" s="8">
        <v>0</v>
      </c>
      <c r="P296" s="12">
        <f t="shared" si="14"/>
        <v>2</v>
      </c>
      <c r="Q296" s="10" t="s">
        <v>28</v>
      </c>
      <c r="R296" s="8">
        <f t="shared" si="16"/>
        <v>5</v>
      </c>
      <c r="S296" s="10" t="str">
        <f t="shared" si="15"/>
        <v>Achieved</v>
      </c>
    </row>
    <row r="297" spans="1:19" x14ac:dyDescent="0.45">
      <c r="A297" s="9" t="s">
        <v>945</v>
      </c>
      <c r="B297" s="8" t="s">
        <v>1043</v>
      </c>
      <c r="C297" s="10" t="s">
        <v>61</v>
      </c>
      <c r="D297" s="8" t="str" cm="1">
        <f t="array" ref="D297">_xlfn.IFS(
  OR(C297="AR", C297="VK", C297="MS", C297="PT", C297="MM", C297="PP"), "CENTRAL",
  OR(C297="SS", C297="GC", C297="SM", C297="AY", C297="AG"), "NORTH",
  OR(C297="DP", C297="PG", C297="KD", C297="DS", C297="SP"), "WEST-I",
  OR(C297="MP", C297="SK", C297="NA", C297="OD"), "WEST-II",
  OR(C297="ND", C297="AM", C297="JK"), "EAST",
  TRUE, "UNKNOWN"
)</f>
        <v>NORTH</v>
      </c>
      <c r="E297" s="10" t="s">
        <v>947</v>
      </c>
      <c r="F297" s="8" t="s">
        <v>1046</v>
      </c>
      <c r="G297" s="8" t="s">
        <v>32</v>
      </c>
      <c r="H297" s="8" t="s">
        <v>1045</v>
      </c>
      <c r="I297" s="37">
        <v>45880</v>
      </c>
      <c r="J297" s="37">
        <v>45882</v>
      </c>
      <c r="K297" s="10" t="s">
        <v>441</v>
      </c>
      <c r="L297" s="10" t="s">
        <v>27</v>
      </c>
      <c r="M297" s="13">
        <v>1131.1500000000001</v>
      </c>
      <c r="N297" s="37">
        <v>45882</v>
      </c>
      <c r="O297" s="8">
        <v>0</v>
      </c>
      <c r="P297" s="12">
        <f t="shared" si="14"/>
        <v>2</v>
      </c>
      <c r="Q297" s="10" t="s">
        <v>28</v>
      </c>
      <c r="R297" s="8">
        <f t="shared" si="16"/>
        <v>5</v>
      </c>
      <c r="S297" s="10" t="str">
        <f t="shared" si="15"/>
        <v>Achieved</v>
      </c>
    </row>
    <row r="298" spans="1:19" x14ac:dyDescent="0.45">
      <c r="A298" s="9" t="s">
        <v>945</v>
      </c>
      <c r="B298" s="8" t="s">
        <v>1047</v>
      </c>
      <c r="C298" s="10" t="s">
        <v>382</v>
      </c>
      <c r="D298" s="8" t="str" cm="1">
        <f t="array" ref="D298">_xlfn.IFS(
  OR(C298="AR", C298="VK", C298="MS", C298="PT", C298="MM", C298="PP"), "CENTRAL",
  OR(C298="SS", C298="GC", C298="SM", C298="AY", C298="AG"), "NORTH",
  OR(C298="DP", C298="PG", C298="KD", C298="DS", C298="SP"), "WEST-I",
  OR(C298="MP", C298="SK", C298="NA", C298="OD"), "WEST-II",
  OR(C298="ND", C298="AM", C298="JK"), "EAST",
  TRUE, "UNKNOWN"
)</f>
        <v>NORTH</v>
      </c>
      <c r="E298" s="10" t="s">
        <v>1048</v>
      </c>
      <c r="F298" s="8" t="s">
        <v>121</v>
      </c>
      <c r="G298" s="8" t="s">
        <v>32</v>
      </c>
      <c r="H298" s="8" t="s">
        <v>691</v>
      </c>
      <c r="I298" s="37">
        <v>45879</v>
      </c>
      <c r="J298" s="37">
        <v>45882</v>
      </c>
      <c r="K298" s="10" t="s">
        <v>49</v>
      </c>
      <c r="L298" s="10" t="s">
        <v>50</v>
      </c>
      <c r="M298" s="13">
        <v>901.95</v>
      </c>
      <c r="O298" s="8">
        <v>0</v>
      </c>
      <c r="P298" s="12">
        <f t="shared" si="14"/>
        <v>3</v>
      </c>
      <c r="Q298" s="10" t="s">
        <v>28</v>
      </c>
      <c r="R298" s="8">
        <f t="shared" si="16"/>
        <v>5</v>
      </c>
      <c r="S298" s="10" t="str">
        <f t="shared" si="15"/>
        <v>Achieved</v>
      </c>
    </row>
    <row r="299" spans="1:19" x14ac:dyDescent="0.45">
      <c r="A299" s="9" t="s">
        <v>945</v>
      </c>
      <c r="B299" s="8" t="s">
        <v>1049</v>
      </c>
      <c r="C299" s="10" t="s">
        <v>136</v>
      </c>
      <c r="D299" s="8" t="str" cm="1">
        <f t="array" ref="D299">_xlfn.IFS(
  OR(C299="AR", C299="VK", C299="MS", C299="PT", C299="MM", C299="PP"), "CENTRAL",
  OR(C299="SS", C299="GC", C299="SM", C299="AY", C299="AG"), "NORTH",
  OR(C299="DP", C299="PG", C299="KD", C299="DS", C299="SP"), "WEST-I",
  OR(C299="MP", C299="SK", C299="NA", C299="OD"), "WEST-II",
  OR(C299="ND", C299="AM", C299="JK"), "EAST",
  TRUE, "UNKNOWN"
)</f>
        <v>WEST-II</v>
      </c>
      <c r="E299" s="10" t="s">
        <v>1050</v>
      </c>
      <c r="F299" s="8" t="s">
        <v>1051</v>
      </c>
      <c r="G299" s="8" t="s">
        <v>1052</v>
      </c>
      <c r="H299" s="8" t="s">
        <v>1053</v>
      </c>
      <c r="I299" s="37">
        <v>45881</v>
      </c>
      <c r="J299" s="37">
        <v>45883</v>
      </c>
      <c r="K299" s="10" t="s">
        <v>34</v>
      </c>
      <c r="L299" s="10" t="s">
        <v>35</v>
      </c>
      <c r="M299" s="13">
        <v>18.62</v>
      </c>
      <c r="N299" s="37">
        <v>45883</v>
      </c>
      <c r="O299" s="8">
        <v>0</v>
      </c>
      <c r="P299" s="12">
        <f t="shared" si="14"/>
        <v>2</v>
      </c>
      <c r="Q299" s="10" t="s">
        <v>57</v>
      </c>
      <c r="R299" s="8">
        <f t="shared" si="16"/>
        <v>3</v>
      </c>
      <c r="S299" s="10" t="str">
        <f t="shared" si="15"/>
        <v>Achieved</v>
      </c>
    </row>
    <row r="300" spans="1:19" x14ac:dyDescent="0.45">
      <c r="A300" s="9" t="s">
        <v>945</v>
      </c>
      <c r="B300" s="8" t="s">
        <v>1049</v>
      </c>
      <c r="C300" s="10" t="s">
        <v>136</v>
      </c>
      <c r="D300" s="8" t="str" cm="1">
        <f t="array" ref="D300">_xlfn.IFS(
  OR(C300="AR", C300="VK", C300="MS", C300="PT", C300="MM", C300="PP"), "CENTRAL",
  OR(C300="SS", C300="GC", C300="SM", C300="AY", C300="AG"), "NORTH",
  OR(C300="DP", C300="PG", C300="KD", C300="DS", C300="SP"), "WEST-I",
  OR(C300="MP", C300="SK", C300="NA", C300="OD"), "WEST-II",
  OR(C300="ND", C300="AM", C300="JK"), "EAST",
  TRUE, "UNKNOWN"
)</f>
        <v>WEST-II</v>
      </c>
      <c r="E300" s="10" t="s">
        <v>1050</v>
      </c>
      <c r="F300" s="8" t="s">
        <v>1054</v>
      </c>
      <c r="G300" s="8" t="s">
        <v>1052</v>
      </c>
      <c r="H300" s="8" t="s">
        <v>1053</v>
      </c>
      <c r="I300" s="37">
        <v>45881</v>
      </c>
      <c r="J300" s="37">
        <v>45883</v>
      </c>
      <c r="K300" s="10" t="s">
        <v>34</v>
      </c>
      <c r="L300" s="10" t="s">
        <v>35</v>
      </c>
      <c r="M300" s="13">
        <v>9.39</v>
      </c>
      <c r="N300" s="37">
        <v>45883</v>
      </c>
      <c r="O300" s="8">
        <v>0</v>
      </c>
      <c r="P300" s="12">
        <f t="shared" si="14"/>
        <v>2</v>
      </c>
      <c r="Q300" s="10" t="s">
        <v>28</v>
      </c>
      <c r="R300" s="8">
        <f t="shared" si="16"/>
        <v>5</v>
      </c>
      <c r="S300" s="10" t="str">
        <f t="shared" si="15"/>
        <v>Achieved</v>
      </c>
    </row>
    <row r="301" spans="1:19" x14ac:dyDescent="0.45">
      <c r="A301" s="9" t="s">
        <v>945</v>
      </c>
      <c r="B301" s="8" t="s">
        <v>1049</v>
      </c>
      <c r="C301" s="10" t="s">
        <v>136</v>
      </c>
      <c r="D301" s="8" t="str" cm="1">
        <f t="array" ref="D301">_xlfn.IFS(
  OR(C301="AR", C301="VK", C301="MS", C301="PT", C301="MM", C301="PP"), "CENTRAL",
  OR(C301="SS", C301="GC", C301="SM", C301="AY", C301="AG"), "NORTH",
  OR(C301="DP", C301="PG", C301="KD", C301="DS", C301="SP"), "WEST-I",
  OR(C301="MP", C301="SK", C301="NA", C301="OD"), "WEST-II",
  OR(C301="ND", C301="AM", C301="JK"), "EAST",
  TRUE, "UNKNOWN"
)</f>
        <v>WEST-II</v>
      </c>
      <c r="E301" s="10" t="s">
        <v>1050</v>
      </c>
      <c r="F301" s="8" t="s">
        <v>67</v>
      </c>
      <c r="G301" s="8" t="s">
        <v>1052</v>
      </c>
      <c r="H301" s="8" t="s">
        <v>1053</v>
      </c>
      <c r="I301" s="37">
        <v>45881</v>
      </c>
      <c r="J301" s="37">
        <v>45883</v>
      </c>
      <c r="K301" s="10" t="s">
        <v>34</v>
      </c>
      <c r="L301" s="10" t="s">
        <v>35</v>
      </c>
      <c r="M301" s="13">
        <v>253.45</v>
      </c>
      <c r="N301" s="37">
        <v>45883</v>
      </c>
      <c r="O301" s="8">
        <v>0</v>
      </c>
      <c r="P301" s="12">
        <f t="shared" si="14"/>
        <v>2</v>
      </c>
      <c r="Q301" s="10" t="s">
        <v>28</v>
      </c>
      <c r="R301" s="8">
        <f t="shared" si="16"/>
        <v>5</v>
      </c>
      <c r="S301" s="10" t="str">
        <f t="shared" si="15"/>
        <v>Achieved</v>
      </c>
    </row>
    <row r="302" spans="1:19" x14ac:dyDescent="0.45">
      <c r="A302" s="9" t="s">
        <v>945</v>
      </c>
      <c r="B302" s="8" t="s">
        <v>1049</v>
      </c>
      <c r="C302" s="10" t="s">
        <v>136</v>
      </c>
      <c r="D302" s="8" t="str" cm="1">
        <f t="array" ref="D302">_xlfn.IFS(
  OR(C302="AR", C302="VK", C302="MS", C302="PT", C302="MM", C302="PP"), "CENTRAL",
  OR(C302="SS", C302="GC", C302="SM", C302="AY", C302="AG"), "NORTH",
  OR(C302="DP", C302="PG", C302="KD", C302="DS", C302="SP"), "WEST-I",
  OR(C302="MP", C302="SK", C302="NA", C302="OD"), "WEST-II",
  OR(C302="ND", C302="AM", C302="JK"), "EAST",
  TRUE, "UNKNOWN"
)</f>
        <v>WEST-II</v>
      </c>
      <c r="E302" s="10" t="s">
        <v>1050</v>
      </c>
      <c r="F302" s="8" t="s">
        <v>1055</v>
      </c>
      <c r="G302" s="8" t="s">
        <v>1052</v>
      </c>
      <c r="H302" s="8" t="s">
        <v>1053</v>
      </c>
      <c r="I302" s="37">
        <v>45881</v>
      </c>
      <c r="J302" s="37">
        <v>45883</v>
      </c>
      <c r="K302" s="10" t="s">
        <v>34</v>
      </c>
      <c r="L302" s="10" t="s">
        <v>35</v>
      </c>
      <c r="M302" s="13">
        <v>18.62</v>
      </c>
      <c r="N302" s="37">
        <v>45883</v>
      </c>
      <c r="O302" s="8">
        <v>0</v>
      </c>
      <c r="P302" s="12">
        <f t="shared" si="14"/>
        <v>2</v>
      </c>
      <c r="Q302" s="10" t="s">
        <v>28</v>
      </c>
      <c r="R302" s="8">
        <f t="shared" si="16"/>
        <v>5</v>
      </c>
      <c r="S302" s="10" t="str">
        <f t="shared" si="15"/>
        <v>Achieved</v>
      </c>
    </row>
    <row r="303" spans="1:19" x14ac:dyDescent="0.45">
      <c r="A303" s="9" t="s">
        <v>945</v>
      </c>
      <c r="B303" s="8" t="s">
        <v>1056</v>
      </c>
      <c r="C303" s="10" t="s">
        <v>382</v>
      </c>
      <c r="D303" s="8" t="str" cm="1">
        <f t="array" ref="D303">_xlfn.IFS(
  OR(C303="AR", C303="VK", C303="MS", C303="PT", C303="MM", C303="PP"), "CENTRAL",
  OR(C303="SS", C303="GC", C303="SM", C303="AY", C303="AG"), "NORTH",
  OR(C303="DP", C303="PG", C303="KD", C303="DS", C303="SP"), "WEST-I",
  OR(C303="MP", C303="SK", C303="NA", C303="OD"), "WEST-II",
  OR(C303="ND", C303="AM", C303="JK"), "EAST",
  TRUE, "UNKNOWN"
)</f>
        <v>NORTH</v>
      </c>
      <c r="E303" s="10" t="s">
        <v>1057</v>
      </c>
      <c r="F303" s="8" t="s">
        <v>1058</v>
      </c>
      <c r="G303" s="8" t="s">
        <v>913</v>
      </c>
      <c r="H303" s="8" t="s">
        <v>1059</v>
      </c>
      <c r="I303" s="37">
        <v>45877</v>
      </c>
      <c r="J303" s="37">
        <v>45883</v>
      </c>
      <c r="K303" s="10" t="s">
        <v>56</v>
      </c>
      <c r="L303" s="10" t="s">
        <v>50</v>
      </c>
      <c r="M303" s="13">
        <v>627.54999999999995</v>
      </c>
      <c r="O303" s="8">
        <v>0</v>
      </c>
      <c r="P303" s="12">
        <f t="shared" si="14"/>
        <v>6</v>
      </c>
      <c r="Q303" s="10" t="s">
        <v>57</v>
      </c>
      <c r="R303" s="8">
        <f t="shared" si="16"/>
        <v>3</v>
      </c>
      <c r="S303" s="10" t="str">
        <f t="shared" si="15"/>
        <v>Not Achieved</v>
      </c>
    </row>
    <row r="304" spans="1:19" x14ac:dyDescent="0.45">
      <c r="A304" s="9" t="s">
        <v>945</v>
      </c>
      <c r="B304" s="8" t="s">
        <v>1063</v>
      </c>
      <c r="C304" s="10" t="s">
        <v>21</v>
      </c>
      <c r="D304" s="8" t="str" cm="1">
        <f t="array" ref="D304">_xlfn.IFS(
  OR(C304="AR", C304="VK", C304="MS", C304="PT", C304="MM", C304="PP"), "CENTRAL",
  OR(C304="SS", C304="GC", C304="SM", C304="AY", C304="AG"), "NORTH",
  OR(C304="DP", C304="PG", C304="KD", C304="DS", C304="SP"), "WEST-I",
  OR(C304="MP", C304="SK", C304="NA", C304="OD"), "WEST-II",
  OR(C304="ND", C304="AM", C304="JK"), "EAST",
  TRUE, "UNKNOWN"
)</f>
        <v>NORTH</v>
      </c>
      <c r="E304" s="10" t="s">
        <v>1064</v>
      </c>
      <c r="F304" s="8" t="s">
        <v>102</v>
      </c>
      <c r="G304" s="8" t="s">
        <v>1065</v>
      </c>
      <c r="H304" s="8" t="s">
        <v>1066</v>
      </c>
      <c r="I304" s="37">
        <v>45882</v>
      </c>
      <c r="J304" s="37">
        <v>45883</v>
      </c>
      <c r="K304" s="10" t="s">
        <v>87</v>
      </c>
      <c r="L304" s="10" t="s">
        <v>47</v>
      </c>
      <c r="M304" s="13">
        <v>5154</v>
      </c>
      <c r="N304" s="37">
        <v>45887</v>
      </c>
      <c r="O304" s="8">
        <v>0</v>
      </c>
      <c r="P304" s="12">
        <f t="shared" si="14"/>
        <v>1</v>
      </c>
      <c r="Q304" s="10" t="s">
        <v>59</v>
      </c>
      <c r="R304" s="8">
        <f t="shared" si="16"/>
        <v>10</v>
      </c>
      <c r="S304" s="10" t="str">
        <f t="shared" si="15"/>
        <v>Achieved</v>
      </c>
    </row>
    <row r="305" spans="1:19" x14ac:dyDescent="0.45">
      <c r="A305" s="9" t="s">
        <v>945</v>
      </c>
      <c r="B305" s="8" t="s">
        <v>1063</v>
      </c>
      <c r="C305" s="10" t="s">
        <v>21</v>
      </c>
      <c r="D305" s="8" t="str" cm="1">
        <f t="array" ref="D305">_xlfn.IFS(
  OR(C305="AR", C305="VK", C305="MS", C305="PT", C305="MM", C305="PP"), "CENTRAL",
  OR(C305="SS", C305="GC", C305="SM", C305="AY", C305="AG"), "NORTH",
  OR(C305="DP", C305="PG", C305="KD", C305="DS", C305="SP"), "WEST-I",
  OR(C305="MP", C305="SK", C305="NA", C305="OD"), "WEST-II",
  OR(C305="ND", C305="AM", C305="JK"), "EAST",
  TRUE, "UNKNOWN"
)</f>
        <v>NORTH</v>
      </c>
      <c r="E305" s="10" t="s">
        <v>1064</v>
      </c>
      <c r="F305" s="8" t="s">
        <v>98</v>
      </c>
      <c r="G305" s="8" t="s">
        <v>1065</v>
      </c>
      <c r="H305" s="8" t="s">
        <v>1066</v>
      </c>
      <c r="I305" s="37">
        <v>45882</v>
      </c>
      <c r="J305" s="37">
        <v>45883</v>
      </c>
      <c r="K305" s="10" t="s">
        <v>87</v>
      </c>
      <c r="L305" s="10" t="s">
        <v>47</v>
      </c>
      <c r="M305" s="13">
        <v>114</v>
      </c>
      <c r="N305" s="37">
        <v>45887</v>
      </c>
      <c r="O305" s="8">
        <v>0</v>
      </c>
      <c r="P305" s="12">
        <f t="shared" si="14"/>
        <v>1</v>
      </c>
      <c r="Q305" s="10" t="s">
        <v>59</v>
      </c>
      <c r="R305" s="8">
        <f t="shared" si="16"/>
        <v>10</v>
      </c>
      <c r="S305" s="10" t="str">
        <f t="shared" si="15"/>
        <v>Achieved</v>
      </c>
    </row>
    <row r="306" spans="1:19" x14ac:dyDescent="0.45">
      <c r="A306" s="9" t="s">
        <v>945</v>
      </c>
      <c r="B306" s="8" t="s">
        <v>1067</v>
      </c>
      <c r="C306" s="10" t="s">
        <v>136</v>
      </c>
      <c r="D306" s="8" t="str" cm="1">
        <f t="array" ref="D306">_xlfn.IFS(
  OR(C306="AR", C306="VK", C306="MS", C306="PT", C306="MM", C306="PP"), "CENTRAL",
  OR(C306="SS", C306="GC", C306="SM", C306="AY", C306="AG"), "NORTH",
  OR(C306="DP", C306="PG", C306="KD", C306="DS", C306="SP"), "WEST-I",
  OR(C306="MP", C306="SK", C306="NA", C306="OD"), "WEST-II",
  OR(C306="ND", C306="AM", C306="JK"), "EAST",
  TRUE, "UNKNOWN"
)</f>
        <v>WEST-II</v>
      </c>
      <c r="E306" s="10" t="s">
        <v>1068</v>
      </c>
      <c r="F306" s="8" t="s">
        <v>1069</v>
      </c>
      <c r="G306" s="8" t="s">
        <v>32</v>
      </c>
      <c r="H306" s="8" t="s">
        <v>1053</v>
      </c>
      <c r="I306" s="37">
        <v>45881</v>
      </c>
      <c r="J306" s="37">
        <v>45888</v>
      </c>
      <c r="K306" s="10" t="s">
        <v>41</v>
      </c>
      <c r="L306" s="10" t="s">
        <v>27</v>
      </c>
      <c r="M306" s="13">
        <v>902.58</v>
      </c>
      <c r="N306" s="37">
        <v>45888</v>
      </c>
      <c r="O306" s="8">
        <v>0</v>
      </c>
      <c r="P306" s="12">
        <f t="shared" si="14"/>
        <v>7</v>
      </c>
      <c r="Q306" s="10" t="s">
        <v>28</v>
      </c>
      <c r="R306" s="8">
        <f t="shared" si="16"/>
        <v>5</v>
      </c>
      <c r="S306" s="10" t="str">
        <f t="shared" si="15"/>
        <v>Not Achieved</v>
      </c>
    </row>
    <row r="307" spans="1:19" x14ac:dyDescent="0.45">
      <c r="A307" s="9" t="s">
        <v>945</v>
      </c>
      <c r="B307" s="8" t="s">
        <v>1067</v>
      </c>
      <c r="C307" s="10" t="s">
        <v>136</v>
      </c>
      <c r="D307" s="8" t="str" cm="1">
        <f t="array" ref="D307">_xlfn.IFS(
  OR(C307="AR", C307="VK", C307="MS", C307="PT", C307="MM", C307="PP"), "CENTRAL",
  OR(C307="SS", C307="GC", C307="SM", C307="AY", C307="AG"), "NORTH",
  OR(C307="DP", C307="PG", C307="KD", C307="DS", C307="SP"), "WEST-I",
  OR(C307="MP", C307="SK", C307="NA", C307="OD"), "WEST-II",
  OR(C307="ND", C307="AM", C307="JK"), "EAST",
  TRUE, "UNKNOWN"
)</f>
        <v>WEST-II</v>
      </c>
      <c r="E307" s="10" t="s">
        <v>1068</v>
      </c>
      <c r="F307" s="8" t="s">
        <v>1070</v>
      </c>
      <c r="G307" s="8" t="s">
        <v>32</v>
      </c>
      <c r="H307" s="8" t="s">
        <v>1053</v>
      </c>
      <c r="I307" s="37">
        <v>45877</v>
      </c>
      <c r="J307" s="37">
        <v>45888</v>
      </c>
      <c r="K307" s="10" t="s">
        <v>41</v>
      </c>
      <c r="L307" s="10" t="s">
        <v>27</v>
      </c>
      <c r="M307" s="13">
        <v>1240.71</v>
      </c>
      <c r="N307" s="37">
        <v>45888</v>
      </c>
      <c r="O307" s="8">
        <v>0</v>
      </c>
      <c r="P307" s="12">
        <f t="shared" si="14"/>
        <v>11</v>
      </c>
      <c r="Q307" s="10" t="s">
        <v>82</v>
      </c>
      <c r="R307" s="8">
        <f t="shared" si="16"/>
        <v>7</v>
      </c>
      <c r="S307" s="10" t="str">
        <f t="shared" si="15"/>
        <v>Not Achieved</v>
      </c>
    </row>
    <row r="308" spans="1:19" x14ac:dyDescent="0.45">
      <c r="A308" s="9" t="s">
        <v>945</v>
      </c>
      <c r="B308" s="8" t="s">
        <v>1071</v>
      </c>
      <c r="C308" s="10" t="s">
        <v>21</v>
      </c>
      <c r="D308" s="8" t="str" cm="1">
        <f t="array" ref="D308">_xlfn.IFS(
  OR(C308="AR", C308="VK", C308="MS", C308="PT", C308="MM", C308="PP"), "CENTRAL",
  OR(C308="SS", C308="GC", C308="SM", C308="AY", C308="AG"), "NORTH",
  OR(C308="DP", C308="PG", C308="KD", C308="DS", C308="SP"), "WEST-I",
  OR(C308="MP", C308="SK", C308="NA", C308="OD"), "WEST-II",
  OR(C308="ND", C308="AM", C308="JK"), "EAST",
  TRUE, "UNKNOWN"
)</f>
        <v>NORTH</v>
      </c>
      <c r="E308" s="10" t="s">
        <v>1072</v>
      </c>
      <c r="F308" s="8" t="s">
        <v>290</v>
      </c>
      <c r="G308" s="8" t="s">
        <v>1073</v>
      </c>
      <c r="H308" s="8" t="s">
        <v>1074</v>
      </c>
      <c r="I308" s="37">
        <v>45875</v>
      </c>
      <c r="J308" s="37">
        <v>45888</v>
      </c>
      <c r="K308" s="10" t="s">
        <v>41</v>
      </c>
      <c r="L308" s="10" t="s">
        <v>27</v>
      </c>
      <c r="M308" s="13">
        <v>457.7</v>
      </c>
      <c r="N308" s="37">
        <v>45888</v>
      </c>
      <c r="O308" s="8">
        <v>0</v>
      </c>
      <c r="P308" s="12">
        <f t="shared" si="14"/>
        <v>13</v>
      </c>
      <c r="Q308" s="10" t="s">
        <v>82</v>
      </c>
      <c r="R308" s="8">
        <f t="shared" si="16"/>
        <v>7</v>
      </c>
      <c r="S308" s="10" t="str">
        <f t="shared" si="15"/>
        <v>Not Achieved</v>
      </c>
    </row>
    <row r="309" spans="1:19" x14ac:dyDescent="0.45">
      <c r="A309" s="9" t="s">
        <v>945</v>
      </c>
      <c r="B309" s="8" t="s">
        <v>1075</v>
      </c>
      <c r="C309" s="10" t="s">
        <v>241</v>
      </c>
      <c r="D309" s="8" t="str" cm="1">
        <f t="array" ref="D309">_xlfn.IFS(
  OR(C309="AR", C309="VK", C309="MS", C309="PT", C309="MM", C309="PP"), "CENTRAL",
  OR(C309="SS", C309="GC", C309="SM", C309="AY", C309="AG"), "NORTH",
  OR(C309="DP", C309="PG", C309="KD", C309="DS", C309="SP"), "WEST-I",
  OR(C309="MP", C309="SK", C309="NA", C309="OD"), "WEST-II",
  OR(C309="ND", C309="AM", C309="JK"), "EAST",
  TRUE, "UNKNOWN"
)</f>
        <v>CENTRAL</v>
      </c>
      <c r="E309" s="10" t="s">
        <v>1076</v>
      </c>
      <c r="F309" s="8" t="s">
        <v>1077</v>
      </c>
      <c r="G309" s="8" t="s">
        <v>1078</v>
      </c>
      <c r="H309" s="8" t="s">
        <v>1079</v>
      </c>
      <c r="I309" s="37">
        <v>45877</v>
      </c>
      <c r="J309" s="37">
        <v>45888</v>
      </c>
      <c r="K309" s="10" t="s">
        <v>81</v>
      </c>
      <c r="L309" s="10" t="s">
        <v>27</v>
      </c>
      <c r="M309" s="13">
        <v>1809.58</v>
      </c>
      <c r="N309" s="37">
        <v>45899</v>
      </c>
      <c r="O309" s="8">
        <v>0</v>
      </c>
      <c r="P309" s="12">
        <f t="shared" si="14"/>
        <v>11</v>
      </c>
      <c r="Q309" s="10" t="s">
        <v>82</v>
      </c>
      <c r="R309" s="8">
        <f t="shared" si="16"/>
        <v>7</v>
      </c>
      <c r="S309" s="10" t="str">
        <f t="shared" si="15"/>
        <v>Not Achieved</v>
      </c>
    </row>
    <row r="310" spans="1:19" x14ac:dyDescent="0.45">
      <c r="A310" s="9" t="s">
        <v>945</v>
      </c>
      <c r="B310" s="8" t="s">
        <v>1084</v>
      </c>
      <c r="C310" s="10" t="s">
        <v>61</v>
      </c>
      <c r="D310" s="8" t="str" cm="1">
        <f t="array" ref="D310">_xlfn.IFS(
  OR(C310="AR", C310="VK", C310="MS", C310="PT", C310="MM", C310="PP"), "CENTRAL",
  OR(C310="SS", C310="GC", C310="SM", C310="AY", C310="AG"), "NORTH",
  OR(C310="DP", C310="PG", C310="KD", C310="DS", C310="SP"), "WEST-I",
  OR(C310="MP", C310="SK", C310="NA", C310="OD"), "WEST-II",
  OR(C310="ND", C310="AM", C310="JK"), "EAST",
  TRUE, "UNKNOWN"
)</f>
        <v>NORTH</v>
      </c>
      <c r="E310" s="10" t="s">
        <v>1086</v>
      </c>
      <c r="F310" s="8" t="s">
        <v>1085</v>
      </c>
      <c r="G310" s="8" t="s">
        <v>32</v>
      </c>
      <c r="H310" s="8" t="s">
        <v>1087</v>
      </c>
      <c r="I310" s="37">
        <v>45882</v>
      </c>
      <c r="J310" s="37">
        <v>45889</v>
      </c>
      <c r="K310" s="10" t="s">
        <v>761</v>
      </c>
      <c r="L310" s="10" t="s">
        <v>27</v>
      </c>
      <c r="M310" s="13">
        <v>1249.3900000000001</v>
      </c>
      <c r="N310" s="37">
        <v>45889</v>
      </c>
      <c r="O310" s="8">
        <v>0</v>
      </c>
      <c r="P310" s="12">
        <f t="shared" si="14"/>
        <v>7</v>
      </c>
      <c r="Q310" s="10" t="s">
        <v>82</v>
      </c>
      <c r="R310" s="8">
        <f t="shared" si="16"/>
        <v>7</v>
      </c>
      <c r="S310" s="10" t="str">
        <f t="shared" si="15"/>
        <v>Achieved</v>
      </c>
    </row>
    <row r="311" spans="1:19" x14ac:dyDescent="0.45">
      <c r="A311" s="9" t="s">
        <v>945</v>
      </c>
      <c r="B311" s="8" t="s">
        <v>1084</v>
      </c>
      <c r="C311" s="10" t="s">
        <v>61</v>
      </c>
      <c r="D311" s="8" t="str" cm="1">
        <f t="array" ref="D311">_xlfn.IFS(
  OR(C311="AR", C311="VK", C311="MS", C311="PT", C311="MM", C311="PP"), "CENTRAL",
  OR(C311="SS", C311="GC", C311="SM", C311="AY", C311="AG"), "NORTH",
  OR(C311="DP", C311="PG", C311="KD", C311="DS", C311="SP"), "WEST-I",
  OR(C311="MP", C311="SK", C311="NA", C311="OD"), "WEST-II",
  OR(C311="ND", C311="AM", C311="JK"), "EAST",
  TRUE, "UNKNOWN"
)</f>
        <v>NORTH</v>
      </c>
      <c r="E311" s="10" t="s">
        <v>1086</v>
      </c>
      <c r="F311" s="8" t="s">
        <v>1088</v>
      </c>
      <c r="G311" s="8" t="s">
        <v>32</v>
      </c>
      <c r="H311" s="8" t="s">
        <v>1087</v>
      </c>
      <c r="I311" s="37">
        <v>45882</v>
      </c>
      <c r="J311" s="37">
        <v>45889</v>
      </c>
      <c r="K311" s="10" t="s">
        <v>762</v>
      </c>
      <c r="L311" s="10" t="s">
        <v>27</v>
      </c>
      <c r="M311" s="13">
        <v>277.38</v>
      </c>
      <c r="N311" s="37">
        <v>45889</v>
      </c>
      <c r="O311" s="8">
        <v>0</v>
      </c>
      <c r="P311" s="12">
        <f t="shared" si="14"/>
        <v>7</v>
      </c>
      <c r="Q311" s="10" t="s">
        <v>28</v>
      </c>
      <c r="R311" s="8">
        <f t="shared" si="16"/>
        <v>5</v>
      </c>
      <c r="S311" s="10" t="str">
        <f t="shared" si="15"/>
        <v>Not Achieved</v>
      </c>
    </row>
    <row r="312" spans="1:19" x14ac:dyDescent="0.45">
      <c r="A312" s="9" t="s">
        <v>945</v>
      </c>
      <c r="B312" s="8" t="s">
        <v>1089</v>
      </c>
      <c r="C312" s="10" t="s">
        <v>21</v>
      </c>
      <c r="D312" s="8" t="str" cm="1">
        <f t="array" ref="D312">_xlfn.IFS(
  OR(C312="AR", C312="VK", C312="MS", C312="PT", C312="MM", C312="PP"), "CENTRAL",
  OR(C312="SS", C312="GC", C312="SM", C312="AY", C312="AG"), "NORTH",
  OR(C312="DP", C312="PG", C312="KD", C312="DS", C312="SP"), "WEST-I",
  OR(C312="MP", C312="SK", C312="NA", C312="OD"), "WEST-II",
  OR(C312="ND", C312="AM", C312="JK"), "EAST",
  TRUE, "UNKNOWN"
)</f>
        <v>NORTH</v>
      </c>
      <c r="E312" s="10" t="s">
        <v>121</v>
      </c>
      <c r="F312" s="10" t="s">
        <v>1090</v>
      </c>
      <c r="G312" s="8" t="s">
        <v>32</v>
      </c>
      <c r="H312" s="8" t="s">
        <v>1091</v>
      </c>
      <c r="I312" s="37">
        <v>45866</v>
      </c>
      <c r="J312" s="37">
        <v>45876</v>
      </c>
      <c r="K312" s="10" t="s">
        <v>761</v>
      </c>
      <c r="L312" s="10" t="s">
        <v>35</v>
      </c>
      <c r="M312" s="13">
        <v>837.47</v>
      </c>
      <c r="N312" s="37">
        <v>45876</v>
      </c>
      <c r="O312" s="8">
        <v>0</v>
      </c>
      <c r="P312" s="12">
        <f t="shared" si="14"/>
        <v>10</v>
      </c>
      <c r="Q312" s="10" t="s">
        <v>28</v>
      </c>
      <c r="R312" s="8">
        <f t="shared" si="16"/>
        <v>5</v>
      </c>
      <c r="S312" s="10" t="str">
        <f t="shared" si="15"/>
        <v>Not Achieved</v>
      </c>
    </row>
    <row r="313" spans="1:19" x14ac:dyDescent="0.45">
      <c r="A313" s="9" t="s">
        <v>945</v>
      </c>
      <c r="B313" s="8" t="s">
        <v>1089</v>
      </c>
      <c r="C313" s="10" t="s">
        <v>21</v>
      </c>
      <c r="D313" s="8" t="str" cm="1">
        <f t="array" ref="D313">_xlfn.IFS(
  OR(C313="AR", C313="VK", C313="MS", C313="PT", C313="MM", C313="PP"), "CENTRAL",
  OR(C313="SS", C313="GC", C313="SM", C313="AY", C313="AG"), "NORTH",
  OR(C313="DP", C313="PG", C313="KD", C313="DS", C313="SP"), "WEST-I",
  OR(C313="MP", C313="SK", C313="NA", C313="OD"), "WEST-II",
  OR(C313="ND", C313="AM", C313="JK"), "EAST",
  TRUE, "UNKNOWN"
)</f>
        <v>NORTH</v>
      </c>
      <c r="E313" s="10" t="s">
        <v>121</v>
      </c>
      <c r="F313" s="10" t="s">
        <v>1092</v>
      </c>
      <c r="G313" s="8" t="s">
        <v>32</v>
      </c>
      <c r="H313" s="8" t="s">
        <v>1091</v>
      </c>
      <c r="I313" s="37">
        <v>45866</v>
      </c>
      <c r="J313" s="37">
        <v>45876</v>
      </c>
      <c r="K313" s="10" t="s">
        <v>762</v>
      </c>
      <c r="L313" s="10" t="s">
        <v>35</v>
      </c>
      <c r="M313" s="13">
        <v>822.09</v>
      </c>
      <c r="N313" s="37">
        <v>45876</v>
      </c>
      <c r="O313" s="8">
        <v>0</v>
      </c>
      <c r="P313" s="12">
        <f t="shared" si="14"/>
        <v>10</v>
      </c>
      <c r="Q313" s="10" t="s">
        <v>28</v>
      </c>
      <c r="R313" s="8">
        <f t="shared" si="16"/>
        <v>5</v>
      </c>
      <c r="S313" s="10" t="str">
        <f t="shared" si="15"/>
        <v>Not Achieved</v>
      </c>
    </row>
    <row r="314" spans="1:19" x14ac:dyDescent="0.45">
      <c r="A314" s="9" t="s">
        <v>945</v>
      </c>
      <c r="B314" s="8" t="s">
        <v>1089</v>
      </c>
      <c r="C314" s="10" t="s">
        <v>21</v>
      </c>
      <c r="D314" s="8" t="str" cm="1">
        <f t="array" ref="D314">_xlfn.IFS(
  OR(C314="AR", C314="VK", C314="MS", C314="PT", C314="MM", C314="PP"), "CENTRAL",
  OR(C314="SS", C314="GC", C314="SM", C314="AY", C314="AG"), "NORTH",
  OR(C314="DP", C314="PG", C314="KD", C314="DS", C314="SP"), "WEST-I",
  OR(C314="MP", C314="SK", C314="NA", C314="OD"), "WEST-II",
  OR(C314="ND", C314="AM", C314="JK"), "EAST",
  TRUE, "UNKNOWN"
)</f>
        <v>NORTH</v>
      </c>
      <c r="E314" s="10" t="s">
        <v>121</v>
      </c>
      <c r="F314" s="10" t="s">
        <v>1093</v>
      </c>
      <c r="G314" s="8" t="s">
        <v>32</v>
      </c>
      <c r="H314" s="8" t="s">
        <v>1091</v>
      </c>
      <c r="I314" s="37">
        <v>45866</v>
      </c>
      <c r="J314" s="37">
        <v>45876</v>
      </c>
      <c r="K314" s="10" t="s">
        <v>762</v>
      </c>
      <c r="L314" s="10" t="s">
        <v>35</v>
      </c>
      <c r="M314" s="13">
        <v>822.09</v>
      </c>
      <c r="N314" s="37">
        <v>45876</v>
      </c>
      <c r="O314" s="8">
        <v>0</v>
      </c>
      <c r="P314" s="12">
        <f t="shared" si="14"/>
        <v>10</v>
      </c>
      <c r="Q314" s="10" t="s">
        <v>28</v>
      </c>
      <c r="R314" s="8">
        <f t="shared" si="16"/>
        <v>5</v>
      </c>
      <c r="S314" s="10" t="str">
        <f t="shared" si="15"/>
        <v>Not Achieved</v>
      </c>
    </row>
    <row r="315" spans="1:19" x14ac:dyDescent="0.45">
      <c r="A315" s="9" t="s">
        <v>945</v>
      </c>
      <c r="B315" s="8" t="s">
        <v>1089</v>
      </c>
      <c r="C315" s="10" t="s">
        <v>21</v>
      </c>
      <c r="D315" s="8" t="str" cm="1">
        <f t="array" ref="D315">_xlfn.IFS(
  OR(C315="AR", C315="VK", C315="MS", C315="PT", C315="MM", C315="PP"), "CENTRAL",
  OR(C315="SS", C315="GC", C315="SM", C315="AY", C315="AG"), "NORTH",
  OR(C315="DP", C315="PG", C315="KD", C315="DS", C315="SP"), "WEST-I",
  OR(C315="MP", C315="SK", C315="NA", C315="OD"), "WEST-II",
  OR(C315="ND", C315="AM", C315="JK"), "EAST",
  TRUE, "UNKNOWN"
)</f>
        <v>NORTH</v>
      </c>
      <c r="E315" s="10" t="s">
        <v>121</v>
      </c>
      <c r="F315" s="10" t="s">
        <v>1094</v>
      </c>
      <c r="G315" s="8" t="s">
        <v>32</v>
      </c>
      <c r="H315" s="8" t="s">
        <v>1091</v>
      </c>
      <c r="I315" s="37">
        <v>45866</v>
      </c>
      <c r="J315" s="37">
        <v>45876</v>
      </c>
      <c r="K315" s="10" t="s">
        <v>186</v>
      </c>
      <c r="L315" s="10" t="s">
        <v>35</v>
      </c>
      <c r="M315" s="13">
        <v>672.44</v>
      </c>
      <c r="N315" s="37">
        <v>45876</v>
      </c>
      <c r="O315" s="8">
        <v>0</v>
      </c>
      <c r="P315" s="12">
        <f t="shared" si="14"/>
        <v>10</v>
      </c>
      <c r="Q315" s="10" t="s">
        <v>28</v>
      </c>
      <c r="R315" s="8">
        <f t="shared" si="16"/>
        <v>5</v>
      </c>
      <c r="S315" s="10" t="str">
        <f t="shared" si="15"/>
        <v>Not Achieved</v>
      </c>
    </row>
    <row r="316" spans="1:19" x14ac:dyDescent="0.45">
      <c r="A316" s="9" t="s">
        <v>945</v>
      </c>
      <c r="B316" s="8" t="s">
        <v>1095</v>
      </c>
      <c r="C316" s="10" t="s">
        <v>108</v>
      </c>
      <c r="D316" s="8" t="str" cm="1">
        <f t="array" ref="D316">_xlfn.IFS(
  OR(C316="AR", C316="VK", C316="MS", C316="PT", C316="MM", C316="PP"), "CENTRAL",
  OR(C316="SS", C316="GC", C316="SM", C316="AY", C316="AG"), "NORTH",
  OR(C316="DP", C316="PG", C316="KD", C316="DS", C316="SP"), "WEST-I",
  OR(C316="MP", C316="SK", C316="NA", C316="OD"), "WEST-II",
  OR(C316="ND", C316="AM", C316="JK"), "EAST",
  TRUE, "UNKNOWN"
)</f>
        <v>EAST</v>
      </c>
      <c r="E316" s="10" t="s">
        <v>1097</v>
      </c>
      <c r="F316" s="10" t="s">
        <v>1096</v>
      </c>
      <c r="G316" s="8" t="s">
        <v>1098</v>
      </c>
      <c r="H316" s="8" t="s">
        <v>1099</v>
      </c>
      <c r="I316" s="37">
        <v>45883</v>
      </c>
      <c r="J316" s="37">
        <v>45889</v>
      </c>
      <c r="K316" s="10" t="s">
        <v>70</v>
      </c>
      <c r="L316" s="10" t="s">
        <v>35</v>
      </c>
      <c r="M316" s="13">
        <v>372.25</v>
      </c>
      <c r="N316" s="37">
        <v>45889</v>
      </c>
      <c r="O316" s="8">
        <v>0</v>
      </c>
      <c r="P316" s="12">
        <f t="shared" si="14"/>
        <v>6</v>
      </c>
      <c r="Q316" s="10" t="s">
        <v>28</v>
      </c>
      <c r="R316" s="8">
        <f t="shared" si="16"/>
        <v>5</v>
      </c>
      <c r="S316" s="10" t="str">
        <f t="shared" si="15"/>
        <v>Not Achieved</v>
      </c>
    </row>
    <row r="317" spans="1:19" x14ac:dyDescent="0.45">
      <c r="A317" s="9" t="s">
        <v>945</v>
      </c>
      <c r="B317" s="8" t="s">
        <v>1100</v>
      </c>
      <c r="C317" s="10" t="s">
        <v>382</v>
      </c>
      <c r="D317" s="8" t="str" cm="1">
        <f t="array" ref="D317">_xlfn.IFS(
  OR(C317="AR", C317="VK", C317="MS", C317="PT", C317="MM", C317="PP"), "CENTRAL",
  OR(C317="SS", C317="GC", C317="SM", C317="AY", C317="AG"), "NORTH",
  OR(C317="DP", C317="PG", C317="KD", C317="DS", C317="SP"), "WEST-I",
  OR(C317="MP", C317="SK", C317="NA", C317="OD"), "WEST-II",
  OR(C317="ND", C317="AM", C317="JK"), "EAST",
  TRUE, "UNKNOWN"
)</f>
        <v>NORTH</v>
      </c>
      <c r="E317" s="10" t="s">
        <v>1101</v>
      </c>
      <c r="F317" s="8" t="s">
        <v>1058</v>
      </c>
      <c r="G317" s="8" t="s">
        <v>913</v>
      </c>
      <c r="H317" s="8" t="s">
        <v>1102</v>
      </c>
      <c r="I317" s="37">
        <v>45881</v>
      </c>
      <c r="J317" s="37">
        <v>45890</v>
      </c>
      <c r="K317" s="10" t="s">
        <v>56</v>
      </c>
      <c r="L317" s="10" t="s">
        <v>50</v>
      </c>
      <c r="M317" s="13">
        <v>125.16</v>
      </c>
      <c r="O317" s="8">
        <v>0</v>
      </c>
      <c r="P317" s="12">
        <f t="shared" si="14"/>
        <v>9</v>
      </c>
      <c r="Q317" s="10" t="s">
        <v>28</v>
      </c>
      <c r="R317" s="8">
        <f t="shared" si="16"/>
        <v>5</v>
      </c>
      <c r="S317" s="10" t="str">
        <f t="shared" si="15"/>
        <v>Not Achieved</v>
      </c>
    </row>
    <row r="318" spans="1:19" x14ac:dyDescent="0.45">
      <c r="A318" s="9" t="s">
        <v>945</v>
      </c>
      <c r="B318" s="8" t="s">
        <v>1103</v>
      </c>
      <c r="C318" s="10" t="s">
        <v>72</v>
      </c>
      <c r="D318" s="8" t="str" cm="1">
        <f t="array" ref="D318">_xlfn.IFS(
  OR(C318="AR", C318="VK", C318="MS", C318="PT", C318="MM", C318="PP"), "CENTRAL",
  OR(C318="SS", C318="GC", C318="SM", C318="AY", C318="AG"), "NORTH",
  OR(C318="DP", C318="PG", C318="KD", C318="DS", C318="SP"), "WEST-I",
  OR(C318="MP", C318="SK", C318="NA", C318="OD"), "WEST-II",
  OR(C318="ND", C318="AM", C318="JK"), "EAST",
  TRUE, "UNKNOWN"
)</f>
        <v>CENTRAL</v>
      </c>
      <c r="E318" s="10" t="s">
        <v>1104</v>
      </c>
      <c r="F318" s="8" t="s">
        <v>1105</v>
      </c>
      <c r="G318" s="8" t="s">
        <v>238</v>
      </c>
      <c r="H318" s="8" t="s">
        <v>1106</v>
      </c>
      <c r="I318" s="37">
        <v>45881</v>
      </c>
      <c r="J318" s="37">
        <v>45890</v>
      </c>
      <c r="K318" s="10" t="s">
        <v>46</v>
      </c>
      <c r="L318" s="10" t="s">
        <v>47</v>
      </c>
      <c r="M318" s="13">
        <v>298.95999999999998</v>
      </c>
      <c r="N318" s="37">
        <v>45890</v>
      </c>
      <c r="O318" s="8">
        <v>0</v>
      </c>
      <c r="P318" s="12">
        <f t="shared" si="14"/>
        <v>9</v>
      </c>
      <c r="Q318" s="10" t="s">
        <v>28</v>
      </c>
      <c r="R318" s="8">
        <f t="shared" si="16"/>
        <v>5</v>
      </c>
      <c r="S318" s="10" t="str">
        <f t="shared" si="15"/>
        <v>Not Achieved</v>
      </c>
    </row>
    <row r="319" spans="1:19" x14ac:dyDescent="0.45">
      <c r="A319" s="9" t="s">
        <v>945</v>
      </c>
      <c r="B319" s="8" t="s">
        <v>1108</v>
      </c>
      <c r="C319" s="10" t="s">
        <v>382</v>
      </c>
      <c r="D319" s="8" t="str" cm="1">
        <f t="array" ref="D319">_xlfn.IFS(
  OR(C319="AR", C319="VK", C319="MS", C319="PT", C319="MM", C319="PP"), "CENTRAL",
  OR(C319="SS", C319="GC", C319="SM", C319="AY", C319="AG"), "NORTH",
  OR(C319="DP", C319="PG", C319="KD", C319="DS", C319="SP"), "WEST-I",
  OR(C319="MP", C319="SK", C319="NA", C319="OD"), "WEST-II",
  OR(C319="ND", C319="AM", C319="JK"), "EAST",
  TRUE, "UNKNOWN"
)</f>
        <v>NORTH</v>
      </c>
      <c r="E319" s="10" t="s">
        <v>1109</v>
      </c>
      <c r="F319" s="8" t="s">
        <v>1058</v>
      </c>
      <c r="G319" s="8" t="s">
        <v>1110</v>
      </c>
      <c r="H319" s="8" t="s">
        <v>1111</v>
      </c>
      <c r="I319" s="37">
        <v>45891</v>
      </c>
      <c r="J319" s="37">
        <v>45894</v>
      </c>
      <c r="K319" s="10" t="s">
        <v>49</v>
      </c>
      <c r="L319" s="10" t="s">
        <v>50</v>
      </c>
      <c r="M319" s="13">
        <v>443.92</v>
      </c>
      <c r="O319" s="8">
        <v>0</v>
      </c>
      <c r="P319" s="12">
        <f t="shared" si="14"/>
        <v>3</v>
      </c>
      <c r="Q319" s="10" t="s">
        <v>28</v>
      </c>
      <c r="R319" s="8">
        <f t="shared" si="16"/>
        <v>5</v>
      </c>
      <c r="S319" s="10" t="str">
        <f t="shared" si="15"/>
        <v>Achieved</v>
      </c>
    </row>
    <row r="320" spans="1:19" x14ac:dyDescent="0.45">
      <c r="A320" s="9" t="s">
        <v>945</v>
      </c>
      <c r="B320" s="8" t="s">
        <v>1118</v>
      </c>
      <c r="C320" s="10" t="s">
        <v>156</v>
      </c>
      <c r="D320" s="8" t="str" cm="1">
        <f t="array" ref="D320">_xlfn.IFS(
  OR(C320="AR", C320="VK", C320="MS", C320="PT", C320="MM", C320="PP"), "CENTRAL",
  OR(C320="SS", C320="GC", C320="SM", C320="AY", C320="AG"), "NORTH",
  OR(C320="DP", C320="PG", C320="KD", C320="DS", C320="SP"), "WEST-I",
  OR(C320="MP", C320="SK", C320="NA", C320="OD"), "WEST-II",
  OR(C320="ND", C320="AM", C320="JK"), "EAST",
  TRUE, "UNKNOWN"
)</f>
        <v>CENTRAL</v>
      </c>
      <c r="E320" s="10" t="s">
        <v>1119</v>
      </c>
      <c r="F320" s="8" t="s">
        <v>23</v>
      </c>
      <c r="G320" s="8" t="s">
        <v>1120</v>
      </c>
      <c r="H320" s="8" t="s">
        <v>1121</v>
      </c>
      <c r="I320" s="37">
        <v>45894</v>
      </c>
      <c r="J320" s="37">
        <v>45894</v>
      </c>
      <c r="K320" s="10" t="s">
        <v>46</v>
      </c>
      <c r="L320" s="10" t="s">
        <v>47</v>
      </c>
      <c r="M320" s="13">
        <v>212.76</v>
      </c>
      <c r="N320" s="37">
        <v>45895</v>
      </c>
      <c r="O320" s="8">
        <v>0</v>
      </c>
      <c r="P320" s="12">
        <f t="shared" si="14"/>
        <v>0</v>
      </c>
      <c r="Q320" s="10" t="s">
        <v>28</v>
      </c>
      <c r="R320" s="8">
        <f t="shared" si="16"/>
        <v>5</v>
      </c>
      <c r="S320" s="10" t="str">
        <f t="shared" si="15"/>
        <v>Achieved</v>
      </c>
    </row>
    <row r="321" spans="1:19" x14ac:dyDescent="0.45">
      <c r="A321" s="9" t="s">
        <v>945</v>
      </c>
      <c r="B321" s="8" t="s">
        <v>1118</v>
      </c>
      <c r="C321" s="10" t="s">
        <v>156</v>
      </c>
      <c r="D321" s="8" t="str" cm="1">
        <f t="array" ref="D321">_xlfn.IFS(
  OR(C321="AR", C321="VK", C321="MS", C321="PT", C321="MM", C321="PP"), "CENTRAL",
  OR(C321="SS", C321="GC", C321="SM", C321="AY", C321="AG"), "NORTH",
  OR(C321="DP", C321="PG", C321="KD", C321="DS", C321="SP"), "WEST-I",
  OR(C321="MP", C321="SK", C321="NA", C321="OD"), "WEST-II",
  OR(C321="ND", C321="AM", C321="JK"), "EAST",
  TRUE, "UNKNOWN"
)</f>
        <v>CENTRAL</v>
      </c>
      <c r="E321" s="10" t="s">
        <v>1119</v>
      </c>
      <c r="F321" s="8" t="s">
        <v>23</v>
      </c>
      <c r="G321" s="8" t="s">
        <v>1120</v>
      </c>
      <c r="H321" s="8" t="s">
        <v>1121</v>
      </c>
      <c r="I321" s="37">
        <v>45894</v>
      </c>
      <c r="J321" s="37">
        <v>45894</v>
      </c>
      <c r="K321" s="10" t="s">
        <v>46</v>
      </c>
      <c r="L321" s="10" t="s">
        <v>47</v>
      </c>
      <c r="M321" s="13">
        <v>91.6</v>
      </c>
      <c r="N321" s="37">
        <v>45895</v>
      </c>
      <c r="O321" s="8">
        <v>0</v>
      </c>
      <c r="P321" s="12">
        <f t="shared" si="14"/>
        <v>0</v>
      </c>
      <c r="Q321" s="10" t="s">
        <v>28</v>
      </c>
      <c r="R321" s="8">
        <f t="shared" si="16"/>
        <v>5</v>
      </c>
      <c r="S321" s="10" t="str">
        <f t="shared" si="15"/>
        <v>Achieved</v>
      </c>
    </row>
    <row r="322" spans="1:19" x14ac:dyDescent="0.45">
      <c r="A322" s="9" t="s">
        <v>945</v>
      </c>
      <c r="B322" s="8" t="s">
        <v>1122</v>
      </c>
      <c r="C322" s="10" t="s">
        <v>72</v>
      </c>
      <c r="D322" s="8" t="str" cm="1">
        <f t="array" ref="D322">_xlfn.IFS(
  OR(C322="AR", C322="VK", C322="MS", C322="PT", C322="MM", C322="PP"), "CENTRAL",
  OR(C322="SS", C322="GC", C322="SM", C322="AY", C322="AG"), "NORTH",
  OR(C322="DP", C322="PG", C322="KD", C322="DS", C322="SP"), "WEST-I",
  OR(C322="MP", C322="SK", C322="NA", C322="OD"), "WEST-II",
  OR(C322="ND", C322="AM", C322="JK"), "EAST",
  TRUE, "UNKNOWN"
)</f>
        <v>CENTRAL</v>
      </c>
      <c r="E322" s="10" t="s">
        <v>1123</v>
      </c>
      <c r="F322" s="8" t="s">
        <v>67</v>
      </c>
      <c r="G322" s="8" t="s">
        <v>788</v>
      </c>
      <c r="H322" s="8" t="s">
        <v>1124</v>
      </c>
      <c r="I322" s="37">
        <v>45887</v>
      </c>
      <c r="J322" s="37">
        <v>45891</v>
      </c>
      <c r="K322" s="10" t="s">
        <v>87</v>
      </c>
      <c r="L322" s="10" t="s">
        <v>47</v>
      </c>
      <c r="M322" s="13">
        <v>1391</v>
      </c>
      <c r="O322" s="8">
        <v>0</v>
      </c>
      <c r="P322" s="12">
        <f t="shared" si="14"/>
        <v>4</v>
      </c>
      <c r="Q322" s="10" t="s">
        <v>82</v>
      </c>
      <c r="R322" s="8">
        <f t="shared" si="16"/>
        <v>7</v>
      </c>
      <c r="S322" s="10" t="str">
        <f t="shared" si="15"/>
        <v>Achieved</v>
      </c>
    </row>
    <row r="323" spans="1:19" x14ac:dyDescent="0.45">
      <c r="A323" s="9" t="s">
        <v>945</v>
      </c>
      <c r="B323" s="8" t="s">
        <v>1125</v>
      </c>
      <c r="C323" s="10" t="s">
        <v>61</v>
      </c>
      <c r="D323" s="8" t="str" cm="1">
        <f t="array" ref="D323">_xlfn.IFS(
  OR(C323="AR", C323="VK", C323="MS", C323="PT", C323="MM", C323="PP"), "CENTRAL",
  OR(C323="SS", C323="GC", C323="SM", C323="AY", C323="AG"), "NORTH",
  OR(C323="DP", C323="PG", C323="KD", C323="DS", C323="SP"), "WEST-I",
  OR(C323="MP", C323="SK", C323="NA", C323="OD"), "WEST-II",
  OR(C323="ND", C323="AM", C323="JK"), "EAST",
  TRUE, "UNKNOWN"
)</f>
        <v>NORTH</v>
      </c>
      <c r="E323" s="10" t="s">
        <v>1086</v>
      </c>
      <c r="F323" s="8" t="s">
        <v>121</v>
      </c>
      <c r="G323" s="8" t="s">
        <v>1126</v>
      </c>
      <c r="H323" s="8" t="s">
        <v>1127</v>
      </c>
      <c r="I323" s="37">
        <v>45888</v>
      </c>
      <c r="J323" s="37">
        <v>45894</v>
      </c>
      <c r="K323" s="10" t="s">
        <v>26</v>
      </c>
      <c r="L323" s="10" t="s">
        <v>27</v>
      </c>
      <c r="M323" s="13">
        <v>898.88</v>
      </c>
      <c r="N323" s="37">
        <v>45894</v>
      </c>
      <c r="O323" s="8">
        <v>0</v>
      </c>
      <c r="P323" s="12">
        <f t="shared" si="14"/>
        <v>6</v>
      </c>
      <c r="Q323" s="10" t="s">
        <v>28</v>
      </c>
      <c r="R323" s="8">
        <f t="shared" si="16"/>
        <v>5</v>
      </c>
      <c r="S323" s="10" t="str">
        <f t="shared" si="15"/>
        <v>Not Achieved</v>
      </c>
    </row>
    <row r="324" spans="1:19" x14ac:dyDescent="0.45">
      <c r="A324" s="9" t="s">
        <v>945</v>
      </c>
      <c r="B324" s="8" t="s">
        <v>1128</v>
      </c>
      <c r="C324" s="10" t="s">
        <v>99</v>
      </c>
      <c r="D324" s="8" t="str" cm="1">
        <f t="array" ref="D324">_xlfn.IFS(
  OR(C324="AR", C324="VK", C324="MS", C324="PT", C324="MM", C324="PP"), "CENTRAL",
  OR(C324="SS", C324="GC", C324="SM", C324="AY", C324="AG"), "NORTH",
  OR(C324="DP", C324="PG", C324="KD", C324="DS", C324="SP"), "WEST-I",
  OR(C324="MP", C324="SK", C324="NA", C324="OD"), "WEST-II",
  OR(C324="ND", C324="AM", C324="JK"), "EAST",
  TRUE, "UNKNOWN"
)</f>
        <v>EAST</v>
      </c>
      <c r="E324" s="10" t="s">
        <v>1129</v>
      </c>
      <c r="F324" s="8" t="s">
        <v>1130</v>
      </c>
      <c r="G324" s="8" t="s">
        <v>32</v>
      </c>
      <c r="H324" s="8" t="s">
        <v>1131</v>
      </c>
      <c r="I324" s="37">
        <v>45889</v>
      </c>
      <c r="J324" s="37">
        <v>45894</v>
      </c>
      <c r="K324" s="10" t="s">
        <v>70</v>
      </c>
      <c r="L324" s="10" t="s">
        <v>35</v>
      </c>
      <c r="M324" s="13">
        <v>599.42999999999995</v>
      </c>
      <c r="N324" s="37">
        <v>45894</v>
      </c>
      <c r="O324" s="8">
        <v>0</v>
      </c>
      <c r="P324" s="12">
        <f t="shared" si="14"/>
        <v>5</v>
      </c>
      <c r="Q324" s="10" t="s">
        <v>28</v>
      </c>
      <c r="R324" s="8">
        <f t="shared" si="16"/>
        <v>5</v>
      </c>
      <c r="S324" s="10" t="str">
        <f t="shared" si="15"/>
        <v>Achieved</v>
      </c>
    </row>
    <row r="325" spans="1:19" x14ac:dyDescent="0.45">
      <c r="A325" s="9" t="s">
        <v>945</v>
      </c>
      <c r="B325" s="8" t="s">
        <v>1132</v>
      </c>
      <c r="C325" s="10" t="s">
        <v>61</v>
      </c>
      <c r="D325" s="8" t="str" cm="1">
        <f t="array" ref="D325">_xlfn.IFS(
  OR(C325="AR", C325="VK", C325="MS", C325="PT", C325="MM", C325="PP"), "CENTRAL",
  OR(C325="SS", C325="GC", C325="SM", C325="AY", C325="AG"), "NORTH",
  OR(C325="DP", C325="PG", C325="KD", C325="DS", C325="SP"), "WEST-I",
  OR(C325="MP", C325="SK", C325="NA", C325="OD"), "WEST-II",
  OR(C325="ND", C325="AM", C325="JK"), "EAST",
  TRUE, "UNKNOWN"
)</f>
        <v>NORTH</v>
      </c>
      <c r="E325" s="10" t="s">
        <v>1133</v>
      </c>
      <c r="F325" s="8" t="s">
        <v>1134</v>
      </c>
      <c r="G325" s="8" t="s">
        <v>32</v>
      </c>
      <c r="H325" s="8" t="s">
        <v>1135</v>
      </c>
      <c r="I325" s="37">
        <v>45881</v>
      </c>
      <c r="J325" s="37">
        <v>45898</v>
      </c>
      <c r="K325" s="10" t="s">
        <v>441</v>
      </c>
      <c r="L325" s="10" t="s">
        <v>27</v>
      </c>
      <c r="M325" s="13">
        <v>108.79</v>
      </c>
      <c r="N325" s="37">
        <v>45898</v>
      </c>
      <c r="O325" s="8">
        <v>0</v>
      </c>
      <c r="P325" s="12">
        <f t="shared" si="14"/>
        <v>17</v>
      </c>
      <c r="Q325" s="10" t="s">
        <v>28</v>
      </c>
      <c r="R325" s="8">
        <f t="shared" si="16"/>
        <v>5</v>
      </c>
      <c r="S325" s="10" t="str">
        <f t="shared" si="15"/>
        <v>Not Achieved</v>
      </c>
    </row>
    <row r="326" spans="1:19" x14ac:dyDescent="0.45">
      <c r="A326" s="9" t="s">
        <v>945</v>
      </c>
      <c r="B326" s="8" t="s">
        <v>1132</v>
      </c>
      <c r="C326" s="10" t="s">
        <v>61</v>
      </c>
      <c r="D326" s="8" t="str" cm="1">
        <f t="array" ref="D326">_xlfn.IFS(
  OR(C326="AR", C326="VK", C326="MS", C326="PT", C326="MM", C326="PP"), "CENTRAL",
  OR(C326="SS", C326="GC", C326="SM", C326="AY", C326="AG"), "NORTH",
  OR(C326="DP", C326="PG", C326="KD", C326="DS", C326="SP"), "WEST-I",
  OR(C326="MP", C326="SK", C326="NA", C326="OD"), "WEST-II",
  OR(C326="ND", C326="AM", C326="JK"), "EAST",
  TRUE, "UNKNOWN"
)</f>
        <v>NORTH</v>
      </c>
      <c r="E326" s="10" t="s">
        <v>1133</v>
      </c>
      <c r="F326" s="8" t="s">
        <v>1136</v>
      </c>
      <c r="G326" s="8" t="s">
        <v>32</v>
      </c>
      <c r="H326" s="8" t="s">
        <v>1135</v>
      </c>
      <c r="I326" s="37">
        <v>45881</v>
      </c>
      <c r="J326" s="37">
        <v>45898</v>
      </c>
      <c r="K326" s="10" t="s">
        <v>441</v>
      </c>
      <c r="L326" s="10" t="s">
        <v>27</v>
      </c>
      <c r="M326" s="13">
        <v>200.16</v>
      </c>
      <c r="N326" s="37">
        <v>45898</v>
      </c>
      <c r="O326" s="8">
        <v>0</v>
      </c>
      <c r="P326" s="12">
        <f t="shared" ref="P326:P389" si="17">SUM(J326-I326)</f>
        <v>17</v>
      </c>
      <c r="Q326" s="10" t="s">
        <v>28</v>
      </c>
      <c r="R326" s="8">
        <f t="shared" si="16"/>
        <v>5</v>
      </c>
      <c r="S326" s="10" t="str">
        <f t="shared" ref="S326:S389" si="18">IF(R326&gt;=P326, "Achieved", "Not Achieved")</f>
        <v>Not Achieved</v>
      </c>
    </row>
    <row r="327" spans="1:19" x14ac:dyDescent="0.45">
      <c r="A327" s="9" t="s">
        <v>945</v>
      </c>
      <c r="B327" s="8" t="s">
        <v>1132</v>
      </c>
      <c r="C327" s="10" t="s">
        <v>61</v>
      </c>
      <c r="D327" s="8" t="str" cm="1">
        <f t="array" ref="D327">_xlfn.IFS(
  OR(C327="AR", C327="VK", C327="MS", C327="PT", C327="MM", C327="PP"), "CENTRAL",
  OR(C327="SS", C327="GC", C327="SM", C327="AY", C327="AG"), "NORTH",
  OR(C327="DP", C327="PG", C327="KD", C327="DS", C327="SP"), "WEST-I",
  OR(C327="MP", C327="SK", C327="NA", C327="OD"), "WEST-II",
  OR(C327="ND", C327="AM", C327="JK"), "EAST",
  TRUE, "UNKNOWN"
)</f>
        <v>NORTH</v>
      </c>
      <c r="E327" s="10" t="s">
        <v>1133</v>
      </c>
      <c r="F327" s="8" t="s">
        <v>1137</v>
      </c>
      <c r="G327" s="8" t="s">
        <v>32</v>
      </c>
      <c r="H327" s="8" t="s">
        <v>1135</v>
      </c>
      <c r="I327" s="37">
        <v>45881</v>
      </c>
      <c r="J327" s="37">
        <v>45898</v>
      </c>
      <c r="K327" s="10" t="s">
        <v>441</v>
      </c>
      <c r="L327" s="10" t="s">
        <v>27</v>
      </c>
      <c r="M327" s="13">
        <v>200.16</v>
      </c>
      <c r="N327" s="37">
        <v>45898</v>
      </c>
      <c r="O327" s="8">
        <v>0</v>
      </c>
      <c r="P327" s="12">
        <f t="shared" si="17"/>
        <v>17</v>
      </c>
      <c r="Q327" s="10" t="s">
        <v>28</v>
      </c>
      <c r="R327" s="8">
        <f t="shared" ref="R327:R390" si="19">IF(Q327="A", 3, IF(Q327="B", 5, IF(Q327="C", 7, IF(Q327="D", 10, ""))))</f>
        <v>5</v>
      </c>
      <c r="S327" s="10" t="str">
        <f t="shared" si="18"/>
        <v>Not Achieved</v>
      </c>
    </row>
    <row r="328" spans="1:19" x14ac:dyDescent="0.45">
      <c r="A328" s="9" t="s">
        <v>945</v>
      </c>
      <c r="B328" s="8" t="s">
        <v>1132</v>
      </c>
      <c r="C328" s="10" t="s">
        <v>61</v>
      </c>
      <c r="D328" s="8" t="str" cm="1">
        <f t="array" ref="D328">_xlfn.IFS(
  OR(C328="AR", C328="VK", C328="MS", C328="PT", C328="MM", C328="PP"), "CENTRAL",
  OR(C328="SS", C328="GC", C328="SM", C328="AY", C328="AG"), "NORTH",
  OR(C328="DP", C328="PG", C328="KD", C328="DS", C328="SP"), "WEST-I",
  OR(C328="MP", C328="SK", C328="NA", C328="OD"), "WEST-II",
  OR(C328="ND", C328="AM", C328="JK"), "EAST",
  TRUE, "UNKNOWN"
)</f>
        <v>NORTH</v>
      </c>
      <c r="E328" s="10" t="s">
        <v>1133</v>
      </c>
      <c r="F328" s="8" t="s">
        <v>1138</v>
      </c>
      <c r="G328" s="8" t="s">
        <v>32</v>
      </c>
      <c r="H328" s="8" t="s">
        <v>1135</v>
      </c>
      <c r="I328" s="37">
        <v>45881</v>
      </c>
      <c r="J328" s="37">
        <v>45898</v>
      </c>
      <c r="K328" s="10" t="s">
        <v>441</v>
      </c>
      <c r="L328" s="10" t="s">
        <v>27</v>
      </c>
      <c r="M328" s="13">
        <v>200.16</v>
      </c>
      <c r="N328" s="37">
        <v>45898</v>
      </c>
      <c r="O328" s="8">
        <v>0</v>
      </c>
      <c r="P328" s="12">
        <f t="shared" si="17"/>
        <v>17</v>
      </c>
      <c r="Q328" s="10" t="s">
        <v>28</v>
      </c>
      <c r="R328" s="8">
        <f t="shared" si="19"/>
        <v>5</v>
      </c>
      <c r="S328" s="10" t="str">
        <f t="shared" si="18"/>
        <v>Not Achieved</v>
      </c>
    </row>
    <row r="329" spans="1:19" x14ac:dyDescent="0.45">
      <c r="A329" s="9" t="s">
        <v>945</v>
      </c>
      <c r="B329" s="8" t="s">
        <v>1132</v>
      </c>
      <c r="C329" s="10" t="s">
        <v>61</v>
      </c>
      <c r="D329" s="8" t="str" cm="1">
        <f t="array" ref="D329">_xlfn.IFS(
  OR(C329="AR", C329="VK", C329="MS", C329="PT", C329="MM", C329="PP"), "CENTRAL",
  OR(C329="SS", C329="GC", C329="SM", C329="AY", C329="AG"), "NORTH",
  OR(C329="DP", C329="PG", C329="KD", C329="DS", C329="SP"), "WEST-I",
  OR(C329="MP", C329="SK", C329="NA", C329="OD"), "WEST-II",
  OR(C329="ND", C329="AM", C329="JK"), "EAST",
  TRUE, "UNKNOWN"
)</f>
        <v>NORTH</v>
      </c>
      <c r="E329" s="10" t="s">
        <v>1133</v>
      </c>
      <c r="F329" s="8" t="s">
        <v>1139</v>
      </c>
      <c r="G329" s="8" t="s">
        <v>32</v>
      </c>
      <c r="H329" s="8" t="s">
        <v>1135</v>
      </c>
      <c r="I329" s="37">
        <v>45881</v>
      </c>
      <c r="J329" s="37">
        <v>45898</v>
      </c>
      <c r="K329" s="10" t="s">
        <v>441</v>
      </c>
      <c r="L329" s="10" t="s">
        <v>27</v>
      </c>
      <c r="M329" s="13">
        <v>233.35</v>
      </c>
      <c r="N329" s="37">
        <v>45898</v>
      </c>
      <c r="O329" s="8">
        <v>0</v>
      </c>
      <c r="P329" s="12">
        <f t="shared" si="17"/>
        <v>17</v>
      </c>
      <c r="Q329" s="10" t="s">
        <v>28</v>
      </c>
      <c r="R329" s="8">
        <f t="shared" si="19"/>
        <v>5</v>
      </c>
      <c r="S329" s="10" t="str">
        <f t="shared" si="18"/>
        <v>Not Achieved</v>
      </c>
    </row>
    <row r="330" spans="1:19" x14ac:dyDescent="0.45">
      <c r="A330" s="9" t="s">
        <v>945</v>
      </c>
      <c r="B330" s="8" t="s">
        <v>1142</v>
      </c>
      <c r="C330" s="10" t="s">
        <v>65</v>
      </c>
      <c r="D330" s="8" t="str" cm="1">
        <f t="array" ref="D330">_xlfn.IFS(
  OR(C330="AR", C330="VK", C330="MS", C330="PT", C330="MM", C330="PP"), "CENTRAL",
  OR(C330="SS", C330="GC", C330="SM", C330="AY", C330="AG"), "NORTH",
  OR(C330="DP", C330="PG", C330="KD", C330="DS", C330="SP"), "WEST-I",
  OR(C330="MP", C330="SK", C330="NA", C330="OD"), "WEST-II",
  OR(C330="ND", C330="AM", C330="JK"), "EAST",
  TRUE, "UNKNOWN"
)</f>
        <v>CENTRAL</v>
      </c>
      <c r="E330" s="10" t="s">
        <v>1143</v>
      </c>
      <c r="F330" s="8" t="s">
        <v>121</v>
      </c>
      <c r="G330" s="8" t="s">
        <v>238</v>
      </c>
      <c r="H330" s="8" t="s">
        <v>1144</v>
      </c>
      <c r="I330" s="37">
        <v>45894</v>
      </c>
      <c r="J330" s="37">
        <v>45895</v>
      </c>
      <c r="K330" s="10" t="s">
        <v>186</v>
      </c>
      <c r="L330" s="10" t="s">
        <v>47</v>
      </c>
      <c r="M330" s="13">
        <v>980.77</v>
      </c>
      <c r="N330" s="37">
        <v>45895</v>
      </c>
      <c r="O330" s="8">
        <v>0</v>
      </c>
      <c r="P330" s="12">
        <f t="shared" si="17"/>
        <v>1</v>
      </c>
      <c r="Q330" s="10" t="s">
        <v>82</v>
      </c>
      <c r="R330" s="8">
        <f t="shared" si="19"/>
        <v>7</v>
      </c>
      <c r="S330" s="10" t="str">
        <f t="shared" si="18"/>
        <v>Achieved</v>
      </c>
    </row>
    <row r="331" spans="1:19" x14ac:dyDescent="0.45">
      <c r="A331" s="9" t="s">
        <v>945</v>
      </c>
      <c r="B331" s="8" t="s">
        <v>1145</v>
      </c>
      <c r="C331" s="10" t="s">
        <v>61</v>
      </c>
      <c r="D331" s="8" t="str" cm="1">
        <f t="array" ref="D331">_xlfn.IFS(
  OR(C331="AR", C331="VK", C331="MS", C331="PT", C331="MM", C331="PP"), "CENTRAL",
  OR(C331="SS", C331="GC", C331="SM", C331="AY", C331="AG"), "NORTH",
  OR(C331="DP", C331="PG", C331="KD", C331="DS", C331="SP"), "WEST-I",
  OR(C331="MP", C331="SK", C331="NA", C331="OD"), "WEST-II",
  OR(C331="ND", C331="AM", C331="JK"), "EAST",
  TRUE, "UNKNOWN"
)</f>
        <v>NORTH</v>
      </c>
      <c r="E331" s="10" t="s">
        <v>1146</v>
      </c>
      <c r="F331" s="8" t="s">
        <v>1147</v>
      </c>
      <c r="G331" s="8" t="s">
        <v>1148</v>
      </c>
      <c r="H331" s="8" t="s">
        <v>1149</v>
      </c>
      <c r="I331" s="37">
        <v>45890</v>
      </c>
      <c r="J331" s="37">
        <v>45895</v>
      </c>
      <c r="K331" s="10" t="s">
        <v>26</v>
      </c>
      <c r="L331" s="10" t="s">
        <v>27</v>
      </c>
      <c r="M331" s="13">
        <v>931.53</v>
      </c>
      <c r="N331" s="37">
        <v>45910</v>
      </c>
      <c r="O331" s="8">
        <v>0</v>
      </c>
      <c r="P331" s="12">
        <f t="shared" si="17"/>
        <v>5</v>
      </c>
      <c r="Q331" s="10" t="s">
        <v>28</v>
      </c>
      <c r="R331" s="8">
        <f t="shared" si="19"/>
        <v>5</v>
      </c>
      <c r="S331" s="10" t="str">
        <f t="shared" si="18"/>
        <v>Achieved</v>
      </c>
    </row>
    <row r="332" spans="1:19" x14ac:dyDescent="0.45">
      <c r="A332" s="9" t="s">
        <v>945</v>
      </c>
      <c r="B332" s="8" t="s">
        <v>1150</v>
      </c>
      <c r="C332" s="10" t="s">
        <v>21</v>
      </c>
      <c r="D332" s="8" t="str" cm="1">
        <f t="array" ref="D332">_xlfn.IFS(
  OR(C332="AR", C332="VK", C332="MS", C332="PT", C332="MM", C332="PP"), "CENTRAL",
  OR(C332="SS", C332="GC", C332="SM", C332="AY", C332="AG"), "NORTH",
  OR(C332="DP", C332="PG", C332="KD", C332="DS", C332="SP"), "WEST-I",
  OR(C332="MP", C332="SK", C332="NA", C332="OD"), "WEST-II",
  OR(C332="ND", C332="AM", C332="JK"), "EAST",
  TRUE, "UNKNOWN"
)</f>
        <v>NORTH</v>
      </c>
      <c r="E332" s="10" t="s">
        <v>1151</v>
      </c>
      <c r="F332" s="8" t="s">
        <v>208</v>
      </c>
      <c r="G332" s="8" t="s">
        <v>1152</v>
      </c>
      <c r="H332" s="8" t="s">
        <v>1153</v>
      </c>
      <c r="I332" s="37">
        <v>45895</v>
      </c>
      <c r="J332" s="37">
        <v>45898</v>
      </c>
      <c r="K332" s="10" t="s">
        <v>26</v>
      </c>
      <c r="L332" s="10" t="s">
        <v>27</v>
      </c>
      <c r="M332" s="13">
        <v>726.55</v>
      </c>
      <c r="N332" s="37">
        <v>45898</v>
      </c>
      <c r="O332" s="8">
        <v>0</v>
      </c>
      <c r="P332" s="12">
        <f t="shared" si="17"/>
        <v>3</v>
      </c>
      <c r="Q332" s="10" t="s">
        <v>28</v>
      </c>
      <c r="R332" s="8">
        <f t="shared" si="19"/>
        <v>5</v>
      </c>
      <c r="S332" s="10" t="str">
        <f t="shared" si="18"/>
        <v>Achieved</v>
      </c>
    </row>
    <row r="333" spans="1:19" x14ac:dyDescent="0.45">
      <c r="A333" s="9" t="s">
        <v>945</v>
      </c>
      <c r="B333" s="8" t="s">
        <v>1154</v>
      </c>
      <c r="C333" s="10" t="s">
        <v>61</v>
      </c>
      <c r="D333" s="8" t="str" cm="1">
        <f t="array" ref="D333">_xlfn.IFS(
  OR(C333="AR", C333="VK", C333="MS", C333="PT", C333="MM", C333="PP"), "CENTRAL",
  OR(C333="SS", C333="GC", C333="SM", C333="AY", C333="AG"), "NORTH",
  OR(C333="DP", C333="PG", C333="KD", C333="DS", C333="SP"), "WEST-I",
  OR(C333="MP", C333="SK", C333="NA", C333="OD"), "WEST-II",
  OR(C333="ND", C333="AM", C333="JK"), "EAST",
  TRUE, "UNKNOWN"
)</f>
        <v>NORTH</v>
      </c>
      <c r="E333" s="10" t="s">
        <v>1155</v>
      </c>
      <c r="F333" s="8" t="s">
        <v>545</v>
      </c>
      <c r="G333" s="8" t="s">
        <v>1156</v>
      </c>
      <c r="H333" s="8" t="s">
        <v>1157</v>
      </c>
      <c r="I333" s="37">
        <v>45889</v>
      </c>
      <c r="J333" s="37">
        <v>45897</v>
      </c>
      <c r="K333" s="10" t="s">
        <v>26</v>
      </c>
      <c r="L333" s="10" t="s">
        <v>27</v>
      </c>
      <c r="M333" s="13">
        <v>140.93</v>
      </c>
      <c r="O333" s="8">
        <v>0</v>
      </c>
      <c r="P333" s="12">
        <f t="shared" si="17"/>
        <v>8</v>
      </c>
      <c r="Q333" s="10" t="s">
        <v>28</v>
      </c>
      <c r="R333" s="8">
        <f t="shared" si="19"/>
        <v>5</v>
      </c>
      <c r="S333" s="10" t="str">
        <f t="shared" si="18"/>
        <v>Not Achieved</v>
      </c>
    </row>
    <row r="334" spans="1:19" s="6" customFormat="1" x14ac:dyDescent="0.4">
      <c r="A334" s="9" t="s">
        <v>945</v>
      </c>
      <c r="B334" s="6" t="s">
        <v>1158</v>
      </c>
      <c r="C334" s="27" t="s">
        <v>61</v>
      </c>
      <c r="D334" s="8" t="str" cm="1">
        <f t="array" ref="D334">_xlfn.IFS(
  OR(C334="AR", C334="VK", C334="MS", C334="PT", C334="MM", C334="PP"), "CENTRAL",
  OR(C334="SS", C334="GC", C334="SM", C334="AY", C334="AG"), "NORTH",
  OR(C334="DP", C334="PG", C334="KD", C334="DS", C334="SP"), "WEST-I",
  OR(C334="MP", C334="SK", C334="NA", C334="OD"), "WEST-II",
  OR(C334="ND", C334="AM", C334="JK"), "EAST",
  TRUE, "UNKNOWN"
)</f>
        <v>NORTH</v>
      </c>
      <c r="E334" s="27" t="s">
        <v>1160</v>
      </c>
      <c r="F334" s="6" t="s">
        <v>1159</v>
      </c>
      <c r="G334" s="8" t="s">
        <v>32</v>
      </c>
      <c r="H334" s="6" t="s">
        <v>1161</v>
      </c>
      <c r="I334" s="39">
        <v>45894</v>
      </c>
      <c r="J334" s="37">
        <v>45897</v>
      </c>
      <c r="K334" s="6" t="s">
        <v>81</v>
      </c>
      <c r="L334" s="10" t="s">
        <v>27</v>
      </c>
      <c r="M334" s="13">
        <v>1204.42</v>
      </c>
      <c r="N334" s="37">
        <v>45897</v>
      </c>
      <c r="O334" s="8">
        <v>0</v>
      </c>
      <c r="P334" s="12">
        <f t="shared" si="17"/>
        <v>3</v>
      </c>
      <c r="Q334" s="6" t="s">
        <v>82</v>
      </c>
      <c r="R334" s="8">
        <f t="shared" si="19"/>
        <v>7</v>
      </c>
      <c r="S334" s="10" t="str">
        <f t="shared" si="18"/>
        <v>Achieved</v>
      </c>
    </row>
    <row r="335" spans="1:19" s="6" customFormat="1" x14ac:dyDescent="0.4">
      <c r="A335" s="9" t="s">
        <v>945</v>
      </c>
      <c r="B335" s="6" t="s">
        <v>1158</v>
      </c>
      <c r="C335" s="27" t="s">
        <v>61</v>
      </c>
      <c r="D335" s="8" t="str" cm="1">
        <f t="array" ref="D335">_xlfn.IFS(
  OR(C335="AR", C335="VK", C335="MS", C335="PT", C335="MM", C335="PP"), "CENTRAL",
  OR(C335="SS", C335="GC", C335="SM", C335="AY", C335="AG"), "NORTH",
  OR(C335="DP", C335="PG", C335="KD", C335="DS", C335="SP"), "WEST-I",
  OR(C335="MP", C335="SK", C335="NA", C335="OD"), "WEST-II",
  OR(C335="ND", C335="AM", C335="JK"), "EAST",
  TRUE, "UNKNOWN"
)</f>
        <v>NORTH</v>
      </c>
      <c r="E335" s="27" t="s">
        <v>1160</v>
      </c>
      <c r="F335" s="6" t="s">
        <v>1298</v>
      </c>
      <c r="G335" s="8" t="s">
        <v>32</v>
      </c>
      <c r="H335" s="6" t="s">
        <v>1161</v>
      </c>
      <c r="I335" s="39">
        <v>45894</v>
      </c>
      <c r="J335" s="37">
        <v>45897</v>
      </c>
      <c r="K335" s="6" t="s">
        <v>81</v>
      </c>
      <c r="L335" s="10" t="s">
        <v>27</v>
      </c>
      <c r="M335" s="13">
        <v>76.36</v>
      </c>
      <c r="N335" s="37">
        <v>45897</v>
      </c>
      <c r="O335" s="8">
        <v>0</v>
      </c>
      <c r="P335" s="12">
        <f t="shared" si="17"/>
        <v>3</v>
      </c>
      <c r="Q335" s="6" t="s">
        <v>28</v>
      </c>
      <c r="R335" s="8">
        <f t="shared" si="19"/>
        <v>5</v>
      </c>
      <c r="S335" s="10" t="str">
        <f t="shared" si="18"/>
        <v>Achieved</v>
      </c>
    </row>
    <row r="336" spans="1:19" x14ac:dyDescent="0.45">
      <c r="A336" s="9" t="s">
        <v>945</v>
      </c>
      <c r="B336" s="8" t="s">
        <v>1162</v>
      </c>
      <c r="C336" s="10" t="s">
        <v>108</v>
      </c>
      <c r="D336" s="8" t="str" cm="1">
        <f t="array" ref="D336">_xlfn.IFS(
  OR(C336="AR", C336="VK", C336="MS", C336="PT", C336="MM", C336="PP"), "CENTRAL",
  OR(C336="SS", C336="GC", C336="SM", C336="AY", C336="AG"), "NORTH",
  OR(C336="DP", C336="PG", C336="KD", C336="DS", C336="SP"), "WEST-I",
  OR(C336="MP", C336="SK", C336="NA", C336="OD"), "WEST-II",
  OR(C336="ND", C336="AM", C336="JK"), "EAST",
  TRUE, "UNKNOWN"
)</f>
        <v>EAST</v>
      </c>
      <c r="E336" s="10" t="s">
        <v>1163</v>
      </c>
      <c r="F336" s="8" t="s">
        <v>1164</v>
      </c>
      <c r="G336" s="8" t="s">
        <v>1165</v>
      </c>
      <c r="H336" s="8" t="s">
        <v>1166</v>
      </c>
      <c r="I336" s="37">
        <v>45897</v>
      </c>
      <c r="J336" s="37">
        <v>45898</v>
      </c>
      <c r="K336" s="10" t="s">
        <v>112</v>
      </c>
      <c r="L336" s="10" t="s">
        <v>35</v>
      </c>
      <c r="M336" s="13">
        <v>13.74</v>
      </c>
      <c r="O336" s="8">
        <v>0</v>
      </c>
      <c r="P336" s="12">
        <f t="shared" si="17"/>
        <v>1</v>
      </c>
      <c r="Q336" s="10" t="s">
        <v>28</v>
      </c>
      <c r="R336" s="8">
        <f t="shared" si="19"/>
        <v>5</v>
      </c>
      <c r="S336" s="10" t="str">
        <f t="shared" si="18"/>
        <v>Achieved</v>
      </c>
    </row>
    <row r="337" spans="1:19" x14ac:dyDescent="0.45">
      <c r="A337" s="9" t="s">
        <v>945</v>
      </c>
      <c r="B337" s="8" t="s">
        <v>1167</v>
      </c>
      <c r="C337" s="10" t="s">
        <v>380</v>
      </c>
      <c r="D337" s="8" t="str" cm="1">
        <f t="array" ref="D337">_xlfn.IFS(
  OR(C337="AR", C337="VK", C337="MS", C337="PT", C337="MM", C337="PP"), "CENTRAL",
  OR(C337="SS", C337="GC", C337="SM", C337="AY", C337="AG"), "NORTH",
  OR(C337="DP", C337="PG", C337="KD", C337="DS", C337="SP"), "WEST-I",
  OR(C337="MP", C337="SK", C337="NA", C337="OD"), "WEST-II",
  OR(C337="ND", C337="AM", C337="JK"), "EAST",
  TRUE, "UNKNOWN"
)</f>
        <v>WEST-I</v>
      </c>
      <c r="E337" s="10" t="s">
        <v>1013</v>
      </c>
      <c r="F337" s="8" t="s">
        <v>828</v>
      </c>
      <c r="G337" s="8" t="s">
        <v>1014</v>
      </c>
      <c r="H337" s="8" t="s">
        <v>1168</v>
      </c>
      <c r="I337" s="37">
        <v>45890</v>
      </c>
      <c r="J337" s="37">
        <v>45898</v>
      </c>
      <c r="K337" s="10" t="s">
        <v>49</v>
      </c>
      <c r="L337" s="10" t="s">
        <v>50</v>
      </c>
      <c r="M337" s="13">
        <v>423.71</v>
      </c>
      <c r="O337" s="8">
        <v>0</v>
      </c>
      <c r="P337" s="12">
        <f t="shared" si="17"/>
        <v>8</v>
      </c>
      <c r="Q337" s="10" t="s">
        <v>28</v>
      </c>
      <c r="R337" s="8">
        <f t="shared" si="19"/>
        <v>5</v>
      </c>
      <c r="S337" s="10" t="str">
        <f t="shared" si="18"/>
        <v>Not Achieved</v>
      </c>
    </row>
    <row r="338" spans="1:19" x14ac:dyDescent="0.45">
      <c r="A338" s="9" t="s">
        <v>945</v>
      </c>
      <c r="B338" s="8" t="s">
        <v>1169</v>
      </c>
      <c r="C338" s="10" t="s">
        <v>61</v>
      </c>
      <c r="D338" s="8" t="str" cm="1">
        <f t="array" ref="D338">_xlfn.IFS(
  OR(C338="AR", C338="VK", C338="MS", C338="PT", C338="MM", C338="PP"), "CENTRAL",
  OR(C338="SS", C338="GC", C338="SM", C338="AY", C338="AG"), "NORTH",
  OR(C338="DP", C338="PG", C338="KD", C338="DS", C338="SP"), "WEST-I",
  OR(C338="MP", C338="SK", C338="NA", C338="OD"), "WEST-II",
  OR(C338="ND", C338="AM", C338="JK"), "EAST",
  TRUE, "UNKNOWN"
)</f>
        <v>NORTH</v>
      </c>
      <c r="E338" s="10" t="s">
        <v>1086</v>
      </c>
      <c r="F338" s="8" t="s">
        <v>208</v>
      </c>
      <c r="G338" s="8" t="s">
        <v>32</v>
      </c>
      <c r="H338" s="8" t="s">
        <v>1170</v>
      </c>
      <c r="I338" s="37">
        <v>45897</v>
      </c>
      <c r="J338" s="37">
        <v>45898</v>
      </c>
      <c r="K338" s="10" t="s">
        <v>112</v>
      </c>
      <c r="L338" s="10" t="s">
        <v>27</v>
      </c>
      <c r="M338" s="13">
        <v>1303.1400000000001</v>
      </c>
      <c r="N338" s="37">
        <v>45898</v>
      </c>
      <c r="O338" s="8">
        <v>0</v>
      </c>
      <c r="P338" s="12">
        <f t="shared" si="17"/>
        <v>1</v>
      </c>
      <c r="Q338" s="10" t="s">
        <v>57</v>
      </c>
      <c r="R338" s="8">
        <f t="shared" si="19"/>
        <v>3</v>
      </c>
      <c r="S338" s="10" t="str">
        <f t="shared" si="18"/>
        <v>Achieved</v>
      </c>
    </row>
    <row r="339" spans="1:19" x14ac:dyDescent="0.45">
      <c r="A339" s="9" t="s">
        <v>945</v>
      </c>
      <c r="B339" s="8" t="s">
        <v>1171</v>
      </c>
      <c r="C339" s="10" t="s">
        <v>99</v>
      </c>
      <c r="D339" s="8" t="str" cm="1">
        <f t="array" ref="D339">_xlfn.IFS(
  OR(C339="AR", C339="VK", C339="MS", C339="PT", C339="MM", C339="PP"), "CENTRAL",
  OR(C339="SS", C339="GC", C339="SM", C339="AY", C339="AG"), "NORTH",
  OR(C339="DP", C339="PG", C339="KD", C339="DS", C339="SP"), "WEST-I",
  OR(C339="MP", C339="SK", C339="NA", C339="OD"), "WEST-II",
  OR(C339="ND", C339="AM", C339="JK"), "EAST",
  TRUE, "UNKNOWN"
)</f>
        <v>EAST</v>
      </c>
      <c r="E339" s="10" t="s">
        <v>1173</v>
      </c>
      <c r="F339" s="8" t="s">
        <v>1174</v>
      </c>
      <c r="G339" s="8" t="s">
        <v>32</v>
      </c>
      <c r="H339" s="8" t="s">
        <v>1172</v>
      </c>
      <c r="I339" s="37">
        <v>45894</v>
      </c>
      <c r="J339" s="37">
        <v>45899</v>
      </c>
      <c r="K339" s="10" t="s">
        <v>70</v>
      </c>
      <c r="L339" s="10" t="s">
        <v>35</v>
      </c>
      <c r="M339" s="13">
        <v>1199.56</v>
      </c>
      <c r="N339" s="37">
        <v>45899</v>
      </c>
      <c r="O339" s="8">
        <v>0</v>
      </c>
      <c r="P339" s="12">
        <f t="shared" si="17"/>
        <v>5</v>
      </c>
      <c r="Q339" s="10" t="s">
        <v>28</v>
      </c>
      <c r="R339" s="8">
        <f t="shared" si="19"/>
        <v>5</v>
      </c>
      <c r="S339" s="10" t="str">
        <f t="shared" si="18"/>
        <v>Achieved</v>
      </c>
    </row>
    <row r="340" spans="1:19" x14ac:dyDescent="0.45">
      <c r="A340" s="9" t="s">
        <v>945</v>
      </c>
      <c r="B340" s="8" t="s">
        <v>1175</v>
      </c>
      <c r="C340" s="10" t="s">
        <v>1178</v>
      </c>
      <c r="D340" s="8" t="str" cm="1">
        <f t="array" ref="D340">_xlfn.IFS(
  OR(C340="AR", C340="VK", C340="MS", C340="PT", C340="MM", C340="PP"), "CENTRAL",
  OR(C340="SS", C340="GC", C340="SM", C340="AY", C340="AG"), "NORTH",
  OR(C340="DP", C340="PG", C340="KD", C340="DS", C340="SP"), "WEST-I",
  OR(C340="MP", C340="SK", C340="NA", C340="OD"), "WEST-II",
  OR(C340="ND", C340="AM", C340="JK"), "EAST",
  TRUE, "UNKNOWN"
)</f>
        <v>NORTH</v>
      </c>
      <c r="E340" s="10" t="s">
        <v>1179</v>
      </c>
      <c r="F340" s="8" t="s">
        <v>1176</v>
      </c>
      <c r="G340" s="8" t="s">
        <v>32</v>
      </c>
      <c r="H340" s="8" t="s">
        <v>1177</v>
      </c>
      <c r="I340" s="37">
        <v>45894</v>
      </c>
      <c r="J340" s="37">
        <v>45899</v>
      </c>
      <c r="K340" s="10" t="s">
        <v>112</v>
      </c>
      <c r="L340" s="10" t="s">
        <v>35</v>
      </c>
      <c r="M340" s="13">
        <v>452.87</v>
      </c>
      <c r="N340" s="37">
        <v>45899</v>
      </c>
      <c r="O340" s="8">
        <v>0</v>
      </c>
      <c r="P340" s="12">
        <f t="shared" si="17"/>
        <v>5</v>
      </c>
      <c r="Q340" s="10" t="s">
        <v>57</v>
      </c>
      <c r="R340" s="8">
        <f t="shared" si="19"/>
        <v>3</v>
      </c>
      <c r="S340" s="10" t="str">
        <f t="shared" si="18"/>
        <v>Not Achieved</v>
      </c>
    </row>
    <row r="341" spans="1:19" x14ac:dyDescent="0.45">
      <c r="A341" s="9" t="s">
        <v>1182</v>
      </c>
      <c r="B341" s="8" t="s">
        <v>1180</v>
      </c>
      <c r="C341" s="10" t="s">
        <v>382</v>
      </c>
      <c r="D341" s="8" t="str" cm="1">
        <f t="array" ref="D341">_xlfn.IFS(
  OR(C341="AR", C341="VK", C341="MS", C341="PT", C341="MM", C341="PP"), "CENTRAL",
  OR(C341="SS", C341="GC", C341="SM", C341="AY", C341="AG"), "NORTH",
  OR(C341="DP", C341="PG", C341="KD", C341="DS", C341="SP"), "WEST-I",
  OR(C341="MP", C341="SK", C341="NA", C341="OD"), "WEST-II",
  OR(C341="ND", C341="AM", C341="JK"), "EAST",
  TRUE, "UNKNOWN"
)</f>
        <v>NORTH</v>
      </c>
      <c r="E341" s="10" t="s">
        <v>73</v>
      </c>
      <c r="F341" s="8" t="s">
        <v>1181</v>
      </c>
      <c r="G341" s="8" t="s">
        <v>32</v>
      </c>
      <c r="H341" s="8" t="s">
        <v>877</v>
      </c>
      <c r="I341" s="37">
        <v>45900</v>
      </c>
      <c r="J341" s="37">
        <v>45901</v>
      </c>
      <c r="K341" s="10" t="s">
        <v>50</v>
      </c>
      <c r="L341" s="10" t="s">
        <v>387</v>
      </c>
      <c r="M341" s="13">
        <v>600.65</v>
      </c>
      <c r="N341" s="37">
        <v>45901</v>
      </c>
      <c r="O341" s="8">
        <v>0</v>
      </c>
      <c r="P341" s="12">
        <f t="shared" si="17"/>
        <v>1</v>
      </c>
      <c r="Q341" s="10" t="s">
        <v>28</v>
      </c>
      <c r="R341" s="8">
        <f t="shared" si="19"/>
        <v>5</v>
      </c>
      <c r="S341" s="10" t="str">
        <f t="shared" si="18"/>
        <v>Achieved</v>
      </c>
    </row>
    <row r="342" spans="1:19" x14ac:dyDescent="0.45">
      <c r="A342" s="9" t="s">
        <v>1182</v>
      </c>
      <c r="B342" s="8" t="s">
        <v>1183</v>
      </c>
      <c r="C342" s="10" t="s">
        <v>99</v>
      </c>
      <c r="D342" s="8" t="str" cm="1">
        <f t="array" ref="D342">_xlfn.IFS(
  OR(C342="AR", C342="VK", C342="MS", C342="PT", C342="MM", C342="PP"), "CENTRAL",
  OR(C342="SS", C342="GC", C342="SM", C342="AY", C342="AG"), "NORTH",
  OR(C342="DP", C342="PG", C342="KD", C342="DS", C342="SP"), "WEST-I",
  OR(C342="MP", C342="SK", C342="NA", C342="OD"), "WEST-II",
  OR(C342="ND", C342="AM", C342="JK"), "EAST",
  TRUE, "UNKNOWN"
)</f>
        <v>EAST</v>
      </c>
      <c r="E342" s="10" t="s">
        <v>1184</v>
      </c>
      <c r="F342" s="8" t="s">
        <v>1204</v>
      </c>
      <c r="G342" s="8" t="s">
        <v>32</v>
      </c>
      <c r="H342" s="8" t="s">
        <v>1186</v>
      </c>
      <c r="I342" s="37">
        <v>45901</v>
      </c>
      <c r="J342" s="37">
        <v>45902</v>
      </c>
      <c r="K342" s="10" t="s">
        <v>34</v>
      </c>
      <c r="L342" s="10" t="s">
        <v>35</v>
      </c>
      <c r="M342" s="13">
        <v>38.1</v>
      </c>
      <c r="N342" s="37">
        <v>45902</v>
      </c>
      <c r="O342" s="8">
        <v>0</v>
      </c>
      <c r="P342" s="12">
        <f t="shared" si="17"/>
        <v>1</v>
      </c>
      <c r="Q342" s="10" t="s">
        <v>57</v>
      </c>
      <c r="R342" s="8">
        <f t="shared" si="19"/>
        <v>3</v>
      </c>
      <c r="S342" s="10" t="str">
        <f t="shared" si="18"/>
        <v>Achieved</v>
      </c>
    </row>
    <row r="343" spans="1:19" x14ac:dyDescent="0.45">
      <c r="A343" s="9" t="s">
        <v>1182</v>
      </c>
      <c r="B343" s="8" t="s">
        <v>1183</v>
      </c>
      <c r="C343" s="10" t="s">
        <v>99</v>
      </c>
      <c r="D343" s="8" t="str" cm="1">
        <f t="array" ref="D343">_xlfn.IFS(
  OR(C343="AR", C343="VK", C343="MS", C343="PT", C343="MM", C343="PP"), "CENTRAL",
  OR(C343="SS", C343="GC", C343="SM", C343="AY", C343="AG"), "NORTH",
  OR(C343="DP", C343="PG", C343="KD", C343="DS", C343="SP"), "WEST-I",
  OR(C343="MP", C343="SK", C343="NA", C343="OD"), "WEST-II",
  OR(C343="ND", C343="AM", C343="JK"), "EAST",
  TRUE, "UNKNOWN"
)</f>
        <v>EAST</v>
      </c>
      <c r="E343" s="10" t="s">
        <v>1184</v>
      </c>
      <c r="F343" s="8" t="s">
        <v>1185</v>
      </c>
      <c r="G343" s="8" t="s">
        <v>32</v>
      </c>
      <c r="H343" s="8" t="s">
        <v>1186</v>
      </c>
      <c r="I343" s="37">
        <v>45901</v>
      </c>
      <c r="J343" s="37">
        <v>45902</v>
      </c>
      <c r="K343" s="10" t="s">
        <v>34</v>
      </c>
      <c r="L343" s="10" t="s">
        <v>35</v>
      </c>
      <c r="M343" s="13">
        <v>81.77</v>
      </c>
      <c r="N343" s="37">
        <v>45902</v>
      </c>
      <c r="O343" s="8">
        <v>0</v>
      </c>
      <c r="P343" s="12">
        <f t="shared" si="17"/>
        <v>1</v>
      </c>
      <c r="Q343" s="10" t="s">
        <v>57</v>
      </c>
      <c r="R343" s="8">
        <f t="shared" si="19"/>
        <v>3</v>
      </c>
      <c r="S343" s="10" t="str">
        <f t="shared" si="18"/>
        <v>Achieved</v>
      </c>
    </row>
    <row r="344" spans="1:19" x14ac:dyDescent="0.45">
      <c r="A344" s="9" t="s">
        <v>1182</v>
      </c>
      <c r="B344" s="8" t="s">
        <v>1187</v>
      </c>
      <c r="C344" s="10" t="s">
        <v>221</v>
      </c>
      <c r="D344" s="8" t="str" cm="1">
        <f t="array" ref="D344">_xlfn.IFS(
  OR(C344="AR", C344="VK", C344="MS", C344="PT", C344="MM", C344="PP"), "CENTRAL",
  OR(C344="SS", C344="GC", C344="SM", C344="AY", C344="AG"), "NORTH",
  OR(C344="DP", C344="PG", C344="KD", C344="DS", C344="SP"), "WEST-I",
  OR(C344="MP", C344="SK", C344="NA", C344="OD"), "WEST-II",
  OR(C344="ND", C344="AM", C344="JK"), "EAST",
  TRUE, "UNKNOWN"
)</f>
        <v>EAST</v>
      </c>
      <c r="E344" s="10" t="s">
        <v>1189</v>
      </c>
      <c r="F344" s="8" t="s">
        <v>1188</v>
      </c>
      <c r="G344" s="8" t="s">
        <v>1190</v>
      </c>
      <c r="H344" s="8" t="s">
        <v>1191</v>
      </c>
      <c r="I344" s="37">
        <v>45896</v>
      </c>
      <c r="J344" s="37">
        <v>45902</v>
      </c>
      <c r="K344" s="10" t="s">
        <v>34</v>
      </c>
      <c r="L344" s="10" t="s">
        <v>35</v>
      </c>
      <c r="M344" s="13">
        <v>885.99</v>
      </c>
      <c r="O344" s="8">
        <v>0</v>
      </c>
      <c r="P344" s="12">
        <f t="shared" si="17"/>
        <v>6</v>
      </c>
      <c r="Q344" s="10" t="s">
        <v>28</v>
      </c>
      <c r="R344" s="8">
        <f t="shared" si="19"/>
        <v>5</v>
      </c>
      <c r="S344" s="10" t="str">
        <f t="shared" si="18"/>
        <v>Not Achieved</v>
      </c>
    </row>
    <row r="345" spans="1:19" x14ac:dyDescent="0.45">
      <c r="A345" s="9" t="s">
        <v>1182</v>
      </c>
      <c r="B345" s="8" t="s">
        <v>1187</v>
      </c>
      <c r="C345" s="10" t="s">
        <v>221</v>
      </c>
      <c r="D345" s="8" t="str" cm="1">
        <f t="array" ref="D345">_xlfn.IFS(
  OR(C345="AR", C345="VK", C345="MS", C345="PT", C345="MM", C345="PP"), "CENTRAL",
  OR(C345="SS", C345="GC", C345="SM", C345="AY", C345="AG"), "NORTH",
  OR(C345="DP", C345="PG", C345="KD", C345="DS", C345="SP"), "WEST-I",
  OR(C345="MP", C345="SK", C345="NA", C345="OD"), "WEST-II",
  OR(C345="ND", C345="AM", C345="JK"), "EAST",
  TRUE, "UNKNOWN"
)</f>
        <v>EAST</v>
      </c>
      <c r="E345" s="10" t="s">
        <v>1189</v>
      </c>
      <c r="F345" s="8" t="s">
        <v>1192</v>
      </c>
      <c r="G345" s="8" t="s">
        <v>1190</v>
      </c>
      <c r="H345" s="8" t="s">
        <v>1191</v>
      </c>
      <c r="I345" s="37">
        <v>45896</v>
      </c>
      <c r="J345" s="37">
        <v>45902</v>
      </c>
      <c r="K345" s="10" t="s">
        <v>34</v>
      </c>
      <c r="L345" s="10" t="s">
        <v>35</v>
      </c>
      <c r="M345" s="13">
        <v>3784.45</v>
      </c>
      <c r="O345" s="8">
        <v>0</v>
      </c>
      <c r="P345" s="12">
        <f t="shared" si="17"/>
        <v>6</v>
      </c>
      <c r="Q345" s="10" t="s">
        <v>82</v>
      </c>
      <c r="R345" s="8">
        <f t="shared" si="19"/>
        <v>7</v>
      </c>
      <c r="S345" s="10" t="str">
        <f t="shared" si="18"/>
        <v>Achieved</v>
      </c>
    </row>
    <row r="346" spans="1:19" x14ac:dyDescent="0.45">
      <c r="A346" s="9" t="s">
        <v>1182</v>
      </c>
      <c r="B346" s="8" t="s">
        <v>1187</v>
      </c>
      <c r="C346" s="10" t="s">
        <v>221</v>
      </c>
      <c r="D346" s="8" t="str" cm="1">
        <f t="array" ref="D346">_xlfn.IFS(
  OR(C346="AR", C346="VK", C346="MS", C346="PT", C346="MM", C346="PP"), "CENTRAL",
  OR(C346="SS", C346="GC", C346="SM", C346="AY", C346="AG"), "NORTH",
  OR(C346="DP", C346="PG", C346="KD", C346="DS", C346="SP"), "WEST-I",
  OR(C346="MP", C346="SK", C346="NA", C346="OD"), "WEST-II",
  OR(C346="ND", C346="AM", C346="JK"), "EAST",
  TRUE, "UNKNOWN"
)</f>
        <v>EAST</v>
      </c>
      <c r="E346" s="10" t="s">
        <v>1189</v>
      </c>
      <c r="F346" s="8" t="s">
        <v>1193</v>
      </c>
      <c r="G346" s="8" t="s">
        <v>1190</v>
      </c>
      <c r="H346" s="8" t="s">
        <v>1191</v>
      </c>
      <c r="I346" s="37">
        <v>45896</v>
      </c>
      <c r="J346" s="37">
        <v>45902</v>
      </c>
      <c r="K346" s="10" t="s">
        <v>34</v>
      </c>
      <c r="L346" s="10" t="s">
        <v>35</v>
      </c>
      <c r="M346" s="13">
        <v>312.3</v>
      </c>
      <c r="O346" s="8">
        <v>0</v>
      </c>
      <c r="P346" s="12">
        <f t="shared" si="17"/>
        <v>6</v>
      </c>
      <c r="Q346" s="10" t="s">
        <v>28</v>
      </c>
      <c r="R346" s="8">
        <f t="shared" si="19"/>
        <v>5</v>
      </c>
      <c r="S346" s="10" t="str">
        <f t="shared" si="18"/>
        <v>Not Achieved</v>
      </c>
    </row>
    <row r="347" spans="1:19" x14ac:dyDescent="0.45">
      <c r="A347" s="9" t="s">
        <v>945</v>
      </c>
      <c r="B347" s="8" t="s">
        <v>1194</v>
      </c>
      <c r="C347" s="10" t="s">
        <v>633</v>
      </c>
      <c r="D347" s="8" t="str" cm="1">
        <f t="array" ref="D347">_xlfn.IFS(
  OR(C347="AR", C347="VK", C347="MS", C347="PT", C347="MM", C347="PP"), "CENTRAL",
  OR(C347="SS", C347="GC", C347="SM", C347="AY", C347="AG"), "NORTH",
  OR(C347="DP", C347="PG", C347="KD", C347="DS", C347="SP"), "WEST-I",
  OR(C347="MP", C347="SK", C347="NA", C347="OD"), "WEST-II",
  OR(C347="ND", C347="AM", C347="JK"), "EAST",
  TRUE, "UNKNOWN"
)</f>
        <v>WEST-I</v>
      </c>
      <c r="E347" s="10" t="s">
        <v>1195</v>
      </c>
      <c r="F347" s="8" t="s">
        <v>1196</v>
      </c>
      <c r="G347" s="8" t="s">
        <v>1197</v>
      </c>
      <c r="H347" s="8" t="s">
        <v>1198</v>
      </c>
      <c r="I347" s="37">
        <v>45894</v>
      </c>
      <c r="J347" s="37">
        <v>45898</v>
      </c>
      <c r="K347" s="10" t="s">
        <v>46</v>
      </c>
      <c r="L347" s="10" t="s">
        <v>47</v>
      </c>
      <c r="M347" s="13">
        <v>126.98</v>
      </c>
      <c r="N347" s="37">
        <v>45902</v>
      </c>
      <c r="O347" s="8">
        <v>0</v>
      </c>
      <c r="P347" s="12">
        <f t="shared" si="17"/>
        <v>4</v>
      </c>
      <c r="Q347" s="10" t="s">
        <v>28</v>
      </c>
      <c r="R347" s="8">
        <f t="shared" si="19"/>
        <v>5</v>
      </c>
      <c r="S347" s="10" t="str">
        <f t="shared" si="18"/>
        <v>Achieved</v>
      </c>
    </row>
    <row r="348" spans="1:19" x14ac:dyDescent="0.45">
      <c r="A348" s="9" t="s">
        <v>945</v>
      </c>
      <c r="B348" s="8" t="s">
        <v>1194</v>
      </c>
      <c r="C348" s="10" t="s">
        <v>633</v>
      </c>
      <c r="D348" s="8" t="str" cm="1">
        <f t="array" ref="D348">_xlfn.IFS(
  OR(C348="AR", C348="VK", C348="MS", C348="PT", C348="MM", C348="PP"), "CENTRAL",
  OR(C348="SS", C348="GC", C348="SM", C348="AY", C348="AG"), "NORTH",
  OR(C348="DP", C348="PG", C348="KD", C348="DS", C348="SP"), "WEST-I",
  OR(C348="MP", C348="SK", C348="NA", C348="OD"), "WEST-II",
  OR(C348="ND", C348="AM", C348="JK"), "EAST",
  TRUE, "UNKNOWN"
)</f>
        <v>WEST-I</v>
      </c>
      <c r="E348" s="10" t="s">
        <v>1195</v>
      </c>
      <c r="F348" s="8" t="s">
        <v>1199</v>
      </c>
      <c r="G348" s="8" t="s">
        <v>1197</v>
      </c>
      <c r="H348" s="8" t="s">
        <v>1198</v>
      </c>
      <c r="I348" s="37">
        <v>45894</v>
      </c>
      <c r="J348" s="37">
        <v>45898</v>
      </c>
      <c r="K348" s="10" t="s">
        <v>46</v>
      </c>
      <c r="L348" s="10" t="s">
        <v>47</v>
      </c>
      <c r="M348" s="13">
        <v>127.04</v>
      </c>
      <c r="N348" s="37">
        <v>45902</v>
      </c>
      <c r="O348" s="8">
        <v>0</v>
      </c>
      <c r="P348" s="12">
        <f t="shared" si="17"/>
        <v>4</v>
      </c>
      <c r="Q348" s="10" t="s">
        <v>28</v>
      </c>
      <c r="R348" s="8">
        <f t="shared" si="19"/>
        <v>5</v>
      </c>
      <c r="S348" s="10" t="str">
        <f t="shared" si="18"/>
        <v>Achieved</v>
      </c>
    </row>
    <row r="349" spans="1:19" x14ac:dyDescent="0.45">
      <c r="A349" s="9" t="s">
        <v>1182</v>
      </c>
      <c r="B349" s="8" t="s">
        <v>1200</v>
      </c>
      <c r="C349" s="10" t="s">
        <v>65</v>
      </c>
      <c r="D349" s="8" t="str" cm="1">
        <f t="array" ref="D349">_xlfn.IFS(
  OR(C349="AR", C349="VK", C349="MS", C349="PT", C349="MM", C349="PP"), "CENTRAL",
  OR(C349="SS", C349="GC", C349="SM", C349="AY", C349="AG"), "NORTH",
  OR(C349="DP", C349="PG", C349="KD", C349="DS", C349="SP"), "WEST-I",
  OR(C349="MP", C349="SK", C349="NA", C349="OD"), "WEST-II",
  OR(C349="ND", C349="AM", C349="JK"), "EAST",
  TRUE, "UNKNOWN"
)</f>
        <v>CENTRAL</v>
      </c>
      <c r="E349" s="10" t="s">
        <v>1201</v>
      </c>
      <c r="F349" s="8" t="s">
        <v>1202</v>
      </c>
      <c r="G349" s="8" t="s">
        <v>4</v>
      </c>
      <c r="H349" s="8" t="s">
        <v>1203</v>
      </c>
      <c r="I349" s="37">
        <v>45894</v>
      </c>
      <c r="J349" s="37">
        <v>45902</v>
      </c>
      <c r="K349" s="10" t="s">
        <v>761</v>
      </c>
      <c r="L349" s="10" t="s">
        <v>47</v>
      </c>
      <c r="M349" s="13">
        <v>167.27</v>
      </c>
      <c r="N349" s="37">
        <v>45899</v>
      </c>
      <c r="O349" s="8">
        <v>0</v>
      </c>
      <c r="P349" s="12">
        <f t="shared" si="17"/>
        <v>8</v>
      </c>
      <c r="Q349" s="10" t="s">
        <v>28</v>
      </c>
      <c r="R349" s="8">
        <f t="shared" si="19"/>
        <v>5</v>
      </c>
      <c r="S349" s="10" t="str">
        <f t="shared" si="18"/>
        <v>Not Achieved</v>
      </c>
    </row>
    <row r="350" spans="1:19" x14ac:dyDescent="0.45">
      <c r="A350" s="9" t="s">
        <v>1182</v>
      </c>
      <c r="B350" s="8" t="s">
        <v>1213</v>
      </c>
      <c r="C350" s="10" t="s">
        <v>72</v>
      </c>
      <c r="D350" s="8" t="str" cm="1">
        <f t="array" ref="D350">_xlfn.IFS(
  OR(C350="AR", C350="VK", C350="MS", C350="PT", C350="MM", C350="PP"), "CENTRAL",
  OR(C350="SS", C350="GC", C350="SM", C350="AY", C350="AG"), "NORTH",
  OR(C350="DP", C350="PG", C350="KD", C350="DS", C350="SP"), "WEST-I",
  OR(C350="MP", C350="SK", C350="NA", C350="OD"), "WEST-II",
  OR(C350="ND", C350="AM", C350="JK"), "EAST",
  TRUE, "UNKNOWN"
)</f>
        <v>CENTRAL</v>
      </c>
      <c r="E350" s="10" t="s">
        <v>1212</v>
      </c>
      <c r="F350" s="8" t="s">
        <v>23</v>
      </c>
      <c r="G350" s="8" t="s">
        <v>32</v>
      </c>
      <c r="H350" s="8" t="s">
        <v>1215</v>
      </c>
      <c r="I350" s="37">
        <v>45904</v>
      </c>
      <c r="J350" s="37">
        <v>45904</v>
      </c>
      <c r="K350" s="10" t="s">
        <v>47</v>
      </c>
      <c r="L350" s="10" t="s">
        <v>387</v>
      </c>
      <c r="M350" s="13">
        <v>124.45</v>
      </c>
      <c r="O350" s="8">
        <v>0</v>
      </c>
      <c r="P350" s="12">
        <f t="shared" si="17"/>
        <v>0</v>
      </c>
      <c r="Q350" s="10" t="s">
        <v>28</v>
      </c>
      <c r="R350" s="8">
        <f t="shared" si="19"/>
        <v>5</v>
      </c>
      <c r="S350" s="10" t="str">
        <f t="shared" si="18"/>
        <v>Achieved</v>
      </c>
    </row>
    <row r="351" spans="1:19" x14ac:dyDescent="0.45">
      <c r="A351" s="9" t="s">
        <v>1182</v>
      </c>
      <c r="B351" s="8" t="s">
        <v>1216</v>
      </c>
      <c r="C351" s="10" t="s">
        <v>380</v>
      </c>
      <c r="D351" s="8" t="str" cm="1">
        <f t="array" ref="D351">_xlfn.IFS(
  OR(C351="AR", C351="VK", C351="MS", C351="PT", C351="MM", C351="PP"), "CENTRAL",
  OR(C351="SS", C351="GC", C351="SM", C351="AY", C351="AG"), "NORTH",
  OR(C351="DP", C351="PG", C351="KD", C351="DS", C351="SP"), "WEST-I",
  OR(C351="MP", C351="SK", C351="NA", C351="OD"), "WEST-II",
  OR(C351="ND", C351="AM", C351="JK"), "EAST",
  TRUE, "UNKNOWN"
)</f>
        <v>WEST-I</v>
      </c>
      <c r="E351" s="10" t="s">
        <v>1217</v>
      </c>
      <c r="F351" s="8" t="s">
        <v>1218</v>
      </c>
      <c r="G351" s="8" t="s">
        <v>1219</v>
      </c>
      <c r="H351" s="8" t="s">
        <v>1220</v>
      </c>
      <c r="I351" s="37">
        <v>45894</v>
      </c>
      <c r="J351" s="37">
        <v>45899</v>
      </c>
      <c r="K351" s="10" t="s">
        <v>762</v>
      </c>
      <c r="L351" s="10" t="s">
        <v>47</v>
      </c>
      <c r="M351" s="13">
        <v>1087.3900000000001</v>
      </c>
      <c r="N351" s="37">
        <v>45898</v>
      </c>
      <c r="O351" s="8">
        <v>0</v>
      </c>
      <c r="P351" s="12">
        <f t="shared" si="17"/>
        <v>5</v>
      </c>
      <c r="Q351" s="10" t="s">
        <v>28</v>
      </c>
      <c r="R351" s="8">
        <f t="shared" si="19"/>
        <v>5</v>
      </c>
      <c r="S351" s="10" t="str">
        <f t="shared" si="18"/>
        <v>Achieved</v>
      </c>
    </row>
    <row r="352" spans="1:19" x14ac:dyDescent="0.45">
      <c r="A352" s="9" t="s">
        <v>1182</v>
      </c>
      <c r="B352" s="8" t="s">
        <v>1221</v>
      </c>
      <c r="C352" s="10" t="s">
        <v>99</v>
      </c>
      <c r="D352" s="8" t="str" cm="1">
        <f t="array" ref="D352">_xlfn.IFS(
  OR(C352="AR", C352="VK", C352="MS", C352="PT", C352="MM", C352="PP"), "CENTRAL",
  OR(C352="SS", C352="GC", C352="SM", C352="AY", C352="AG"), "NORTH",
  OR(C352="DP", C352="PG", C352="KD", C352="DS", C352="SP"), "WEST-I",
  OR(C352="MP", C352="SK", C352="NA", C352="OD"), "WEST-II",
  OR(C352="ND", C352="AM", C352="JK"), "EAST",
  TRUE, "UNKNOWN"
)</f>
        <v>EAST</v>
      </c>
      <c r="E352" s="10" t="s">
        <v>1222</v>
      </c>
      <c r="F352" s="8" t="s">
        <v>102</v>
      </c>
      <c r="G352" s="8" t="s">
        <v>1223</v>
      </c>
      <c r="H352" s="8" t="s">
        <v>1224</v>
      </c>
      <c r="I352" s="37">
        <v>45901</v>
      </c>
      <c r="J352" s="37">
        <v>45903</v>
      </c>
      <c r="K352" s="10" t="s">
        <v>34</v>
      </c>
      <c r="L352" s="10" t="s">
        <v>35</v>
      </c>
      <c r="M352" s="13">
        <v>164.96</v>
      </c>
      <c r="N352" s="37">
        <v>45903</v>
      </c>
      <c r="O352" s="8">
        <v>0</v>
      </c>
      <c r="P352" s="12">
        <f t="shared" si="17"/>
        <v>2</v>
      </c>
      <c r="Q352" s="10" t="s">
        <v>28</v>
      </c>
      <c r="R352" s="8">
        <f t="shared" si="19"/>
        <v>5</v>
      </c>
      <c r="S352" s="10" t="str">
        <f t="shared" si="18"/>
        <v>Achieved</v>
      </c>
    </row>
    <row r="353" spans="1:19" x14ac:dyDescent="0.45">
      <c r="A353" s="9" t="s">
        <v>1182</v>
      </c>
      <c r="B353" s="8" t="s">
        <v>1225</v>
      </c>
      <c r="C353" s="10" t="s">
        <v>65</v>
      </c>
      <c r="D353" s="8" t="str" cm="1">
        <f t="array" ref="D353">_xlfn.IFS(
  OR(C353="AR", C353="VK", C353="MS", C353="PT", C353="MM", C353="PP"), "CENTRAL",
  OR(C353="SS", C353="GC", C353="SM", C353="AY", C353="AG"), "NORTH",
  OR(C353="DP", C353="PG", C353="KD", C353="DS", C353="SP"), "WEST-I",
  OR(C353="MP", C353="SK", C353="NA", C353="OD"), "WEST-II",
  OR(C353="ND", C353="AM", C353="JK"), "EAST",
  TRUE, "UNKNOWN"
)</f>
        <v>CENTRAL</v>
      </c>
      <c r="E353" s="10" t="s">
        <v>1226</v>
      </c>
      <c r="F353" s="8" t="s">
        <v>1227</v>
      </c>
      <c r="G353" s="8" t="s">
        <v>238</v>
      </c>
      <c r="H353" s="8" t="s">
        <v>1228</v>
      </c>
      <c r="I353" s="37">
        <v>45897</v>
      </c>
      <c r="J353" s="37">
        <v>45904</v>
      </c>
      <c r="K353" s="10" t="s">
        <v>70</v>
      </c>
      <c r="L353" s="10" t="s">
        <v>35</v>
      </c>
      <c r="M353" s="13">
        <v>225.06</v>
      </c>
      <c r="N353" s="37">
        <v>45904</v>
      </c>
      <c r="O353" s="8">
        <v>0</v>
      </c>
      <c r="P353" s="12">
        <f t="shared" si="17"/>
        <v>7</v>
      </c>
      <c r="Q353" s="10" t="s">
        <v>82</v>
      </c>
      <c r="R353" s="8">
        <f t="shared" si="19"/>
        <v>7</v>
      </c>
      <c r="S353" s="10" t="str">
        <f t="shared" si="18"/>
        <v>Achieved</v>
      </c>
    </row>
    <row r="354" spans="1:19" x14ac:dyDescent="0.45">
      <c r="A354" s="9" t="s">
        <v>1182</v>
      </c>
      <c r="B354" s="8" t="s">
        <v>1225</v>
      </c>
      <c r="C354" s="10" t="s">
        <v>65</v>
      </c>
      <c r="D354" s="8" t="str" cm="1">
        <f t="array" ref="D354">_xlfn.IFS(
  OR(C354="AR", C354="VK", C354="MS", C354="PT", C354="MM", C354="PP"), "CENTRAL",
  OR(C354="SS", C354="GC", C354="SM", C354="AY", C354="AG"), "NORTH",
  OR(C354="DP", C354="PG", C354="KD", C354="DS", C354="SP"), "WEST-I",
  OR(C354="MP", C354="SK", C354="NA", C354="OD"), "WEST-II",
  OR(C354="ND", C354="AM", C354="JK"), "EAST",
  TRUE, "UNKNOWN"
)</f>
        <v>CENTRAL</v>
      </c>
      <c r="E354" s="10" t="s">
        <v>1226</v>
      </c>
      <c r="F354" s="8" t="s">
        <v>569</v>
      </c>
      <c r="G354" s="8" t="s">
        <v>238</v>
      </c>
      <c r="H354" s="8" t="s">
        <v>1228</v>
      </c>
      <c r="I354" s="37">
        <v>45897</v>
      </c>
      <c r="J354" s="37">
        <v>45904</v>
      </c>
      <c r="K354" s="10" t="s">
        <v>70</v>
      </c>
      <c r="L354" s="10" t="s">
        <v>35</v>
      </c>
      <c r="M354" s="13">
        <v>654.95000000000005</v>
      </c>
      <c r="N354" s="37">
        <v>45904</v>
      </c>
      <c r="O354" s="8">
        <v>0</v>
      </c>
      <c r="P354" s="12">
        <f t="shared" si="17"/>
        <v>7</v>
      </c>
      <c r="Q354" s="10" t="s">
        <v>82</v>
      </c>
      <c r="R354" s="8">
        <f t="shared" si="19"/>
        <v>7</v>
      </c>
      <c r="S354" s="10" t="str">
        <f t="shared" si="18"/>
        <v>Achieved</v>
      </c>
    </row>
    <row r="355" spans="1:19" x14ac:dyDescent="0.45">
      <c r="A355" s="9" t="s">
        <v>1182</v>
      </c>
      <c r="B355" s="8" t="s">
        <v>903</v>
      </c>
      <c r="C355" s="10" t="s">
        <v>65</v>
      </c>
      <c r="D355" s="8" t="str" cm="1">
        <f t="array" ref="D355">_xlfn.IFS(
  OR(C355="AR", C355="VK", C355="MS", C355="PT", C355="MM", C355="PP"), "CENTRAL",
  OR(C355="SS", C355="GC", C355="SM", C355="AY", C355="AG"), "NORTH",
  OR(C355="DP", C355="PG", C355="KD", C355="DS", C355="SP"), "WEST-I",
  OR(C355="MP", C355="SK", C355="NA", C355="OD"), "WEST-II",
  OR(C355="ND", C355="AM", C355="JK"), "EAST",
  TRUE, "UNKNOWN"
)</f>
        <v>CENTRAL</v>
      </c>
      <c r="E355" s="10" t="s">
        <v>904</v>
      </c>
      <c r="F355" s="8" t="s">
        <v>909</v>
      </c>
      <c r="G355" s="8" t="s">
        <v>434</v>
      </c>
      <c r="H355" s="8" t="s">
        <v>906</v>
      </c>
      <c r="I355" s="37">
        <v>45856</v>
      </c>
      <c r="J355" s="37">
        <v>45905</v>
      </c>
      <c r="K355" s="10" t="s">
        <v>87</v>
      </c>
      <c r="L355" s="10" t="s">
        <v>47</v>
      </c>
      <c r="M355" s="13">
        <v>379</v>
      </c>
      <c r="O355" s="8">
        <v>0</v>
      </c>
      <c r="P355" s="12">
        <f t="shared" si="17"/>
        <v>49</v>
      </c>
      <c r="Q355" s="10" t="s">
        <v>59</v>
      </c>
      <c r="R355" s="8">
        <f t="shared" si="19"/>
        <v>10</v>
      </c>
      <c r="S355" s="10" t="str">
        <f t="shared" si="18"/>
        <v>Not Achieved</v>
      </c>
    </row>
    <row r="356" spans="1:19" x14ac:dyDescent="0.45">
      <c r="A356" s="9" t="s">
        <v>1182</v>
      </c>
      <c r="B356" s="8" t="s">
        <v>903</v>
      </c>
      <c r="C356" s="10" t="s">
        <v>65</v>
      </c>
      <c r="D356" s="8" t="str" cm="1">
        <f t="array" ref="D356">_xlfn.IFS(
  OR(C356="AR", C356="VK", C356="MS", C356="PT", C356="MM", C356="PP"), "CENTRAL",
  OR(C356="SS", C356="GC", C356="SM", C356="AY", C356="AG"), "NORTH",
  OR(C356="DP", C356="PG", C356="KD", C356="DS", C356="SP"), "WEST-I",
  OR(C356="MP", C356="SK", C356="NA", C356="OD"), "WEST-II",
  OR(C356="ND", C356="AM", C356="JK"), "EAST",
  TRUE, "UNKNOWN"
)</f>
        <v>CENTRAL</v>
      </c>
      <c r="E356" s="10" t="s">
        <v>904</v>
      </c>
      <c r="F356" s="8" t="s">
        <v>905</v>
      </c>
      <c r="G356" s="8" t="s">
        <v>434</v>
      </c>
      <c r="H356" s="8" t="s">
        <v>906</v>
      </c>
      <c r="I356" s="37">
        <v>45856</v>
      </c>
      <c r="J356" s="37">
        <v>45905</v>
      </c>
      <c r="K356" s="10" t="s">
        <v>87</v>
      </c>
      <c r="L356" s="10" t="s">
        <v>47</v>
      </c>
      <c r="M356" s="13">
        <v>699</v>
      </c>
      <c r="O356" s="8">
        <v>0</v>
      </c>
      <c r="P356" s="12">
        <f t="shared" si="17"/>
        <v>49</v>
      </c>
      <c r="Q356" s="10" t="s">
        <v>59</v>
      </c>
      <c r="R356" s="8">
        <f t="shared" si="19"/>
        <v>10</v>
      </c>
      <c r="S356" s="10" t="str">
        <f t="shared" si="18"/>
        <v>Not Achieved</v>
      </c>
    </row>
    <row r="357" spans="1:19" x14ac:dyDescent="0.45">
      <c r="A357" s="9" t="s">
        <v>1182</v>
      </c>
      <c r="B357" s="8" t="s">
        <v>903</v>
      </c>
      <c r="C357" s="10" t="s">
        <v>65</v>
      </c>
      <c r="D357" s="8" t="str" cm="1">
        <f t="array" ref="D357">_xlfn.IFS(
  OR(C357="AR", C357="VK", C357="MS", C357="PT", C357="MM", C357="PP"), "CENTRAL",
  OR(C357="SS", C357="GC", C357="SM", C357="AY", C357="AG"), "NORTH",
  OR(C357="DP", C357="PG", C357="KD", C357="DS", C357="SP"), "WEST-I",
  OR(C357="MP", C357="SK", C357="NA", C357="OD"), "WEST-II",
  OR(C357="ND", C357="AM", C357="JK"), "EAST",
  TRUE, "UNKNOWN"
)</f>
        <v>CENTRAL</v>
      </c>
      <c r="E357" s="10" t="s">
        <v>904</v>
      </c>
      <c r="F357" s="8" t="s">
        <v>910</v>
      </c>
      <c r="G357" s="8" t="s">
        <v>434</v>
      </c>
      <c r="H357" s="8" t="s">
        <v>906</v>
      </c>
      <c r="I357" s="37">
        <v>45856</v>
      </c>
      <c r="J357" s="37">
        <v>45905</v>
      </c>
      <c r="K357" s="10" t="s">
        <v>87</v>
      </c>
      <c r="L357" s="10" t="s">
        <v>47</v>
      </c>
      <c r="M357" s="13">
        <v>976</v>
      </c>
      <c r="O357" s="8">
        <v>0</v>
      </c>
      <c r="P357" s="12">
        <f t="shared" si="17"/>
        <v>49</v>
      </c>
      <c r="Q357" s="10" t="s">
        <v>59</v>
      </c>
      <c r="R357" s="8">
        <f t="shared" si="19"/>
        <v>10</v>
      </c>
      <c r="S357" s="10" t="str">
        <f t="shared" si="18"/>
        <v>Not Achieved</v>
      </c>
    </row>
    <row r="358" spans="1:19" x14ac:dyDescent="0.45">
      <c r="A358" s="9" t="s">
        <v>1182</v>
      </c>
      <c r="B358" s="8" t="s">
        <v>903</v>
      </c>
      <c r="C358" s="10" t="s">
        <v>65</v>
      </c>
      <c r="D358" s="8" t="str" cm="1">
        <f t="array" ref="D358">_xlfn.IFS(
  OR(C358="AR", C358="VK", C358="MS", C358="PT", C358="MM", C358="PP"), "CENTRAL",
  OR(C358="SS", C358="GC", C358="SM", C358="AY", C358="AG"), "NORTH",
  OR(C358="DP", C358="PG", C358="KD", C358="DS", C358="SP"), "WEST-I",
  OR(C358="MP", C358="SK", C358="NA", C358="OD"), "WEST-II",
  OR(C358="ND", C358="AM", C358="JK"), "EAST",
  TRUE, "UNKNOWN"
)</f>
        <v>CENTRAL</v>
      </c>
      <c r="E358" s="10" t="s">
        <v>904</v>
      </c>
      <c r="F358" s="8" t="s">
        <v>907</v>
      </c>
      <c r="G358" s="8" t="s">
        <v>434</v>
      </c>
      <c r="H358" s="8" t="s">
        <v>906</v>
      </c>
      <c r="I358" s="37">
        <v>45856</v>
      </c>
      <c r="J358" s="37">
        <v>45905</v>
      </c>
      <c r="K358" s="10" t="s">
        <v>87</v>
      </c>
      <c r="L358" s="10" t="s">
        <v>47</v>
      </c>
      <c r="M358" s="13">
        <v>419</v>
      </c>
      <c r="O358" s="8">
        <v>0</v>
      </c>
      <c r="P358" s="12">
        <f t="shared" si="17"/>
        <v>49</v>
      </c>
      <c r="Q358" s="10" t="s">
        <v>59</v>
      </c>
      <c r="R358" s="8">
        <f t="shared" si="19"/>
        <v>10</v>
      </c>
      <c r="S358" s="10" t="str">
        <f t="shared" si="18"/>
        <v>Not Achieved</v>
      </c>
    </row>
    <row r="359" spans="1:19" x14ac:dyDescent="0.45">
      <c r="A359" s="9" t="s">
        <v>1182</v>
      </c>
      <c r="B359" s="8" t="s">
        <v>903</v>
      </c>
      <c r="C359" s="10" t="s">
        <v>65</v>
      </c>
      <c r="D359" s="8" t="str" cm="1">
        <f t="array" ref="D359">_xlfn.IFS(
  OR(C359="AR", C359="VK", C359="MS", C359="PT", C359="MM", C359="PP"), "CENTRAL",
  OR(C359="SS", C359="GC", C359="SM", C359="AY", C359="AG"), "NORTH",
  OR(C359="DP", C359="PG", C359="KD", C359="DS", C359="SP"), "WEST-I",
  OR(C359="MP", C359="SK", C359="NA", C359="OD"), "WEST-II",
  OR(C359="ND", C359="AM", C359="JK"), "EAST",
  TRUE, "UNKNOWN"
)</f>
        <v>CENTRAL</v>
      </c>
      <c r="E359" s="10" t="s">
        <v>904</v>
      </c>
      <c r="F359" s="8" t="s">
        <v>1229</v>
      </c>
      <c r="G359" s="8" t="s">
        <v>434</v>
      </c>
      <c r="H359" s="8" t="s">
        <v>906</v>
      </c>
      <c r="I359" s="37">
        <v>45856</v>
      </c>
      <c r="J359" s="37">
        <v>45905</v>
      </c>
      <c r="K359" s="10" t="s">
        <v>87</v>
      </c>
      <c r="L359" s="10" t="s">
        <v>47</v>
      </c>
      <c r="M359" s="13">
        <v>113</v>
      </c>
      <c r="O359" s="8">
        <v>0</v>
      </c>
      <c r="P359" s="12">
        <f t="shared" si="17"/>
        <v>49</v>
      </c>
      <c r="Q359" s="10" t="s">
        <v>59</v>
      </c>
      <c r="R359" s="8">
        <f t="shared" si="19"/>
        <v>10</v>
      </c>
      <c r="S359" s="10" t="str">
        <f t="shared" si="18"/>
        <v>Not Achieved</v>
      </c>
    </row>
    <row r="360" spans="1:19" x14ac:dyDescent="0.45">
      <c r="A360" s="9" t="s">
        <v>1182</v>
      </c>
      <c r="B360" s="8" t="s">
        <v>903</v>
      </c>
      <c r="C360" s="10" t="s">
        <v>65</v>
      </c>
      <c r="D360" s="8" t="str" cm="1">
        <f t="array" ref="D360">_xlfn.IFS(
  OR(C360="AR", C360="VK", C360="MS", C360="PT", C360="MM", C360="PP"), "CENTRAL",
  OR(C360="SS", C360="GC", C360="SM", C360="AY", C360="AG"), "NORTH",
  OR(C360="DP", C360="PG", C360="KD", C360="DS", C360="SP"), "WEST-I",
  OR(C360="MP", C360="SK", C360="NA", C360="OD"), "WEST-II",
  OR(C360="ND", C360="AM", C360="JK"), "EAST",
  TRUE, "UNKNOWN"
)</f>
        <v>CENTRAL</v>
      </c>
      <c r="E360" s="10" t="s">
        <v>904</v>
      </c>
      <c r="F360" s="8" t="s">
        <v>908</v>
      </c>
      <c r="G360" s="8" t="s">
        <v>434</v>
      </c>
      <c r="H360" s="8" t="s">
        <v>906</v>
      </c>
      <c r="I360" s="37">
        <v>45856</v>
      </c>
      <c r="J360" s="37">
        <v>45905</v>
      </c>
      <c r="K360" s="10" t="s">
        <v>87</v>
      </c>
      <c r="L360" s="10" t="s">
        <v>47</v>
      </c>
      <c r="M360" s="13">
        <v>2781</v>
      </c>
      <c r="O360" s="8">
        <v>0</v>
      </c>
      <c r="P360" s="12">
        <f t="shared" si="17"/>
        <v>49</v>
      </c>
      <c r="Q360" s="10" t="s">
        <v>59</v>
      </c>
      <c r="R360" s="8">
        <f t="shared" si="19"/>
        <v>10</v>
      </c>
      <c r="S360" s="10" t="str">
        <f t="shared" si="18"/>
        <v>Not Achieved</v>
      </c>
    </row>
    <row r="361" spans="1:19" s="6" customFormat="1" x14ac:dyDescent="0.4">
      <c r="A361" s="9" t="s">
        <v>1182</v>
      </c>
      <c r="B361" s="6" t="s">
        <v>1236</v>
      </c>
      <c r="C361" s="27" t="s">
        <v>61</v>
      </c>
      <c r="D361" s="8" t="str" cm="1">
        <f t="array" ref="D361">_xlfn.IFS(
  OR(C361="AR", C361="VK", C361="MS", C361="PT", C361="MM", C361="PP"), "CENTRAL",
  OR(C361="SS", C361="GC", C361="SM", C361="AY", C361="AG"), "NORTH",
  OR(C361="DP", C361="PG", C361="KD", C361="DS", C361="SP"), "WEST-I",
  OR(C361="MP", C361="SK", C361="NA", C361="OD"), "WEST-II",
  OR(C361="ND", C361="AM", C361="JK"), "EAST",
  TRUE, "UNKNOWN"
)</f>
        <v>NORTH</v>
      </c>
      <c r="E361" s="27" t="s">
        <v>89</v>
      </c>
      <c r="F361" s="6" t="s">
        <v>116</v>
      </c>
      <c r="G361" s="8" t="s">
        <v>32</v>
      </c>
      <c r="H361" s="6" t="s">
        <v>1237</v>
      </c>
      <c r="I361" s="39">
        <v>45895</v>
      </c>
      <c r="J361" s="39">
        <v>45906</v>
      </c>
      <c r="K361" s="6" t="s">
        <v>81</v>
      </c>
      <c r="L361" s="6" t="s">
        <v>27</v>
      </c>
      <c r="M361" s="23">
        <v>51.92</v>
      </c>
      <c r="N361" s="39">
        <v>45906</v>
      </c>
      <c r="O361" s="26">
        <v>0</v>
      </c>
      <c r="P361" s="12">
        <f t="shared" si="17"/>
        <v>11</v>
      </c>
      <c r="Q361" s="10" t="s">
        <v>28</v>
      </c>
      <c r="R361" s="8">
        <f t="shared" si="19"/>
        <v>5</v>
      </c>
      <c r="S361" s="10" t="str">
        <f t="shared" si="18"/>
        <v>Not Achieved</v>
      </c>
    </row>
    <row r="362" spans="1:19" s="6" customFormat="1" x14ac:dyDescent="0.4">
      <c r="A362" s="9" t="s">
        <v>1182</v>
      </c>
      <c r="B362" s="6" t="s">
        <v>1236</v>
      </c>
      <c r="C362" s="27" t="s">
        <v>61</v>
      </c>
      <c r="D362" s="8" t="str" cm="1">
        <f t="array" ref="D362">_xlfn.IFS(
  OR(C362="AR", C362="VK", C362="MS", C362="PT", C362="MM", C362="PP"), "CENTRAL",
  OR(C362="SS", C362="GC", C362="SM", C362="AY", C362="AG"), "NORTH",
  OR(C362="DP", C362="PG", C362="KD", C362="DS", C362="SP"), "WEST-I",
  OR(C362="MP", C362="SK", C362="NA", C362="OD"), "WEST-II",
  OR(C362="ND", C362="AM", C362="JK"), "EAST",
  TRUE, "UNKNOWN"
)</f>
        <v>NORTH</v>
      </c>
      <c r="E362" s="27" t="s">
        <v>89</v>
      </c>
      <c r="F362" s="6" t="s">
        <v>117</v>
      </c>
      <c r="G362" s="8" t="s">
        <v>32</v>
      </c>
      <c r="H362" s="6" t="s">
        <v>1237</v>
      </c>
      <c r="I362" s="39">
        <v>45895</v>
      </c>
      <c r="J362" s="39">
        <v>45906</v>
      </c>
      <c r="K362" s="6" t="s">
        <v>81</v>
      </c>
      <c r="L362" s="6" t="s">
        <v>27</v>
      </c>
      <c r="M362" s="23">
        <v>142.75</v>
      </c>
      <c r="N362" s="39">
        <v>45906</v>
      </c>
      <c r="O362" s="26">
        <v>0</v>
      </c>
      <c r="P362" s="12">
        <f t="shared" si="17"/>
        <v>11</v>
      </c>
      <c r="Q362" s="10" t="s">
        <v>28</v>
      </c>
      <c r="R362" s="8">
        <f t="shared" si="19"/>
        <v>5</v>
      </c>
      <c r="S362" s="10" t="str">
        <f t="shared" si="18"/>
        <v>Not Achieved</v>
      </c>
    </row>
    <row r="363" spans="1:19" s="6" customFormat="1" x14ac:dyDescent="0.4">
      <c r="A363" s="9" t="s">
        <v>1182</v>
      </c>
      <c r="B363" s="6" t="s">
        <v>1236</v>
      </c>
      <c r="C363" s="27" t="s">
        <v>61</v>
      </c>
      <c r="D363" s="8" t="str" cm="1">
        <f t="array" ref="D363">_xlfn.IFS(
  OR(C363="AR", C363="VK", C363="MS", C363="PT", C363="MM", C363="PP"), "CENTRAL",
  OR(C363="SS", C363="GC", C363="SM", C363="AY", C363="AG"), "NORTH",
  OR(C363="DP", C363="PG", C363="KD", C363="DS", C363="SP"), "WEST-I",
  OR(C363="MP", C363="SK", C363="NA", C363="OD"), "WEST-II",
  OR(C363="ND", C363="AM", C363="JK"), "EAST",
  TRUE, "UNKNOWN"
)</f>
        <v>NORTH</v>
      </c>
      <c r="E363" s="27" t="s">
        <v>89</v>
      </c>
      <c r="F363" s="6" t="s">
        <v>1238</v>
      </c>
      <c r="G363" s="8" t="s">
        <v>32</v>
      </c>
      <c r="H363" s="6" t="s">
        <v>1237</v>
      </c>
      <c r="I363" s="39">
        <v>45895</v>
      </c>
      <c r="J363" s="39">
        <v>45906</v>
      </c>
      <c r="K363" s="6" t="s">
        <v>81</v>
      </c>
      <c r="L363" s="6" t="s">
        <v>27</v>
      </c>
      <c r="M363" s="23">
        <v>51.92</v>
      </c>
      <c r="N363" s="39">
        <v>45906</v>
      </c>
      <c r="O363" s="26">
        <v>0</v>
      </c>
      <c r="P363" s="12">
        <f t="shared" si="17"/>
        <v>11</v>
      </c>
      <c r="Q363" s="10" t="s">
        <v>28</v>
      </c>
      <c r="R363" s="8">
        <f t="shared" si="19"/>
        <v>5</v>
      </c>
      <c r="S363" s="10" t="str">
        <f t="shared" si="18"/>
        <v>Not Achieved</v>
      </c>
    </row>
    <row r="364" spans="1:19" x14ac:dyDescent="0.4">
      <c r="A364" s="9" t="s">
        <v>1182</v>
      </c>
      <c r="B364" s="8" t="s">
        <v>1239</v>
      </c>
      <c r="C364" s="10" t="s">
        <v>72</v>
      </c>
      <c r="D364" s="8" t="str" cm="1">
        <f t="array" ref="D364">_xlfn.IFS(
  OR(C364="AR", C364="VK", C364="MS", C364="PT", C364="MM", C364="PP"), "CENTRAL",
  OR(C364="SS", C364="GC", C364="SM", C364="AY", C364="AG"), "NORTH",
  OR(C364="DP", C364="PG", C364="KD", C364="DS", C364="SP"), "WEST-I",
  OR(C364="MP", C364="SK", C364="NA", C364="OD"), "WEST-II",
  OR(C364="ND", C364="AM", C364="JK"), "EAST",
  TRUE, "UNKNOWN"
)</f>
        <v>CENTRAL</v>
      </c>
      <c r="E364" s="10" t="s">
        <v>1240</v>
      </c>
      <c r="F364" s="8" t="s">
        <v>67</v>
      </c>
      <c r="G364" s="8" t="s">
        <v>1241</v>
      </c>
      <c r="H364" s="8" t="s">
        <v>1242</v>
      </c>
      <c r="I364" s="37">
        <v>45903</v>
      </c>
      <c r="J364" s="39">
        <v>45906</v>
      </c>
      <c r="K364" s="10" t="s">
        <v>56</v>
      </c>
      <c r="L364" s="10" t="s">
        <v>50</v>
      </c>
      <c r="M364" s="13">
        <v>416.28</v>
      </c>
      <c r="O364" s="8">
        <v>0</v>
      </c>
      <c r="P364" s="12">
        <f t="shared" si="17"/>
        <v>3</v>
      </c>
      <c r="Q364" s="10" t="s">
        <v>28</v>
      </c>
      <c r="R364" s="8">
        <f t="shared" si="19"/>
        <v>5</v>
      </c>
      <c r="S364" s="10" t="str">
        <f t="shared" si="18"/>
        <v>Achieved</v>
      </c>
    </row>
    <row r="365" spans="1:19" x14ac:dyDescent="0.4">
      <c r="A365" s="9" t="s">
        <v>1182</v>
      </c>
      <c r="B365" s="8" t="s">
        <v>1378</v>
      </c>
      <c r="C365" s="10" t="s">
        <v>382</v>
      </c>
      <c r="D365" s="8" t="str" cm="1">
        <f t="array" ref="D365">_xlfn.IFS(
  OR(C365="AR", C365="VK", C365="MS", C365="PT", C365="MM", C365="PP"), "CENTRAL",
  OR(C365="SS", C365="GC", C365="SM", C365="AY", C365="AG"), "NORTH",
  OR(C365="DP", C365="PG", C365="KD", C365="DS", C365="SP"), "WEST-I",
  OR(C365="MP", C365="SK", C365="NA", C365="OD"), "WEST-II",
  OR(C365="ND", C365="AM", C365="JK"), "EAST",
  TRUE, "UNKNOWN"
)</f>
        <v>NORTH</v>
      </c>
      <c r="E365" s="10" t="s">
        <v>1244</v>
      </c>
      <c r="F365" s="8" t="s">
        <v>121</v>
      </c>
      <c r="G365" s="8" t="s">
        <v>1245</v>
      </c>
      <c r="H365" s="8" t="s">
        <v>1246</v>
      </c>
      <c r="I365" s="37">
        <v>45905</v>
      </c>
      <c r="J365" s="39">
        <v>45906</v>
      </c>
      <c r="K365" s="10" t="s">
        <v>49</v>
      </c>
      <c r="L365" s="10" t="s">
        <v>47</v>
      </c>
      <c r="M365" s="13">
        <v>875.89</v>
      </c>
      <c r="O365" s="8">
        <v>0</v>
      </c>
      <c r="P365" s="12">
        <f t="shared" si="17"/>
        <v>1</v>
      </c>
      <c r="Q365" s="10" t="s">
        <v>82</v>
      </c>
      <c r="R365" s="8">
        <f t="shared" si="19"/>
        <v>7</v>
      </c>
      <c r="S365" s="10" t="str">
        <f t="shared" si="18"/>
        <v>Achieved</v>
      </c>
    </row>
    <row r="366" spans="1:19" x14ac:dyDescent="0.45">
      <c r="A366" s="9" t="s">
        <v>1182</v>
      </c>
      <c r="B366" s="8" t="s">
        <v>1247</v>
      </c>
      <c r="C366" s="10" t="s">
        <v>30</v>
      </c>
      <c r="D366" s="8" t="str" cm="1">
        <f t="array" ref="D366">_xlfn.IFS(
  OR(C366="AR", C366="VK", C366="MS", C366="PT", C366="MM", C366="PP"), "CENTRAL",
  OR(C366="SS", C366="GC", C366="SM", C366="AY", C366="AG"), "NORTH",
  OR(C366="DP", C366="PG", C366="KD", C366="DS", C366="SP"), "WEST-I",
  OR(C366="MP", C366="SK", C366="NA", C366="OD"), "WEST-II",
  OR(C366="ND", C366="AM", C366="JK"), "EAST",
  TRUE, "UNKNOWN"
)</f>
        <v>CENTRAL</v>
      </c>
      <c r="E366" s="10" t="s">
        <v>1231</v>
      </c>
      <c r="F366" s="8" t="s">
        <v>1234</v>
      </c>
      <c r="G366" s="8" t="s">
        <v>32</v>
      </c>
      <c r="H366" s="8" t="s">
        <v>1233</v>
      </c>
      <c r="I366" s="37">
        <v>45896</v>
      </c>
      <c r="J366" s="37">
        <v>45899</v>
      </c>
      <c r="K366" s="10" t="s">
        <v>761</v>
      </c>
      <c r="L366" s="10" t="s">
        <v>47</v>
      </c>
      <c r="M366" s="13">
        <v>71.61</v>
      </c>
      <c r="O366" s="8">
        <v>0</v>
      </c>
      <c r="P366" s="12">
        <f t="shared" si="17"/>
        <v>3</v>
      </c>
      <c r="Q366" s="10" t="s">
        <v>28</v>
      </c>
      <c r="R366" s="8">
        <f t="shared" si="19"/>
        <v>5</v>
      </c>
      <c r="S366" s="10" t="str">
        <f t="shared" si="18"/>
        <v>Achieved</v>
      </c>
    </row>
    <row r="367" spans="1:19" x14ac:dyDescent="0.45">
      <c r="A367" s="9" t="s">
        <v>1182</v>
      </c>
      <c r="B367" s="8" t="s">
        <v>1247</v>
      </c>
      <c r="C367" s="10" t="s">
        <v>30</v>
      </c>
      <c r="D367" s="8" t="str" cm="1">
        <f t="array" ref="D367">_xlfn.IFS(
  OR(C367="AR", C367="VK", C367="MS", C367="PT", C367="MM", C367="PP"), "CENTRAL",
  OR(C367="SS", C367="GC", C367="SM", C367="AY", C367="AG"), "NORTH",
  OR(C367="DP", C367="PG", C367="KD", C367="DS", C367="SP"), "WEST-I",
  OR(C367="MP", C367="SK", C367="NA", C367="OD"), "WEST-II",
  OR(C367="ND", C367="AM", C367="JK"), "EAST",
  TRUE, "UNKNOWN"
)</f>
        <v>CENTRAL</v>
      </c>
      <c r="E367" s="10" t="s">
        <v>1231</v>
      </c>
      <c r="F367" s="8" t="s">
        <v>1232</v>
      </c>
      <c r="G367" s="8" t="s">
        <v>32</v>
      </c>
      <c r="H367" s="8" t="s">
        <v>1233</v>
      </c>
      <c r="I367" s="37">
        <v>45896</v>
      </c>
      <c r="J367" s="37">
        <v>45899</v>
      </c>
      <c r="K367" s="10" t="s">
        <v>761</v>
      </c>
      <c r="L367" s="10" t="s">
        <v>47</v>
      </c>
      <c r="M367" s="13">
        <v>44.85</v>
      </c>
      <c r="O367" s="8">
        <v>0</v>
      </c>
      <c r="P367" s="12">
        <f t="shared" si="17"/>
        <v>3</v>
      </c>
      <c r="Q367" s="10" t="s">
        <v>28</v>
      </c>
      <c r="R367" s="8">
        <f t="shared" si="19"/>
        <v>5</v>
      </c>
      <c r="S367" s="10" t="str">
        <f t="shared" si="18"/>
        <v>Achieved</v>
      </c>
    </row>
    <row r="368" spans="1:19" x14ac:dyDescent="0.45">
      <c r="A368" s="9" t="s">
        <v>1182</v>
      </c>
      <c r="B368" s="8" t="s">
        <v>1187</v>
      </c>
      <c r="C368" s="10" t="s">
        <v>221</v>
      </c>
      <c r="D368" s="8" t="str" cm="1">
        <f t="array" ref="D368">_xlfn.IFS(
  OR(C368="AR", C368="VK", C368="MS", C368="PT", C368="MM", C368="PP"), "CENTRAL",
  OR(C368="SS", C368="GC", C368="SM", C368="AY", C368="AG"), "NORTH",
  OR(C368="DP", C368="PG", C368="KD", C368="DS", C368="SP"), "WEST-I",
  OR(C368="MP", C368="SK", C368="NA", C368="OD"), "WEST-II",
  OR(C368="ND", C368="AM", C368="JK"), "EAST",
  TRUE, "UNKNOWN"
)</f>
        <v>EAST</v>
      </c>
      <c r="E368" s="10" t="s">
        <v>1189</v>
      </c>
      <c r="F368" s="8" t="s">
        <v>1248</v>
      </c>
      <c r="G368" s="8" t="s">
        <v>1190</v>
      </c>
      <c r="H368" s="8" t="s">
        <v>1191</v>
      </c>
      <c r="I368" s="37">
        <v>45903</v>
      </c>
      <c r="J368" s="37">
        <v>45906</v>
      </c>
      <c r="K368" s="10" t="s">
        <v>34</v>
      </c>
      <c r="L368" s="10" t="s">
        <v>35</v>
      </c>
      <c r="M368" s="13">
        <v>116.82</v>
      </c>
      <c r="O368" s="8">
        <v>0</v>
      </c>
      <c r="P368" s="12">
        <f t="shared" si="17"/>
        <v>3</v>
      </c>
      <c r="Q368" s="10" t="s">
        <v>28</v>
      </c>
      <c r="R368" s="8">
        <f t="shared" si="19"/>
        <v>5</v>
      </c>
      <c r="S368" s="10" t="str">
        <f t="shared" si="18"/>
        <v>Achieved</v>
      </c>
    </row>
    <row r="369" spans="1:19" x14ac:dyDescent="0.45">
      <c r="A369" s="9" t="s">
        <v>1182</v>
      </c>
      <c r="B369" s="8" t="s">
        <v>1187</v>
      </c>
      <c r="C369" s="10" t="s">
        <v>221</v>
      </c>
      <c r="D369" s="8" t="str" cm="1">
        <f t="array" ref="D369">_xlfn.IFS(
  OR(C369="AR", C369="VK", C369="MS", C369="PT", C369="MM", C369="PP"), "CENTRAL",
  OR(C369="SS", C369="GC", C369="SM", C369="AY", C369="AG"), "NORTH",
  OR(C369="DP", C369="PG", C369="KD", C369="DS", C369="SP"), "WEST-I",
  OR(C369="MP", C369="SK", C369="NA", C369="OD"), "WEST-II",
  OR(C369="ND", C369="AM", C369="JK"), "EAST",
  TRUE, "UNKNOWN"
)</f>
        <v>EAST</v>
      </c>
      <c r="E369" s="10" t="s">
        <v>1189</v>
      </c>
      <c r="F369" s="8" t="s">
        <v>1249</v>
      </c>
      <c r="G369" s="8" t="s">
        <v>1190</v>
      </c>
      <c r="H369" s="8" t="s">
        <v>1191</v>
      </c>
      <c r="I369" s="37">
        <v>45888</v>
      </c>
      <c r="J369" s="37">
        <v>45891</v>
      </c>
      <c r="K369" s="10" t="s">
        <v>34</v>
      </c>
      <c r="L369" s="10" t="s">
        <v>35</v>
      </c>
      <c r="M369" s="13">
        <v>21.56</v>
      </c>
      <c r="O369" s="8">
        <v>0</v>
      </c>
      <c r="P369" s="12">
        <f t="shared" si="17"/>
        <v>3</v>
      </c>
      <c r="Q369" s="10" t="s">
        <v>28</v>
      </c>
      <c r="R369" s="8">
        <f t="shared" si="19"/>
        <v>5</v>
      </c>
      <c r="S369" s="10" t="str">
        <f t="shared" si="18"/>
        <v>Achieved</v>
      </c>
    </row>
    <row r="370" spans="1:19" x14ac:dyDescent="0.45">
      <c r="A370" s="9" t="s">
        <v>1182</v>
      </c>
      <c r="B370" s="8" t="s">
        <v>1187</v>
      </c>
      <c r="C370" s="10" t="s">
        <v>221</v>
      </c>
      <c r="D370" s="8" t="str" cm="1">
        <f t="array" ref="D370">_xlfn.IFS(
  OR(C370="AR", C370="VK", C370="MS", C370="PT", C370="MM", C370="PP"), "CENTRAL",
  OR(C370="SS", C370="GC", C370="SM", C370="AY", C370="AG"), "NORTH",
  OR(C370="DP", C370="PG", C370="KD", C370="DS", C370="SP"), "WEST-I",
  OR(C370="MP", C370="SK", C370="NA", C370="OD"), "WEST-II",
  OR(C370="ND", C370="AM", C370="JK"), "EAST",
  TRUE, "UNKNOWN"
)</f>
        <v>EAST</v>
      </c>
      <c r="E370" s="10" t="s">
        <v>1189</v>
      </c>
      <c r="F370" s="8" t="s">
        <v>1055</v>
      </c>
      <c r="G370" s="8" t="s">
        <v>1190</v>
      </c>
      <c r="H370" s="8" t="s">
        <v>1191</v>
      </c>
      <c r="I370" s="37">
        <v>45888</v>
      </c>
      <c r="J370" s="37">
        <v>45891</v>
      </c>
      <c r="K370" s="10" t="s">
        <v>34</v>
      </c>
      <c r="L370" s="10" t="s">
        <v>35</v>
      </c>
      <c r="M370" s="13">
        <v>40.69</v>
      </c>
      <c r="O370" s="8">
        <v>0</v>
      </c>
      <c r="P370" s="12">
        <f t="shared" si="17"/>
        <v>3</v>
      </c>
      <c r="Q370" s="10" t="s">
        <v>28</v>
      </c>
      <c r="R370" s="8">
        <f t="shared" si="19"/>
        <v>5</v>
      </c>
      <c r="S370" s="10" t="str">
        <f t="shared" si="18"/>
        <v>Achieved</v>
      </c>
    </row>
    <row r="371" spans="1:19" x14ac:dyDescent="0.45">
      <c r="A371" s="9" t="s">
        <v>1182</v>
      </c>
      <c r="B371" s="8" t="s">
        <v>1187</v>
      </c>
      <c r="C371" s="10" t="s">
        <v>221</v>
      </c>
      <c r="D371" s="8" t="str" cm="1">
        <f t="array" ref="D371">_xlfn.IFS(
  OR(C371="AR", C371="VK", C371="MS", C371="PT", C371="MM", C371="PP"), "CENTRAL",
  OR(C371="SS", C371="GC", C371="SM", C371="AY", C371="AG"), "NORTH",
  OR(C371="DP", C371="PG", C371="KD", C371="DS", C371="SP"), "WEST-I",
  OR(C371="MP", C371="SK", C371="NA", C371="OD"), "WEST-II",
  OR(C371="ND", C371="AM", C371="JK"), "EAST",
  TRUE, "UNKNOWN"
)</f>
        <v>EAST</v>
      </c>
      <c r="E371" s="10" t="s">
        <v>1189</v>
      </c>
      <c r="F371" s="8" t="s">
        <v>1250</v>
      </c>
      <c r="G371" s="8" t="s">
        <v>1190</v>
      </c>
      <c r="H371" s="8" t="s">
        <v>1191</v>
      </c>
      <c r="I371" s="37">
        <v>45888</v>
      </c>
      <c r="J371" s="37">
        <v>45891</v>
      </c>
      <c r="K371" s="10" t="s">
        <v>34</v>
      </c>
      <c r="L371" s="10" t="s">
        <v>35</v>
      </c>
      <c r="M371" s="13">
        <v>29.25</v>
      </c>
      <c r="O371" s="8">
        <v>0</v>
      </c>
      <c r="P371" s="12">
        <f t="shared" si="17"/>
        <v>3</v>
      </c>
      <c r="Q371" s="10" t="s">
        <v>28</v>
      </c>
      <c r="R371" s="8">
        <f t="shared" si="19"/>
        <v>5</v>
      </c>
      <c r="S371" s="10" t="str">
        <f t="shared" si="18"/>
        <v>Achieved</v>
      </c>
    </row>
    <row r="372" spans="1:19" x14ac:dyDescent="0.45">
      <c r="A372" s="9" t="s">
        <v>1182</v>
      </c>
      <c r="B372" s="8" t="s">
        <v>1251</v>
      </c>
      <c r="C372" s="10" t="s">
        <v>136</v>
      </c>
      <c r="D372" s="8" t="str" cm="1">
        <f t="array" ref="D372">_xlfn.IFS(
  OR(C372="AR", C372="VK", C372="MS", C372="PT", C372="MM", C372="PP"), "CENTRAL",
  OR(C372="SS", C372="GC", C372="SM", C372="AY", C372="AG"), "NORTH",
  OR(C372="DP", C372="PG", C372="KD", C372="DS", C372="SP"), "WEST-I",
  OR(C372="MP", C372="SK", C372="NA", C372="OD"), "WEST-II",
  OR(C372="ND", C372="AM", C372="JK"), "EAST",
  TRUE, "UNKNOWN"
)</f>
        <v>WEST-II</v>
      </c>
      <c r="E372" s="10" t="s">
        <v>1252</v>
      </c>
      <c r="F372" s="8" t="s">
        <v>1253</v>
      </c>
      <c r="G372" s="8" t="s">
        <v>1219</v>
      </c>
      <c r="H372" s="8" t="s">
        <v>1254</v>
      </c>
      <c r="I372" s="37">
        <v>45908</v>
      </c>
      <c r="J372" s="37">
        <v>45908</v>
      </c>
      <c r="K372" s="10" t="s">
        <v>441</v>
      </c>
      <c r="L372" s="10" t="s">
        <v>27</v>
      </c>
      <c r="M372" s="13">
        <v>1308.81</v>
      </c>
      <c r="O372" s="8">
        <v>0</v>
      </c>
      <c r="P372" s="12">
        <f t="shared" si="17"/>
        <v>0</v>
      </c>
      <c r="Q372" s="10" t="s">
        <v>28</v>
      </c>
      <c r="R372" s="8">
        <f t="shared" si="19"/>
        <v>5</v>
      </c>
      <c r="S372" s="10" t="str">
        <f t="shared" si="18"/>
        <v>Achieved</v>
      </c>
    </row>
    <row r="373" spans="1:19" x14ac:dyDescent="0.45">
      <c r="A373" s="9" t="s">
        <v>1182</v>
      </c>
      <c r="B373" s="8" t="s">
        <v>1263</v>
      </c>
      <c r="C373" s="10" t="s">
        <v>65</v>
      </c>
      <c r="D373" s="8" t="str" cm="1">
        <f t="array" ref="D373">_xlfn.IFS(
  OR(C373="AR", C373="VK", C373="MS", C373="PT", C373="MM", C373="PP"), "CENTRAL",
  OR(C373="SS", C373="GC", C373="SM", C373="AY", C373="AG"), "NORTH",
  OR(C373="DP", C373="PG", C373="KD", C373="DS", C373="SP"), "WEST-I",
  OR(C373="MP", C373="SK", C373="NA", C373="OD"), "WEST-II",
  OR(C373="ND", C373="AM", C373="JK"), "EAST",
  TRUE, "UNKNOWN"
)</f>
        <v>CENTRAL</v>
      </c>
      <c r="E373" s="10" t="s">
        <v>1261</v>
      </c>
      <c r="F373" s="8" t="s">
        <v>67</v>
      </c>
      <c r="G373" s="8" t="s">
        <v>32</v>
      </c>
      <c r="H373" s="8" t="s">
        <v>1262</v>
      </c>
      <c r="I373" s="37">
        <v>45899</v>
      </c>
      <c r="J373" s="37">
        <v>45908</v>
      </c>
      <c r="K373" s="10" t="s">
        <v>81</v>
      </c>
      <c r="L373" s="10" t="s">
        <v>27</v>
      </c>
      <c r="M373" s="13">
        <v>760.7</v>
      </c>
      <c r="O373" s="8">
        <v>0</v>
      </c>
      <c r="P373" s="12">
        <f t="shared" si="17"/>
        <v>9</v>
      </c>
      <c r="Q373" s="10" t="s">
        <v>82</v>
      </c>
      <c r="R373" s="8">
        <f t="shared" si="19"/>
        <v>7</v>
      </c>
      <c r="S373" s="10" t="str">
        <f t="shared" si="18"/>
        <v>Not Achieved</v>
      </c>
    </row>
    <row r="374" spans="1:19" x14ac:dyDescent="0.45">
      <c r="A374" s="9" t="s">
        <v>1182</v>
      </c>
      <c r="B374" s="8" t="s">
        <v>1263</v>
      </c>
      <c r="C374" s="10" t="s">
        <v>1178</v>
      </c>
      <c r="D374" s="8" t="str" cm="1">
        <f t="array" ref="D374">_xlfn.IFS(
  OR(C374="AR", C374="VK", C374="MS", C374="PT", C374="MM", C374="PP"), "CENTRAL",
  OR(C374="SS", C374="GC", C374="SM", C374="AY", C374="AG"), "NORTH",
  OR(C374="DP", C374="PG", C374="KD", C374="DS", C374="SP"), "WEST-I",
  OR(C374="MP", C374="SK", C374="NA", C374="OD"), "WEST-II",
  OR(C374="ND", C374="AM", C374="JK"), "EAST",
  TRUE, "UNKNOWN"
)</f>
        <v>NORTH</v>
      </c>
      <c r="E374" s="10" t="s">
        <v>1261</v>
      </c>
      <c r="F374" s="8" t="s">
        <v>67</v>
      </c>
      <c r="G374" s="8" t="s">
        <v>32</v>
      </c>
      <c r="H374" s="8" t="s">
        <v>1262</v>
      </c>
      <c r="I374" s="37">
        <v>45899</v>
      </c>
      <c r="J374" s="37">
        <v>45909</v>
      </c>
      <c r="K374" s="10" t="s">
        <v>81</v>
      </c>
      <c r="L374" s="10" t="s">
        <v>27</v>
      </c>
      <c r="M374" s="13">
        <v>760.7</v>
      </c>
      <c r="O374" s="8">
        <v>0</v>
      </c>
      <c r="P374" s="12">
        <f t="shared" si="17"/>
        <v>10</v>
      </c>
      <c r="Q374" s="10" t="s">
        <v>82</v>
      </c>
      <c r="R374" s="8">
        <f t="shared" si="19"/>
        <v>7</v>
      </c>
      <c r="S374" s="10" t="str">
        <f t="shared" si="18"/>
        <v>Not Achieved</v>
      </c>
    </row>
    <row r="375" spans="1:19" x14ac:dyDescent="0.45">
      <c r="A375" s="9" t="s">
        <v>1182</v>
      </c>
      <c r="B375" s="8" t="s">
        <v>1264</v>
      </c>
      <c r="C375" s="10" t="s">
        <v>221</v>
      </c>
      <c r="D375" s="8" t="str" cm="1">
        <f t="array" ref="D375">_xlfn.IFS(
  OR(C375="AR", C375="VK", C375="MS", C375="PT", C375="MM", C375="PP"), "CENTRAL",
  OR(C375="SS", C375="GC", C375="SM", C375="AY", C375="AG"), "NORTH",
  OR(C375="DP", C375="PG", C375="KD", C375="DS", C375="SP"), "WEST-I",
  OR(C375="MP", C375="SK", C375="NA", C375="OD"), "WEST-II",
  OR(C375="ND", C375="AM", C375="JK"), "EAST",
  TRUE, "UNKNOWN"
)</f>
        <v>EAST</v>
      </c>
      <c r="E375" s="10" t="s">
        <v>1265</v>
      </c>
      <c r="F375" s="8" t="s">
        <v>102</v>
      </c>
      <c r="G375" s="8" t="s">
        <v>32</v>
      </c>
      <c r="H375" s="8" t="s">
        <v>1266</v>
      </c>
      <c r="I375" s="37">
        <v>45908</v>
      </c>
      <c r="J375" s="37">
        <v>45910</v>
      </c>
      <c r="K375" s="10" t="s">
        <v>34</v>
      </c>
      <c r="L375" s="10" t="s">
        <v>35</v>
      </c>
      <c r="M375" s="13">
        <v>485.41</v>
      </c>
      <c r="N375" s="37">
        <v>45910</v>
      </c>
      <c r="O375" s="8">
        <v>0</v>
      </c>
      <c r="P375" s="12">
        <f t="shared" si="17"/>
        <v>2</v>
      </c>
      <c r="Q375" s="10" t="s">
        <v>28</v>
      </c>
      <c r="R375" s="8">
        <f t="shared" si="19"/>
        <v>5</v>
      </c>
      <c r="S375" s="10" t="str">
        <f t="shared" si="18"/>
        <v>Achieved</v>
      </c>
    </row>
    <row r="376" spans="1:19" x14ac:dyDescent="0.45">
      <c r="A376" s="9" t="s">
        <v>1182</v>
      </c>
      <c r="B376" s="8" t="s">
        <v>1270</v>
      </c>
      <c r="C376" s="10" t="s">
        <v>241</v>
      </c>
      <c r="D376" s="8" t="str" cm="1">
        <f t="array" ref="D376">_xlfn.IFS(
  OR(C376="AR", C376="VK", C376="MS", C376="PT", C376="MM", C376="PP"), "CENTRAL",
  OR(C376="SS", C376="GC", C376="SM", C376="AY", C376="AG"), "NORTH",
  OR(C376="DP", C376="PG", C376="KD", C376="DS", C376="SP"), "WEST-I",
  OR(C376="MP", C376="SK", C376="NA", C376="OD"), "WEST-II",
  OR(C376="ND", C376="AM", C376="JK"), "EAST",
  TRUE, "UNKNOWN"
)</f>
        <v>CENTRAL</v>
      </c>
      <c r="E376" s="10" t="s">
        <v>1271</v>
      </c>
      <c r="F376" s="8" t="s">
        <v>67</v>
      </c>
      <c r="G376" s="8" t="s">
        <v>1272</v>
      </c>
      <c r="H376" s="8" t="s">
        <v>1273</v>
      </c>
      <c r="I376" s="37">
        <v>45905</v>
      </c>
      <c r="J376" s="37">
        <v>45910</v>
      </c>
      <c r="K376" s="10" t="s">
        <v>134</v>
      </c>
      <c r="L376" s="10" t="s">
        <v>47</v>
      </c>
      <c r="M376" s="13">
        <v>1772.73</v>
      </c>
      <c r="N376" s="37">
        <v>45910</v>
      </c>
      <c r="O376" s="8">
        <v>0</v>
      </c>
      <c r="P376" s="12">
        <f t="shared" si="17"/>
        <v>5</v>
      </c>
      <c r="Q376" s="10" t="s">
        <v>28</v>
      </c>
      <c r="R376" s="8">
        <f t="shared" si="19"/>
        <v>5</v>
      </c>
      <c r="S376" s="10" t="str">
        <f t="shared" si="18"/>
        <v>Achieved</v>
      </c>
    </row>
    <row r="377" spans="1:19" x14ac:dyDescent="0.45">
      <c r="A377" s="9" t="s">
        <v>1182</v>
      </c>
      <c r="B377" s="8" t="s">
        <v>1274</v>
      </c>
      <c r="C377" s="10" t="s">
        <v>61</v>
      </c>
      <c r="D377" s="8" t="str" cm="1">
        <f t="array" ref="D377">_xlfn.IFS(
  OR(C377="AR", C377="VK", C377="MS", C377="PT", C377="MM", C377="PP"), "CENTRAL",
  OR(C377="SS", C377="GC", C377="SM", C377="AY", C377="AG"), "NORTH",
  OR(C377="DP", C377="PG", C377="KD", C377="DS", C377="SP"), "WEST-I",
  OR(C377="MP", C377="SK", C377="NA", C377="OD"), "WEST-II",
  OR(C377="ND", C377="AM", C377="JK"), "EAST",
  TRUE, "UNKNOWN"
)</f>
        <v>NORTH</v>
      </c>
      <c r="E377" s="10" t="s">
        <v>1275</v>
      </c>
      <c r="F377" s="8" t="s">
        <v>1276</v>
      </c>
      <c r="G377" s="8" t="s">
        <v>455</v>
      </c>
      <c r="H377" s="8" t="s">
        <v>1277</v>
      </c>
      <c r="I377" s="37">
        <v>45889</v>
      </c>
      <c r="J377" s="37">
        <v>45911</v>
      </c>
      <c r="K377" s="10" t="s">
        <v>26</v>
      </c>
      <c r="L377" s="10" t="s">
        <v>27</v>
      </c>
      <c r="M377" s="13">
        <v>311.83</v>
      </c>
      <c r="O377" s="8">
        <v>0</v>
      </c>
      <c r="P377" s="12">
        <f t="shared" si="17"/>
        <v>22</v>
      </c>
      <c r="Q377" s="10" t="s">
        <v>28</v>
      </c>
      <c r="R377" s="8">
        <f t="shared" si="19"/>
        <v>5</v>
      </c>
      <c r="S377" s="10" t="str">
        <f t="shared" si="18"/>
        <v>Not Achieved</v>
      </c>
    </row>
    <row r="378" spans="1:19" x14ac:dyDescent="0.45">
      <c r="A378" s="9" t="s">
        <v>1182</v>
      </c>
      <c r="B378" s="8" t="s">
        <v>1274</v>
      </c>
      <c r="C378" s="10" t="s">
        <v>61</v>
      </c>
      <c r="D378" s="8" t="str" cm="1">
        <f t="array" ref="D378">_xlfn.IFS(
  OR(C378="AR", C378="VK", C378="MS", C378="PT", C378="MM", C378="PP"), "CENTRAL",
  OR(C378="SS", C378="GC", C378="SM", C378="AY", C378="AG"), "NORTH",
  OR(C378="DP", C378="PG", C378="KD", C378="DS", C378="SP"), "WEST-I",
  OR(C378="MP", C378="SK", C378="NA", C378="OD"), "WEST-II",
  OR(C378="ND", C378="AM", C378="JK"), "EAST",
  TRUE, "UNKNOWN"
)</f>
        <v>NORTH</v>
      </c>
      <c r="E378" s="10" t="s">
        <v>1275</v>
      </c>
      <c r="F378" s="8" t="s">
        <v>1278</v>
      </c>
      <c r="G378" s="8" t="s">
        <v>455</v>
      </c>
      <c r="H378" s="8" t="s">
        <v>1277</v>
      </c>
      <c r="I378" s="37">
        <v>45889</v>
      </c>
      <c r="J378" s="37">
        <v>45911</v>
      </c>
      <c r="K378" s="10" t="s">
        <v>26</v>
      </c>
      <c r="L378" s="10" t="s">
        <v>27</v>
      </c>
      <c r="M378" s="13">
        <v>112.48</v>
      </c>
      <c r="O378" s="8">
        <v>0</v>
      </c>
      <c r="P378" s="12">
        <f t="shared" si="17"/>
        <v>22</v>
      </c>
      <c r="Q378" s="10" t="s">
        <v>28</v>
      </c>
      <c r="R378" s="8">
        <f t="shared" si="19"/>
        <v>5</v>
      </c>
      <c r="S378" s="10" t="str">
        <f t="shared" si="18"/>
        <v>Not Achieved</v>
      </c>
    </row>
    <row r="379" spans="1:19" x14ac:dyDescent="0.45">
      <c r="A379" s="9" t="s">
        <v>1182</v>
      </c>
      <c r="B379" s="8" t="s">
        <v>1279</v>
      </c>
      <c r="C379" s="10" t="s">
        <v>241</v>
      </c>
      <c r="D379" s="8" t="str" cm="1">
        <f t="array" ref="D379">_xlfn.IFS(
  OR(C379="AR", C379="VK", C379="MS", C379="PT", C379="MM", C379="PP"), "CENTRAL",
  OR(C379="SS", C379="GC", C379="SM", C379="AY", C379="AG"), "NORTH",
  OR(C379="DP", C379="PG", C379="KD", C379="DS", C379="SP"), "WEST-I",
  OR(C379="MP", C379="SK", C379="NA", C379="OD"), "WEST-II",
  OR(C379="ND", C379="AM", C379="JK"), "EAST",
  TRUE, "UNKNOWN"
)</f>
        <v>CENTRAL</v>
      </c>
      <c r="E379" s="10" t="s">
        <v>1280</v>
      </c>
      <c r="F379" s="8" t="s">
        <v>124</v>
      </c>
      <c r="G379" s="8" t="s">
        <v>1281</v>
      </c>
      <c r="H379" s="8" t="s">
        <v>1282</v>
      </c>
      <c r="I379" s="37">
        <v>45908</v>
      </c>
      <c r="J379" s="37">
        <v>45911</v>
      </c>
      <c r="K379" s="10" t="s">
        <v>186</v>
      </c>
      <c r="L379" s="10" t="s">
        <v>47</v>
      </c>
      <c r="M379" s="13">
        <v>476.06</v>
      </c>
      <c r="N379" s="37">
        <v>45911</v>
      </c>
      <c r="O379" s="8">
        <v>0</v>
      </c>
      <c r="P379" s="12">
        <f t="shared" si="17"/>
        <v>3</v>
      </c>
      <c r="Q379" s="10" t="s">
        <v>82</v>
      </c>
      <c r="R379" s="8">
        <f t="shared" si="19"/>
        <v>7</v>
      </c>
      <c r="S379" s="10" t="str">
        <f t="shared" si="18"/>
        <v>Achieved</v>
      </c>
    </row>
    <row r="380" spans="1:19" x14ac:dyDescent="0.45">
      <c r="A380" s="9" t="s">
        <v>1182</v>
      </c>
      <c r="B380" s="8" t="s">
        <v>1283</v>
      </c>
      <c r="C380" s="10" t="s">
        <v>108</v>
      </c>
      <c r="D380" s="8" t="str" cm="1">
        <f t="array" ref="D380">_xlfn.IFS(
  OR(C380="AR", C380="VK", C380="MS", C380="PT", C380="MM", C380="PP"), "CENTRAL",
  OR(C380="SS", C380="GC", C380="SM", C380="AY", C380="AG"), "NORTH",
  OR(C380="DP", C380="PG", C380="KD", C380="DS", C380="SP"), "WEST-I",
  OR(C380="MP", C380="SK", C380="NA", C380="OD"), "WEST-II",
  OR(C380="ND", C380="AM", C380="JK"), "EAST",
  TRUE, "UNKNOWN"
)</f>
        <v>EAST</v>
      </c>
      <c r="E380" s="10" t="s">
        <v>1284</v>
      </c>
      <c r="F380" s="8" t="s">
        <v>1285</v>
      </c>
      <c r="G380" s="8" t="s">
        <v>32</v>
      </c>
      <c r="H380" s="8" t="s">
        <v>1286</v>
      </c>
      <c r="I380" s="37">
        <v>45908</v>
      </c>
      <c r="J380" s="37">
        <v>45909</v>
      </c>
      <c r="K380" s="10" t="s">
        <v>70</v>
      </c>
      <c r="L380" s="10" t="s">
        <v>35</v>
      </c>
      <c r="M380" s="13">
        <v>371.06</v>
      </c>
      <c r="N380" s="37">
        <v>45911</v>
      </c>
      <c r="O380" s="8">
        <v>0</v>
      </c>
      <c r="P380" s="12">
        <f t="shared" si="17"/>
        <v>1</v>
      </c>
      <c r="Q380" s="10" t="s">
        <v>28</v>
      </c>
      <c r="R380" s="8">
        <f t="shared" si="19"/>
        <v>5</v>
      </c>
      <c r="S380" s="10" t="str">
        <f t="shared" si="18"/>
        <v>Achieved</v>
      </c>
    </row>
    <row r="381" spans="1:19" x14ac:dyDescent="0.45">
      <c r="A381" s="9" t="s">
        <v>1182</v>
      </c>
      <c r="B381" s="8" t="s">
        <v>1283</v>
      </c>
      <c r="C381" s="10" t="s">
        <v>108</v>
      </c>
      <c r="D381" s="8" t="str" cm="1">
        <f t="array" ref="D381">_xlfn.IFS(
  OR(C381="AR", C381="VK", C381="MS", C381="PT", C381="MM", C381="PP"), "CENTRAL",
  OR(C381="SS", C381="GC", C381="SM", C381="AY", C381="AG"), "NORTH",
  OR(C381="DP", C381="PG", C381="KD", C381="DS", C381="SP"), "WEST-I",
  OR(C381="MP", C381="SK", C381="NA", C381="OD"), "WEST-II",
  OR(C381="ND", C381="AM", C381="JK"), "EAST",
  TRUE, "UNKNOWN"
)</f>
        <v>EAST</v>
      </c>
      <c r="E381" s="10" t="s">
        <v>1284</v>
      </c>
      <c r="F381" s="8" t="s">
        <v>1287</v>
      </c>
      <c r="G381" s="8" t="s">
        <v>32</v>
      </c>
      <c r="H381" s="8" t="s">
        <v>1286</v>
      </c>
      <c r="I381" s="37">
        <v>45908</v>
      </c>
      <c r="J381" s="37">
        <v>45909</v>
      </c>
      <c r="K381" s="10" t="s">
        <v>70</v>
      </c>
      <c r="L381" s="10" t="s">
        <v>35</v>
      </c>
      <c r="M381" s="13">
        <v>22.06</v>
      </c>
      <c r="N381" s="37">
        <v>45911</v>
      </c>
      <c r="O381" s="8">
        <v>0</v>
      </c>
      <c r="P381" s="12">
        <f t="shared" si="17"/>
        <v>1</v>
      </c>
      <c r="Q381" s="10" t="s">
        <v>28</v>
      </c>
      <c r="R381" s="8">
        <f t="shared" si="19"/>
        <v>5</v>
      </c>
      <c r="S381" s="10" t="str">
        <f t="shared" si="18"/>
        <v>Achieved</v>
      </c>
    </row>
    <row r="382" spans="1:19" x14ac:dyDescent="0.45">
      <c r="A382" s="9" t="s">
        <v>1182</v>
      </c>
      <c r="B382" s="8" t="s">
        <v>1288</v>
      </c>
      <c r="C382" s="10" t="s">
        <v>156</v>
      </c>
      <c r="D382" s="8" t="str" cm="1">
        <f t="array" ref="D382">_xlfn.IFS(
  OR(C382="AR", C382="VK", C382="MS", C382="PT", C382="MM", C382="PP"), "CENTRAL",
  OR(C382="SS", C382="GC", C382="SM", C382="AY", C382="AG"), "NORTH",
  OR(C382="DP", C382="PG", C382="KD", C382="DS", C382="SP"), "WEST-I",
  OR(C382="MP", C382="SK", C382="NA", C382="OD"), "WEST-II",
  OR(C382="ND", C382="AM", C382="JK"), "EAST",
  TRUE, "UNKNOWN"
)</f>
        <v>CENTRAL</v>
      </c>
      <c r="E382" s="10" t="s">
        <v>1289</v>
      </c>
      <c r="F382" s="8" t="s">
        <v>67</v>
      </c>
      <c r="G382" s="8" t="s">
        <v>85</v>
      </c>
      <c r="H382" s="8" t="s">
        <v>1290</v>
      </c>
      <c r="I382" s="37">
        <v>45899</v>
      </c>
      <c r="J382" s="37">
        <v>45911</v>
      </c>
      <c r="K382" s="10" t="s">
        <v>87</v>
      </c>
      <c r="L382" s="10" t="s">
        <v>47</v>
      </c>
      <c r="M382" s="13">
        <v>2725.5</v>
      </c>
      <c r="O382" s="8">
        <v>0</v>
      </c>
      <c r="P382" s="12">
        <f t="shared" si="17"/>
        <v>12</v>
      </c>
      <c r="Q382" s="10" t="s">
        <v>59</v>
      </c>
      <c r="R382" s="8">
        <f t="shared" si="19"/>
        <v>10</v>
      </c>
      <c r="S382" s="10" t="str">
        <f t="shared" si="18"/>
        <v>Not Achieved</v>
      </c>
    </row>
    <row r="383" spans="1:19" x14ac:dyDescent="0.45">
      <c r="A383" s="9" t="s">
        <v>1182</v>
      </c>
      <c r="B383" s="8" t="s">
        <v>1291</v>
      </c>
      <c r="C383" s="10" t="s">
        <v>65</v>
      </c>
      <c r="D383" s="8" t="str" cm="1">
        <f t="array" ref="D383">_xlfn.IFS(
  OR(C383="AR", C383="VK", C383="MS", C383="PT", C383="MM", C383="PP"), "CENTRAL",
  OR(C383="SS", C383="GC", C383="SM", C383="AY", C383="AG"), "NORTH",
  OR(C383="DP", C383="PG", C383="KD", C383="DS", C383="SP"), "WEST-I",
  OR(C383="MP", C383="SK", C383="NA", C383="OD"), "WEST-II",
  OR(C383="ND", C383="AM", C383="JK"), "EAST",
  TRUE, "UNKNOWN"
)</f>
        <v>CENTRAL</v>
      </c>
      <c r="E383" s="10" t="s">
        <v>1292</v>
      </c>
      <c r="F383" s="8" t="s">
        <v>124</v>
      </c>
      <c r="G383" s="8" t="s">
        <v>434</v>
      </c>
      <c r="H383" s="8" t="s">
        <v>422</v>
      </c>
      <c r="I383" s="37">
        <v>45902</v>
      </c>
      <c r="J383" s="37">
        <v>45912</v>
      </c>
      <c r="K383" s="10" t="s">
        <v>46</v>
      </c>
      <c r="L383" s="10" t="s">
        <v>47</v>
      </c>
      <c r="M383" s="13">
        <v>1128.9100000000001</v>
      </c>
      <c r="N383" s="37">
        <v>45911</v>
      </c>
      <c r="O383" s="8">
        <v>0</v>
      </c>
      <c r="P383" s="12">
        <f t="shared" si="17"/>
        <v>10</v>
      </c>
      <c r="Q383" s="10" t="s">
        <v>28</v>
      </c>
      <c r="R383" s="8">
        <f t="shared" si="19"/>
        <v>5</v>
      </c>
      <c r="S383" s="10" t="str">
        <f t="shared" si="18"/>
        <v>Not Achieved</v>
      </c>
    </row>
    <row r="384" spans="1:19" x14ac:dyDescent="0.45">
      <c r="A384" s="9" t="s">
        <v>1182</v>
      </c>
      <c r="B384" s="8" t="s">
        <v>1293</v>
      </c>
      <c r="C384" s="10" t="s">
        <v>1255</v>
      </c>
      <c r="D384" s="8" t="str" cm="1">
        <f t="array" ref="D384">_xlfn.IFS(
  OR(C384="AR", C384="VK", C384="MS", C384="PT", C384="MM", C384="PP"), "CENTRAL",
  OR(C384="SS", C384="GC", C384="SM", C384="AY", C384="AG"), "NORTH",
  OR(C384="DP", C384="PG", C384="KD", C384="DS", C384="SP"), "WEST-I",
  OR(C384="MP", C384="SK", C384="NA", C384="OD"), "WEST-II",
  OR(C384="ND", C384="AM", C384="JK"), "EAST",
  TRUE, "UNKNOWN"
)</f>
        <v>WEST-I</v>
      </c>
      <c r="E384" s="10" t="s">
        <v>1294</v>
      </c>
      <c r="F384" s="8" t="s">
        <v>1295</v>
      </c>
      <c r="G384" s="8" t="s">
        <v>1296</v>
      </c>
      <c r="H384" s="8" t="s">
        <v>1297</v>
      </c>
      <c r="I384" s="37">
        <v>45908</v>
      </c>
      <c r="J384" s="37">
        <v>45909</v>
      </c>
      <c r="K384" s="10" t="s">
        <v>87</v>
      </c>
      <c r="L384" s="10" t="s">
        <v>47</v>
      </c>
      <c r="M384" s="13">
        <v>562</v>
      </c>
      <c r="N384" s="37">
        <v>45912</v>
      </c>
      <c r="O384" s="8">
        <v>0</v>
      </c>
      <c r="P384" s="12">
        <f t="shared" si="17"/>
        <v>1</v>
      </c>
      <c r="Q384" s="10" t="s">
        <v>82</v>
      </c>
      <c r="R384" s="8">
        <f t="shared" si="19"/>
        <v>7</v>
      </c>
      <c r="S384" s="10" t="str">
        <f t="shared" si="18"/>
        <v>Achieved</v>
      </c>
    </row>
    <row r="385" spans="1:19" x14ac:dyDescent="0.45">
      <c r="A385" s="9" t="s">
        <v>1182</v>
      </c>
      <c r="B385" s="8" t="s">
        <v>1299</v>
      </c>
      <c r="C385" s="10" t="s">
        <v>61</v>
      </c>
      <c r="D385" s="8" t="str" cm="1">
        <f t="array" ref="D385">_xlfn.IFS(
  OR(C385="AR", C385="VK", C385="MS", C385="PT", C385="MM", C385="PP"), "CENTRAL",
  OR(C385="SS", C385="GC", C385="SM", C385="AY", C385="AG"), "NORTH",
  OR(C385="DP", C385="PG", C385="KD", C385="DS", C385="SP"), "WEST-I",
  OR(C385="MP", C385="SK", C385="NA", C385="OD"), "WEST-II",
  OR(C385="ND", C385="AM", C385="JK"), "EAST",
  TRUE, "UNKNOWN"
)</f>
        <v>NORTH</v>
      </c>
      <c r="E385" s="10" t="s">
        <v>1300</v>
      </c>
      <c r="F385" s="8" t="s">
        <v>38</v>
      </c>
      <c r="G385" s="8" t="s">
        <v>32</v>
      </c>
      <c r="H385" s="8" t="s">
        <v>1301</v>
      </c>
      <c r="I385" s="37">
        <v>45907</v>
      </c>
      <c r="J385" s="37">
        <v>45911</v>
      </c>
      <c r="K385" s="10" t="s">
        <v>41</v>
      </c>
      <c r="L385" s="10" t="s">
        <v>27</v>
      </c>
      <c r="M385" s="13">
        <v>540.03</v>
      </c>
      <c r="O385" s="8">
        <v>0</v>
      </c>
      <c r="P385" s="12">
        <f t="shared" si="17"/>
        <v>4</v>
      </c>
      <c r="Q385" s="10" t="s">
        <v>28</v>
      </c>
      <c r="R385" s="8">
        <f t="shared" si="19"/>
        <v>5</v>
      </c>
      <c r="S385" s="10" t="str">
        <f t="shared" si="18"/>
        <v>Achieved</v>
      </c>
    </row>
    <row r="386" spans="1:19" x14ac:dyDescent="0.45">
      <c r="A386" s="9" t="s">
        <v>1182</v>
      </c>
      <c r="B386" s="8" t="s">
        <v>1302</v>
      </c>
      <c r="C386" s="10" t="s">
        <v>382</v>
      </c>
      <c r="D386" s="8" t="str" cm="1">
        <f t="array" ref="D386">_xlfn.IFS(
  OR(C386="AR", C386="VK", C386="MS", C386="PT", C386="MM", C386="PP"), "CENTRAL",
  OR(C386="SS", C386="GC", C386="SM", C386="AY", C386="AG"), "NORTH",
  OR(C386="DP", C386="PG", C386="KD", C386="DS", C386="SP"), "WEST-I",
  OR(C386="MP", C386="SK", C386="NA", C386="OD"), "WEST-II",
  OR(C386="ND", C386="AM", C386="JK"), "EAST",
  TRUE, "UNKNOWN"
)</f>
        <v>NORTH</v>
      </c>
      <c r="E386" s="10" t="s">
        <v>159</v>
      </c>
      <c r="F386" s="8" t="s">
        <v>67</v>
      </c>
      <c r="G386" s="8" t="s">
        <v>1303</v>
      </c>
      <c r="H386" s="8" t="s">
        <v>1304</v>
      </c>
      <c r="I386" s="37">
        <v>45908</v>
      </c>
      <c r="J386" s="37">
        <v>45915</v>
      </c>
      <c r="K386" s="10" t="s">
        <v>56</v>
      </c>
      <c r="L386" s="10" t="s">
        <v>47</v>
      </c>
      <c r="M386" s="13">
        <v>415.08</v>
      </c>
      <c r="O386" s="8">
        <v>0</v>
      </c>
      <c r="P386" s="12">
        <f t="shared" si="17"/>
        <v>7</v>
      </c>
      <c r="Q386" s="10" t="s">
        <v>57</v>
      </c>
      <c r="R386" s="8">
        <f t="shared" si="19"/>
        <v>3</v>
      </c>
      <c r="S386" s="10" t="str">
        <f t="shared" si="18"/>
        <v>Not Achieved</v>
      </c>
    </row>
    <row r="387" spans="1:19" s="1" customFormat="1" ht="14.25" x14ac:dyDescent="0.45">
      <c r="A387" s="9" t="s">
        <v>1182</v>
      </c>
      <c r="B387" s="8" t="s">
        <v>1305</v>
      </c>
      <c r="C387" s="8" t="s">
        <v>30</v>
      </c>
      <c r="D387" s="8" t="str" cm="1">
        <f t="array" ref="D387">_xlfn.IFS(
  OR(C387="AR", C387="VK", C387="MS", C387="PT", C387="MM", C387="PP"), "CENTRAL",
  OR(C387="SS", C387="GC", C387="SM", C387="AY", C387="AG"), "NORTH",
  OR(C387="DP", C387="PG", C387="KD", C387="DS", C387="SP"), "WEST-I",
  OR(C387="MP", C387="SK", C387="NA", C387="OD"), "WEST-II",
  OR(C387="ND", C387="AM", C387="JK"), "EAST",
  TRUE, "UNKNOWN"
)</f>
        <v>CENTRAL</v>
      </c>
      <c r="E387" s="10" t="s">
        <v>1268</v>
      </c>
      <c r="F387" s="10" t="s">
        <v>208</v>
      </c>
      <c r="G387" s="8" t="s">
        <v>32</v>
      </c>
      <c r="H387" s="10" t="s">
        <v>1269</v>
      </c>
      <c r="I387" s="37">
        <v>45909</v>
      </c>
      <c r="J387" s="37">
        <v>45915</v>
      </c>
      <c r="K387" s="10" t="s">
        <v>175</v>
      </c>
      <c r="L387" s="10" t="s">
        <v>47</v>
      </c>
      <c r="M387" s="13">
        <v>41.53</v>
      </c>
      <c r="N387" s="37">
        <v>45915</v>
      </c>
      <c r="O387" s="12">
        <v>1</v>
      </c>
      <c r="P387" s="12">
        <f t="shared" si="17"/>
        <v>6</v>
      </c>
      <c r="Q387" s="10" t="s">
        <v>28</v>
      </c>
      <c r="R387" s="12">
        <f t="shared" si="19"/>
        <v>5</v>
      </c>
      <c r="S387" s="10" t="str">
        <f t="shared" si="18"/>
        <v>Not Achieved</v>
      </c>
    </row>
    <row r="388" spans="1:19" x14ac:dyDescent="0.45">
      <c r="A388" s="9" t="s">
        <v>1182</v>
      </c>
      <c r="B388" s="8" t="s">
        <v>1243</v>
      </c>
      <c r="C388" s="10" t="s">
        <v>61</v>
      </c>
      <c r="D388" s="8" t="str" cm="1">
        <f t="array" ref="D388">_xlfn.IFS(
  OR(C388="AR", C388="VK", C388="MS", C388="PT", C388="MM", C388="PP"), "CENTRAL",
  OR(C388="SS", C388="GC", C388="SM", C388="AY", C388="AG"), "NORTH",
  OR(C388="DP", C388="PG", C388="KD", C388="DS", C388="SP"), "WEST-I",
  OR(C388="MP", C388="SK", C388="NA", C388="OD"), "WEST-II",
  OR(C388="ND", C388="AM", C388="JK"), "EAST",
  TRUE, "UNKNOWN"
)</f>
        <v>NORTH</v>
      </c>
      <c r="E388" s="10" t="s">
        <v>1306</v>
      </c>
      <c r="F388" s="8" t="s">
        <v>1307</v>
      </c>
      <c r="G388" s="8" t="s">
        <v>32</v>
      </c>
      <c r="H388" s="8" t="s">
        <v>1308</v>
      </c>
      <c r="I388" s="37">
        <v>45905</v>
      </c>
      <c r="J388" s="37">
        <v>45915</v>
      </c>
      <c r="K388" s="10" t="s">
        <v>35</v>
      </c>
      <c r="L388" s="10" t="s">
        <v>27</v>
      </c>
      <c r="M388" s="13">
        <v>410.4</v>
      </c>
      <c r="O388" s="8">
        <v>0</v>
      </c>
      <c r="P388" s="12">
        <f t="shared" si="17"/>
        <v>10</v>
      </c>
      <c r="Q388" s="10" t="s">
        <v>28</v>
      </c>
      <c r="R388" s="12">
        <f t="shared" si="19"/>
        <v>5</v>
      </c>
      <c r="S388" s="10" t="str">
        <f t="shared" si="18"/>
        <v>Not Achieved</v>
      </c>
    </row>
    <row r="389" spans="1:19" x14ac:dyDescent="0.45">
      <c r="A389" s="9" t="s">
        <v>1182</v>
      </c>
      <c r="B389" s="8" t="s">
        <v>1243</v>
      </c>
      <c r="C389" s="10" t="s">
        <v>61</v>
      </c>
      <c r="D389" s="8" t="str" cm="1">
        <f t="array" ref="D389">_xlfn.IFS(
  OR(C389="AR", C389="VK", C389="MS", C389="PT", C389="MM", C389="PP"), "CENTRAL",
  OR(C389="SS", C389="GC", C389="SM", C389="AY", C389="AG"), "NORTH",
  OR(C389="DP", C389="PG", C389="KD", C389="DS", C389="SP"), "WEST-I",
  OR(C389="MP", C389="SK", C389="NA", C389="OD"), "WEST-II",
  OR(C389="ND", C389="AM", C389="JK"), "EAST",
  TRUE, "UNKNOWN"
)</f>
        <v>NORTH</v>
      </c>
      <c r="E389" s="10" t="s">
        <v>1306</v>
      </c>
      <c r="F389" s="8" t="s">
        <v>1309</v>
      </c>
      <c r="G389" s="8" t="s">
        <v>32</v>
      </c>
      <c r="H389" s="8" t="s">
        <v>1308</v>
      </c>
      <c r="I389" s="37">
        <v>45905</v>
      </c>
      <c r="J389" s="37">
        <v>45915</v>
      </c>
      <c r="K389" s="10" t="s">
        <v>112</v>
      </c>
      <c r="L389" s="10" t="s">
        <v>27</v>
      </c>
      <c r="M389" s="13">
        <v>410.4</v>
      </c>
      <c r="N389" s="37">
        <v>45915</v>
      </c>
      <c r="O389" s="8">
        <v>0</v>
      </c>
      <c r="P389" s="12">
        <f t="shared" si="17"/>
        <v>10</v>
      </c>
      <c r="Q389" s="10" t="s">
        <v>28</v>
      </c>
      <c r="R389" s="12">
        <f t="shared" si="19"/>
        <v>5</v>
      </c>
      <c r="S389" s="10" t="str">
        <f t="shared" si="18"/>
        <v>Not Achieved</v>
      </c>
    </row>
    <row r="390" spans="1:19" s="6" customFormat="1" x14ac:dyDescent="0.4">
      <c r="A390" s="9" t="s">
        <v>1182</v>
      </c>
      <c r="B390" s="6" t="s">
        <v>1310</v>
      </c>
      <c r="C390" s="27" t="s">
        <v>108</v>
      </c>
      <c r="D390" s="8" t="str" cm="1">
        <f t="array" ref="D390">_xlfn.IFS(
  OR(C390="AR", C390="VK", C390="MS", C390="PT", C390="MM", C390="PP"), "CENTRAL",
  OR(C390="SS", C390="GC", C390="SM", C390="AY", C390="AG"), "NORTH",
  OR(C390="DP", C390="PG", C390="KD", C390="DS", C390="SP"), "WEST-I",
  OR(C390="MP", C390="SK", C390="NA", C390="OD"), "WEST-II",
  OR(C390="ND", C390="AM", C390="JK"), "EAST",
  TRUE, "UNKNOWN"
)</f>
        <v>EAST</v>
      </c>
      <c r="E390" s="27" t="s">
        <v>1311</v>
      </c>
      <c r="F390" s="6" t="s">
        <v>23</v>
      </c>
      <c r="G390" s="8" t="s">
        <v>32</v>
      </c>
      <c r="H390" s="6" t="s">
        <v>1312</v>
      </c>
      <c r="I390" s="39">
        <v>45915</v>
      </c>
      <c r="J390" s="39">
        <v>45916</v>
      </c>
      <c r="K390" s="6" t="s">
        <v>70</v>
      </c>
      <c r="L390" s="6" t="s">
        <v>35</v>
      </c>
      <c r="M390" s="23">
        <v>131.13</v>
      </c>
      <c r="N390" s="39">
        <v>45916</v>
      </c>
      <c r="O390" s="26">
        <v>0</v>
      </c>
      <c r="P390" s="12">
        <f t="shared" ref="P390:P453" si="20">SUM(J390-I390)</f>
        <v>1</v>
      </c>
      <c r="Q390" s="10" t="s">
        <v>28</v>
      </c>
      <c r="R390" s="12">
        <f t="shared" si="19"/>
        <v>5</v>
      </c>
      <c r="S390" s="10" t="str">
        <f t="shared" ref="S390:S453" si="21">IF(R390&gt;=P390, "Achieved", "Not Achieved")</f>
        <v>Achieved</v>
      </c>
    </row>
    <row r="391" spans="1:19" x14ac:dyDescent="0.45">
      <c r="A391" s="9" t="s">
        <v>1182</v>
      </c>
      <c r="B391" s="8" t="s">
        <v>1313</v>
      </c>
      <c r="C391" s="10" t="s">
        <v>99</v>
      </c>
      <c r="D391" s="8" t="str" cm="1">
        <f t="array" ref="D391">_xlfn.IFS(
  OR(C391="AR", C391="VK", C391="MS", C391="PT", C391="MM", C391="PP"), "CENTRAL",
  OR(C391="SS", C391="GC", C391="SM", C391="AY", C391="AG"), "NORTH",
  OR(C391="DP", C391="PG", C391="KD", C391="DS", C391="SP"), "WEST-I",
  OR(C391="MP", C391="SK", C391="NA", C391="OD"), "WEST-II",
  OR(C391="ND", C391="AM", C391="JK"), "EAST",
  TRUE, "UNKNOWN"
)</f>
        <v>EAST</v>
      </c>
      <c r="E391" s="10" t="s">
        <v>1184</v>
      </c>
      <c r="F391" s="8" t="s">
        <v>208</v>
      </c>
      <c r="G391" s="8" t="s">
        <v>32</v>
      </c>
      <c r="H391" s="8" t="s">
        <v>1314</v>
      </c>
      <c r="I391" s="37">
        <v>45915</v>
      </c>
      <c r="J391" s="37">
        <v>45916</v>
      </c>
      <c r="K391" s="10" t="s">
        <v>112</v>
      </c>
      <c r="L391" s="10" t="s">
        <v>35</v>
      </c>
      <c r="M391" s="13">
        <v>134.19</v>
      </c>
      <c r="O391" s="8">
        <v>0</v>
      </c>
      <c r="P391" s="12">
        <f t="shared" si="20"/>
        <v>1</v>
      </c>
      <c r="Q391" s="10" t="s">
        <v>57</v>
      </c>
      <c r="R391" s="12">
        <f t="shared" ref="R391:R454" si="22">IF(Q391="A", 3, IF(Q391="B", 5, IF(Q391="C", 7, IF(Q391="D", 10, ""))))</f>
        <v>3</v>
      </c>
      <c r="S391" s="10" t="str">
        <f t="shared" si="21"/>
        <v>Achieved</v>
      </c>
    </row>
    <row r="392" spans="1:19" s="6" customFormat="1" x14ac:dyDescent="0.4">
      <c r="A392" s="9" t="s">
        <v>1182</v>
      </c>
      <c r="B392" s="6" t="s">
        <v>1315</v>
      </c>
      <c r="C392" s="27" t="s">
        <v>61</v>
      </c>
      <c r="D392" s="8" t="str" cm="1">
        <f t="array" ref="D392">_xlfn.IFS(
  OR(C392="AR", C392="VK", C392="MS", C392="PT", C392="MM", C392="PP"), "CENTRAL",
  OR(C392="SS", C392="GC", C392="SM", C392="AY", C392="AG"), "NORTH",
  OR(C392="DP", C392="PG", C392="KD", C392="DS", C392="SP"), "WEST-I",
  OR(C392="MP", C392="SK", C392="NA", C392="OD"), "WEST-II",
  OR(C392="ND", C392="AM", C392="JK"), "EAST",
  TRUE, "UNKNOWN"
)</f>
        <v>NORTH</v>
      </c>
      <c r="E392" s="27" t="s">
        <v>1160</v>
      </c>
      <c r="F392" s="6" t="s">
        <v>1159</v>
      </c>
      <c r="G392" s="8" t="s">
        <v>32</v>
      </c>
      <c r="H392" s="6" t="s">
        <v>1161</v>
      </c>
      <c r="I392" s="39">
        <v>45894</v>
      </c>
      <c r="J392" s="37">
        <v>45917</v>
      </c>
      <c r="K392" s="6" t="s">
        <v>81</v>
      </c>
      <c r="L392" s="10" t="s">
        <v>27</v>
      </c>
      <c r="M392" s="13">
        <v>1153.8800000000001</v>
      </c>
      <c r="N392" s="37">
        <v>45917</v>
      </c>
      <c r="O392" s="8">
        <v>0</v>
      </c>
      <c r="P392" s="12">
        <f t="shared" si="20"/>
        <v>23</v>
      </c>
      <c r="Q392" s="6" t="s">
        <v>82</v>
      </c>
      <c r="R392" s="8">
        <f t="shared" si="22"/>
        <v>7</v>
      </c>
      <c r="S392" s="10" t="str">
        <f t="shared" si="21"/>
        <v>Not Achieved</v>
      </c>
    </row>
    <row r="393" spans="1:19" s="6" customFormat="1" x14ac:dyDescent="0.4">
      <c r="A393" s="9" t="s">
        <v>1182</v>
      </c>
      <c r="B393" s="6" t="s">
        <v>1315</v>
      </c>
      <c r="C393" s="27" t="s">
        <v>61</v>
      </c>
      <c r="D393" s="8" t="str" cm="1">
        <f t="array" ref="D393">_xlfn.IFS(
  OR(C393="AR", C393="VK", C393="MS", C393="PT", C393="MM", C393="PP"), "CENTRAL",
  OR(C393="SS", C393="GC", C393="SM", C393="AY", C393="AG"), "NORTH",
  OR(C393="DP", C393="PG", C393="KD", C393="DS", C393="SP"), "WEST-I",
  OR(C393="MP", C393="SK", C393="NA", C393="OD"), "WEST-II",
  OR(C393="ND", C393="AM", C393="JK"), "EAST",
  TRUE, "UNKNOWN"
)</f>
        <v>NORTH</v>
      </c>
      <c r="E393" s="27" t="s">
        <v>1160</v>
      </c>
      <c r="F393" s="6" t="s">
        <v>1298</v>
      </c>
      <c r="G393" s="8" t="s">
        <v>32</v>
      </c>
      <c r="H393" s="6" t="s">
        <v>1161</v>
      </c>
      <c r="I393" s="39">
        <v>45894</v>
      </c>
      <c r="J393" s="37">
        <v>45917</v>
      </c>
      <c r="K393" s="6" t="s">
        <v>81</v>
      </c>
      <c r="L393" s="10" t="s">
        <v>27</v>
      </c>
      <c r="M393" s="13">
        <v>66.349999999999994</v>
      </c>
      <c r="N393" s="37">
        <v>45917</v>
      </c>
      <c r="O393" s="8">
        <v>0</v>
      </c>
      <c r="P393" s="12">
        <f t="shared" si="20"/>
        <v>23</v>
      </c>
      <c r="Q393" s="6" t="s">
        <v>28</v>
      </c>
      <c r="R393" s="8">
        <f t="shared" si="22"/>
        <v>5</v>
      </c>
      <c r="S393" s="10" t="str">
        <f t="shared" si="21"/>
        <v>Not Achieved</v>
      </c>
    </row>
    <row r="394" spans="1:19" x14ac:dyDescent="0.4">
      <c r="A394" s="9" t="s">
        <v>1182</v>
      </c>
      <c r="B394" s="8" t="s">
        <v>1316</v>
      </c>
      <c r="C394" s="10" t="s">
        <v>72</v>
      </c>
      <c r="D394" s="8" t="str" cm="1">
        <f t="array" ref="D394">_xlfn.IFS(
  OR(C394="AR", C394="VK", C394="MS", C394="PT", C394="MM", C394="PP"), "CENTRAL",
  OR(C394="SS", C394="GC", C394="SM", C394="AY", C394="AG"), "NORTH",
  OR(C394="DP", C394="PG", C394="KD", C394="DS", C394="SP"), "WEST-I",
  OR(C394="MP", C394="SK", C394="NA", C394="OD"), "WEST-II",
  OR(C394="ND", C394="AM", C394="JK"), "EAST",
  TRUE, "UNKNOWN"
)</f>
        <v>CENTRAL</v>
      </c>
      <c r="E394" s="10" t="s">
        <v>1317</v>
      </c>
      <c r="F394" s="8" t="s">
        <v>67</v>
      </c>
      <c r="G394" s="8" t="s">
        <v>1318</v>
      </c>
      <c r="H394" s="8" t="s">
        <v>1319</v>
      </c>
      <c r="I394" s="37">
        <v>45915</v>
      </c>
      <c r="J394" s="37">
        <v>45919</v>
      </c>
      <c r="K394" s="10" t="s">
        <v>761</v>
      </c>
      <c r="L394" s="10" t="s">
        <v>47</v>
      </c>
      <c r="M394" s="13">
        <v>282.95</v>
      </c>
      <c r="N394" s="37">
        <v>45919</v>
      </c>
      <c r="O394" s="8">
        <v>0</v>
      </c>
      <c r="P394" s="12">
        <f t="shared" si="20"/>
        <v>4</v>
      </c>
      <c r="Q394" s="6" t="s">
        <v>28</v>
      </c>
      <c r="R394" s="8">
        <f t="shared" si="22"/>
        <v>5</v>
      </c>
      <c r="S394" s="10" t="str">
        <f t="shared" si="21"/>
        <v>Achieved</v>
      </c>
    </row>
    <row r="395" spans="1:19" x14ac:dyDescent="0.4">
      <c r="A395" s="9" t="s">
        <v>1182</v>
      </c>
      <c r="B395" s="8" t="s">
        <v>1322</v>
      </c>
      <c r="C395" s="10" t="s">
        <v>1178</v>
      </c>
      <c r="D395" s="8" t="str" cm="1">
        <f t="array" ref="D395">_xlfn.IFS(
  OR(C395="AR", C395="VK", C395="MS", C395="PT", C395="MM", C395="PP"), "CENTRAL",
  OR(C395="SS", C395="GC", C395="SM", C395="AY", C395="AG"), "NORTH",
  OR(C395="DP", C395="PG", C395="KD", C395="DS", C395="SP"), "WEST-I",
  OR(C395="MP", C395="SK", C395="NA", C395="OD"), "WEST-II",
  OR(C395="ND", C395="AM", C395="JK"), "EAST",
  TRUE, "UNKNOWN"
)</f>
        <v>NORTH</v>
      </c>
      <c r="E395" s="10" t="s">
        <v>1323</v>
      </c>
      <c r="F395" s="8" t="s">
        <v>102</v>
      </c>
      <c r="G395" s="8" t="s">
        <v>32</v>
      </c>
      <c r="H395" s="8" t="s">
        <v>1324</v>
      </c>
      <c r="I395" s="37">
        <v>45915</v>
      </c>
      <c r="J395" s="37">
        <v>45917</v>
      </c>
      <c r="K395" s="10" t="s">
        <v>34</v>
      </c>
      <c r="L395" s="10" t="s">
        <v>35</v>
      </c>
      <c r="M395" s="13">
        <v>344.47</v>
      </c>
      <c r="N395" s="37">
        <v>45917</v>
      </c>
      <c r="O395" s="8">
        <v>0</v>
      </c>
      <c r="P395" s="12">
        <f t="shared" si="20"/>
        <v>2</v>
      </c>
      <c r="Q395" s="6" t="s">
        <v>28</v>
      </c>
      <c r="R395" s="8">
        <f t="shared" si="22"/>
        <v>5</v>
      </c>
      <c r="S395" s="10" t="str">
        <f t="shared" si="21"/>
        <v>Achieved</v>
      </c>
    </row>
    <row r="396" spans="1:19" x14ac:dyDescent="0.4">
      <c r="A396" s="9" t="s">
        <v>1182</v>
      </c>
      <c r="B396" s="8" t="s">
        <v>1322</v>
      </c>
      <c r="C396" s="10" t="s">
        <v>1178</v>
      </c>
      <c r="D396" s="8" t="str" cm="1">
        <f t="array" ref="D396">_xlfn.IFS(
  OR(C396="AR", C396="VK", C396="MS", C396="PT", C396="MM", C396="PP"), "CENTRAL",
  OR(C396="SS", C396="GC", C396="SM", C396="AY", C396="AG"), "NORTH",
  OR(C396="DP", C396="PG", C396="KD", C396="DS", C396="SP"), "WEST-I",
  OR(C396="MP", C396="SK", C396="NA", C396="OD"), "WEST-II",
  OR(C396="ND", C396="AM", C396="JK"), "EAST",
  TRUE, "UNKNOWN"
)</f>
        <v>NORTH</v>
      </c>
      <c r="E396" s="10" t="s">
        <v>1323</v>
      </c>
      <c r="F396" s="8" t="s">
        <v>98</v>
      </c>
      <c r="G396" s="8" t="s">
        <v>32</v>
      </c>
      <c r="H396" s="8" t="s">
        <v>1324</v>
      </c>
      <c r="I396" s="37">
        <v>45915</v>
      </c>
      <c r="J396" s="37">
        <v>45917</v>
      </c>
      <c r="K396" s="10" t="s">
        <v>34</v>
      </c>
      <c r="L396" s="10" t="s">
        <v>35</v>
      </c>
      <c r="M396" s="13">
        <v>135.59</v>
      </c>
      <c r="N396" s="37">
        <v>45917</v>
      </c>
      <c r="O396" s="8">
        <v>0</v>
      </c>
      <c r="P396" s="12">
        <f t="shared" si="20"/>
        <v>2</v>
      </c>
      <c r="Q396" s="6" t="s">
        <v>28</v>
      </c>
      <c r="R396" s="8">
        <f t="shared" si="22"/>
        <v>5</v>
      </c>
      <c r="S396" s="10" t="str">
        <f t="shared" si="21"/>
        <v>Achieved</v>
      </c>
    </row>
    <row r="397" spans="1:19" x14ac:dyDescent="0.4">
      <c r="A397" s="9" t="s">
        <v>1182</v>
      </c>
      <c r="B397" s="8" t="s">
        <v>1326</v>
      </c>
      <c r="C397" s="10" t="s">
        <v>382</v>
      </c>
      <c r="D397" s="8" t="str" cm="1">
        <f t="array" ref="D397">_xlfn.IFS(
  OR(C397="AR", C397="VK", C397="MS", C397="PT", C397="MM", C397="PP"), "CENTRAL",
  OR(C397="SS", C397="GC", C397="SM", C397="AY", C397="AG"), "NORTH",
  OR(C397="DP", C397="PG", C397="KD", C397="DS", C397="SP"), "WEST-I",
  OR(C397="MP", C397="SK", C397="NA", C397="OD"), "WEST-II",
  OR(C397="ND", C397="AM", C397="JK"), "EAST",
  TRUE, "UNKNOWN"
)</f>
        <v>NORTH</v>
      </c>
      <c r="E397" s="10" t="s">
        <v>1027</v>
      </c>
      <c r="F397" s="8" t="s">
        <v>1028</v>
      </c>
      <c r="G397" s="8" t="s">
        <v>1327</v>
      </c>
      <c r="H397" s="8" t="s">
        <v>1328</v>
      </c>
      <c r="I397" s="37">
        <v>45899</v>
      </c>
      <c r="J397" s="37">
        <v>45918</v>
      </c>
      <c r="K397" s="10" t="s">
        <v>49</v>
      </c>
      <c r="L397" s="10" t="s">
        <v>47</v>
      </c>
      <c r="M397" s="13">
        <v>437.64</v>
      </c>
      <c r="N397" s="37">
        <v>45917</v>
      </c>
      <c r="O397" s="8">
        <v>0</v>
      </c>
      <c r="P397" s="12">
        <f t="shared" si="20"/>
        <v>19</v>
      </c>
      <c r="Q397" s="6" t="s">
        <v>28</v>
      </c>
      <c r="R397" s="8">
        <f t="shared" si="22"/>
        <v>5</v>
      </c>
      <c r="S397" s="10" t="str">
        <f t="shared" si="21"/>
        <v>Not Achieved</v>
      </c>
    </row>
    <row r="398" spans="1:19" x14ac:dyDescent="0.4">
      <c r="A398" s="9" t="s">
        <v>1182</v>
      </c>
      <c r="B398" s="6" t="s">
        <v>1330</v>
      </c>
      <c r="C398" s="10" t="s">
        <v>72</v>
      </c>
      <c r="D398" s="8" t="str" cm="1">
        <f t="array" ref="D398">_xlfn.IFS(
  OR(C398="AR", C398="VK", C398="MS", C398="PT", C398="MM", C398="PP"), "CENTRAL",
  OR(C398="SS", C398="GC", C398="SM", C398="AY", C398="AG"), "NORTH",
  OR(C398="DP", C398="PG", C398="KD", C398="DS", C398="SP"), "WEST-I",
  OR(C398="MP", C398="SK", C398="NA", C398="OD"), "WEST-II",
  OR(C398="ND", C398="AM", C398="JK"), "EAST",
  TRUE, "UNKNOWN"
)</f>
        <v>CENTRAL</v>
      </c>
      <c r="E398" s="10" t="s">
        <v>1331</v>
      </c>
      <c r="F398" s="8" t="s">
        <v>596</v>
      </c>
      <c r="G398" s="8" t="s">
        <v>594</v>
      </c>
      <c r="H398" s="8" t="s">
        <v>475</v>
      </c>
      <c r="I398" s="37">
        <v>45915</v>
      </c>
      <c r="J398" s="37">
        <v>45917</v>
      </c>
      <c r="K398" s="10" t="s">
        <v>46</v>
      </c>
      <c r="L398" s="10" t="s">
        <v>47</v>
      </c>
      <c r="M398" s="13">
        <v>127.3</v>
      </c>
      <c r="O398" s="8">
        <v>0</v>
      </c>
      <c r="P398" s="12">
        <f t="shared" si="20"/>
        <v>2</v>
      </c>
      <c r="Q398" s="10" t="s">
        <v>28</v>
      </c>
      <c r="R398" s="8">
        <f t="shared" si="22"/>
        <v>5</v>
      </c>
      <c r="S398" s="10" t="str">
        <f t="shared" si="21"/>
        <v>Achieved</v>
      </c>
    </row>
    <row r="399" spans="1:19" x14ac:dyDescent="0.45">
      <c r="A399" s="9" t="s">
        <v>1182</v>
      </c>
      <c r="B399" s="8" t="s">
        <v>1332</v>
      </c>
      <c r="C399" s="10" t="s">
        <v>382</v>
      </c>
      <c r="D399" s="8" t="str" cm="1">
        <f t="array" ref="D399">_xlfn.IFS(
  OR(C399="AR", C399="VK", C399="MS", C399="PT", C399="MM", C399="PP"), "CENTRAL",
  OR(C399="SS", C399="GC", C399="SM", C399="AY", C399="AG"), "NORTH",
  OR(C399="DP", C399="PG", C399="KD", C399="DS", C399="SP"), "WEST-I",
  OR(C399="MP", C399="SK", C399="NA", C399="OD"), "WEST-II",
  OR(C399="ND", C399="AM", C399="JK"), "EAST",
  TRUE, "UNKNOWN"
)</f>
        <v>NORTH</v>
      </c>
      <c r="E399" s="10" t="s">
        <v>1333</v>
      </c>
      <c r="F399" s="8" t="s">
        <v>116</v>
      </c>
      <c r="G399" s="8" t="s">
        <v>1334</v>
      </c>
      <c r="H399" s="8" t="s">
        <v>914</v>
      </c>
      <c r="I399" s="37">
        <v>45915</v>
      </c>
      <c r="J399" s="37">
        <v>45918</v>
      </c>
      <c r="K399" s="10" t="s">
        <v>761</v>
      </c>
      <c r="L399" s="10" t="s">
        <v>47</v>
      </c>
      <c r="M399" s="13">
        <v>255.04</v>
      </c>
      <c r="N399" s="37">
        <v>45918</v>
      </c>
      <c r="O399" s="8">
        <v>0</v>
      </c>
      <c r="P399" s="12">
        <f t="shared" si="20"/>
        <v>3</v>
      </c>
      <c r="Q399" s="10" t="s">
        <v>28</v>
      </c>
      <c r="R399" s="8">
        <f t="shared" si="22"/>
        <v>5</v>
      </c>
      <c r="S399" s="10" t="str">
        <f t="shared" si="21"/>
        <v>Achieved</v>
      </c>
    </row>
    <row r="400" spans="1:19" x14ac:dyDescent="0.45">
      <c r="A400" s="9" t="s">
        <v>1182</v>
      </c>
      <c r="B400" s="8" t="s">
        <v>1332</v>
      </c>
      <c r="C400" s="10" t="s">
        <v>382</v>
      </c>
      <c r="D400" s="8" t="str" cm="1">
        <f t="array" ref="D400">_xlfn.IFS(
  OR(C400="AR", C400="VK", C400="MS", C400="PT", C400="MM", C400="PP"), "CENTRAL",
  OR(C400="SS", C400="GC", C400="SM", C400="AY", C400="AG"), "NORTH",
  OR(C400="DP", C400="PG", C400="KD", C400="DS", C400="SP"), "WEST-I",
  OR(C400="MP", C400="SK", C400="NA", C400="OD"), "WEST-II",
  OR(C400="ND", C400="AM", C400="JK"), "EAST",
  TRUE, "UNKNOWN"
)</f>
        <v>NORTH</v>
      </c>
      <c r="E400" s="10" t="s">
        <v>1333</v>
      </c>
      <c r="F400" s="8" t="s">
        <v>117</v>
      </c>
      <c r="G400" s="8" t="s">
        <v>1334</v>
      </c>
      <c r="H400" s="8" t="s">
        <v>914</v>
      </c>
      <c r="I400" s="37">
        <v>45915</v>
      </c>
      <c r="J400" s="37">
        <v>45918</v>
      </c>
      <c r="K400" s="10" t="s">
        <v>762</v>
      </c>
      <c r="L400" s="10" t="s">
        <v>47</v>
      </c>
      <c r="M400" s="13">
        <v>210.27</v>
      </c>
      <c r="N400" s="37">
        <v>45918</v>
      </c>
      <c r="O400" s="8">
        <v>0</v>
      </c>
      <c r="P400" s="12">
        <f t="shared" si="20"/>
        <v>3</v>
      </c>
      <c r="Q400" s="10" t="s">
        <v>28</v>
      </c>
      <c r="R400" s="8">
        <f t="shared" si="22"/>
        <v>5</v>
      </c>
      <c r="S400" s="10" t="str">
        <f t="shared" si="21"/>
        <v>Achieved</v>
      </c>
    </row>
    <row r="401" spans="1:19" x14ac:dyDescent="0.45">
      <c r="A401" s="9" t="s">
        <v>1182</v>
      </c>
      <c r="B401" s="8" t="s">
        <v>1335</v>
      </c>
      <c r="C401" s="10" t="s">
        <v>633</v>
      </c>
      <c r="D401" s="8" t="str" cm="1">
        <f t="array" ref="D401">_xlfn.IFS(
  OR(C401="AR", C401="VK", C401="MS", C401="PT", C401="MM", C401="PP"), "CENTRAL",
  OR(C401="SS", C401="GC", C401="SM", C401="AY", C401="AG"), "NORTH",
  OR(C401="DP", C401="PG", C401="KD", C401="DS", C401="SP"), "WEST-I",
  OR(C401="MP", C401="SK", C401="NA", C401="OD"), "WEST-II",
  OR(C401="ND", C401="AM", C401="JK"), "EAST",
  TRUE, "UNKNOWN"
)</f>
        <v>WEST-I</v>
      </c>
      <c r="E401" s="10" t="s">
        <v>1337</v>
      </c>
      <c r="F401" s="10" t="s">
        <v>1336</v>
      </c>
      <c r="G401" s="8" t="s">
        <v>1338</v>
      </c>
      <c r="H401" s="8" t="s">
        <v>1339</v>
      </c>
      <c r="I401" s="37">
        <v>45918</v>
      </c>
      <c r="J401" s="37">
        <v>45920</v>
      </c>
      <c r="K401" s="10" t="s">
        <v>134</v>
      </c>
      <c r="L401" s="10" t="s">
        <v>47</v>
      </c>
      <c r="M401" s="13">
        <v>213.97</v>
      </c>
      <c r="N401" s="37">
        <v>45920</v>
      </c>
      <c r="O401" s="8">
        <v>0</v>
      </c>
      <c r="P401" s="12">
        <f t="shared" si="20"/>
        <v>2</v>
      </c>
      <c r="Q401" s="10" t="s">
        <v>28</v>
      </c>
      <c r="R401" s="8">
        <f t="shared" si="22"/>
        <v>5</v>
      </c>
      <c r="S401" s="10" t="str">
        <f t="shared" si="21"/>
        <v>Achieved</v>
      </c>
    </row>
    <row r="402" spans="1:19" x14ac:dyDescent="0.45">
      <c r="A402" s="9" t="s">
        <v>1182</v>
      </c>
      <c r="B402" s="8" t="s">
        <v>1340</v>
      </c>
      <c r="C402" s="10" t="s">
        <v>99</v>
      </c>
      <c r="D402" s="8" t="str" cm="1">
        <f t="array" ref="D402">_xlfn.IFS(
  OR(C402="AR", C402="VK", C402="MS", C402="PT", C402="MM", C402="PP"), "CENTRAL",
  OR(C402="SS", C402="GC", C402="SM", C402="AY", C402="AG"), "NORTH",
  OR(C402="DP", C402="PG", C402="KD", C402="DS", C402="SP"), "WEST-I",
  OR(C402="MP", C402="SK", C402="NA", C402="OD"), "WEST-II",
  OR(C402="ND", C402="AM", C402="JK"), "EAST",
  TRUE, "UNKNOWN"
)</f>
        <v>EAST</v>
      </c>
      <c r="E402" s="10" t="s">
        <v>1341</v>
      </c>
      <c r="F402" s="8" t="s">
        <v>124</v>
      </c>
      <c r="G402" s="8" t="s">
        <v>1342</v>
      </c>
      <c r="H402" s="8" t="s">
        <v>1343</v>
      </c>
      <c r="I402" s="37">
        <v>45916</v>
      </c>
      <c r="J402" s="37">
        <v>45919</v>
      </c>
      <c r="K402" s="10" t="s">
        <v>112</v>
      </c>
      <c r="L402" s="10" t="s">
        <v>35</v>
      </c>
      <c r="M402" s="13">
        <v>321.04000000000002</v>
      </c>
      <c r="N402" s="37">
        <v>45919</v>
      </c>
      <c r="O402" s="8">
        <v>0</v>
      </c>
      <c r="P402" s="12">
        <f t="shared" si="20"/>
        <v>3</v>
      </c>
      <c r="Q402" s="10" t="s">
        <v>28</v>
      </c>
      <c r="R402" s="8">
        <f t="shared" si="22"/>
        <v>5</v>
      </c>
      <c r="S402" s="10" t="str">
        <f t="shared" si="21"/>
        <v>Achieved</v>
      </c>
    </row>
    <row r="403" spans="1:19" x14ac:dyDescent="0.45">
      <c r="A403" s="9" t="s">
        <v>1182</v>
      </c>
      <c r="B403" s="8" t="s">
        <v>1345</v>
      </c>
      <c r="C403" s="10" t="s">
        <v>61</v>
      </c>
      <c r="D403" s="8" t="str" cm="1">
        <f t="array" ref="D403">_xlfn.IFS(
  OR(C403="AR", C403="VK", C403="MS", C403="PT", C403="MM", C403="PP"), "CENTRAL",
  OR(C403="SS", C403="GC", C403="SM", C403="AY", C403="AG"), "NORTH",
  OR(C403="DP", C403="PG", C403="KD", C403="DS", C403="SP"), "WEST-I",
  OR(C403="MP", C403="SK", C403="NA", C403="OD"), "WEST-II",
  OR(C403="ND", C403="AM", C403="JK"), "EAST",
  TRUE, "UNKNOWN"
)</f>
        <v>NORTH</v>
      </c>
      <c r="E403" s="10" t="s">
        <v>1346</v>
      </c>
      <c r="F403" s="8" t="s">
        <v>1347</v>
      </c>
      <c r="G403" s="8" t="s">
        <v>32</v>
      </c>
      <c r="H403" s="8" t="s">
        <v>1348</v>
      </c>
      <c r="I403" s="37">
        <v>45918</v>
      </c>
      <c r="J403" s="37">
        <v>45922</v>
      </c>
      <c r="K403" s="10" t="s">
        <v>81</v>
      </c>
      <c r="L403" s="10" t="s">
        <v>27</v>
      </c>
      <c r="M403" s="13">
        <v>6354.57</v>
      </c>
      <c r="N403" s="37">
        <v>45924</v>
      </c>
      <c r="O403" s="8">
        <v>0</v>
      </c>
      <c r="P403" s="12">
        <f t="shared" si="20"/>
        <v>4</v>
      </c>
      <c r="Q403" s="10" t="s">
        <v>82</v>
      </c>
      <c r="R403" s="8">
        <f t="shared" si="22"/>
        <v>7</v>
      </c>
      <c r="S403" s="10" t="str">
        <f t="shared" si="21"/>
        <v>Achieved</v>
      </c>
    </row>
    <row r="404" spans="1:19" x14ac:dyDescent="0.45">
      <c r="A404" s="9" t="s">
        <v>1182</v>
      </c>
      <c r="B404" s="8" t="s">
        <v>1349</v>
      </c>
      <c r="C404" s="10" t="s">
        <v>72</v>
      </c>
      <c r="D404" s="8" t="str" cm="1">
        <f t="array" ref="D404">_xlfn.IFS(
  OR(C404="AR", C404="VK", C404="MS", C404="PT", C404="MM", C404="PP"), "CENTRAL",
  OR(C404="SS", C404="GC", C404="SM", C404="AY", C404="AG"), "NORTH",
  OR(C404="DP", C404="PG", C404="KD", C404="DS", C404="SP"), "WEST-I",
  OR(C404="MP", C404="SK", C404="NA", C404="OD"), "WEST-II",
  OR(C404="ND", C404="AM", C404="JK"), "EAST",
  TRUE, "UNKNOWN"
)</f>
        <v>CENTRAL</v>
      </c>
      <c r="E404" s="10" t="s">
        <v>1351</v>
      </c>
      <c r="F404" s="8" t="s">
        <v>1350</v>
      </c>
      <c r="G404" s="8" t="s">
        <v>1352</v>
      </c>
      <c r="H404" s="8" t="s">
        <v>1099</v>
      </c>
      <c r="I404" s="37">
        <v>45917</v>
      </c>
      <c r="J404" s="37">
        <v>45923</v>
      </c>
      <c r="K404" s="10" t="s">
        <v>134</v>
      </c>
      <c r="L404" s="10" t="s">
        <v>47</v>
      </c>
      <c r="M404" s="13">
        <v>3547.01</v>
      </c>
      <c r="O404" s="8">
        <v>0</v>
      </c>
      <c r="P404" s="12">
        <f t="shared" si="20"/>
        <v>6</v>
      </c>
      <c r="Q404" s="10" t="s">
        <v>28</v>
      </c>
      <c r="R404" s="8">
        <f t="shared" si="22"/>
        <v>5</v>
      </c>
      <c r="S404" s="10" t="str">
        <f t="shared" si="21"/>
        <v>Not Achieved</v>
      </c>
    </row>
    <row r="405" spans="1:19" x14ac:dyDescent="0.45">
      <c r="A405" s="9" t="s">
        <v>1182</v>
      </c>
      <c r="B405" s="8" t="s">
        <v>1349</v>
      </c>
      <c r="C405" s="10" t="s">
        <v>72</v>
      </c>
      <c r="D405" s="8" t="str" cm="1">
        <f t="array" ref="D405">_xlfn.IFS(
  OR(C405="AR", C405="VK", C405="MS", C405="PT", C405="MM", C405="PP"), "CENTRAL",
  OR(C405="SS", C405="GC", C405="SM", C405="AY", C405="AG"), "NORTH",
  OR(C405="DP", C405="PG", C405="KD", C405="DS", C405="SP"), "WEST-I",
  OR(C405="MP", C405="SK", C405="NA", C405="OD"), "WEST-II",
  OR(C405="ND", C405="AM", C405="JK"), "EAST",
  TRUE, "UNKNOWN"
)</f>
        <v>CENTRAL</v>
      </c>
      <c r="E405" s="10" t="s">
        <v>1351</v>
      </c>
      <c r="F405" s="8" t="s">
        <v>1353</v>
      </c>
      <c r="G405" s="8" t="s">
        <v>1352</v>
      </c>
      <c r="H405" s="8" t="s">
        <v>1099</v>
      </c>
      <c r="I405" s="37">
        <v>45917</v>
      </c>
      <c r="J405" s="37">
        <v>45923</v>
      </c>
      <c r="K405" s="10" t="s">
        <v>134</v>
      </c>
      <c r="L405" s="10" t="s">
        <v>47</v>
      </c>
      <c r="M405" s="13">
        <v>206.8</v>
      </c>
      <c r="O405" s="8">
        <v>0</v>
      </c>
      <c r="P405" s="12">
        <f t="shared" si="20"/>
        <v>6</v>
      </c>
      <c r="Q405" s="10" t="s">
        <v>28</v>
      </c>
      <c r="R405" s="8">
        <f t="shared" si="22"/>
        <v>5</v>
      </c>
      <c r="S405" s="10" t="str">
        <f t="shared" si="21"/>
        <v>Not Achieved</v>
      </c>
    </row>
    <row r="406" spans="1:19" x14ac:dyDescent="0.45">
      <c r="A406" s="9" t="s">
        <v>1182</v>
      </c>
      <c r="B406" s="8" t="s">
        <v>1357</v>
      </c>
      <c r="C406" s="10" t="s">
        <v>136</v>
      </c>
      <c r="D406" s="8" t="str" cm="1">
        <f t="array" ref="D406">_xlfn.IFS(
  OR(C406="AR", C406="VK", C406="MS", C406="PT", C406="MM", C406="PP"), "CENTRAL",
  OR(C406="SS", C406="GC", C406="SM", C406="AY", C406="AG"), "NORTH",
  OR(C406="DP", C406="PG", C406="KD", C406="DS", C406="SP"), "WEST-I",
  OR(C406="MP", C406="SK", C406="NA", C406="OD"), "WEST-II",
  OR(C406="ND", C406="AM", C406="JK"), "EAST",
  TRUE, "UNKNOWN"
)</f>
        <v>WEST-II</v>
      </c>
      <c r="E406" s="10" t="s">
        <v>1359</v>
      </c>
      <c r="F406" s="8" t="s">
        <v>1358</v>
      </c>
      <c r="G406" s="8" t="s">
        <v>1360</v>
      </c>
      <c r="H406" s="8" t="s">
        <v>1361</v>
      </c>
      <c r="I406" s="37">
        <v>45917</v>
      </c>
      <c r="J406" s="37">
        <v>45924</v>
      </c>
      <c r="K406" s="10" t="s">
        <v>26</v>
      </c>
      <c r="L406" s="10" t="s">
        <v>27</v>
      </c>
      <c r="M406" s="13">
        <v>295.10000000000002</v>
      </c>
      <c r="N406" s="37">
        <v>45924</v>
      </c>
      <c r="O406" s="8">
        <v>0</v>
      </c>
      <c r="P406" s="12">
        <f t="shared" si="20"/>
        <v>7</v>
      </c>
      <c r="Q406" s="10" t="s">
        <v>28</v>
      </c>
      <c r="R406" s="8">
        <f t="shared" si="22"/>
        <v>5</v>
      </c>
      <c r="S406" s="10" t="str">
        <f t="shared" si="21"/>
        <v>Not Achieved</v>
      </c>
    </row>
    <row r="407" spans="1:19" x14ac:dyDescent="0.45">
      <c r="A407" s="9" t="s">
        <v>1182</v>
      </c>
      <c r="B407" s="8" t="s">
        <v>1362</v>
      </c>
      <c r="C407" s="10" t="s">
        <v>72</v>
      </c>
      <c r="D407" s="8" t="str" cm="1">
        <f t="array" ref="D407">_xlfn.IFS(
  OR(C407="AR", C407="VK", C407="MS", C407="PT", C407="MM", C407="PP"), "CENTRAL",
  OR(C407="SS", C407="GC", C407="SM", C407="AY", C407="AG"), "NORTH",
  OR(C407="DP", C407="PG", C407="KD", C407="DS", C407="SP"), "WEST-I",
  OR(C407="MP", C407="SK", C407="NA", C407="OD"), "WEST-II",
  OR(C407="ND", C407="AM", C407="JK"), "EAST",
  TRUE, "UNKNOWN"
)</f>
        <v>CENTRAL</v>
      </c>
      <c r="E407" s="10" t="s">
        <v>1363</v>
      </c>
      <c r="F407" s="8" t="s">
        <v>596</v>
      </c>
      <c r="G407" s="8" t="s">
        <v>85</v>
      </c>
      <c r="H407" s="8" t="s">
        <v>1364</v>
      </c>
      <c r="I407" s="37">
        <v>45897</v>
      </c>
      <c r="J407" s="37">
        <v>45904</v>
      </c>
      <c r="K407" s="10" t="s">
        <v>46</v>
      </c>
      <c r="L407" s="10" t="s">
        <v>47</v>
      </c>
      <c r="M407" s="13">
        <v>2558.48</v>
      </c>
      <c r="N407" s="37">
        <v>45904</v>
      </c>
      <c r="O407" s="8">
        <v>0</v>
      </c>
      <c r="P407" s="12">
        <f t="shared" si="20"/>
        <v>7</v>
      </c>
      <c r="Q407" s="10" t="s">
        <v>82</v>
      </c>
      <c r="R407" s="8">
        <f t="shared" si="22"/>
        <v>7</v>
      </c>
      <c r="S407" s="10" t="str">
        <f t="shared" si="21"/>
        <v>Achieved</v>
      </c>
    </row>
    <row r="408" spans="1:19" x14ac:dyDescent="0.45">
      <c r="A408" s="9" t="s">
        <v>1182</v>
      </c>
      <c r="B408" s="8" t="s">
        <v>1370</v>
      </c>
      <c r="C408" s="10" t="s">
        <v>61</v>
      </c>
      <c r="D408" s="8" t="str" cm="1">
        <f t="array" ref="D408">_xlfn.IFS(
  OR(C408="AR", C408="VK", C408="MS", C408="PT", C408="MM", C408="PP"), "CENTRAL",
  OR(C408="SS", C408="GC", C408="SM", C408="AY", C408="AG"), "NORTH",
  OR(C408="DP", C408="PG", C408="KD", C408="DS", C408="SP"), "WEST-I",
  OR(C408="MP", C408="SK", C408="NA", C408="OD"), "WEST-II",
  OR(C408="ND", C408="AM", C408="JK"), "EAST",
  TRUE, "UNKNOWN"
)</f>
        <v>NORTH</v>
      </c>
      <c r="E408" s="10" t="s">
        <v>1371</v>
      </c>
      <c r="F408" s="8" t="s">
        <v>1347</v>
      </c>
      <c r="G408" s="8" t="s">
        <v>32</v>
      </c>
      <c r="H408" s="8" t="s">
        <v>1372</v>
      </c>
      <c r="I408" s="37">
        <v>45915</v>
      </c>
      <c r="J408" s="37">
        <v>45918</v>
      </c>
      <c r="K408" s="10" t="s">
        <v>81</v>
      </c>
      <c r="L408" s="10" t="s">
        <v>27</v>
      </c>
      <c r="M408" s="13">
        <v>5108.09</v>
      </c>
      <c r="N408" s="37">
        <v>45925</v>
      </c>
      <c r="O408" s="8">
        <v>0</v>
      </c>
      <c r="P408" s="12">
        <f t="shared" si="20"/>
        <v>3</v>
      </c>
      <c r="Q408" s="10" t="s">
        <v>82</v>
      </c>
      <c r="R408" s="8">
        <f t="shared" si="22"/>
        <v>7</v>
      </c>
      <c r="S408" s="10" t="str">
        <f t="shared" si="21"/>
        <v>Achieved</v>
      </c>
    </row>
    <row r="409" spans="1:19" x14ac:dyDescent="0.45">
      <c r="A409" s="9" t="s">
        <v>1182</v>
      </c>
      <c r="B409" s="8" t="s">
        <v>1373</v>
      </c>
      <c r="C409" s="10" t="s">
        <v>1178</v>
      </c>
      <c r="D409" s="8" t="str" cm="1">
        <f t="array" ref="D409">_xlfn.IFS(
  OR(C409="AR", C409="VK", C409="MS", C409="PT", C409="MM", C409="PP"), "CENTRAL",
  OR(C409="SS", C409="GC", C409="SM", C409="AY", C409="AG"), "NORTH",
  OR(C409="DP", C409="PG", C409="KD", C409="DS", C409="SP"), "WEST-I",
  OR(C409="MP", C409="SK", C409="NA", C409="OD"), "WEST-II",
  OR(C409="ND", C409="AM", C409="JK"), "EAST",
  TRUE, "UNKNOWN"
)</f>
        <v>NORTH</v>
      </c>
      <c r="E409" s="10" t="s">
        <v>1374</v>
      </c>
      <c r="F409" s="8" t="s">
        <v>237</v>
      </c>
      <c r="G409" s="8" t="s">
        <v>1375</v>
      </c>
      <c r="H409" s="8" t="s">
        <v>1376</v>
      </c>
      <c r="I409" s="37">
        <v>45910</v>
      </c>
      <c r="J409" s="37">
        <v>45924</v>
      </c>
      <c r="K409" s="10" t="s">
        <v>26</v>
      </c>
      <c r="L409" s="10" t="s">
        <v>27</v>
      </c>
      <c r="M409" s="13">
        <v>129.79</v>
      </c>
      <c r="N409" s="37">
        <v>45924</v>
      </c>
      <c r="O409" s="8">
        <v>0</v>
      </c>
      <c r="P409" s="12">
        <f t="shared" si="20"/>
        <v>14</v>
      </c>
      <c r="Q409" s="10" t="s">
        <v>28</v>
      </c>
      <c r="R409" s="8">
        <f t="shared" si="22"/>
        <v>5</v>
      </c>
      <c r="S409" s="10" t="str">
        <f t="shared" si="21"/>
        <v>Not Achieved</v>
      </c>
    </row>
    <row r="410" spans="1:19" x14ac:dyDescent="0.45">
      <c r="A410" s="9" t="s">
        <v>1182</v>
      </c>
      <c r="B410" s="8" t="s">
        <v>1379</v>
      </c>
      <c r="C410" s="10" t="s">
        <v>1178</v>
      </c>
      <c r="D410" s="8" t="str" cm="1">
        <f t="array" ref="D410">_xlfn.IFS(
  OR(C410="AR", C410="VK", C410="MS", C410="PT", C410="MM", C410="PP"), "CENTRAL",
  OR(C410="SS", C410="GC", C410="SM", C410="AY", C410="AG"), "NORTH",
  OR(C410="DP", C410="PG", C410="KD", C410="DS", C410="SP"), "WEST-I",
  OR(C410="MP", C410="SK", C410="NA", C410="OD"), "WEST-II",
  OR(C410="ND", C410="AM", C410="JK"), "EAST",
  TRUE, "UNKNOWN"
)</f>
        <v>NORTH</v>
      </c>
      <c r="E410" s="10" t="s">
        <v>1380</v>
      </c>
      <c r="F410" s="8" t="s">
        <v>1381</v>
      </c>
      <c r="G410" s="8" t="s">
        <v>1383</v>
      </c>
      <c r="H410" s="8" t="s">
        <v>1382</v>
      </c>
      <c r="I410" s="37">
        <v>45922</v>
      </c>
      <c r="J410" s="37">
        <v>45925</v>
      </c>
      <c r="K410" s="10" t="s">
        <v>26</v>
      </c>
      <c r="L410" s="10" t="s">
        <v>27</v>
      </c>
      <c r="M410" s="13">
        <v>308.19</v>
      </c>
      <c r="N410" s="37">
        <v>45926</v>
      </c>
      <c r="O410" s="8">
        <v>0</v>
      </c>
      <c r="P410" s="12">
        <f t="shared" si="20"/>
        <v>3</v>
      </c>
      <c r="Q410" s="10" t="s">
        <v>28</v>
      </c>
      <c r="R410" s="8">
        <f t="shared" si="22"/>
        <v>5</v>
      </c>
      <c r="S410" s="10" t="str">
        <f t="shared" si="21"/>
        <v>Achieved</v>
      </c>
    </row>
    <row r="411" spans="1:19" x14ac:dyDescent="0.45">
      <c r="A411" s="9" t="s">
        <v>1182</v>
      </c>
      <c r="B411" s="8" t="s">
        <v>1384</v>
      </c>
      <c r="C411" s="10" t="s">
        <v>1178</v>
      </c>
      <c r="D411" s="8" t="str" cm="1">
        <f t="array" ref="D411">_xlfn.IFS(
  OR(C411="AR", C411="VK", C411="MS", C411="PT", C411="MM", C411="PP"), "CENTRAL",
  OR(C411="SS", C411="GC", C411="SM", C411="AY", C411="AG"), "NORTH",
  OR(C411="DP", C411="PG", C411="KD", C411="DS", C411="SP"), "WEST-I",
  OR(C411="MP", C411="SK", C411="NA", C411="OD"), "WEST-II",
  OR(C411="ND", C411="AM", C411="JK"), "EAST",
  TRUE, "UNKNOWN"
)</f>
        <v>NORTH</v>
      </c>
      <c r="E411" s="10" t="s">
        <v>1385</v>
      </c>
      <c r="F411" s="8" t="s">
        <v>1386</v>
      </c>
      <c r="G411" s="8" t="s">
        <v>1387</v>
      </c>
      <c r="H411" s="8" t="s">
        <v>1388</v>
      </c>
      <c r="I411" s="37">
        <v>45922</v>
      </c>
      <c r="J411" s="37">
        <v>45925</v>
      </c>
      <c r="K411" s="10" t="s">
        <v>441</v>
      </c>
      <c r="L411" s="10" t="s">
        <v>27</v>
      </c>
      <c r="M411" s="13">
        <v>267.44</v>
      </c>
      <c r="O411" s="8">
        <v>0</v>
      </c>
      <c r="P411" s="12">
        <f t="shared" si="20"/>
        <v>3</v>
      </c>
      <c r="Q411" s="10" t="s">
        <v>28</v>
      </c>
      <c r="R411" s="8">
        <f t="shared" si="22"/>
        <v>5</v>
      </c>
      <c r="S411" s="10" t="str">
        <f t="shared" si="21"/>
        <v>Achieved</v>
      </c>
    </row>
    <row r="412" spans="1:19" x14ac:dyDescent="0.45">
      <c r="A412" s="9" t="s">
        <v>1182</v>
      </c>
      <c r="B412" s="8" t="s">
        <v>1413</v>
      </c>
      <c r="C412" s="10" t="s">
        <v>136</v>
      </c>
      <c r="D412" s="8" t="str" cm="1">
        <f t="array" ref="D412">_xlfn.IFS(
  OR(C412="AR", C412="VK", C412="MS", C412="PT", C412="MM", C412="PP"), "CENTRAL",
  OR(C412="SS", C412="GC", C412="SM", C412="AY", C412="AG"), "NORTH",
  OR(C412="DP", C412="PG", C412="KD", C412="DS", C412="SP"), "WEST-I",
  OR(C412="MP", C412="SK", C412="NA", C412="OD"), "WEST-II",
  OR(C412="ND", C412="AM", C412="JK"), "EAST",
  TRUE, "UNKNOWN"
)</f>
        <v>WEST-II</v>
      </c>
      <c r="E412" s="10" t="s">
        <v>1414</v>
      </c>
      <c r="F412" s="8" t="s">
        <v>237</v>
      </c>
      <c r="G412" s="8" t="s">
        <v>1415</v>
      </c>
      <c r="H412" s="8" t="s">
        <v>1416</v>
      </c>
      <c r="I412" s="37">
        <v>45917</v>
      </c>
      <c r="J412" s="37">
        <v>45925</v>
      </c>
      <c r="K412" s="10" t="s">
        <v>41</v>
      </c>
      <c r="L412" s="10" t="s">
        <v>27</v>
      </c>
      <c r="M412" s="13">
        <v>594.12</v>
      </c>
      <c r="O412" s="8">
        <v>0</v>
      </c>
      <c r="P412" s="12">
        <f t="shared" si="20"/>
        <v>8</v>
      </c>
      <c r="Q412" s="10" t="s">
        <v>28</v>
      </c>
      <c r="R412" s="8">
        <f t="shared" si="22"/>
        <v>5</v>
      </c>
      <c r="S412" s="10" t="str">
        <f t="shared" si="21"/>
        <v>Not Achieved</v>
      </c>
    </row>
    <row r="413" spans="1:19" x14ac:dyDescent="0.45">
      <c r="A413" s="9" t="s">
        <v>1182</v>
      </c>
      <c r="B413" s="8" t="s">
        <v>1417</v>
      </c>
      <c r="C413" s="10" t="s">
        <v>156</v>
      </c>
      <c r="D413" s="8" t="str" cm="1">
        <f t="array" ref="D413">_xlfn.IFS(
  OR(C413="AR", C413="VK", C413="MS", C413="PT", C413="MM", C413="PP"), "CENTRAL",
  OR(C413="SS", C413="GC", C413="SM", C413="AY", C413="AG"), "NORTH",
  OR(C413="DP", C413="PG", C413="KD", C413="DS", C413="SP"), "WEST-I",
  OR(C413="MP", C413="SK", C413="NA", C413="OD"), "WEST-II",
  OR(C413="ND", C413="AM", C413="JK"), "EAST",
  TRUE, "UNKNOWN"
)</f>
        <v>CENTRAL</v>
      </c>
      <c r="E413" s="10" t="s">
        <v>1418</v>
      </c>
      <c r="F413" s="8" t="s">
        <v>1028</v>
      </c>
      <c r="G413" s="8" t="s">
        <v>1419</v>
      </c>
      <c r="H413" s="8" t="s">
        <v>456</v>
      </c>
      <c r="I413" s="37">
        <v>45923</v>
      </c>
      <c r="J413" s="37">
        <v>45926</v>
      </c>
      <c r="K413" s="10" t="s">
        <v>49</v>
      </c>
      <c r="L413" s="10" t="s">
        <v>50</v>
      </c>
      <c r="M413" s="13">
        <v>1717.26</v>
      </c>
      <c r="O413" s="8">
        <v>0</v>
      </c>
      <c r="P413" s="12">
        <f t="shared" si="20"/>
        <v>3</v>
      </c>
      <c r="Q413" s="10" t="s">
        <v>59</v>
      </c>
      <c r="R413" s="8">
        <f t="shared" si="22"/>
        <v>10</v>
      </c>
      <c r="S413" s="10" t="str">
        <f t="shared" si="21"/>
        <v>Achieved</v>
      </c>
    </row>
    <row r="414" spans="1:19" x14ac:dyDescent="0.45">
      <c r="A414" s="9" t="s">
        <v>1182</v>
      </c>
      <c r="B414" s="8" t="s">
        <v>1423</v>
      </c>
      <c r="C414" s="10" t="s">
        <v>382</v>
      </c>
      <c r="D414" s="8" t="str" cm="1">
        <f t="array" ref="D414">_xlfn.IFS(
  OR(C414="AR", C414="VK", C414="MS", C414="PT", C414="MM", C414="PP"), "CENTRAL",
  OR(C414="SS", C414="GC", C414="SM", C414="AY", C414="AG"), "NORTH",
  OR(C414="DP", C414="PG", C414="KD", C414="DS", C414="SP"), "WEST-I",
  OR(C414="MP", C414="SK", C414="NA", C414="OD"), "WEST-II",
  OR(C414="ND", C414="AM", C414="JK"), "EAST",
  TRUE, "UNKNOWN"
)</f>
        <v>NORTH</v>
      </c>
      <c r="E414" s="10" t="s">
        <v>1424</v>
      </c>
      <c r="F414" s="8" t="s">
        <v>1028</v>
      </c>
      <c r="G414" s="8" t="s">
        <v>1426</v>
      </c>
      <c r="H414" s="8" t="s">
        <v>1425</v>
      </c>
      <c r="I414" s="37">
        <v>45923</v>
      </c>
      <c r="J414" s="37">
        <v>45929</v>
      </c>
      <c r="K414" s="10" t="s">
        <v>56</v>
      </c>
      <c r="L414" s="10" t="s">
        <v>50</v>
      </c>
      <c r="M414" s="13">
        <v>514.88</v>
      </c>
      <c r="O414" s="8">
        <v>0</v>
      </c>
      <c r="P414" s="12">
        <f t="shared" si="20"/>
        <v>6</v>
      </c>
      <c r="Q414" s="10" t="s">
        <v>28</v>
      </c>
      <c r="R414" s="8">
        <f t="shared" si="22"/>
        <v>5</v>
      </c>
      <c r="S414" s="10" t="str">
        <f t="shared" si="21"/>
        <v>Not Achieved</v>
      </c>
    </row>
    <row r="415" spans="1:19" x14ac:dyDescent="0.45">
      <c r="A415" s="9" t="s">
        <v>1182</v>
      </c>
      <c r="B415" s="8" t="s">
        <v>1428</v>
      </c>
      <c r="C415" s="10" t="s">
        <v>1255</v>
      </c>
      <c r="D415" s="8" t="str" cm="1">
        <f t="array" ref="D415">_xlfn.IFS(
  OR(C415="AR", C415="VK", C415="MS", C415="PT", C415="MM", C415="PP"), "CENTRAL",
  OR(C415="SS", C415="GC", C415="SM", C415="AY", C415="AG"), "NORTH",
  OR(C415="DP", C415="PG", C415="KD", C415="DS", C415="SP"), "WEST-I",
  OR(C415="MP", C415="SK", C415="NA", C415="OD"), "WEST-II",
  OR(C415="ND", C415="AM", C415="JK"), "EAST",
  TRUE, "UNKNOWN"
)</f>
        <v>WEST-I</v>
      </c>
      <c r="E415" s="10" t="s">
        <v>1430</v>
      </c>
      <c r="F415" s="10" t="s">
        <v>1429</v>
      </c>
      <c r="G415" s="8" t="s">
        <v>1431</v>
      </c>
      <c r="H415" s="8" t="s">
        <v>1432</v>
      </c>
      <c r="I415" s="37">
        <v>45929</v>
      </c>
      <c r="J415" s="37">
        <v>45929</v>
      </c>
      <c r="K415" s="10" t="s">
        <v>134</v>
      </c>
      <c r="L415" s="10" t="s">
        <v>47</v>
      </c>
      <c r="M415" s="13">
        <v>5030.91</v>
      </c>
      <c r="O415" s="8">
        <v>0</v>
      </c>
      <c r="P415" s="12">
        <f t="shared" si="20"/>
        <v>0</v>
      </c>
      <c r="Q415" s="10" t="s">
        <v>28</v>
      </c>
      <c r="R415" s="8">
        <f t="shared" si="22"/>
        <v>5</v>
      </c>
      <c r="S415" s="10" t="str">
        <f t="shared" si="21"/>
        <v>Achieved</v>
      </c>
    </row>
    <row r="416" spans="1:19" x14ac:dyDescent="0.45">
      <c r="A416" s="9" t="s">
        <v>1182</v>
      </c>
      <c r="B416" s="8" t="s">
        <v>1428</v>
      </c>
      <c r="C416" s="10" t="s">
        <v>1255</v>
      </c>
      <c r="D416" s="8" t="str" cm="1">
        <f t="array" ref="D416">_xlfn.IFS(
  OR(C416="AR", C416="VK", C416="MS", C416="PT", C416="MM", C416="PP"), "CENTRAL",
  OR(C416="SS", C416="GC", C416="SM", C416="AY", C416="AG"), "NORTH",
  OR(C416="DP", C416="PG", C416="KD", C416="DS", C416="SP"), "WEST-I",
  OR(C416="MP", C416="SK", C416="NA", C416="OD"), "WEST-II",
  OR(C416="ND", C416="AM", C416="JK"), "EAST",
  TRUE, "UNKNOWN"
)</f>
        <v>WEST-I</v>
      </c>
      <c r="E416" s="10" t="s">
        <v>1430</v>
      </c>
      <c r="F416" s="10" t="s">
        <v>1433</v>
      </c>
      <c r="G416" s="8" t="s">
        <v>1431</v>
      </c>
      <c r="H416" s="8" t="s">
        <v>1432</v>
      </c>
      <c r="I416" s="37">
        <v>45929</v>
      </c>
      <c r="J416" s="37">
        <v>45929</v>
      </c>
      <c r="K416" s="10" t="s">
        <v>46</v>
      </c>
      <c r="L416" s="10" t="s">
        <v>47</v>
      </c>
      <c r="M416" s="13">
        <v>3118.46</v>
      </c>
      <c r="O416" s="8">
        <v>0</v>
      </c>
      <c r="P416" s="12">
        <f t="shared" si="20"/>
        <v>0</v>
      </c>
      <c r="Q416" s="10" t="s">
        <v>28</v>
      </c>
      <c r="R416" s="8">
        <f t="shared" si="22"/>
        <v>5</v>
      </c>
      <c r="S416" s="10" t="str">
        <f t="shared" si="21"/>
        <v>Achieved</v>
      </c>
    </row>
    <row r="417" spans="1:19" x14ac:dyDescent="0.45">
      <c r="A417" s="9" t="s">
        <v>1182</v>
      </c>
      <c r="B417" s="8" t="s">
        <v>1449</v>
      </c>
      <c r="C417" s="10" t="s">
        <v>61</v>
      </c>
      <c r="D417" s="8" t="str" cm="1">
        <f t="array" ref="D417">_xlfn.IFS(
  OR(C417="AR", C417="VK", C417="MS", C417="PT", C417="MM", C417="PP"), "CENTRAL",
  OR(C417="SS", C417="GC", C417="SM", C417="AY", C417="AG"), "NORTH",
  OR(C417="DP", C417="PG", C417="KD", C417="DS", C417="SP"), "WEST-I",
  OR(C417="MP", C417="SK", C417="NA", C417="OD"), "WEST-II",
  OR(C417="ND", C417="AM", C417="JK"), "EAST",
  TRUE, "UNKNOWN"
)</f>
        <v>NORTH</v>
      </c>
      <c r="E417" s="10" t="s">
        <v>1451</v>
      </c>
      <c r="F417" s="10" t="s">
        <v>1450</v>
      </c>
      <c r="G417" s="8" t="s">
        <v>1452</v>
      </c>
      <c r="H417" s="8" t="s">
        <v>1453</v>
      </c>
      <c r="I417" s="37">
        <v>45922</v>
      </c>
      <c r="J417" s="37">
        <v>45925</v>
      </c>
      <c r="K417" s="10" t="s">
        <v>81</v>
      </c>
      <c r="L417" s="10" t="s">
        <v>27</v>
      </c>
      <c r="M417" s="13">
        <v>4892.57</v>
      </c>
      <c r="O417" s="8">
        <v>0</v>
      </c>
      <c r="P417" s="12">
        <f t="shared" si="20"/>
        <v>3</v>
      </c>
      <c r="Q417" s="10" t="s">
        <v>82</v>
      </c>
      <c r="R417" s="8">
        <f t="shared" si="22"/>
        <v>7</v>
      </c>
      <c r="S417" s="10" t="str">
        <f t="shared" si="21"/>
        <v>Achieved</v>
      </c>
    </row>
    <row r="418" spans="1:19" x14ac:dyDescent="0.45">
      <c r="A418" s="9" t="s">
        <v>1439</v>
      </c>
      <c r="B418" s="8" t="s">
        <v>1438</v>
      </c>
      <c r="C418" s="10" t="s">
        <v>382</v>
      </c>
      <c r="D418" s="8" t="str" cm="1">
        <f t="array" ref="D418">_xlfn.IFS(
  OR(C418="AR", C418="VK", C418="MS", C418="PT", C418="MM", C418="PP"), "CENTRAL",
  OR(C418="SS", C418="GC", C418="SM", C418="AY", C418="AG"), "NORTH",
  OR(C418="DP", C418="PG", C418="KD", C418="DS", C418="SP"), "WEST-I",
  OR(C418="MP", C418="SK", C418="NA", C418="OD"), "WEST-II",
  OR(C418="ND", C418="AM", C418="JK"), "EAST",
  TRUE, "UNKNOWN"
)</f>
        <v>NORTH</v>
      </c>
      <c r="E418" s="10" t="s">
        <v>927</v>
      </c>
      <c r="F418" s="8" t="s">
        <v>67</v>
      </c>
      <c r="G418" s="8" t="s">
        <v>1440</v>
      </c>
      <c r="H418" s="8" t="s">
        <v>1441</v>
      </c>
      <c r="I418" s="37">
        <v>45929</v>
      </c>
      <c r="J418" s="37">
        <v>45931</v>
      </c>
      <c r="K418" s="10" t="s">
        <v>761</v>
      </c>
      <c r="L418" s="10" t="s">
        <v>47</v>
      </c>
      <c r="M418" s="13">
        <v>152.63999999999999</v>
      </c>
      <c r="O418" s="8">
        <v>0</v>
      </c>
      <c r="P418" s="12">
        <f t="shared" si="20"/>
        <v>2</v>
      </c>
      <c r="Q418" s="10" t="s">
        <v>28</v>
      </c>
      <c r="R418" s="8">
        <f t="shared" si="22"/>
        <v>5</v>
      </c>
      <c r="S418" s="10" t="str">
        <f t="shared" si="21"/>
        <v>Achieved</v>
      </c>
    </row>
    <row r="419" spans="1:19" x14ac:dyDescent="0.45">
      <c r="A419" s="9" t="s">
        <v>1439</v>
      </c>
      <c r="B419" s="8" t="s">
        <v>1442</v>
      </c>
      <c r="C419" s="10" t="s">
        <v>65</v>
      </c>
      <c r="D419" s="8" t="str" cm="1">
        <f t="array" ref="D419">_xlfn.IFS(
  OR(C419="AR", C419="VK", C419="MS", C419="PT", C419="MM", C419="PP"), "CENTRAL",
  OR(C419="SS", C419="GC", C419="SM", C419="AY", C419="AG"), "NORTH",
  OR(C419="DP", C419="PG", C419="KD", C419="DS", C419="SP"), "WEST-I",
  OR(C419="MP", C419="SK", C419="NA", C419="OD"), "WEST-II",
  OR(C419="ND", C419="AM", C419="JK"), "EAST",
  TRUE, "UNKNOWN"
)</f>
        <v>CENTRAL</v>
      </c>
      <c r="E419" s="10" t="s">
        <v>1443</v>
      </c>
      <c r="F419" s="8" t="s">
        <v>102</v>
      </c>
      <c r="G419" s="8" t="s">
        <v>238</v>
      </c>
      <c r="H419" s="8" t="s">
        <v>1444</v>
      </c>
      <c r="I419" s="37">
        <v>45927</v>
      </c>
      <c r="J419" s="37">
        <v>45933</v>
      </c>
      <c r="K419" s="10" t="s">
        <v>34</v>
      </c>
      <c r="L419" s="10" t="s">
        <v>35</v>
      </c>
      <c r="M419" s="13">
        <v>1750.97</v>
      </c>
      <c r="N419" s="37">
        <v>45933</v>
      </c>
      <c r="O419" s="8">
        <v>0</v>
      </c>
      <c r="P419" s="12">
        <f t="shared" si="20"/>
        <v>6</v>
      </c>
      <c r="Q419" s="10" t="s">
        <v>82</v>
      </c>
      <c r="R419" s="8">
        <f t="shared" si="22"/>
        <v>7</v>
      </c>
      <c r="S419" s="10" t="str">
        <f t="shared" si="21"/>
        <v>Achieved</v>
      </c>
    </row>
    <row r="420" spans="1:19" x14ac:dyDescent="0.45">
      <c r="A420" s="9" t="s">
        <v>1439</v>
      </c>
      <c r="B420" s="8" t="s">
        <v>1445</v>
      </c>
      <c r="C420" s="10" t="s">
        <v>1178</v>
      </c>
      <c r="D420" s="8" t="str" cm="1">
        <f t="array" ref="D420">_xlfn.IFS(
  OR(C420="AR", C420="VK", C420="MS", C420="PT", C420="MM", C420="PP"), "CENTRAL",
  OR(C420="SS", C420="GC", C420="SM", C420="AY", C420="AG"), "NORTH",
  OR(C420="DP", C420="PG", C420="KD", C420="DS", C420="SP"), "WEST-I",
  OR(C420="MP", C420="SK", C420="NA", C420="OD"), "WEST-II",
  OR(C420="ND", C420="AM", C420="JK"), "EAST",
  TRUE, "UNKNOWN"
)</f>
        <v>NORTH</v>
      </c>
      <c r="E420" s="10" t="s">
        <v>1446</v>
      </c>
      <c r="F420" s="8" t="s">
        <v>268</v>
      </c>
      <c r="G420" s="8" t="s">
        <v>1245</v>
      </c>
      <c r="H420" s="8" t="s">
        <v>1447</v>
      </c>
      <c r="I420" s="37">
        <v>45928</v>
      </c>
      <c r="J420" s="37">
        <v>45931</v>
      </c>
      <c r="K420" s="10" t="s">
        <v>81</v>
      </c>
      <c r="L420" s="10" t="s">
        <v>27</v>
      </c>
      <c r="M420" s="13">
        <v>568.25</v>
      </c>
      <c r="N420" s="37">
        <v>45931</v>
      </c>
      <c r="O420" s="8">
        <v>0</v>
      </c>
      <c r="P420" s="12">
        <f t="shared" si="20"/>
        <v>3</v>
      </c>
      <c r="Q420" s="10" t="s">
        <v>28</v>
      </c>
      <c r="R420" s="8">
        <f t="shared" si="22"/>
        <v>5</v>
      </c>
      <c r="S420" s="10" t="str">
        <f t="shared" si="21"/>
        <v>Achieved</v>
      </c>
    </row>
    <row r="421" spans="1:19" x14ac:dyDescent="0.45">
      <c r="A421" s="9" t="s">
        <v>1439</v>
      </c>
      <c r="B421" s="8" t="s">
        <v>1445</v>
      </c>
      <c r="C421" s="10" t="s">
        <v>1178</v>
      </c>
      <c r="D421" s="8" t="str" cm="1">
        <f t="array" ref="D421">_xlfn.IFS(
  OR(C421="AR", C421="VK", C421="MS", C421="PT", C421="MM", C421="PP"), "CENTRAL",
  OR(C421="SS", C421="GC", C421="SM", C421="AY", C421="AG"), "NORTH",
  OR(C421="DP", C421="PG", C421="KD", C421="DS", C421="SP"), "WEST-I",
  OR(C421="MP", C421="SK", C421="NA", C421="OD"), "WEST-II",
  OR(C421="ND", C421="AM", C421="JK"), "EAST",
  TRUE, "UNKNOWN"
)</f>
        <v>NORTH</v>
      </c>
      <c r="E421" s="10" t="s">
        <v>1446</v>
      </c>
      <c r="F421" s="8" t="s">
        <v>1448</v>
      </c>
      <c r="G421" s="8" t="s">
        <v>1245</v>
      </c>
      <c r="H421" s="8" t="s">
        <v>1447</v>
      </c>
      <c r="I421" s="37">
        <v>45928</v>
      </c>
      <c r="J421" s="37">
        <v>45931</v>
      </c>
      <c r="K421" s="10" t="s">
        <v>81</v>
      </c>
      <c r="L421" s="10" t="s">
        <v>27</v>
      </c>
      <c r="M421" s="13">
        <v>568.25</v>
      </c>
      <c r="N421" s="37">
        <v>45931</v>
      </c>
      <c r="O421" s="8">
        <v>0</v>
      </c>
      <c r="P421" s="12">
        <f t="shared" si="20"/>
        <v>3</v>
      </c>
      <c r="Q421" s="10" t="s">
        <v>28</v>
      </c>
      <c r="R421" s="8">
        <f t="shared" si="22"/>
        <v>5</v>
      </c>
      <c r="S421" s="10" t="str">
        <f t="shared" si="21"/>
        <v>Achieved</v>
      </c>
    </row>
    <row r="422" spans="1:19" x14ac:dyDescent="0.45">
      <c r="A422" s="9" t="s">
        <v>1439</v>
      </c>
      <c r="B422" s="8" t="s">
        <v>1454</v>
      </c>
      <c r="C422" s="10" t="s">
        <v>136</v>
      </c>
      <c r="D422" s="8" t="str" cm="1">
        <f t="array" ref="D422">_xlfn.IFS(
  OR(C422="AR", C422="VK", C422="MS", C422="PT", C422="MM", C422="PP"), "CENTRAL",
  OR(C422="SS", C422="GC", C422="SM", C422="AY", C422="AG"), "NORTH",
  OR(C422="DP", C422="PG", C422="KD", C422="DS", C422="SP"), "WEST-I",
  OR(C422="MP", C422="SK", C422="NA", C422="OD"), "WEST-II",
  OR(C422="ND", C422="AM", C422="JK"), "EAST",
  TRUE, "UNKNOWN"
)</f>
        <v>WEST-II</v>
      </c>
      <c r="E422" s="10" t="s">
        <v>1456</v>
      </c>
      <c r="F422" s="8" t="s">
        <v>1455</v>
      </c>
      <c r="G422" s="8" t="s">
        <v>32</v>
      </c>
      <c r="H422" s="8" t="s">
        <v>1457</v>
      </c>
      <c r="I422" s="37">
        <v>45926</v>
      </c>
      <c r="J422" s="37">
        <v>45931</v>
      </c>
      <c r="K422" s="10" t="s">
        <v>441</v>
      </c>
      <c r="L422" s="10" t="s">
        <v>27</v>
      </c>
      <c r="M422" s="13">
        <v>1369.16</v>
      </c>
      <c r="O422" s="8">
        <v>0</v>
      </c>
      <c r="P422" s="12">
        <f t="shared" si="20"/>
        <v>5</v>
      </c>
      <c r="Q422" s="10" t="s">
        <v>28</v>
      </c>
      <c r="R422" s="8">
        <f t="shared" si="22"/>
        <v>5</v>
      </c>
      <c r="S422" s="10" t="str">
        <f t="shared" si="21"/>
        <v>Achieved</v>
      </c>
    </row>
    <row r="423" spans="1:19" x14ac:dyDescent="0.45">
      <c r="A423" s="9" t="s">
        <v>1439</v>
      </c>
      <c r="B423" s="8" t="s">
        <v>1454</v>
      </c>
      <c r="C423" s="10" t="s">
        <v>136</v>
      </c>
      <c r="D423" s="8" t="str" cm="1">
        <f t="array" ref="D423">_xlfn.IFS(
  OR(C423="AR", C423="VK", C423="MS", C423="PT", C423="MM", C423="PP"), "CENTRAL",
  OR(C423="SS", C423="GC", C423="SM", C423="AY", C423="AG"), "NORTH",
  OR(C423="DP", C423="PG", C423="KD", C423="DS", C423="SP"), "WEST-I",
  OR(C423="MP", C423="SK", C423="NA", C423="OD"), "WEST-II",
  OR(C423="ND", C423="AM", C423="JK"), "EAST",
  TRUE, "UNKNOWN"
)</f>
        <v>WEST-II</v>
      </c>
      <c r="E423" s="10" t="s">
        <v>1456</v>
      </c>
      <c r="F423" s="8" t="s">
        <v>1458</v>
      </c>
      <c r="G423" s="8" t="s">
        <v>32</v>
      </c>
      <c r="H423" s="8" t="s">
        <v>1457</v>
      </c>
      <c r="I423" s="37">
        <v>45926</v>
      </c>
      <c r="J423" s="37">
        <v>45931</v>
      </c>
      <c r="K423" s="10" t="s">
        <v>441</v>
      </c>
      <c r="L423" s="10" t="s">
        <v>27</v>
      </c>
      <c r="M423" s="13">
        <v>1656.07</v>
      </c>
      <c r="O423" s="8">
        <v>0</v>
      </c>
      <c r="P423" s="12">
        <f t="shared" si="20"/>
        <v>5</v>
      </c>
      <c r="Q423" s="10" t="s">
        <v>28</v>
      </c>
      <c r="R423" s="8">
        <f t="shared" si="22"/>
        <v>5</v>
      </c>
      <c r="S423" s="10" t="str">
        <f t="shared" si="21"/>
        <v>Achieved</v>
      </c>
    </row>
    <row r="424" spans="1:19" x14ac:dyDescent="0.45">
      <c r="A424" s="9" t="s">
        <v>1439</v>
      </c>
      <c r="B424" s="8" t="s">
        <v>1459</v>
      </c>
      <c r="C424" s="10" t="s">
        <v>136</v>
      </c>
      <c r="D424" s="8" t="str" cm="1">
        <f t="array" ref="D424">_xlfn.IFS(
  OR(C424="AR", C424="VK", C424="MS", C424="PT", C424="MM", C424="PP"), "CENTRAL",
  OR(C424="SS", C424="GC", C424="SM", C424="AY", C424="AG"), "NORTH",
  OR(C424="DP", C424="PG", C424="KD", C424="DS", C424="SP"), "WEST-I",
  OR(C424="MP", C424="SK", C424="NA", C424="OD"), "WEST-II",
  OR(C424="ND", C424="AM", C424="JK"), "EAST",
  TRUE, "UNKNOWN"
)</f>
        <v>WEST-II</v>
      </c>
      <c r="E424" s="10" t="s">
        <v>1460</v>
      </c>
      <c r="F424" s="8" t="s">
        <v>1461</v>
      </c>
      <c r="G424" s="8" t="s">
        <v>679</v>
      </c>
      <c r="H424" s="8" t="s">
        <v>1462</v>
      </c>
      <c r="I424" s="37">
        <v>45931</v>
      </c>
      <c r="J424" s="37">
        <v>45931</v>
      </c>
      <c r="K424" s="10" t="s">
        <v>70</v>
      </c>
      <c r="L424" s="10" t="s">
        <v>27</v>
      </c>
      <c r="M424" s="13">
        <v>52.51</v>
      </c>
      <c r="O424" s="8">
        <v>0</v>
      </c>
      <c r="P424" s="12">
        <f t="shared" si="20"/>
        <v>0</v>
      </c>
      <c r="Q424" s="10" t="s">
        <v>28</v>
      </c>
      <c r="R424" s="8">
        <f t="shared" si="22"/>
        <v>5</v>
      </c>
      <c r="S424" s="10" t="str">
        <f t="shared" si="21"/>
        <v>Achieved</v>
      </c>
    </row>
    <row r="425" spans="1:19" x14ac:dyDescent="0.45">
      <c r="A425" s="9" t="s">
        <v>1439</v>
      </c>
      <c r="B425" s="8" t="s">
        <v>1459</v>
      </c>
      <c r="C425" s="10" t="s">
        <v>136</v>
      </c>
      <c r="D425" s="8" t="str" cm="1">
        <f t="array" ref="D425">_xlfn.IFS(
  OR(C425="AR", C425="VK", C425="MS", C425="PT", C425="MM", C425="PP"), "CENTRAL",
  OR(C425="SS", C425="GC", C425="SM", C425="AY", C425="AG"), "NORTH",
  OR(C425="DP", C425="PG", C425="KD", C425="DS", C425="SP"), "WEST-I",
  OR(C425="MP", C425="SK", C425="NA", C425="OD"), "WEST-II",
  OR(C425="ND", C425="AM", C425="JK"), "EAST",
  TRUE, "UNKNOWN"
)</f>
        <v>WEST-II</v>
      </c>
      <c r="E425" s="10" t="s">
        <v>1460</v>
      </c>
      <c r="F425" s="8" t="s">
        <v>1463</v>
      </c>
      <c r="G425" s="8" t="s">
        <v>679</v>
      </c>
      <c r="H425" s="8" t="s">
        <v>1462</v>
      </c>
      <c r="I425" s="37">
        <v>45931</v>
      </c>
      <c r="J425" s="37">
        <v>45931</v>
      </c>
      <c r="K425" s="10" t="s">
        <v>70</v>
      </c>
      <c r="L425" s="10" t="s">
        <v>27</v>
      </c>
      <c r="M425" s="13">
        <v>15.94</v>
      </c>
      <c r="O425" s="8">
        <v>0</v>
      </c>
      <c r="P425" s="12">
        <f t="shared" si="20"/>
        <v>0</v>
      </c>
      <c r="Q425" s="10" t="s">
        <v>28</v>
      </c>
      <c r="R425" s="8">
        <f t="shared" si="22"/>
        <v>5</v>
      </c>
      <c r="S425" s="10" t="str">
        <f t="shared" si="21"/>
        <v>Achieved</v>
      </c>
    </row>
    <row r="426" spans="1:19" x14ac:dyDescent="0.45">
      <c r="A426" s="9" t="s">
        <v>1439</v>
      </c>
      <c r="B426" s="8" t="s">
        <v>1459</v>
      </c>
      <c r="C426" s="10" t="s">
        <v>136</v>
      </c>
      <c r="D426" s="8" t="str" cm="1">
        <f t="array" ref="D426">_xlfn.IFS(
  OR(C426="AR", C426="VK", C426="MS", C426="PT", C426="MM", C426="PP"), "CENTRAL",
  OR(C426="SS", C426="GC", C426="SM", C426="AY", C426="AG"), "NORTH",
  OR(C426="DP", C426="PG", C426="KD", C426="DS", C426="SP"), "WEST-I",
  OR(C426="MP", C426="SK", C426="NA", C426="OD"), "WEST-II",
  OR(C426="ND", C426="AM", C426="JK"), "EAST",
  TRUE, "UNKNOWN"
)</f>
        <v>WEST-II</v>
      </c>
      <c r="E426" s="10" t="s">
        <v>1460</v>
      </c>
      <c r="F426" s="8" t="s">
        <v>1464</v>
      </c>
      <c r="G426" s="8" t="s">
        <v>679</v>
      </c>
      <c r="H426" s="8" t="s">
        <v>1462</v>
      </c>
      <c r="I426" s="37">
        <v>45931</v>
      </c>
      <c r="J426" s="37">
        <v>45931</v>
      </c>
      <c r="K426" s="10" t="s">
        <v>70</v>
      </c>
      <c r="L426" s="10" t="s">
        <v>27</v>
      </c>
      <c r="M426" s="13">
        <v>11.61</v>
      </c>
      <c r="O426" s="8">
        <v>0</v>
      </c>
      <c r="P426" s="12">
        <f t="shared" si="20"/>
        <v>0</v>
      </c>
      <c r="Q426" s="10" t="s">
        <v>28</v>
      </c>
      <c r="R426" s="8">
        <f t="shared" si="22"/>
        <v>5</v>
      </c>
      <c r="S426" s="10" t="str">
        <f t="shared" si="21"/>
        <v>Achieved</v>
      </c>
    </row>
    <row r="427" spans="1:19" x14ac:dyDescent="0.45">
      <c r="A427" s="9" t="s">
        <v>1439</v>
      </c>
      <c r="B427" s="8" t="s">
        <v>1459</v>
      </c>
      <c r="C427" s="10" t="s">
        <v>136</v>
      </c>
      <c r="D427" s="8" t="str" cm="1">
        <f t="array" ref="D427">_xlfn.IFS(
  OR(C427="AR", C427="VK", C427="MS", C427="PT", C427="MM", C427="PP"), "CENTRAL",
  OR(C427="SS", C427="GC", C427="SM", C427="AY", C427="AG"), "NORTH",
  OR(C427="DP", C427="PG", C427="KD", C427="DS", C427="SP"), "WEST-I",
  OR(C427="MP", C427="SK", C427="NA", C427="OD"), "WEST-II",
  OR(C427="ND", C427="AM", C427="JK"), "EAST",
  TRUE, "UNKNOWN"
)</f>
        <v>WEST-II</v>
      </c>
      <c r="E427" s="10" t="s">
        <v>1460</v>
      </c>
      <c r="F427" s="8" t="s">
        <v>1465</v>
      </c>
      <c r="G427" s="8" t="s">
        <v>679</v>
      </c>
      <c r="H427" s="8" t="s">
        <v>1462</v>
      </c>
      <c r="I427" s="37">
        <v>45931</v>
      </c>
      <c r="J427" s="37">
        <v>45931</v>
      </c>
      <c r="K427" s="10" t="s">
        <v>70</v>
      </c>
      <c r="L427" s="10" t="s">
        <v>27</v>
      </c>
      <c r="M427" s="13">
        <v>31.91</v>
      </c>
      <c r="O427" s="8">
        <v>0</v>
      </c>
      <c r="P427" s="12">
        <f t="shared" si="20"/>
        <v>0</v>
      </c>
      <c r="Q427" s="10" t="s">
        <v>57</v>
      </c>
      <c r="R427" s="8">
        <f t="shared" si="22"/>
        <v>3</v>
      </c>
      <c r="S427" s="10" t="str">
        <f t="shared" si="21"/>
        <v>Achieved</v>
      </c>
    </row>
    <row r="428" spans="1:19" x14ac:dyDescent="0.45">
      <c r="A428" s="9" t="s">
        <v>1439</v>
      </c>
      <c r="B428" s="8" t="s">
        <v>1459</v>
      </c>
      <c r="C428" s="10" t="s">
        <v>136</v>
      </c>
      <c r="D428" s="8" t="str" cm="1">
        <f t="array" ref="D428">_xlfn.IFS(
  OR(C428="AR", C428="VK", C428="MS", C428="PT", C428="MM", C428="PP"), "CENTRAL",
  OR(C428="SS", C428="GC", C428="SM", C428="AY", C428="AG"), "NORTH",
  OR(C428="DP", C428="PG", C428="KD", C428="DS", C428="SP"), "WEST-I",
  OR(C428="MP", C428="SK", C428="NA", C428="OD"), "WEST-II",
  OR(C428="ND", C428="AM", C428="JK"), "EAST",
  TRUE, "UNKNOWN"
)</f>
        <v>WEST-II</v>
      </c>
      <c r="E428" s="10" t="s">
        <v>1460</v>
      </c>
      <c r="F428" s="8" t="s">
        <v>1466</v>
      </c>
      <c r="G428" s="8" t="s">
        <v>679</v>
      </c>
      <c r="H428" s="8" t="s">
        <v>1462</v>
      </c>
      <c r="I428" s="37">
        <v>45931</v>
      </c>
      <c r="J428" s="37">
        <v>45931</v>
      </c>
      <c r="K428" s="10" t="s">
        <v>70</v>
      </c>
      <c r="L428" s="10" t="s">
        <v>27</v>
      </c>
      <c r="M428" s="13">
        <v>25.37</v>
      </c>
      <c r="O428" s="8">
        <v>0</v>
      </c>
      <c r="P428" s="12">
        <f t="shared" si="20"/>
        <v>0</v>
      </c>
      <c r="Q428" s="10" t="s">
        <v>57</v>
      </c>
      <c r="R428" s="8">
        <f t="shared" si="22"/>
        <v>3</v>
      </c>
      <c r="S428" s="10" t="str">
        <f t="shared" si="21"/>
        <v>Achieved</v>
      </c>
    </row>
    <row r="429" spans="1:19" x14ac:dyDescent="0.45">
      <c r="A429" s="9" t="s">
        <v>1439</v>
      </c>
      <c r="B429" s="8" t="s">
        <v>1467</v>
      </c>
      <c r="C429" s="10" t="s">
        <v>382</v>
      </c>
      <c r="D429" s="8" t="str" cm="1">
        <f t="array" ref="D429">_xlfn.IFS(
  OR(C429="AR", C429="VK", C429="MS", C429="PT", C429="MM", C429="PP"), "CENTRAL",
  OR(C429="SS", C429="GC", C429="SM", C429="AY", C429="AG"), "NORTH",
  OR(C429="DP", C429="PG", C429="KD", C429="DS", C429="SP"), "WEST-I",
  OR(C429="MP", C429="SK", C429="NA", C429="OD"), "WEST-II",
  OR(C429="ND", C429="AM", C429="JK"), "EAST",
  TRUE, "UNKNOWN"
)</f>
        <v>NORTH</v>
      </c>
      <c r="E429" s="10" t="s">
        <v>1469</v>
      </c>
      <c r="F429" s="8" t="s">
        <v>1468</v>
      </c>
      <c r="G429" s="8" t="s">
        <v>1470</v>
      </c>
      <c r="H429" s="8" t="s">
        <v>1471</v>
      </c>
      <c r="I429" s="37">
        <v>45928</v>
      </c>
      <c r="J429" s="37">
        <v>45931</v>
      </c>
      <c r="K429" s="10" t="s">
        <v>56</v>
      </c>
      <c r="L429" s="10" t="s">
        <v>50</v>
      </c>
      <c r="M429" s="13">
        <v>596.53</v>
      </c>
      <c r="O429" s="8">
        <v>0</v>
      </c>
      <c r="P429" s="12">
        <f t="shared" si="20"/>
        <v>3</v>
      </c>
      <c r="Q429" s="10" t="s">
        <v>28</v>
      </c>
      <c r="R429" s="8">
        <f t="shared" si="22"/>
        <v>5</v>
      </c>
      <c r="S429" s="10" t="str">
        <f t="shared" si="21"/>
        <v>Achieved</v>
      </c>
    </row>
    <row r="430" spans="1:19" x14ac:dyDescent="0.45">
      <c r="A430" s="9" t="s">
        <v>1439</v>
      </c>
      <c r="B430" s="8" t="s">
        <v>1467</v>
      </c>
      <c r="C430" s="10" t="s">
        <v>382</v>
      </c>
      <c r="D430" s="8" t="str" cm="1">
        <f t="array" ref="D430">_xlfn.IFS(
  OR(C430="AR", C430="VK", C430="MS", C430="PT", C430="MM", C430="PP"), "CENTRAL",
  OR(C430="SS", C430="GC", C430="SM", C430="AY", C430="AG"), "NORTH",
  OR(C430="DP", C430="PG", C430="KD", C430="DS", C430="SP"), "WEST-I",
  OR(C430="MP", C430="SK", C430="NA", C430="OD"), "WEST-II",
  OR(C430="ND", C430="AM", C430="JK"), "EAST",
  TRUE, "UNKNOWN"
)</f>
        <v>NORTH</v>
      </c>
      <c r="E430" s="10" t="s">
        <v>1469</v>
      </c>
      <c r="F430" s="8" t="s">
        <v>98</v>
      </c>
      <c r="G430" s="8" t="s">
        <v>1470</v>
      </c>
      <c r="H430" s="8" t="s">
        <v>1471</v>
      </c>
      <c r="I430" s="37">
        <v>45928</v>
      </c>
      <c r="J430" s="37">
        <v>45931</v>
      </c>
      <c r="K430" s="10" t="s">
        <v>56</v>
      </c>
      <c r="L430" s="10" t="s">
        <v>50</v>
      </c>
      <c r="M430" s="13">
        <v>66.61</v>
      </c>
      <c r="O430" s="8">
        <v>0</v>
      </c>
      <c r="P430" s="12">
        <f t="shared" si="20"/>
        <v>3</v>
      </c>
      <c r="Q430" s="10" t="s">
        <v>28</v>
      </c>
      <c r="R430" s="8">
        <f t="shared" si="22"/>
        <v>5</v>
      </c>
      <c r="S430" s="10" t="str">
        <f t="shared" si="21"/>
        <v>Achieved</v>
      </c>
    </row>
    <row r="431" spans="1:19" x14ac:dyDescent="0.45">
      <c r="A431" s="9" t="s">
        <v>1439</v>
      </c>
      <c r="B431" s="8" t="s">
        <v>1251</v>
      </c>
      <c r="C431" s="10" t="s">
        <v>136</v>
      </c>
      <c r="D431" s="8" t="str" cm="1">
        <f t="array" ref="D431">_xlfn.IFS(
  OR(C431="AR", C431="VK", C431="MS", C431="PT", C431="MM", C431="PP"), "CENTRAL",
  OR(C431="SS", C431="GC", C431="SM", C431="AY", C431="AG"), "NORTH",
  OR(C431="DP", C431="PG", C431="KD", C431="DS", C431="SP"), "WEST-I",
  OR(C431="MP", C431="SK", C431="NA", C431="OD"), "WEST-II",
  OR(C431="ND", C431="AM", C431="JK"), "EAST",
  TRUE, "UNKNOWN"
)</f>
        <v>WEST-II</v>
      </c>
      <c r="E431" s="10" t="s">
        <v>1252</v>
      </c>
      <c r="F431" s="8" t="s">
        <v>1472</v>
      </c>
      <c r="G431" s="8" t="s">
        <v>1219</v>
      </c>
      <c r="H431" s="8" t="s">
        <v>1254</v>
      </c>
      <c r="I431" s="37">
        <v>45934</v>
      </c>
      <c r="J431" s="37">
        <v>45936</v>
      </c>
      <c r="K431" s="10" t="s">
        <v>441</v>
      </c>
      <c r="L431" s="10" t="s">
        <v>27</v>
      </c>
      <c r="M431" s="13">
        <v>1740.01</v>
      </c>
      <c r="O431" s="8">
        <v>0</v>
      </c>
      <c r="P431" s="12">
        <f t="shared" si="20"/>
        <v>2</v>
      </c>
      <c r="Q431" s="10" t="s">
        <v>82</v>
      </c>
      <c r="R431" s="8">
        <f t="shared" si="22"/>
        <v>7</v>
      </c>
      <c r="S431" s="10" t="str">
        <f t="shared" si="21"/>
        <v>Achieved</v>
      </c>
    </row>
    <row r="432" spans="1:19" x14ac:dyDescent="0.45">
      <c r="A432" s="9" t="s">
        <v>1439</v>
      </c>
      <c r="B432" s="8" t="s">
        <v>1478</v>
      </c>
      <c r="C432" s="10" t="s">
        <v>1178</v>
      </c>
      <c r="D432" s="8" t="str" cm="1">
        <f t="array" ref="D432">_xlfn.IFS(
  OR(C432="AR", C432="VK", C432="MS", C432="PT", C432="MM", C432="PP"), "CENTRAL",
  OR(C432="SS", C432="GC", C432="SM", C432="AY", C432="AG"), "NORTH",
  OR(C432="DP", C432="PG", C432="KD", C432="DS", C432="SP"), "WEST-I",
  OR(C432="MP", C432="SK", C432="NA", C432="OD"), "WEST-II",
  OR(C432="ND", C432="AM", C432="JK"), "EAST",
  TRUE, "UNKNOWN"
)</f>
        <v>NORTH</v>
      </c>
      <c r="E432" s="10" t="s">
        <v>1479</v>
      </c>
      <c r="F432" s="8" t="s">
        <v>1386</v>
      </c>
      <c r="G432" s="8" t="s">
        <v>1480</v>
      </c>
      <c r="H432" s="8" t="s">
        <v>1481</v>
      </c>
      <c r="I432" s="37">
        <v>45933</v>
      </c>
      <c r="J432" s="37">
        <v>45936</v>
      </c>
      <c r="K432" s="10" t="s">
        <v>441</v>
      </c>
      <c r="L432" s="10" t="s">
        <v>27</v>
      </c>
      <c r="M432" s="13">
        <v>394.9</v>
      </c>
      <c r="N432" s="37">
        <v>45936</v>
      </c>
      <c r="O432" s="8">
        <v>0</v>
      </c>
      <c r="P432" s="12">
        <f t="shared" si="20"/>
        <v>3</v>
      </c>
      <c r="Q432" s="10" t="s">
        <v>28</v>
      </c>
      <c r="R432" s="8">
        <f t="shared" si="22"/>
        <v>5</v>
      </c>
      <c r="S432" s="10" t="str">
        <f t="shared" si="21"/>
        <v>Achieved</v>
      </c>
    </row>
    <row r="433" spans="1:19" x14ac:dyDescent="0.45">
      <c r="A433" s="9" t="s">
        <v>1439</v>
      </c>
      <c r="B433" s="8" t="s">
        <v>1483</v>
      </c>
      <c r="C433" s="10" t="s">
        <v>633</v>
      </c>
      <c r="D433" s="8" t="str" cm="1">
        <f t="array" ref="D433">_xlfn.IFS(
  OR(C433="AR", C433="VK", C433="MS", C433="PT", C433="MM", C433="PP"), "CENTRAL",
  OR(C433="SS", C433="GC", C433="SM", C433="AY", C433="AG"), "NORTH",
  OR(C433="DP", C433="PG", C433="KD", C433="DS", C433="SP"), "WEST-I",
  OR(C433="MP", C433="SK", C433="NA", C433="OD"), "WEST-II",
  OR(C433="ND", C433="AM", C433="JK"), "EAST",
  TRUE, "UNKNOWN"
)</f>
        <v>WEST-I</v>
      </c>
      <c r="E433" s="10" t="s">
        <v>1484</v>
      </c>
      <c r="F433" s="8" t="s">
        <v>1485</v>
      </c>
      <c r="G433" s="8" t="s">
        <v>32</v>
      </c>
      <c r="H433" s="8" t="s">
        <v>406</v>
      </c>
      <c r="I433" s="37">
        <v>45934</v>
      </c>
      <c r="J433" s="37">
        <v>45937</v>
      </c>
      <c r="K433" s="10" t="s">
        <v>761</v>
      </c>
      <c r="L433" s="10" t="s">
        <v>47</v>
      </c>
      <c r="M433" s="13">
        <v>304.13</v>
      </c>
      <c r="O433" s="8">
        <v>0</v>
      </c>
      <c r="P433" s="12">
        <f t="shared" si="20"/>
        <v>3</v>
      </c>
      <c r="Q433" s="10" t="s">
        <v>28</v>
      </c>
      <c r="R433" s="8">
        <f t="shared" si="22"/>
        <v>5</v>
      </c>
      <c r="S433" s="10" t="str">
        <f t="shared" si="21"/>
        <v>Achieved</v>
      </c>
    </row>
    <row r="434" spans="1:19" x14ac:dyDescent="0.45">
      <c r="A434" s="9" t="s">
        <v>1439</v>
      </c>
      <c r="B434" s="8" t="s">
        <v>1483</v>
      </c>
      <c r="C434" s="10" t="s">
        <v>633</v>
      </c>
      <c r="D434" s="8" t="str" cm="1">
        <f t="array" ref="D434">_xlfn.IFS(
  OR(C434="AR", C434="VK", C434="MS", C434="PT", C434="MM", C434="PP"), "CENTRAL",
  OR(C434="SS", C434="GC", C434="SM", C434="AY", C434="AG"), "NORTH",
  OR(C434="DP", C434="PG", C434="KD", C434="DS", C434="SP"), "WEST-I",
  OR(C434="MP", C434="SK", C434="NA", C434="OD"), "WEST-II",
  OR(C434="ND", C434="AM", C434="JK"), "EAST",
  TRUE, "UNKNOWN"
)</f>
        <v>WEST-I</v>
      </c>
      <c r="E434" s="10" t="s">
        <v>1484</v>
      </c>
      <c r="F434" s="8" t="s">
        <v>1486</v>
      </c>
      <c r="G434" s="8" t="s">
        <v>32</v>
      </c>
      <c r="H434" s="8" t="s">
        <v>406</v>
      </c>
      <c r="I434" s="37">
        <v>45934</v>
      </c>
      <c r="J434" s="37">
        <v>45937</v>
      </c>
      <c r="K434" s="10" t="s">
        <v>761</v>
      </c>
      <c r="L434" s="10" t="s">
        <v>47</v>
      </c>
      <c r="M434" s="13">
        <v>361.01</v>
      </c>
      <c r="O434" s="8">
        <v>0</v>
      </c>
      <c r="P434" s="12">
        <f t="shared" si="20"/>
        <v>3</v>
      </c>
      <c r="Q434" s="10" t="s">
        <v>28</v>
      </c>
      <c r="R434" s="8">
        <f t="shared" si="22"/>
        <v>5</v>
      </c>
      <c r="S434" s="10" t="str">
        <f t="shared" si="21"/>
        <v>Achieved</v>
      </c>
    </row>
    <row r="435" spans="1:19" x14ac:dyDescent="0.45">
      <c r="A435" s="9" t="s">
        <v>1439</v>
      </c>
      <c r="B435" s="8" t="s">
        <v>1487</v>
      </c>
      <c r="C435" s="10" t="s">
        <v>65</v>
      </c>
      <c r="D435" s="8" t="str" cm="1">
        <f t="array" ref="D435">_xlfn.IFS(
  OR(C435="AR", C435="VK", C435="MS", C435="PT", C435="MM", C435="PP"), "CENTRAL",
  OR(C435="SS", C435="GC", C435="SM", C435="AY", C435="AG"), "NORTH",
  OR(C435="DP", C435="PG", C435="KD", C435="DS", C435="SP"), "WEST-I",
  OR(C435="MP", C435="SK", C435="NA", C435="OD"), "WEST-II",
  OR(C435="ND", C435="AM", C435="JK"), "EAST",
  TRUE, "UNKNOWN"
)</f>
        <v>CENTRAL</v>
      </c>
      <c r="E435" s="10" t="s">
        <v>1488</v>
      </c>
      <c r="F435" s="8" t="s">
        <v>38</v>
      </c>
      <c r="G435" s="8" t="s">
        <v>32</v>
      </c>
      <c r="H435" s="8" t="s">
        <v>1489</v>
      </c>
      <c r="I435" s="37">
        <v>45934</v>
      </c>
      <c r="J435" s="37">
        <v>45937</v>
      </c>
      <c r="K435" s="10" t="s">
        <v>186</v>
      </c>
      <c r="L435" s="10" t="s">
        <v>47</v>
      </c>
      <c r="M435" s="13">
        <v>408.94</v>
      </c>
      <c r="N435" s="37">
        <v>45937</v>
      </c>
      <c r="O435" s="8">
        <v>0</v>
      </c>
      <c r="P435" s="12">
        <f t="shared" si="20"/>
        <v>3</v>
      </c>
      <c r="Q435" s="10" t="s">
        <v>28</v>
      </c>
      <c r="R435" s="8">
        <f t="shared" si="22"/>
        <v>5</v>
      </c>
      <c r="S435" s="10" t="str">
        <f t="shared" si="21"/>
        <v>Achieved</v>
      </c>
    </row>
    <row r="436" spans="1:19" x14ac:dyDescent="0.45">
      <c r="A436" s="9" t="s">
        <v>1439</v>
      </c>
      <c r="B436" s="8" t="s">
        <v>1503</v>
      </c>
      <c r="C436" s="10" t="s">
        <v>136</v>
      </c>
      <c r="D436" s="8" t="str" cm="1">
        <f t="array" ref="D436">_xlfn.IFS(
  OR(C436="AR", C436="VK", C436="MS", C436="PT", C436="MM", C436="PP"), "CENTRAL",
  OR(C436="SS", C436="GC", C436="SM", C436="AY", C436="AG"), "NORTH",
  OR(C436="DP", C436="PG", C436="KD", C436="DS", C436="SP"), "WEST-I",
  OR(C436="MP", C436="SK", C436="NA", C436="OD"), "WEST-II",
  OR(C436="ND", C436="AM", C436="JK"), "EAST",
  TRUE, "UNKNOWN"
)</f>
        <v>WEST-II</v>
      </c>
      <c r="E436" s="10" t="s">
        <v>1504</v>
      </c>
      <c r="F436" s="8" t="s">
        <v>1505</v>
      </c>
      <c r="G436" s="8" t="s">
        <v>1506</v>
      </c>
      <c r="H436" s="8" t="s">
        <v>1507</v>
      </c>
      <c r="I436" s="37">
        <v>45936</v>
      </c>
      <c r="J436" s="37">
        <v>45937</v>
      </c>
      <c r="K436" s="10" t="s">
        <v>81</v>
      </c>
      <c r="L436" s="10" t="s">
        <v>27</v>
      </c>
      <c r="M436" s="13">
        <v>848.33</v>
      </c>
      <c r="N436" s="37">
        <v>45937</v>
      </c>
      <c r="O436" s="8">
        <v>0</v>
      </c>
      <c r="P436" s="12">
        <f t="shared" si="20"/>
        <v>1</v>
      </c>
      <c r="Q436" s="10" t="s">
        <v>28</v>
      </c>
      <c r="R436" s="8">
        <f t="shared" si="22"/>
        <v>5</v>
      </c>
      <c r="S436" s="10" t="str">
        <f t="shared" si="21"/>
        <v>Achieved</v>
      </c>
    </row>
    <row r="437" spans="1:19" x14ac:dyDescent="0.45">
      <c r="A437" s="9" t="s">
        <v>1439</v>
      </c>
      <c r="B437" s="8" t="s">
        <v>1508</v>
      </c>
      <c r="C437" s="10" t="s">
        <v>21</v>
      </c>
      <c r="D437" s="8" t="str" cm="1">
        <f t="array" ref="D437">_xlfn.IFS(
  OR(C437="AR", C437="VK", C437="MS", C437="PT", C437="MM", C437="PP"), "CENTRAL",
  OR(C437="SS", C437="GC", C437="SM", C437="AY", C437="AG"), "NORTH",
  OR(C437="DP", C437="PG", C437="KD", C437="DS", C437="SP"), "WEST-I",
  OR(C437="MP", C437="SK", C437="NA", C437="OD"), "WEST-II",
  OR(C437="ND", C437="AM", C437="JK"), "EAST",
  TRUE, "UNKNOWN"
)</f>
        <v>NORTH</v>
      </c>
      <c r="E437" s="10" t="s">
        <v>1509</v>
      </c>
      <c r="F437" s="8" t="s">
        <v>208</v>
      </c>
      <c r="G437" s="8" t="s">
        <v>1510</v>
      </c>
      <c r="H437" s="8" t="s">
        <v>1511</v>
      </c>
      <c r="I437" s="37">
        <v>45930</v>
      </c>
      <c r="J437" s="37">
        <v>45937</v>
      </c>
      <c r="K437" s="10" t="s">
        <v>81</v>
      </c>
      <c r="L437" s="10" t="s">
        <v>27</v>
      </c>
      <c r="M437" s="13">
        <v>466.32</v>
      </c>
      <c r="N437" s="37">
        <v>45937</v>
      </c>
      <c r="O437" s="8">
        <v>0</v>
      </c>
      <c r="P437" s="12">
        <f t="shared" si="20"/>
        <v>7</v>
      </c>
      <c r="Q437" s="10" t="s">
        <v>28</v>
      </c>
      <c r="R437" s="8">
        <f t="shared" si="22"/>
        <v>5</v>
      </c>
      <c r="S437" s="10" t="str">
        <f t="shared" si="21"/>
        <v>Not Achieved</v>
      </c>
    </row>
    <row r="438" spans="1:19" x14ac:dyDescent="0.45">
      <c r="A438" s="9" t="s">
        <v>1439</v>
      </c>
      <c r="B438" s="8" t="s">
        <v>1512</v>
      </c>
      <c r="C438" s="10" t="s">
        <v>380</v>
      </c>
      <c r="D438" s="8" t="str" cm="1">
        <f t="array" ref="D438">_xlfn.IFS(
  OR(C438="AR", C438="VK", C438="MS", C438="PT", C438="MM", C438="PP"), "CENTRAL",
  OR(C438="SS", C438="GC", C438="SM", C438="AY", C438="AG"), "NORTH",
  OR(C438="DP", C438="PG", C438="KD", C438="DS", C438="SP"), "WEST-I",
  OR(C438="MP", C438="SK", C438="NA", C438="OD"), "WEST-II",
  OR(C438="ND", C438="AM", C438="JK"), "EAST",
  TRUE, "UNKNOWN"
)</f>
        <v>WEST-I</v>
      </c>
      <c r="E438" s="10" t="s">
        <v>1013</v>
      </c>
      <c r="F438" s="8" t="s">
        <v>208</v>
      </c>
      <c r="G438" s="8" t="s">
        <v>1513</v>
      </c>
      <c r="H438" s="8" t="s">
        <v>1514</v>
      </c>
      <c r="I438" s="37">
        <v>45936</v>
      </c>
      <c r="J438" s="37">
        <v>45937</v>
      </c>
      <c r="K438" s="10" t="s">
        <v>46</v>
      </c>
      <c r="L438" s="10" t="s">
        <v>47</v>
      </c>
      <c r="M438" s="13">
        <v>606.66999999999996</v>
      </c>
      <c r="N438" s="37">
        <v>45937</v>
      </c>
      <c r="O438" s="8">
        <v>0</v>
      </c>
      <c r="P438" s="12">
        <f t="shared" si="20"/>
        <v>1</v>
      </c>
      <c r="Q438" s="10" t="s">
        <v>28</v>
      </c>
      <c r="R438" s="8">
        <f t="shared" si="22"/>
        <v>5</v>
      </c>
      <c r="S438" s="10" t="str">
        <f t="shared" si="21"/>
        <v>Achieved</v>
      </c>
    </row>
    <row r="439" spans="1:19" x14ac:dyDescent="0.45">
      <c r="A439" s="9" t="s">
        <v>1439</v>
      </c>
      <c r="B439" s="8" t="s">
        <v>1515</v>
      </c>
      <c r="C439" s="10" t="s">
        <v>380</v>
      </c>
      <c r="D439" s="8" t="str" cm="1">
        <f t="array" ref="D439">_xlfn.IFS(
  OR(C439="AR", C439="VK", C439="MS", C439="PT", C439="MM", C439="PP"), "CENTRAL",
  OR(C439="SS", C439="GC", C439="SM", C439="AY", C439="AG"), "NORTH",
  OR(C439="DP", C439="PG", C439="KD", C439="DS", C439="SP"), "WEST-I",
  OR(C439="MP", C439="SK", C439="NA", C439="OD"), "WEST-II",
  OR(C439="ND", C439="AM", C439="JK"), "EAST",
  TRUE, "UNKNOWN"
)</f>
        <v>WEST-I</v>
      </c>
      <c r="E439" s="10" t="s">
        <v>1013</v>
      </c>
      <c r="F439" s="8" t="s">
        <v>1516</v>
      </c>
      <c r="G439" s="8" t="s">
        <v>1513</v>
      </c>
      <c r="H439" s="8" t="s">
        <v>1517</v>
      </c>
      <c r="I439" s="37">
        <v>45932</v>
      </c>
      <c r="J439" s="37">
        <v>45937</v>
      </c>
      <c r="K439" s="10" t="s">
        <v>762</v>
      </c>
      <c r="L439" s="10" t="s">
        <v>47</v>
      </c>
      <c r="M439" s="13">
        <v>614.20000000000005</v>
      </c>
      <c r="N439" s="37">
        <v>45937</v>
      </c>
      <c r="O439" s="8">
        <v>0</v>
      </c>
      <c r="P439" s="12">
        <f t="shared" si="20"/>
        <v>5</v>
      </c>
      <c r="Q439" s="10" t="s">
        <v>28</v>
      </c>
      <c r="R439" s="8">
        <f t="shared" si="22"/>
        <v>5</v>
      </c>
      <c r="S439" s="10" t="str">
        <f t="shared" si="21"/>
        <v>Achieved</v>
      </c>
    </row>
    <row r="440" spans="1:19" x14ac:dyDescent="0.45">
      <c r="A440" s="9" t="s">
        <v>1439</v>
      </c>
      <c r="B440" s="8" t="s">
        <v>1518</v>
      </c>
      <c r="C440" s="10" t="s">
        <v>380</v>
      </c>
      <c r="D440" s="8" t="str" cm="1">
        <f t="array" ref="D440">_xlfn.IFS(
  OR(C440="AR", C440="VK", C440="MS", C440="PT", C440="MM", C440="PP"), "CENTRAL",
  OR(C440="SS", C440="GC", C440="SM", C440="AY", C440="AG"), "NORTH",
  OR(C440="DP", C440="PG", C440="KD", C440="DS", C440="SP"), "WEST-I",
  OR(C440="MP", C440="SK", C440="NA", C440="OD"), "WEST-II",
  OR(C440="ND", C440="AM", C440="JK"), "EAST",
  TRUE, "UNKNOWN"
)</f>
        <v>WEST-I</v>
      </c>
      <c r="E440" s="10" t="s">
        <v>1013</v>
      </c>
      <c r="F440" s="8" t="s">
        <v>208</v>
      </c>
      <c r="G440" s="8" t="s">
        <v>1513</v>
      </c>
      <c r="H440" s="8" t="s">
        <v>1517</v>
      </c>
      <c r="I440" s="37">
        <v>45936</v>
      </c>
      <c r="J440" s="37">
        <v>45937</v>
      </c>
      <c r="K440" s="10" t="s">
        <v>46</v>
      </c>
      <c r="L440" s="10" t="s">
        <v>50</v>
      </c>
      <c r="M440" s="13">
        <v>552.5</v>
      </c>
      <c r="N440" s="37">
        <v>45937</v>
      </c>
      <c r="O440" s="8">
        <v>0</v>
      </c>
      <c r="P440" s="12">
        <f t="shared" si="20"/>
        <v>1</v>
      </c>
      <c r="Q440" s="10" t="s">
        <v>28</v>
      </c>
      <c r="R440" s="8">
        <f t="shared" si="22"/>
        <v>5</v>
      </c>
      <c r="S440" s="10" t="str">
        <f t="shared" si="21"/>
        <v>Achieved</v>
      </c>
    </row>
    <row r="441" spans="1:19" x14ac:dyDescent="0.45">
      <c r="A441" s="9" t="s">
        <v>1439</v>
      </c>
      <c r="B441" s="8" t="s">
        <v>1523</v>
      </c>
      <c r="C441" s="10" t="s">
        <v>1178</v>
      </c>
      <c r="D441" s="8" t="str" cm="1">
        <f t="array" ref="D441">_xlfn.IFS(
  OR(C441="AR", C441="VK", C441="MS", C441="PT", C441="MM", C441="PP"), "CENTRAL",
  OR(C441="SS", C441="GC", C441="SM", C441="AY", C441="AG"), "NORTH",
  OR(C441="DP", C441="PG", C441="KD", C441="DS", C441="SP"), "WEST-I",
  OR(C441="MP", C441="SK", C441="NA", C441="OD"), "WEST-II",
  OR(C441="ND", C441="AM", C441="JK"), "EAST",
  TRUE, "UNKNOWN"
)</f>
        <v>NORTH</v>
      </c>
      <c r="E441" s="10" t="s">
        <v>1524</v>
      </c>
      <c r="F441" s="8" t="s">
        <v>1525</v>
      </c>
      <c r="G441" s="8" t="s">
        <v>1526</v>
      </c>
      <c r="H441" s="8" t="s">
        <v>1527</v>
      </c>
      <c r="I441" s="37">
        <v>45923</v>
      </c>
      <c r="J441" s="37">
        <v>45938</v>
      </c>
      <c r="K441" s="10" t="s">
        <v>26</v>
      </c>
      <c r="L441" s="10" t="s">
        <v>27</v>
      </c>
      <c r="M441" s="13">
        <v>772.25</v>
      </c>
      <c r="O441" s="8">
        <v>0</v>
      </c>
      <c r="P441" s="12">
        <f t="shared" si="20"/>
        <v>15</v>
      </c>
      <c r="Q441" s="10" t="s">
        <v>82</v>
      </c>
      <c r="R441" s="8">
        <f t="shared" si="22"/>
        <v>7</v>
      </c>
      <c r="S441" s="10" t="str">
        <f t="shared" si="21"/>
        <v>Not Achieved</v>
      </c>
    </row>
    <row r="442" spans="1:19" x14ac:dyDescent="0.45">
      <c r="A442" s="9" t="s">
        <v>1439</v>
      </c>
      <c r="B442" s="8" t="s">
        <v>1547</v>
      </c>
      <c r="C442" s="10" t="s">
        <v>1178</v>
      </c>
      <c r="D442" s="8" t="str" cm="1">
        <f t="array" ref="D442">_xlfn.IFS(
  OR(C442="AR", C442="VK", C442="MS", C442="PT", C442="MM", C442="PP"), "CENTRAL",
  OR(C442="SS", C442="GC", C442="SM", C442="AY", C442="AG"), "NORTH",
  OR(C442="DP", C442="PG", C442="KD", C442="DS", C442="SP"), "WEST-I",
  OR(C442="MP", C442="SK", C442="NA", C442="OD"), "WEST-II",
  OR(C442="ND", C442="AM", C442="JK"), "EAST",
  TRUE, "UNKNOWN"
)</f>
        <v>NORTH</v>
      </c>
      <c r="E442" s="10" t="s">
        <v>1548</v>
      </c>
      <c r="F442" s="8" t="s">
        <v>1386</v>
      </c>
      <c r="G442" s="8" t="s">
        <v>679</v>
      </c>
      <c r="H442" s="8" t="s">
        <v>1549</v>
      </c>
      <c r="I442" s="37">
        <v>45937</v>
      </c>
      <c r="J442" s="37">
        <v>45939</v>
      </c>
      <c r="K442" s="10" t="s">
        <v>441</v>
      </c>
      <c r="L442" s="10" t="s">
        <v>27</v>
      </c>
      <c r="M442" s="13">
        <v>305.08999999999997</v>
      </c>
      <c r="O442" s="8">
        <v>0</v>
      </c>
      <c r="P442" s="12">
        <f t="shared" si="20"/>
        <v>2</v>
      </c>
      <c r="Q442" s="10" t="s">
        <v>28</v>
      </c>
      <c r="R442" s="8">
        <f t="shared" si="22"/>
        <v>5</v>
      </c>
      <c r="S442" s="10" t="str">
        <f t="shared" si="21"/>
        <v>Achieved</v>
      </c>
    </row>
    <row r="443" spans="1:19" x14ac:dyDescent="0.45">
      <c r="A443" s="9" t="s">
        <v>1439</v>
      </c>
      <c r="B443" s="8" t="s">
        <v>1550</v>
      </c>
      <c r="C443" s="10" t="s">
        <v>1178</v>
      </c>
      <c r="D443" s="8" t="str" cm="1">
        <f t="array" ref="D443">_xlfn.IFS(
  OR(C443="AR", C443="VK", C443="MS", C443="PT", C443="MM", C443="PP"), "CENTRAL",
  OR(C443="SS", C443="GC", C443="SM", C443="AY", C443="AG"), "NORTH",
  OR(C443="DP", C443="PG", C443="KD", C443="DS", C443="SP"), "WEST-I",
  OR(C443="MP", C443="SK", C443="NA", C443="OD"), "WEST-II",
  OR(C443="ND", C443="AM", C443="JK"), "EAST",
  TRUE, "UNKNOWN"
)</f>
        <v>NORTH</v>
      </c>
      <c r="E443" s="10" t="s">
        <v>1551</v>
      </c>
      <c r="F443" s="8" t="s">
        <v>1552</v>
      </c>
      <c r="G443" s="8" t="s">
        <v>32</v>
      </c>
      <c r="H443" s="8" t="s">
        <v>1553</v>
      </c>
      <c r="I443" s="37">
        <v>45939</v>
      </c>
      <c r="J443" s="37">
        <v>45940</v>
      </c>
      <c r="K443" s="10" t="s">
        <v>34</v>
      </c>
      <c r="L443" s="10" t="s">
        <v>35</v>
      </c>
      <c r="M443" s="13">
        <v>60.8</v>
      </c>
      <c r="N443" s="37">
        <v>45940</v>
      </c>
      <c r="O443" s="8">
        <v>0</v>
      </c>
      <c r="P443" s="12">
        <f t="shared" si="20"/>
        <v>1</v>
      </c>
      <c r="Q443" s="10" t="s">
        <v>28</v>
      </c>
      <c r="R443" s="8">
        <f t="shared" si="22"/>
        <v>5</v>
      </c>
      <c r="S443" s="10" t="str">
        <f t="shared" si="21"/>
        <v>Achieved</v>
      </c>
    </row>
    <row r="444" spans="1:19" x14ac:dyDescent="0.45">
      <c r="A444" s="9" t="s">
        <v>1439</v>
      </c>
      <c r="B444" s="8" t="s">
        <v>1550</v>
      </c>
      <c r="C444" s="10" t="s">
        <v>1178</v>
      </c>
      <c r="D444" s="8" t="str" cm="1">
        <f t="array" ref="D444">_xlfn.IFS(
  OR(C444="AR", C444="VK", C444="MS", C444="PT", C444="MM", C444="PP"), "CENTRAL",
  OR(C444="SS", C444="GC", C444="SM", C444="AY", C444="AG"), "NORTH",
  OR(C444="DP", C444="PG", C444="KD", C444="DS", C444="SP"), "WEST-I",
  OR(C444="MP", C444="SK", C444="NA", C444="OD"), "WEST-II",
  OR(C444="ND", C444="AM", C444="JK"), "EAST",
  TRUE, "UNKNOWN"
)</f>
        <v>NORTH</v>
      </c>
      <c r="E444" s="10" t="s">
        <v>1551</v>
      </c>
      <c r="F444" s="8" t="s">
        <v>1554</v>
      </c>
      <c r="G444" s="8" t="s">
        <v>32</v>
      </c>
      <c r="H444" s="8" t="s">
        <v>1553</v>
      </c>
      <c r="I444" s="37">
        <v>45939</v>
      </c>
      <c r="J444" s="37">
        <v>45940</v>
      </c>
      <c r="K444" s="10" t="s">
        <v>34</v>
      </c>
      <c r="L444" s="10" t="s">
        <v>35</v>
      </c>
      <c r="M444" s="13">
        <v>32.619999999999997</v>
      </c>
      <c r="N444" s="37">
        <v>45940</v>
      </c>
      <c r="O444" s="8">
        <v>0</v>
      </c>
      <c r="P444" s="12">
        <f t="shared" si="20"/>
        <v>1</v>
      </c>
      <c r="Q444" s="10" t="s">
        <v>28</v>
      </c>
      <c r="R444" s="8">
        <f t="shared" si="22"/>
        <v>5</v>
      </c>
      <c r="S444" s="10" t="str">
        <f t="shared" si="21"/>
        <v>Achieved</v>
      </c>
    </row>
    <row r="445" spans="1:19" x14ac:dyDescent="0.45">
      <c r="A445" s="9" t="s">
        <v>1439</v>
      </c>
      <c r="B445" s="8" t="s">
        <v>1555</v>
      </c>
      <c r="C445" s="10" t="s">
        <v>61</v>
      </c>
      <c r="D445" s="8" t="str" cm="1">
        <f t="array" ref="D445">_xlfn.IFS(
  OR(C445="AR", C445="VK", C445="MS", C445="PT", C445="MM", C445="PP"), "CENTRAL",
  OR(C445="SS", C445="GC", C445="SM", C445="AY", C445="AG"), "NORTH",
  OR(C445="DP", C445="PG", C445="KD", C445="DS", C445="SP"), "WEST-I",
  OR(C445="MP", C445="SK", C445="NA", C445="OD"), "WEST-II",
  OR(C445="ND", C445="AM", C445="JK"), "EAST",
  TRUE, "UNKNOWN"
)</f>
        <v>NORTH</v>
      </c>
      <c r="E445" s="10" t="s">
        <v>1556</v>
      </c>
      <c r="F445" s="8" t="s">
        <v>1557</v>
      </c>
      <c r="G445" s="8" t="s">
        <v>1558</v>
      </c>
      <c r="H445" s="8" t="s">
        <v>1559</v>
      </c>
      <c r="I445" s="37">
        <v>45939</v>
      </c>
      <c r="J445" s="37">
        <v>45943</v>
      </c>
      <c r="K445" s="10" t="s">
        <v>26</v>
      </c>
      <c r="L445" s="10" t="s">
        <v>27</v>
      </c>
      <c r="M445" s="13">
        <v>235.85</v>
      </c>
      <c r="N445" s="37">
        <v>45940</v>
      </c>
      <c r="O445" s="8">
        <v>0</v>
      </c>
      <c r="P445" s="12">
        <f t="shared" si="20"/>
        <v>4</v>
      </c>
      <c r="Q445" s="10" t="s">
        <v>28</v>
      </c>
      <c r="R445" s="8">
        <f t="shared" si="22"/>
        <v>5</v>
      </c>
      <c r="S445" s="10" t="str">
        <f t="shared" si="21"/>
        <v>Achieved</v>
      </c>
    </row>
    <row r="446" spans="1:19" x14ac:dyDescent="0.45">
      <c r="A446" s="9" t="s">
        <v>1439</v>
      </c>
      <c r="B446" s="8" t="s">
        <v>1562</v>
      </c>
      <c r="C446" s="10" t="s">
        <v>1178</v>
      </c>
      <c r="D446" s="8" t="str" cm="1">
        <f t="array" ref="D446">_xlfn.IFS(
  OR(C446="AR", C446="VK", C446="MS", C446="PT", C446="MM", C446="PP"), "CENTRAL",
  OR(C446="SS", C446="GC", C446="SM", C446="AY", C446="AG"), "NORTH",
  OR(C446="DP", C446="PG", C446="KD", C446="DS", C446="SP"), "WEST-I",
  OR(C446="MP", C446="SK", C446="NA", C446="OD"), "WEST-II",
  OR(C446="ND", C446="AM", C446="JK"), "EAST",
  TRUE, "UNKNOWN"
)</f>
        <v>NORTH</v>
      </c>
      <c r="E446" s="10" t="s">
        <v>1563</v>
      </c>
      <c r="F446" s="8" t="s">
        <v>1386</v>
      </c>
      <c r="G446" s="8" t="s">
        <v>1564</v>
      </c>
      <c r="H446" s="8" t="s">
        <v>1565</v>
      </c>
      <c r="I446" s="37">
        <v>45933</v>
      </c>
      <c r="J446" s="37">
        <v>45940</v>
      </c>
      <c r="K446" s="10" t="s">
        <v>81</v>
      </c>
      <c r="L446" s="10" t="s">
        <v>27</v>
      </c>
      <c r="M446" s="13">
        <v>588.14</v>
      </c>
      <c r="O446" s="8">
        <v>0</v>
      </c>
      <c r="P446" s="12">
        <f t="shared" si="20"/>
        <v>7</v>
      </c>
      <c r="Q446" s="10" t="s">
        <v>28</v>
      </c>
      <c r="R446" s="8">
        <f t="shared" si="22"/>
        <v>5</v>
      </c>
      <c r="S446" s="10" t="str">
        <f t="shared" si="21"/>
        <v>Not Achieved</v>
      </c>
    </row>
    <row r="447" spans="1:19" x14ac:dyDescent="0.45">
      <c r="A447" s="9" t="s">
        <v>1439</v>
      </c>
      <c r="B447" s="8" t="s">
        <v>1566</v>
      </c>
      <c r="C447" s="10" t="s">
        <v>30</v>
      </c>
      <c r="D447" s="8" t="str" cm="1">
        <f t="array" ref="D447">_xlfn.IFS(
  OR(C447="AR", C447="VK", C447="MS", C447="PT", C447="MM", C447="PP"), "CENTRAL",
  OR(C447="SS", C447="GC", C447="SM", C447="AY", C447="AG"), "NORTH",
  OR(C447="DP", C447="PG", C447="KD", C447="DS", C447="SP"), "WEST-I",
  OR(C447="MP", C447="SK", C447="NA", C447="OD"), "WEST-II",
  OR(C447="ND", C447="AM", C447="JK"), "EAST",
  TRUE, "UNKNOWN"
)</f>
        <v>CENTRAL</v>
      </c>
      <c r="E447" s="10" t="s">
        <v>1039</v>
      </c>
      <c r="F447" s="8" t="s">
        <v>102</v>
      </c>
      <c r="G447" s="8" t="s">
        <v>1567</v>
      </c>
      <c r="H447" s="8" t="s">
        <v>1041</v>
      </c>
      <c r="I447" s="37">
        <v>45940</v>
      </c>
      <c r="J447" s="37">
        <v>45943</v>
      </c>
      <c r="K447" s="10" t="s">
        <v>34</v>
      </c>
      <c r="L447" s="10" t="s">
        <v>35</v>
      </c>
      <c r="M447" s="13">
        <v>37.950000000000003</v>
      </c>
      <c r="N447" s="37">
        <v>45943</v>
      </c>
      <c r="O447" s="8">
        <v>0</v>
      </c>
      <c r="P447" s="12">
        <f t="shared" si="20"/>
        <v>3</v>
      </c>
      <c r="Q447" s="10" t="s">
        <v>28</v>
      </c>
      <c r="R447" s="8">
        <f t="shared" si="22"/>
        <v>5</v>
      </c>
      <c r="S447" s="10" t="str">
        <f t="shared" si="21"/>
        <v>Achieved</v>
      </c>
    </row>
    <row r="448" spans="1:19" x14ac:dyDescent="0.45">
      <c r="A448" s="9" t="s">
        <v>1439</v>
      </c>
      <c r="B448" s="8" t="s">
        <v>1568</v>
      </c>
      <c r="C448" s="10" t="s">
        <v>1178</v>
      </c>
      <c r="D448" s="8" t="str" cm="1">
        <f t="array" ref="D448">_xlfn.IFS(
  OR(C448="AR", C448="VK", C448="MS", C448="PT", C448="MM", C448="PP"), "CENTRAL",
  OR(C448="SS", C448="GC", C448="SM", C448="AY", C448="AG"), "NORTH",
  OR(C448="DP", C448="PG", C448="KD", C448="DS", C448="SP"), "WEST-I",
  OR(C448="MP", C448="SK", C448="NA", C448="OD"), "WEST-II",
  OR(C448="ND", C448="AM", C448="JK"), "EAST",
  TRUE, "UNKNOWN"
)</f>
        <v>NORTH</v>
      </c>
      <c r="E448" s="10" t="s">
        <v>1569</v>
      </c>
      <c r="F448" s="8" t="s">
        <v>1570</v>
      </c>
      <c r="G448" s="8" t="s">
        <v>1571</v>
      </c>
      <c r="H448" s="8" t="s">
        <v>1572</v>
      </c>
      <c r="I448" s="37">
        <v>45925</v>
      </c>
      <c r="J448" s="37">
        <v>45943</v>
      </c>
      <c r="K448" s="10" t="s">
        <v>762</v>
      </c>
      <c r="L448" s="10" t="s">
        <v>35</v>
      </c>
      <c r="M448" s="13">
        <v>8813.24</v>
      </c>
      <c r="N448" s="37">
        <v>45943</v>
      </c>
      <c r="O448" s="8">
        <v>0</v>
      </c>
      <c r="P448" s="12">
        <f t="shared" si="20"/>
        <v>18</v>
      </c>
      <c r="Q448" s="10" t="s">
        <v>82</v>
      </c>
      <c r="R448" s="8">
        <f t="shared" si="22"/>
        <v>7</v>
      </c>
      <c r="S448" s="10" t="str">
        <f t="shared" si="21"/>
        <v>Not Achieved</v>
      </c>
    </row>
    <row r="449" spans="1:19" x14ac:dyDescent="0.45">
      <c r="A449" s="9" t="s">
        <v>1439</v>
      </c>
      <c r="B449" s="8" t="s">
        <v>1576</v>
      </c>
      <c r="C449" s="10" t="s">
        <v>61</v>
      </c>
      <c r="D449" s="8" t="str" cm="1">
        <f t="array" ref="D449">_xlfn.IFS(
  OR(C449="AR", C449="VK", C449="MS", C449="PT", C449="MM", C449="PP"), "CENTRAL",
  OR(C449="SS", C449="GC", C449="SM", C449="AY", C449="AG"), "NORTH",
  OR(C449="DP", C449="PG", C449="KD", C449="DS", C449="SP"), "WEST-I",
  OR(C449="MP", C449="SK", C449="NA", C449="OD"), "WEST-II",
  OR(C449="ND", C449="AM", C449="JK"), "EAST",
  TRUE, "UNKNOWN"
)</f>
        <v>NORTH</v>
      </c>
      <c r="E449" s="10" t="s">
        <v>1577</v>
      </c>
      <c r="F449" s="8" t="s">
        <v>1578</v>
      </c>
      <c r="G449" s="8" t="s">
        <v>1579</v>
      </c>
      <c r="H449" s="8" t="s">
        <v>1580</v>
      </c>
      <c r="I449" s="37">
        <v>45943</v>
      </c>
      <c r="J449" s="37">
        <v>45944</v>
      </c>
      <c r="K449" s="10" t="s">
        <v>41</v>
      </c>
      <c r="L449" s="10" t="s">
        <v>27</v>
      </c>
      <c r="M449" s="13">
        <v>88.92</v>
      </c>
      <c r="O449" s="8">
        <v>0</v>
      </c>
      <c r="P449" s="12">
        <f t="shared" si="20"/>
        <v>1</v>
      </c>
      <c r="Q449" s="10" t="s">
        <v>28</v>
      </c>
      <c r="R449" s="8">
        <f t="shared" si="22"/>
        <v>5</v>
      </c>
      <c r="S449" s="10" t="str">
        <f t="shared" si="21"/>
        <v>Achieved</v>
      </c>
    </row>
    <row r="450" spans="1:19" x14ac:dyDescent="0.45">
      <c r="A450" s="9" t="s">
        <v>1439</v>
      </c>
      <c r="B450" s="8" t="s">
        <v>1576</v>
      </c>
      <c r="C450" s="10" t="s">
        <v>61</v>
      </c>
      <c r="D450" s="8" t="str" cm="1">
        <f t="array" ref="D450">_xlfn.IFS(
  OR(C450="AR", C450="VK", C450="MS", C450="PT", C450="MM", C450="PP"), "CENTRAL",
  OR(C450="SS", C450="GC", C450="SM", C450="AY", C450="AG"), "NORTH",
  OR(C450="DP", C450="PG", C450="KD", C450="DS", C450="SP"), "WEST-I",
  OR(C450="MP", C450="SK", C450="NA", C450="OD"), "WEST-II",
  OR(C450="ND", C450="AM", C450="JK"), "EAST",
  TRUE, "UNKNOWN"
)</f>
        <v>NORTH</v>
      </c>
      <c r="E450" s="10" t="s">
        <v>1577</v>
      </c>
      <c r="F450" s="8" t="s">
        <v>1581</v>
      </c>
      <c r="G450" s="8" t="s">
        <v>1579</v>
      </c>
      <c r="H450" s="8" t="s">
        <v>1580</v>
      </c>
      <c r="I450" s="37">
        <v>45943</v>
      </c>
      <c r="J450" s="37">
        <v>45944</v>
      </c>
      <c r="K450" s="10" t="s">
        <v>41</v>
      </c>
      <c r="L450" s="10" t="s">
        <v>27</v>
      </c>
      <c r="M450" s="13">
        <v>743.22</v>
      </c>
      <c r="O450" s="8">
        <v>0</v>
      </c>
      <c r="P450" s="12">
        <f t="shared" si="20"/>
        <v>1</v>
      </c>
      <c r="Q450" s="10" t="s">
        <v>28</v>
      </c>
      <c r="R450" s="8">
        <f t="shared" si="22"/>
        <v>5</v>
      </c>
      <c r="S450" s="10" t="str">
        <f t="shared" si="21"/>
        <v>Achieved</v>
      </c>
    </row>
    <row r="451" spans="1:19" x14ac:dyDescent="0.45">
      <c r="A451" s="9" t="s">
        <v>1439</v>
      </c>
      <c r="B451" s="8" t="s">
        <v>1582</v>
      </c>
      <c r="C451" s="10" t="s">
        <v>21</v>
      </c>
      <c r="D451" s="8" t="str" cm="1">
        <f t="array" ref="D451">_xlfn.IFS(
  OR(C451="AR", C451="VK", C451="MS", C451="PT", C451="MM", C451="PP"), "CENTRAL",
  OR(C451="SS", C451="GC", C451="SM", C451="AY", C451="AG"), "NORTH",
  OR(C451="DP", C451="PG", C451="KD", C451="DS", C451="SP"), "WEST-I",
  OR(C451="MP", C451="SK", C451="NA", C451="OD"), "WEST-II",
  OR(C451="ND", C451="AM", C451="JK"), "EAST",
  TRUE, "UNKNOWN"
)</f>
        <v>NORTH</v>
      </c>
      <c r="E451" s="10" t="s">
        <v>1583</v>
      </c>
      <c r="F451" s="8" t="s">
        <v>1584</v>
      </c>
      <c r="G451" s="8" t="s">
        <v>1585</v>
      </c>
      <c r="H451" s="8" t="s">
        <v>1586</v>
      </c>
      <c r="I451" s="37">
        <v>45564</v>
      </c>
      <c r="J451" s="37">
        <v>45958</v>
      </c>
      <c r="K451" s="10" t="s">
        <v>26</v>
      </c>
      <c r="L451" s="10" t="s">
        <v>35</v>
      </c>
      <c r="M451" s="13">
        <v>432.54</v>
      </c>
      <c r="O451" s="8">
        <v>6</v>
      </c>
      <c r="P451" s="12">
        <f t="shared" si="20"/>
        <v>394</v>
      </c>
      <c r="Q451" s="10" t="s">
        <v>28</v>
      </c>
      <c r="R451" s="8">
        <f t="shared" si="22"/>
        <v>5</v>
      </c>
      <c r="S451" s="10" t="str">
        <f t="shared" si="21"/>
        <v>Not Achieved</v>
      </c>
    </row>
    <row r="452" spans="1:19" x14ac:dyDescent="0.45">
      <c r="A452" s="9" t="s">
        <v>1439</v>
      </c>
      <c r="B452" s="8" t="s">
        <v>1582</v>
      </c>
      <c r="C452" s="10" t="s">
        <v>21</v>
      </c>
      <c r="D452" s="8" t="str" cm="1">
        <f t="array" ref="D452">_xlfn.IFS(
  OR(C452="AR", C452="VK", C452="MS", C452="PT", C452="MM", C452="PP"), "CENTRAL",
  OR(C452="SS", C452="GC", C452="SM", C452="AY", C452="AG"), "NORTH",
  OR(C452="DP", C452="PG", C452="KD", C452="DS", C452="SP"), "WEST-I",
  OR(C452="MP", C452="SK", C452="NA", C452="OD"), "WEST-II",
  OR(C452="ND", C452="AM", C452="JK"), "EAST",
  TRUE, "UNKNOWN"
)</f>
        <v>NORTH</v>
      </c>
      <c r="E452" s="10" t="s">
        <v>1583</v>
      </c>
      <c r="F452" s="8" t="s">
        <v>1587</v>
      </c>
      <c r="G452" s="8" t="s">
        <v>1585</v>
      </c>
      <c r="H452" s="8" t="s">
        <v>1586</v>
      </c>
      <c r="I452" s="37">
        <v>45564</v>
      </c>
      <c r="J452" s="37">
        <v>45946</v>
      </c>
      <c r="K452" s="10" t="s">
        <v>26</v>
      </c>
      <c r="L452" s="10" t="s">
        <v>35</v>
      </c>
      <c r="M452" s="13">
        <v>1281.3499999999999</v>
      </c>
      <c r="O452" s="8">
        <v>8</v>
      </c>
      <c r="P452" s="12">
        <f t="shared" si="20"/>
        <v>382</v>
      </c>
      <c r="Q452" s="10" t="s">
        <v>28</v>
      </c>
      <c r="R452" s="8">
        <f t="shared" si="22"/>
        <v>5</v>
      </c>
      <c r="S452" s="10" t="str">
        <f t="shared" si="21"/>
        <v>Not Achieved</v>
      </c>
    </row>
    <row r="453" spans="1:19" x14ac:dyDescent="0.45">
      <c r="A453" s="9" t="s">
        <v>1439</v>
      </c>
      <c r="B453" s="8" t="s">
        <v>1588</v>
      </c>
      <c r="C453" s="10" t="s">
        <v>30</v>
      </c>
      <c r="D453" s="8" t="str" cm="1">
        <f t="array" ref="D453">_xlfn.IFS(
  OR(C453="AR", C453="VK", C453="MS", C453="PT", C453="MM", C453="PP"), "CENTRAL",
  OR(C453="SS", C453="GC", C453="SM", C453="AY", C453="AG"), "NORTH",
  OR(C453="DP", C453="PG", C453="KD", C453="DS", C453="SP"), "WEST-I",
  OR(C453="MP", C453="SK", C453="NA", C453="OD"), "WEST-II",
  OR(C453="ND", C453="AM", C453="JK"), "EAST",
  TRUE, "UNKNOWN"
)</f>
        <v>CENTRAL</v>
      </c>
      <c r="E453" s="10" t="s">
        <v>1589</v>
      </c>
      <c r="F453" s="8" t="s">
        <v>1590</v>
      </c>
      <c r="G453" s="8" t="s">
        <v>32</v>
      </c>
      <c r="H453" s="8" t="s">
        <v>1591</v>
      </c>
      <c r="I453" s="37">
        <v>45943</v>
      </c>
      <c r="J453" s="37">
        <v>45944</v>
      </c>
      <c r="K453" s="10" t="s">
        <v>175</v>
      </c>
      <c r="L453" s="10" t="s">
        <v>47</v>
      </c>
      <c r="M453" s="13">
        <v>537.25</v>
      </c>
      <c r="O453" s="8">
        <v>0</v>
      </c>
      <c r="P453" s="12">
        <f t="shared" si="20"/>
        <v>1</v>
      </c>
      <c r="Q453" s="10" t="s">
        <v>28</v>
      </c>
      <c r="R453" s="8">
        <f t="shared" si="22"/>
        <v>5</v>
      </c>
      <c r="S453" s="10" t="str">
        <f t="shared" si="21"/>
        <v>Achieved</v>
      </c>
    </row>
    <row r="454" spans="1:19" x14ac:dyDescent="0.45">
      <c r="A454" s="9" t="s">
        <v>1439</v>
      </c>
      <c r="B454" s="8" t="s">
        <v>1592</v>
      </c>
      <c r="C454" s="10" t="s">
        <v>108</v>
      </c>
      <c r="D454" s="8" t="str" cm="1">
        <f t="array" ref="D454">_xlfn.IFS(
  OR(C454="AR", C454="VK", C454="MS", C454="PT", C454="MM", C454="PP"), "CENTRAL",
  OR(C454="SS", C454="GC", C454="SM", C454="AY", C454="AG"), "NORTH",
  OR(C454="DP", C454="PG", C454="KD", C454="DS", C454="SP"), "WEST-I",
  OR(C454="MP", C454="SK", C454="NA", C454="OD"), "WEST-II",
  OR(C454="ND", C454="AM", C454="JK"), "EAST",
  TRUE, "UNKNOWN"
)</f>
        <v>EAST</v>
      </c>
      <c r="E454" s="10" t="s">
        <v>1593</v>
      </c>
      <c r="F454" s="8" t="s">
        <v>1594</v>
      </c>
      <c r="G454" s="8" t="s">
        <v>32</v>
      </c>
      <c r="H454" s="8" t="s">
        <v>1595</v>
      </c>
      <c r="I454" s="37">
        <v>45944</v>
      </c>
      <c r="J454" s="37">
        <v>45947</v>
      </c>
      <c r="K454" s="10" t="s">
        <v>70</v>
      </c>
      <c r="L454" s="10" t="s">
        <v>35</v>
      </c>
      <c r="M454" s="13">
        <v>84.55</v>
      </c>
      <c r="N454" s="37">
        <v>45947</v>
      </c>
      <c r="O454" s="8">
        <v>0</v>
      </c>
      <c r="P454" s="12">
        <f t="shared" ref="P454:P517" si="23">SUM(J454-I454)</f>
        <v>3</v>
      </c>
      <c r="Q454" s="10" t="s">
        <v>28</v>
      </c>
      <c r="R454" s="8">
        <f t="shared" si="22"/>
        <v>5</v>
      </c>
      <c r="S454" s="10" t="str">
        <f t="shared" ref="S454:S517" si="24">IF(R454&gt;=P454, "Achieved", "Not Achieved")</f>
        <v>Achieved</v>
      </c>
    </row>
    <row r="455" spans="1:19" x14ac:dyDescent="0.45">
      <c r="A455" s="9" t="s">
        <v>1439</v>
      </c>
      <c r="B455" s="8" t="s">
        <v>1596</v>
      </c>
      <c r="C455" s="10" t="s">
        <v>380</v>
      </c>
      <c r="D455" s="8" t="str" cm="1">
        <f t="array" ref="D455">_xlfn.IFS(
  OR(C455="AR", C455="VK", C455="MS", C455="PT", C455="MM", C455="PP"), "CENTRAL",
  OR(C455="SS", C455="GC", C455="SM", C455="AY", C455="AG"), "NORTH",
  OR(C455="DP", C455="PG", C455="KD", C455="DS", C455="SP"), "WEST-I",
  OR(C455="MP", C455="SK", C455="NA", C455="OD"), "WEST-II",
  OR(C455="ND", C455="AM", C455="JK"), "EAST",
  TRUE, "UNKNOWN"
)</f>
        <v>WEST-I</v>
      </c>
      <c r="E455" s="10" t="s">
        <v>1597</v>
      </c>
      <c r="F455" s="8" t="s">
        <v>1598</v>
      </c>
      <c r="G455" s="8" t="s">
        <v>1599</v>
      </c>
      <c r="H455" s="8" t="s">
        <v>1600</v>
      </c>
      <c r="I455" s="37">
        <v>45882</v>
      </c>
      <c r="J455" s="37">
        <v>45886</v>
      </c>
      <c r="K455" s="10" t="s">
        <v>134</v>
      </c>
      <c r="L455" s="10" t="s">
        <v>47</v>
      </c>
      <c r="M455" s="13">
        <v>413.34</v>
      </c>
      <c r="N455" s="37">
        <v>45886</v>
      </c>
      <c r="O455" s="8">
        <v>0</v>
      </c>
      <c r="P455" s="12">
        <f t="shared" si="23"/>
        <v>4</v>
      </c>
      <c r="Q455" s="10" t="s">
        <v>28</v>
      </c>
      <c r="R455" s="8">
        <f t="shared" ref="R455:R517" si="25">IF(Q455="A", 3, IF(Q455="B", 5, IF(Q455="C", 7, IF(Q455="D", 10, ""))))</f>
        <v>5</v>
      </c>
      <c r="S455" s="10" t="str">
        <f t="shared" si="24"/>
        <v>Achieved</v>
      </c>
    </row>
    <row r="456" spans="1:19" x14ac:dyDescent="0.45">
      <c r="A456" s="9" t="s">
        <v>1439</v>
      </c>
      <c r="B456" s="8" t="s">
        <v>1601</v>
      </c>
      <c r="C456" s="10" t="s">
        <v>380</v>
      </c>
      <c r="D456" s="8" t="str" cm="1">
        <f t="array" ref="D456">_xlfn.IFS(
  OR(C456="AR", C456="VK", C456="MS", C456="PT", C456="MM", C456="PP"), "CENTRAL",
  OR(C456="SS", C456="GC", C456="SM", C456="AY", C456="AG"), "NORTH",
  OR(C456="DP", C456="PG", C456="KD", C456="DS", C456="SP"), "WEST-I",
  OR(C456="MP", C456="SK", C456="NA", C456="OD"), "WEST-II",
  OR(C456="ND", C456="AM", C456="JK"), "EAST",
  TRUE, "UNKNOWN"
)</f>
        <v>WEST-I</v>
      </c>
      <c r="E456" s="10" t="s">
        <v>878</v>
      </c>
      <c r="F456" s="8" t="s">
        <v>1602</v>
      </c>
      <c r="G456" s="8" t="s">
        <v>405</v>
      </c>
      <c r="H456" s="8" t="s">
        <v>1603</v>
      </c>
      <c r="I456" s="37">
        <v>45943</v>
      </c>
      <c r="J456" s="37">
        <v>45947</v>
      </c>
      <c r="K456" s="10" t="s">
        <v>186</v>
      </c>
      <c r="L456" s="10" t="s">
        <v>47</v>
      </c>
      <c r="M456" s="13">
        <v>1695.85</v>
      </c>
      <c r="O456" s="8">
        <v>0</v>
      </c>
      <c r="P456" s="12">
        <f t="shared" si="23"/>
        <v>4</v>
      </c>
      <c r="Q456" s="10" t="s">
        <v>28</v>
      </c>
      <c r="R456" s="8">
        <f t="shared" si="25"/>
        <v>5</v>
      </c>
      <c r="S456" s="10" t="str">
        <f t="shared" si="24"/>
        <v>Achieved</v>
      </c>
    </row>
    <row r="457" spans="1:19" x14ac:dyDescent="0.45">
      <c r="A457" s="9" t="s">
        <v>1439</v>
      </c>
      <c r="B457" s="8" t="s">
        <v>1604</v>
      </c>
      <c r="C457" s="10" t="s">
        <v>1178</v>
      </c>
      <c r="D457" s="8" t="str" cm="1">
        <f t="array" ref="D457">_xlfn.IFS(
  OR(C457="AR", C457="VK", C457="MS", C457="PT", C457="MM", C457="PP"), "CENTRAL",
  OR(C457="SS", C457="GC", C457="SM", C457="AY", C457="AG"), "NORTH",
  OR(C457="DP", C457="PG", C457="KD", C457="DS", C457="SP"), "WEST-I",
  OR(C457="MP", C457="SK", C457="NA", C457="OD"), "WEST-II",
  OR(C457="ND", C457="AM", C457="JK"), "EAST",
  TRUE, "UNKNOWN"
)</f>
        <v>NORTH</v>
      </c>
      <c r="E457" s="10" t="s">
        <v>1605</v>
      </c>
      <c r="F457" s="8" t="s">
        <v>1606</v>
      </c>
      <c r="G457" s="8" t="s">
        <v>1607</v>
      </c>
      <c r="H457" s="8" t="s">
        <v>1608</v>
      </c>
      <c r="I457" s="37">
        <v>45944</v>
      </c>
      <c r="J457" s="37">
        <v>45952</v>
      </c>
      <c r="K457" s="10" t="s">
        <v>441</v>
      </c>
      <c r="L457" s="10" t="s">
        <v>27</v>
      </c>
      <c r="M457" s="13">
        <v>153.85</v>
      </c>
      <c r="N457" s="37">
        <v>45952</v>
      </c>
      <c r="O457" s="8">
        <v>0</v>
      </c>
      <c r="P457" s="12">
        <f t="shared" si="23"/>
        <v>8</v>
      </c>
      <c r="Q457" s="10" t="s">
        <v>28</v>
      </c>
      <c r="R457" s="8">
        <f t="shared" si="25"/>
        <v>5</v>
      </c>
      <c r="S457" s="10" t="str">
        <f t="shared" si="24"/>
        <v>Not Achieved</v>
      </c>
    </row>
    <row r="458" spans="1:19" x14ac:dyDescent="0.45">
      <c r="A458" s="9" t="s">
        <v>1439</v>
      </c>
      <c r="B458" s="8" t="s">
        <v>1611</v>
      </c>
      <c r="C458" s="10" t="s">
        <v>99</v>
      </c>
      <c r="D458" s="8" t="str" cm="1">
        <f t="array" ref="D458">_xlfn.IFS(
  OR(C458="AR", C458="VK", C458="MS", C458="PT", C458="MM", C458="PP"), "CENTRAL",
  OR(C458="SS", C458="GC", C458="SM", C458="AY", C458="AG"), "NORTH",
  OR(C458="DP", C458="PG", C458="KD", C458="DS", C458="SP"), "WEST-I",
  OR(C458="MP", C458="SK", C458="NA", C458="OD"), "WEST-II",
  OR(C458="ND", C458="AM", C458="JK"), "EAST",
  TRUE, "UNKNOWN"
)</f>
        <v>EAST</v>
      </c>
      <c r="E458" s="10" t="s">
        <v>1612</v>
      </c>
      <c r="F458" s="8" t="s">
        <v>57</v>
      </c>
      <c r="G458" s="8" t="s">
        <v>1613</v>
      </c>
      <c r="H458" s="8" t="s">
        <v>1614</v>
      </c>
      <c r="I458" s="37">
        <v>45952</v>
      </c>
      <c r="J458" s="37">
        <v>45954</v>
      </c>
      <c r="K458" s="10" t="s">
        <v>70</v>
      </c>
      <c r="L458" s="10" t="s">
        <v>35</v>
      </c>
      <c r="M458" s="13">
        <v>184.46</v>
      </c>
      <c r="N458" s="37">
        <v>45954</v>
      </c>
      <c r="O458" s="8">
        <v>0</v>
      </c>
      <c r="P458" s="12">
        <f t="shared" si="23"/>
        <v>2</v>
      </c>
      <c r="Q458" s="10" t="s">
        <v>28</v>
      </c>
      <c r="R458" s="8">
        <f t="shared" si="25"/>
        <v>5</v>
      </c>
      <c r="S458" s="10" t="str">
        <f t="shared" si="24"/>
        <v>Achieved</v>
      </c>
    </row>
    <row r="459" spans="1:19" x14ac:dyDescent="0.45">
      <c r="A459" s="9" t="s">
        <v>1439</v>
      </c>
      <c r="B459" s="8" t="s">
        <v>1617</v>
      </c>
      <c r="C459" s="10" t="s">
        <v>61</v>
      </c>
      <c r="D459" s="8" t="str" cm="1">
        <f t="array" ref="D459">_xlfn.IFS(
  OR(C459="AR", C459="VK", C459="MS", C459="PT", C459="MM", C459="PP"), "CENTRAL",
  OR(C459="SS", C459="GC", C459="SM", C459="AY", C459="AG"), "NORTH",
  OR(C459="DP", C459="PG", C459="KD", C459="DS", C459="SP"), "WEST-I",
  OR(C459="MP", C459="SK", C459="NA", C459="OD"), "WEST-II",
  OR(C459="ND", C459="AM", C459="JK"), "EAST",
  TRUE, "UNKNOWN"
)</f>
        <v>NORTH</v>
      </c>
      <c r="E459" s="10" t="s">
        <v>1618</v>
      </c>
      <c r="F459" s="8" t="s">
        <v>1619</v>
      </c>
      <c r="G459" s="8" t="s">
        <v>1620</v>
      </c>
      <c r="H459" s="8" t="s">
        <v>1621</v>
      </c>
      <c r="I459" s="37">
        <v>45934</v>
      </c>
      <c r="J459" s="37">
        <v>45954</v>
      </c>
      <c r="K459" s="10" t="s">
        <v>27</v>
      </c>
      <c r="L459" s="10" t="s">
        <v>27</v>
      </c>
      <c r="M459" s="13">
        <v>3829.89</v>
      </c>
      <c r="O459" s="8">
        <v>0</v>
      </c>
      <c r="P459" s="12">
        <f t="shared" si="23"/>
        <v>20</v>
      </c>
      <c r="Q459" s="10" t="s">
        <v>82</v>
      </c>
      <c r="R459" s="8">
        <f t="shared" si="25"/>
        <v>7</v>
      </c>
      <c r="S459" s="10" t="str">
        <f t="shared" si="24"/>
        <v>Not Achieved</v>
      </c>
    </row>
    <row r="460" spans="1:19" x14ac:dyDescent="0.45">
      <c r="A460" s="9" t="s">
        <v>1439</v>
      </c>
      <c r="B460" s="8" t="s">
        <v>1617</v>
      </c>
      <c r="C460" s="10" t="s">
        <v>61</v>
      </c>
      <c r="D460" s="8" t="str" cm="1">
        <f t="array" ref="D460">_xlfn.IFS(
  OR(C460="AR", C460="VK", C460="MS", C460="PT", C460="MM", C460="PP"), "CENTRAL",
  OR(C460="SS", C460="GC", C460="SM", C460="AY", C460="AG"), "NORTH",
  OR(C460="DP", C460="PG", C460="KD", C460="DS", C460="SP"), "WEST-I",
  OR(C460="MP", C460="SK", C460="NA", C460="OD"), "WEST-II",
  OR(C460="ND", C460="AM", C460="JK"), "EAST",
  TRUE, "UNKNOWN"
)</f>
        <v>NORTH</v>
      </c>
      <c r="E460" s="10" t="s">
        <v>1618</v>
      </c>
      <c r="F460" s="8" t="s">
        <v>1622</v>
      </c>
      <c r="G460" s="8" t="s">
        <v>1620</v>
      </c>
      <c r="H460" s="8" t="s">
        <v>1621</v>
      </c>
      <c r="I460" s="37">
        <v>45934</v>
      </c>
      <c r="J460" s="37">
        <v>45954</v>
      </c>
      <c r="K460" s="10" t="s">
        <v>27</v>
      </c>
      <c r="L460" s="10" t="s">
        <v>27</v>
      </c>
      <c r="M460" s="13">
        <v>2716.2</v>
      </c>
      <c r="O460" s="8">
        <v>0</v>
      </c>
      <c r="P460" s="12">
        <f t="shared" si="23"/>
        <v>20</v>
      </c>
      <c r="Q460" s="10" t="s">
        <v>82</v>
      </c>
      <c r="R460" s="8">
        <f t="shared" si="25"/>
        <v>7</v>
      </c>
      <c r="S460" s="10" t="str">
        <f t="shared" si="24"/>
        <v>Not Achieved</v>
      </c>
    </row>
    <row r="461" spans="1:19" x14ac:dyDescent="0.45">
      <c r="A461" s="9" t="s">
        <v>1439</v>
      </c>
      <c r="B461" s="8" t="s">
        <v>1617</v>
      </c>
      <c r="C461" s="10" t="s">
        <v>61</v>
      </c>
      <c r="D461" s="8" t="str" cm="1">
        <f t="array" ref="D461">_xlfn.IFS(
  OR(C461="AR", C461="VK", C461="MS", C461="PT", C461="MM", C461="PP"), "CENTRAL",
  OR(C461="SS", C461="GC", C461="SM", C461="AY", C461="AG"), "NORTH",
  OR(C461="DP", C461="PG", C461="KD", C461="DS", C461="SP"), "WEST-I",
  OR(C461="MP", C461="SK", C461="NA", C461="OD"), "WEST-II",
  OR(C461="ND", C461="AM", C461="JK"), "EAST",
  TRUE, "UNKNOWN"
)</f>
        <v>NORTH</v>
      </c>
      <c r="E461" s="10" t="s">
        <v>1618</v>
      </c>
      <c r="F461" s="8" t="s">
        <v>1623</v>
      </c>
      <c r="G461" s="8" t="s">
        <v>1620</v>
      </c>
      <c r="H461" s="8" t="s">
        <v>1621</v>
      </c>
      <c r="I461" s="37">
        <v>45934</v>
      </c>
      <c r="J461" s="37">
        <v>45954</v>
      </c>
      <c r="K461" s="10" t="s">
        <v>27</v>
      </c>
      <c r="L461" s="10" t="s">
        <v>27</v>
      </c>
      <c r="M461" s="13">
        <v>919.41</v>
      </c>
      <c r="O461" s="8">
        <v>0</v>
      </c>
      <c r="P461" s="12">
        <f t="shared" si="23"/>
        <v>20</v>
      </c>
      <c r="Q461" s="10" t="s">
        <v>82</v>
      </c>
      <c r="R461" s="8">
        <f t="shared" si="25"/>
        <v>7</v>
      </c>
      <c r="S461" s="10" t="str">
        <f t="shared" si="24"/>
        <v>Not Achieved</v>
      </c>
    </row>
    <row r="462" spans="1:19" x14ac:dyDescent="0.45">
      <c r="A462" s="9" t="s">
        <v>1439</v>
      </c>
      <c r="B462" s="8" t="s">
        <v>1617</v>
      </c>
      <c r="C462" s="10" t="s">
        <v>61</v>
      </c>
      <c r="D462" s="8" t="str" cm="1">
        <f t="array" ref="D462">_xlfn.IFS(
  OR(C462="AR", C462="VK", C462="MS", C462="PT", C462="MM", C462="PP"), "CENTRAL",
  OR(C462="SS", C462="GC", C462="SM", C462="AY", C462="AG"), "NORTH",
  OR(C462="DP", C462="PG", C462="KD", C462="DS", C462="SP"), "WEST-I",
  OR(C462="MP", C462="SK", C462="NA", C462="OD"), "WEST-II",
  OR(C462="ND", C462="AM", C462="JK"), "EAST",
  TRUE, "UNKNOWN"
)</f>
        <v>NORTH</v>
      </c>
      <c r="E462" s="10" t="s">
        <v>1618</v>
      </c>
      <c r="F462" s="8" t="s">
        <v>1624</v>
      </c>
      <c r="G462" s="8" t="s">
        <v>1620</v>
      </c>
      <c r="H462" s="8" t="s">
        <v>1621</v>
      </c>
      <c r="I462" s="37">
        <v>45934</v>
      </c>
      <c r="J462" s="37">
        <v>45954</v>
      </c>
      <c r="K462" s="10" t="s">
        <v>27</v>
      </c>
      <c r="L462" s="10" t="s">
        <v>27</v>
      </c>
      <c r="M462" s="13">
        <v>391.18</v>
      </c>
      <c r="O462" s="8">
        <v>0</v>
      </c>
      <c r="P462" s="12">
        <f t="shared" si="23"/>
        <v>20</v>
      </c>
      <c r="Q462" s="10" t="s">
        <v>82</v>
      </c>
      <c r="R462" s="8">
        <f t="shared" si="25"/>
        <v>7</v>
      </c>
      <c r="S462" s="10" t="str">
        <f t="shared" si="24"/>
        <v>Not Achieved</v>
      </c>
    </row>
    <row r="463" spans="1:19" x14ac:dyDescent="0.45">
      <c r="A463" s="9" t="s">
        <v>1439</v>
      </c>
      <c r="B463" s="8" t="s">
        <v>1627</v>
      </c>
      <c r="C463" s="10" t="s">
        <v>65</v>
      </c>
      <c r="D463" s="8" t="str" cm="1">
        <f t="array" ref="D463">_xlfn.IFS(
  OR(C463="AR", C463="VK", C463="MS", C463="PT", C463="MM", C463="PP"), "CENTRAL",
  OR(C463="SS", C463="GC", C463="SM", C463="AY", C463="AG"), "NORTH",
  OR(C463="DP", C463="PG", C463="KD", C463="DS", C463="SP"), "WEST-I",
  OR(C463="MP", C463="SK", C463="NA", C463="OD"), "WEST-II",
  OR(C463="ND", C463="AM", C463="JK"), "EAST",
  TRUE, "UNKNOWN"
)</f>
        <v>CENTRAL</v>
      </c>
      <c r="E463" s="10" t="s">
        <v>1628</v>
      </c>
      <c r="F463" s="8" t="s">
        <v>1629</v>
      </c>
      <c r="G463" s="8" t="s">
        <v>1630</v>
      </c>
      <c r="H463" s="8" t="s">
        <v>1631</v>
      </c>
      <c r="I463" s="37">
        <v>45952</v>
      </c>
      <c r="J463" s="37">
        <v>45957</v>
      </c>
      <c r="K463" s="10" t="s">
        <v>762</v>
      </c>
      <c r="L463" s="10" t="s">
        <v>47</v>
      </c>
      <c r="M463" s="13">
        <v>94.12</v>
      </c>
      <c r="N463" s="37">
        <v>45957</v>
      </c>
      <c r="O463" s="8">
        <v>0</v>
      </c>
      <c r="P463" s="12">
        <f t="shared" si="23"/>
        <v>5</v>
      </c>
      <c r="Q463" s="10" t="s">
        <v>28</v>
      </c>
      <c r="R463" s="8">
        <f t="shared" si="25"/>
        <v>5</v>
      </c>
      <c r="S463" s="10" t="str">
        <f t="shared" si="24"/>
        <v>Achieved</v>
      </c>
    </row>
    <row r="464" spans="1:19" x14ac:dyDescent="0.4">
      <c r="A464" s="9" t="s">
        <v>1439</v>
      </c>
      <c r="B464" s="6" t="s">
        <v>1632</v>
      </c>
      <c r="C464" s="10" t="s">
        <v>156</v>
      </c>
      <c r="D464" s="8" t="str" cm="1">
        <f t="array" ref="D464">_xlfn.IFS(
  OR(C464="AR", C464="VK", C464="MS", C464="PT", C464="MM", C464="PP"), "CENTRAL",
  OR(C464="SS", C464="GC", C464="SM", C464="AY", C464="AG"), "NORTH",
  OR(C464="DP", C464="PG", C464="KD", C464="DS", C464="SP"), "WEST-I",
  OR(C464="MP", C464="SK", C464="NA", C464="OD"), "WEST-II",
  OR(C464="ND", C464="AM", C464="JK"), "EAST",
  TRUE, "UNKNOWN"
)</f>
        <v>CENTRAL</v>
      </c>
      <c r="E464" s="10" t="s">
        <v>1633</v>
      </c>
      <c r="F464" s="8" t="s">
        <v>78</v>
      </c>
      <c r="G464" s="8" t="s">
        <v>32</v>
      </c>
      <c r="H464" s="8" t="s">
        <v>1634</v>
      </c>
      <c r="I464" s="37">
        <v>45952</v>
      </c>
      <c r="J464" s="37">
        <v>45957</v>
      </c>
      <c r="K464" s="10" t="s">
        <v>762</v>
      </c>
      <c r="L464" s="10" t="s">
        <v>47</v>
      </c>
      <c r="M464" s="13">
        <v>1034.5999999999999</v>
      </c>
      <c r="N464" s="37">
        <v>45957</v>
      </c>
      <c r="O464" s="8">
        <v>0</v>
      </c>
      <c r="P464" s="12">
        <f t="shared" si="23"/>
        <v>5</v>
      </c>
      <c r="Q464" s="10" t="s">
        <v>28</v>
      </c>
      <c r="R464" s="8">
        <f t="shared" si="25"/>
        <v>5</v>
      </c>
      <c r="S464" s="10" t="str">
        <f t="shared" si="24"/>
        <v>Achieved</v>
      </c>
    </row>
    <row r="465" spans="1:19" x14ac:dyDescent="0.45">
      <c r="A465" s="9" t="s">
        <v>1439</v>
      </c>
      <c r="B465" s="8" t="s">
        <v>2476</v>
      </c>
      <c r="C465" s="10" t="s">
        <v>61</v>
      </c>
      <c r="D465" s="8" t="str" cm="1">
        <f t="array" ref="D465">_xlfn.IFS(
  OR(C465="AR", C465="VK", C465="MS", C465="PT", C465="MM", C465="PP"), "CENTRAL",
  OR(C465="SS", C465="GC", C465="SM", C465="AY", C465="AG"), "NORTH",
  OR(C465="DP", C465="PG", C465="KD", C465="DS", C465="SP"), "WEST-I",
  OR(C465="MP", C465="SK", C465="NA", C465="OD"), "WEST-II",
  OR(C465="ND", C465="AM", C465="JK"), "EAST",
  TRUE, "UNKNOWN"
)</f>
        <v>NORTH</v>
      </c>
      <c r="E465" s="10" t="s">
        <v>1577</v>
      </c>
      <c r="F465" s="8" t="s">
        <v>1635</v>
      </c>
      <c r="G465" s="8" t="s">
        <v>1579</v>
      </c>
      <c r="H465" s="8" t="s">
        <v>1580</v>
      </c>
      <c r="I465" s="37">
        <v>45944</v>
      </c>
      <c r="J465" s="37">
        <v>45957</v>
      </c>
      <c r="K465" s="10" t="s">
        <v>81</v>
      </c>
      <c r="L465" s="10" t="s">
        <v>27</v>
      </c>
      <c r="M465" s="13">
        <v>386.14</v>
      </c>
      <c r="O465" s="8">
        <v>0</v>
      </c>
      <c r="P465" s="12">
        <f t="shared" si="23"/>
        <v>13</v>
      </c>
      <c r="Q465" s="10" t="s">
        <v>28</v>
      </c>
      <c r="R465" s="8">
        <f t="shared" si="25"/>
        <v>5</v>
      </c>
      <c r="S465" s="10" t="str">
        <f t="shared" si="24"/>
        <v>Not Achieved</v>
      </c>
    </row>
    <row r="466" spans="1:19" x14ac:dyDescent="0.45">
      <c r="A466" s="9" t="s">
        <v>1439</v>
      </c>
      <c r="B466" s="8" t="s">
        <v>2476</v>
      </c>
      <c r="C466" s="10" t="s">
        <v>61</v>
      </c>
      <c r="D466" s="8" t="str" cm="1">
        <f t="array" ref="D466">_xlfn.IFS(
  OR(C466="AR", C466="VK", C466="MS", C466="PT", C466="MM", C466="PP"), "CENTRAL",
  OR(C466="SS", C466="GC", C466="SM", C466="AY", C466="AG"), "NORTH",
  OR(C466="DP", C466="PG", C466="KD", C466="DS", C466="SP"), "WEST-I",
  OR(C466="MP", C466="SK", C466="NA", C466="OD"), "WEST-II",
  OR(C466="ND", C466="AM", C466="JK"), "EAST",
  TRUE, "UNKNOWN"
)</f>
        <v>NORTH</v>
      </c>
      <c r="E466" s="10" t="s">
        <v>1577</v>
      </c>
      <c r="F466" s="8" t="s">
        <v>1636</v>
      </c>
      <c r="G466" s="8" t="s">
        <v>1579</v>
      </c>
      <c r="H466" s="8" t="s">
        <v>1580</v>
      </c>
      <c r="I466" s="37">
        <v>45944</v>
      </c>
      <c r="J466" s="37">
        <v>45957</v>
      </c>
      <c r="K466" s="10" t="s">
        <v>81</v>
      </c>
      <c r="L466" s="10" t="s">
        <v>27</v>
      </c>
      <c r="M466" s="13">
        <v>307.22000000000003</v>
      </c>
      <c r="O466" s="8">
        <v>0</v>
      </c>
      <c r="P466" s="12">
        <f t="shared" si="23"/>
        <v>13</v>
      </c>
      <c r="Q466" s="10" t="s">
        <v>28</v>
      </c>
      <c r="R466" s="8">
        <f t="shared" si="25"/>
        <v>5</v>
      </c>
      <c r="S466" s="10" t="str">
        <f t="shared" si="24"/>
        <v>Not Achieved</v>
      </c>
    </row>
    <row r="467" spans="1:19" x14ac:dyDescent="0.45">
      <c r="A467" s="9" t="s">
        <v>1439</v>
      </c>
      <c r="B467" s="8" t="s">
        <v>2476</v>
      </c>
      <c r="C467" s="10" t="s">
        <v>61</v>
      </c>
      <c r="D467" s="8" t="str" cm="1">
        <f t="array" ref="D467">_xlfn.IFS(
  OR(C467="AR", C467="VK", C467="MS", C467="PT", C467="MM", C467="PP"), "CENTRAL",
  OR(C467="SS", C467="GC", C467="SM", C467="AY", C467="AG"), "NORTH",
  OR(C467="DP", C467="PG", C467="KD", C467="DS", C467="SP"), "WEST-I",
  OR(C467="MP", C467="SK", C467="NA", C467="OD"), "WEST-II",
  OR(C467="ND", C467="AM", C467="JK"), "EAST",
  TRUE, "UNKNOWN"
)</f>
        <v>NORTH</v>
      </c>
      <c r="E467" s="10" t="s">
        <v>1577</v>
      </c>
      <c r="F467" s="8" t="s">
        <v>1635</v>
      </c>
      <c r="G467" s="8" t="s">
        <v>1579</v>
      </c>
      <c r="H467" s="8" t="s">
        <v>1580</v>
      </c>
      <c r="I467" s="37">
        <v>45944</v>
      </c>
      <c r="J467" s="37">
        <v>45957</v>
      </c>
      <c r="K467" s="10" t="s">
        <v>81</v>
      </c>
      <c r="L467" s="10" t="s">
        <v>27</v>
      </c>
      <c r="M467" s="13">
        <v>727.72</v>
      </c>
      <c r="O467" s="8">
        <v>0</v>
      </c>
      <c r="P467" s="12">
        <f t="shared" si="23"/>
        <v>13</v>
      </c>
      <c r="Q467" s="10" t="s">
        <v>28</v>
      </c>
      <c r="R467" s="8">
        <f t="shared" si="25"/>
        <v>5</v>
      </c>
      <c r="S467" s="10" t="str">
        <f t="shared" si="24"/>
        <v>Not Achieved</v>
      </c>
    </row>
    <row r="468" spans="1:19" x14ac:dyDescent="0.45">
      <c r="A468" s="9" t="s">
        <v>1439</v>
      </c>
      <c r="B468" s="8" t="s">
        <v>1644</v>
      </c>
      <c r="C468" s="10" t="s">
        <v>156</v>
      </c>
      <c r="D468" s="8" t="str" cm="1">
        <f t="array" ref="D468">_xlfn.IFS(
  OR(C468="AR", C468="VK", C468="MS", C468="PT", C468="MM", C468="PP"), "CENTRAL",
  OR(C468="SS", C468="GC", C468="SM", C468="AY", C468="AG"), "NORTH",
  OR(C468="DP", C468="PG", C468="KD", C468="DS", C468="SP"), "WEST-I",
  OR(C468="MP", C468="SK", C468="NA", C468="OD"), "WEST-II",
  OR(C468="ND", C468="AM", C468="JK"), "EAST",
  TRUE, "UNKNOWN"
)</f>
        <v>CENTRAL</v>
      </c>
      <c r="E468" s="10" t="s">
        <v>1633</v>
      </c>
      <c r="F468" s="8" t="s">
        <v>359</v>
      </c>
      <c r="G468" s="8" t="s">
        <v>32</v>
      </c>
      <c r="H468" s="8" t="s">
        <v>1645</v>
      </c>
      <c r="I468" s="37">
        <v>45952</v>
      </c>
      <c r="J468" s="37">
        <v>45954</v>
      </c>
      <c r="K468" s="10" t="s">
        <v>761</v>
      </c>
      <c r="L468" s="10" t="s">
        <v>47</v>
      </c>
      <c r="M468" s="13">
        <v>1816.72</v>
      </c>
      <c r="N468" s="37">
        <v>45954</v>
      </c>
      <c r="O468" s="8">
        <v>0</v>
      </c>
      <c r="P468" s="12">
        <f t="shared" si="23"/>
        <v>2</v>
      </c>
      <c r="Q468" s="10" t="s">
        <v>28</v>
      </c>
      <c r="R468" s="8">
        <f t="shared" si="25"/>
        <v>5</v>
      </c>
      <c r="S468" s="10" t="str">
        <f t="shared" si="24"/>
        <v>Achieved</v>
      </c>
    </row>
    <row r="469" spans="1:19" x14ac:dyDescent="0.45">
      <c r="A469" s="9" t="s">
        <v>1439</v>
      </c>
      <c r="B469" s="8" t="s">
        <v>1646</v>
      </c>
      <c r="C469" s="10" t="s">
        <v>380</v>
      </c>
      <c r="D469" s="8" t="str" cm="1">
        <f t="array" ref="D469">_xlfn.IFS(
  OR(C469="AR", C469="VK", C469="MS", C469="PT", C469="MM", C469="PP"), "CENTRAL",
  OR(C469="SS", C469="GC", C469="SM", C469="AY", C469="AG"), "NORTH",
  OR(C469="DP", C469="PG", C469="KD", C469="DS", C469="SP"), "WEST-I",
  OR(C469="MP", C469="SK", C469="NA", C469="OD"), "WEST-II",
  OR(C469="ND", C469="AM", C469="JK"), "EAST",
  TRUE, "UNKNOWN"
)</f>
        <v>WEST-I</v>
      </c>
      <c r="E469" s="10" t="s">
        <v>711</v>
      </c>
      <c r="F469" s="8" t="s">
        <v>1433</v>
      </c>
      <c r="G469" s="8" t="s">
        <v>712</v>
      </c>
      <c r="H469" s="8" t="s">
        <v>1647</v>
      </c>
      <c r="I469" s="37">
        <v>45958</v>
      </c>
      <c r="J469" s="37">
        <v>45960</v>
      </c>
      <c r="K469" s="10" t="s">
        <v>87</v>
      </c>
      <c r="L469" s="10" t="s">
        <v>47</v>
      </c>
      <c r="M469" s="13">
        <v>660</v>
      </c>
      <c r="N469" s="37">
        <v>45960</v>
      </c>
      <c r="O469" s="8">
        <v>0</v>
      </c>
      <c r="P469" s="12">
        <f t="shared" si="23"/>
        <v>2</v>
      </c>
      <c r="Q469" s="10" t="s">
        <v>28</v>
      </c>
      <c r="R469" s="8">
        <f t="shared" si="25"/>
        <v>5</v>
      </c>
      <c r="S469" s="10" t="str">
        <f t="shared" si="24"/>
        <v>Achieved</v>
      </c>
    </row>
    <row r="470" spans="1:19" x14ac:dyDescent="0.45">
      <c r="A470" s="9" t="s">
        <v>1439</v>
      </c>
      <c r="B470" s="8" t="s">
        <v>2474</v>
      </c>
      <c r="C470" s="10" t="s">
        <v>380</v>
      </c>
      <c r="D470" s="8" t="str" cm="1">
        <f t="array" ref="D470">_xlfn.IFS(
  OR(C470="AR", C470="VK", C470="MS", C470="PT", C470="MM", C470="PP"), "CENTRAL",
  OR(C470="SS", C470="GC", C470="SM", C470="AY", C470="AG"), "NORTH",
  OR(C470="DP", C470="PG", C470="KD", C470="DS", C470="SP"), "WEST-I",
  OR(C470="MP", C470="SK", C470="NA", C470="OD"), "WEST-II",
  OR(C470="ND", C470="AM", C470="JK"), "EAST",
  TRUE, "UNKNOWN"
)</f>
        <v>WEST-I</v>
      </c>
      <c r="E470" s="10" t="s">
        <v>711</v>
      </c>
      <c r="F470" s="8" t="s">
        <v>1648</v>
      </c>
      <c r="G470" s="8" t="s">
        <v>712</v>
      </c>
      <c r="H470" s="8" t="s">
        <v>1647</v>
      </c>
      <c r="I470" s="37">
        <v>45958</v>
      </c>
      <c r="J470" s="37">
        <v>45960</v>
      </c>
      <c r="K470" s="10" t="s">
        <v>87</v>
      </c>
      <c r="L470" s="10" t="s">
        <v>47</v>
      </c>
      <c r="M470" s="13">
        <v>1016</v>
      </c>
      <c r="N470" s="37">
        <v>45960</v>
      </c>
      <c r="O470" s="8">
        <v>0</v>
      </c>
      <c r="P470" s="12">
        <f t="shared" si="23"/>
        <v>2</v>
      </c>
      <c r="Q470" s="10" t="s">
        <v>28</v>
      </c>
      <c r="R470" s="8">
        <f t="shared" si="25"/>
        <v>5</v>
      </c>
      <c r="S470" s="10" t="str">
        <f t="shared" si="24"/>
        <v>Achieved</v>
      </c>
    </row>
    <row r="471" spans="1:19" x14ac:dyDescent="0.45">
      <c r="A471" s="9" t="s">
        <v>1439</v>
      </c>
      <c r="B471" s="8" t="s">
        <v>2475</v>
      </c>
      <c r="C471" s="10" t="s">
        <v>380</v>
      </c>
      <c r="D471" s="8" t="str" cm="1">
        <f t="array" ref="D471">_xlfn.IFS(
  OR(C471="AR", C471="VK", C471="MS", C471="PT", C471="MM", C471="PP"), "CENTRAL",
  OR(C471="SS", C471="GC", C471="SM", C471="AY", C471="AG"), "NORTH",
  OR(C471="DP", C471="PG", C471="KD", C471="DS", C471="SP"), "WEST-I",
  OR(C471="MP", C471="SK", C471="NA", C471="OD"), "WEST-II",
  OR(C471="ND", C471="AM", C471="JK"), "EAST",
  TRUE, "UNKNOWN"
)</f>
        <v>WEST-I</v>
      </c>
      <c r="E471" s="10" t="s">
        <v>711</v>
      </c>
      <c r="F471" s="8" t="s">
        <v>1649</v>
      </c>
      <c r="G471" s="8" t="s">
        <v>712</v>
      </c>
      <c r="H471" s="8" t="s">
        <v>1647</v>
      </c>
      <c r="I471" s="37">
        <v>45958</v>
      </c>
      <c r="J471" s="37">
        <v>45960</v>
      </c>
      <c r="K471" s="10" t="s">
        <v>87</v>
      </c>
      <c r="L471" s="10" t="s">
        <v>47</v>
      </c>
      <c r="M471" s="13">
        <v>323</v>
      </c>
      <c r="N471" s="37">
        <v>45960</v>
      </c>
      <c r="O471" s="8">
        <v>0</v>
      </c>
      <c r="P471" s="12">
        <f t="shared" si="23"/>
        <v>2</v>
      </c>
      <c r="Q471" s="10" t="s">
        <v>28</v>
      </c>
      <c r="R471" s="8">
        <f t="shared" si="25"/>
        <v>5</v>
      </c>
      <c r="S471" s="10" t="str">
        <f t="shared" si="24"/>
        <v>Achieved</v>
      </c>
    </row>
    <row r="472" spans="1:19" x14ac:dyDescent="0.45">
      <c r="A472" s="9" t="s">
        <v>1439</v>
      </c>
      <c r="B472" s="8" t="s">
        <v>2473</v>
      </c>
      <c r="C472" s="10" t="s">
        <v>380</v>
      </c>
      <c r="D472" s="8" t="str" cm="1">
        <f t="array" ref="D472">_xlfn.IFS(
  OR(C472="AR", C472="VK", C472="MS", C472="PT", C472="MM", C472="PP"), "CENTRAL",
  OR(C472="SS", C472="GC", C472="SM", C472="AY", C472="AG"), "NORTH",
  OR(C472="DP", C472="PG", C472="KD", C472="DS", C472="SP"), "WEST-I",
  OR(C472="MP", C472="SK", C472="NA", C472="OD"), "WEST-II",
  OR(C472="ND", C472="AM", C472="JK"), "EAST",
  TRUE, "UNKNOWN"
)</f>
        <v>WEST-I</v>
      </c>
      <c r="E472" s="10" t="s">
        <v>711</v>
      </c>
      <c r="F472" s="8" t="s">
        <v>1650</v>
      </c>
      <c r="G472" s="8" t="s">
        <v>712</v>
      </c>
      <c r="H472" s="8" t="s">
        <v>1647</v>
      </c>
      <c r="I472" s="37">
        <v>45958</v>
      </c>
      <c r="J472" s="37">
        <v>45960</v>
      </c>
      <c r="K472" s="10" t="s">
        <v>87</v>
      </c>
      <c r="L472" s="10" t="s">
        <v>47</v>
      </c>
      <c r="M472" s="13">
        <v>276</v>
      </c>
      <c r="N472" s="37">
        <v>45960</v>
      </c>
      <c r="O472" s="8">
        <v>0</v>
      </c>
      <c r="P472" s="12">
        <f t="shared" si="23"/>
        <v>2</v>
      </c>
      <c r="Q472" s="10" t="s">
        <v>28</v>
      </c>
      <c r="R472" s="8">
        <f t="shared" si="25"/>
        <v>5</v>
      </c>
      <c r="S472" s="10" t="str">
        <f t="shared" si="24"/>
        <v>Achieved</v>
      </c>
    </row>
    <row r="473" spans="1:19" x14ac:dyDescent="0.45">
      <c r="A473" s="9" t="s">
        <v>1439</v>
      </c>
      <c r="B473" s="8" t="s">
        <v>1651</v>
      </c>
      <c r="C473" s="10" t="s">
        <v>241</v>
      </c>
      <c r="D473" s="8" t="str" cm="1">
        <f t="array" ref="D473">_xlfn.IFS(
  OR(C473="AR", C473="VK", C473="MS", C473="PT", C473="MM", C473="PP"), "CENTRAL",
  OR(C473="SS", C473="GC", C473="SM", C473="AY", C473="AG"), "NORTH",
  OR(C473="DP", C473="PG", C473="KD", C473="DS", C473="SP"), "WEST-I",
  OR(C473="MP", C473="SK", C473="NA", C473="OD"), "WEST-II",
  OR(C473="ND", C473="AM", C473="JK"), "EAST",
  TRUE, "UNKNOWN"
)</f>
        <v>CENTRAL</v>
      </c>
      <c r="E473" s="10" t="s">
        <v>1652</v>
      </c>
      <c r="F473" s="8" t="s">
        <v>1653</v>
      </c>
      <c r="G473" s="8" t="s">
        <v>85</v>
      </c>
      <c r="H473" s="8" t="s">
        <v>1654</v>
      </c>
      <c r="I473" s="37">
        <v>45947</v>
      </c>
      <c r="J473" s="37">
        <v>45960</v>
      </c>
      <c r="K473" s="10" t="s">
        <v>87</v>
      </c>
      <c r="L473" s="10" t="s">
        <v>47</v>
      </c>
      <c r="M473" s="13">
        <v>1705</v>
      </c>
      <c r="N473" s="37">
        <v>45960</v>
      </c>
      <c r="O473" s="8">
        <v>0</v>
      </c>
      <c r="P473" s="12">
        <f t="shared" si="23"/>
        <v>13</v>
      </c>
      <c r="Q473" s="10" t="s">
        <v>59</v>
      </c>
      <c r="R473" s="8">
        <f t="shared" si="25"/>
        <v>10</v>
      </c>
      <c r="S473" s="10" t="str">
        <f t="shared" si="24"/>
        <v>Not Achieved</v>
      </c>
    </row>
    <row r="474" spans="1:19" x14ac:dyDescent="0.45">
      <c r="A474" s="9" t="s">
        <v>1439</v>
      </c>
      <c r="B474" s="8" t="s">
        <v>1651</v>
      </c>
      <c r="C474" s="10" t="s">
        <v>241</v>
      </c>
      <c r="D474" s="8" t="str" cm="1">
        <f t="array" ref="D474">_xlfn.IFS(
  OR(C474="AR", C474="VK", C474="MS", C474="PT", C474="MM", C474="PP"), "CENTRAL",
  OR(C474="SS", C474="GC", C474="SM", C474="AY", C474="AG"), "NORTH",
  OR(C474="DP", C474="PG", C474="KD", C474="DS", C474="SP"), "WEST-I",
  OR(C474="MP", C474="SK", C474="NA", C474="OD"), "WEST-II",
  OR(C474="ND", C474="AM", C474="JK"), "EAST",
  TRUE, "UNKNOWN"
)</f>
        <v>CENTRAL</v>
      </c>
      <c r="E474" s="10" t="s">
        <v>1652</v>
      </c>
      <c r="F474" s="8" t="s">
        <v>1655</v>
      </c>
      <c r="G474" s="8" t="s">
        <v>85</v>
      </c>
      <c r="H474" s="8" t="s">
        <v>1654</v>
      </c>
      <c r="I474" s="37">
        <v>45947</v>
      </c>
      <c r="J474" s="37">
        <v>45955</v>
      </c>
      <c r="K474" s="10" t="s">
        <v>186</v>
      </c>
      <c r="L474" s="10" t="s">
        <v>47</v>
      </c>
      <c r="M474" s="13">
        <v>2301.5500000000002</v>
      </c>
      <c r="N474" s="37">
        <v>45960</v>
      </c>
      <c r="O474" s="8">
        <v>0</v>
      </c>
      <c r="P474" s="12">
        <f t="shared" si="23"/>
        <v>8</v>
      </c>
      <c r="Q474" s="10" t="s">
        <v>82</v>
      </c>
      <c r="R474" s="8">
        <f t="shared" si="25"/>
        <v>7</v>
      </c>
      <c r="S474" s="10" t="str">
        <f t="shared" si="24"/>
        <v>Not Achieved</v>
      </c>
    </row>
    <row r="475" spans="1:19" x14ac:dyDescent="0.45">
      <c r="A475" s="9" t="s">
        <v>1439</v>
      </c>
      <c r="B475" s="8" t="s">
        <v>1658</v>
      </c>
      <c r="C475" s="10" t="s">
        <v>72</v>
      </c>
      <c r="D475" s="8" t="str" cm="1">
        <f t="array" ref="D475">_xlfn.IFS(
  OR(C475="AR", C475="VK", C475="MS", C475="PT", C475="MM", C475="PP"), "CENTRAL",
  OR(C475="SS", C475="GC", C475="SM", C475="AY", C475="AG"), "NORTH",
  OR(C475="DP", C475="PG", C475="KD", C475="DS", C475="SP"), "WEST-I",
  OR(C475="MP", C475="SK", C475="NA", C475="OD"), "WEST-II",
  OR(C475="ND", C475="AM", C475="JK"), "EAST",
  TRUE, "UNKNOWN"
)</f>
        <v>CENTRAL</v>
      </c>
      <c r="E475" s="10" t="s">
        <v>1659</v>
      </c>
      <c r="F475" s="8" t="s">
        <v>102</v>
      </c>
      <c r="G475" s="8" t="s">
        <v>85</v>
      </c>
      <c r="H475" s="8" t="s">
        <v>1660</v>
      </c>
      <c r="I475" s="37">
        <v>45959</v>
      </c>
      <c r="J475" s="37">
        <v>45961</v>
      </c>
      <c r="K475" s="10" t="s">
        <v>34</v>
      </c>
      <c r="L475" s="10" t="s">
        <v>35</v>
      </c>
      <c r="M475" s="13">
        <v>648.91</v>
      </c>
      <c r="N475" s="37">
        <v>45961</v>
      </c>
      <c r="O475" s="8">
        <v>0</v>
      </c>
      <c r="P475" s="12">
        <f t="shared" si="23"/>
        <v>2</v>
      </c>
      <c r="Q475" s="10" t="s">
        <v>28</v>
      </c>
      <c r="R475" s="8">
        <f t="shared" si="25"/>
        <v>5</v>
      </c>
      <c r="S475" s="10" t="str">
        <f t="shared" si="24"/>
        <v>Achieved</v>
      </c>
    </row>
    <row r="476" spans="1:19" x14ac:dyDescent="0.45">
      <c r="A476" s="9" t="s">
        <v>1439</v>
      </c>
      <c r="B476" s="8" t="s">
        <v>1661</v>
      </c>
      <c r="C476" s="10" t="s">
        <v>30</v>
      </c>
      <c r="D476" s="8" t="str" cm="1">
        <f t="array" ref="D476">_xlfn.IFS(
  OR(C476="AR", C476="VK", C476="MS", C476="PT", C476="MM", C476="PP"), "CENTRAL",
  OR(C476="SS", C476="GC", C476="SM", C476="AY", C476="AG"), "NORTH",
  OR(C476="DP", C476="PG", C476="KD", C476="DS", C476="SP"), "WEST-I",
  OR(C476="MP", C476="SK", C476="NA", C476="OD"), "WEST-II",
  OR(C476="ND", C476="AM", C476="JK"), "EAST",
  TRUE, "UNKNOWN"
)</f>
        <v>CENTRAL</v>
      </c>
      <c r="E476" s="10" t="s">
        <v>1663</v>
      </c>
      <c r="F476" s="8" t="s">
        <v>1662</v>
      </c>
      <c r="G476" s="8" t="s">
        <v>1664</v>
      </c>
      <c r="H476" s="8" t="s">
        <v>1665</v>
      </c>
      <c r="I476" s="37">
        <v>45958</v>
      </c>
      <c r="J476" s="37">
        <v>45959</v>
      </c>
      <c r="K476" s="10" t="s">
        <v>762</v>
      </c>
      <c r="L476" s="10" t="s">
        <v>47</v>
      </c>
      <c r="M476" s="13">
        <v>39.979999999999997</v>
      </c>
      <c r="N476" s="37">
        <v>45959</v>
      </c>
      <c r="O476" s="8">
        <v>0</v>
      </c>
      <c r="P476" s="12">
        <f t="shared" si="23"/>
        <v>1</v>
      </c>
      <c r="Q476" s="10" t="s">
        <v>28</v>
      </c>
      <c r="R476" s="8">
        <f t="shared" si="25"/>
        <v>5</v>
      </c>
      <c r="S476" s="10" t="str">
        <f t="shared" si="24"/>
        <v>Achieved</v>
      </c>
    </row>
    <row r="477" spans="1:19" x14ac:dyDescent="0.45">
      <c r="A477" s="9" t="s">
        <v>1656</v>
      </c>
      <c r="B477" s="8" t="s">
        <v>1666</v>
      </c>
      <c r="C477" s="10" t="s">
        <v>1178</v>
      </c>
      <c r="D477" s="8" t="str" cm="1">
        <f t="array" ref="D477">_xlfn.IFS(
  OR(C477="AR", C477="VK", C477="MS", C477="PT", C477="MM", C477="PP"), "CENTRAL",
  OR(C477="SS", C477="GC", C477="SM", C477="AY", C477="AG"), "NORTH",
  OR(C477="DP", C477="PG", C477="KD", C477="DS", C477="SP"), "WEST-I",
  OR(C477="MP", C477="SK", C477="NA", C477="OD"), "WEST-II",
  OR(C477="ND", C477="AM", C477="JK"), "EAST",
  TRUE, "UNKNOWN"
)</f>
        <v>NORTH</v>
      </c>
      <c r="E477" s="10" t="s">
        <v>1667</v>
      </c>
      <c r="F477" s="8" t="s">
        <v>1668</v>
      </c>
      <c r="G477" s="8" t="s">
        <v>1669</v>
      </c>
      <c r="H477" s="8" t="s">
        <v>1670</v>
      </c>
      <c r="I477" s="37">
        <v>45960</v>
      </c>
      <c r="J477" s="37">
        <v>45962</v>
      </c>
      <c r="K477" s="10" t="s">
        <v>70</v>
      </c>
      <c r="L477" s="10" t="s">
        <v>35</v>
      </c>
      <c r="M477" s="13">
        <v>159.36000000000001</v>
      </c>
      <c r="N477" s="37">
        <v>45964</v>
      </c>
      <c r="O477" s="8">
        <v>0</v>
      </c>
      <c r="P477" s="12">
        <f t="shared" si="23"/>
        <v>2</v>
      </c>
      <c r="Q477" s="10" t="s">
        <v>28</v>
      </c>
      <c r="R477" s="8">
        <f t="shared" si="25"/>
        <v>5</v>
      </c>
      <c r="S477" s="10" t="str">
        <f t="shared" si="24"/>
        <v>Achieved</v>
      </c>
    </row>
    <row r="478" spans="1:19" x14ac:dyDescent="0.45">
      <c r="A478" s="9" t="s">
        <v>1656</v>
      </c>
      <c r="B478" s="8" t="s">
        <v>1666</v>
      </c>
      <c r="C478" s="10" t="s">
        <v>1178</v>
      </c>
      <c r="D478" s="8" t="str" cm="1">
        <f t="array" ref="D478">_xlfn.IFS(
  OR(C478="AR", C478="VK", C478="MS", C478="PT", C478="MM", C478="PP"), "CENTRAL",
  OR(C478="SS", C478="GC", C478="SM", C478="AY", C478="AG"), "NORTH",
  OR(C478="DP", C478="PG", C478="KD", C478="DS", C478="SP"), "WEST-I",
  OR(C478="MP", C478="SK", C478="NA", C478="OD"), "WEST-II",
  OR(C478="ND", C478="AM", C478="JK"), "EAST",
  TRUE, "UNKNOWN"
)</f>
        <v>NORTH</v>
      </c>
      <c r="E478" s="10" t="s">
        <v>1667</v>
      </c>
      <c r="F478" s="8" t="s">
        <v>1671</v>
      </c>
      <c r="G478" s="8" t="s">
        <v>1669</v>
      </c>
      <c r="H478" s="8" t="s">
        <v>1670</v>
      </c>
      <c r="I478" s="37">
        <v>45960</v>
      </c>
      <c r="J478" s="37">
        <v>45962</v>
      </c>
      <c r="K478" s="10" t="s">
        <v>70</v>
      </c>
      <c r="L478" s="10" t="s">
        <v>27</v>
      </c>
      <c r="M478" s="13">
        <v>442.32</v>
      </c>
      <c r="N478" s="37">
        <v>45964</v>
      </c>
      <c r="O478" s="8">
        <v>0</v>
      </c>
      <c r="P478" s="12">
        <f t="shared" si="23"/>
        <v>2</v>
      </c>
      <c r="Q478" s="10" t="s">
        <v>28</v>
      </c>
      <c r="R478" s="8">
        <f t="shared" si="25"/>
        <v>5</v>
      </c>
      <c r="S478" s="10" t="str">
        <f t="shared" si="24"/>
        <v>Achieved</v>
      </c>
    </row>
    <row r="479" spans="1:19" x14ac:dyDescent="0.45">
      <c r="A479" s="9" t="s">
        <v>1656</v>
      </c>
      <c r="B479" s="8" t="s">
        <v>1666</v>
      </c>
      <c r="C479" s="10" t="s">
        <v>1178</v>
      </c>
      <c r="D479" s="8" t="str" cm="1">
        <f t="array" ref="D479">_xlfn.IFS(
  OR(C479="AR", C479="VK", C479="MS", C479="PT", C479="MM", C479="PP"), "CENTRAL",
  OR(C479="SS", C479="GC", C479="SM", C479="AY", C479="AG"), "NORTH",
  OR(C479="DP", C479="PG", C479="KD", C479="DS", C479="SP"), "WEST-I",
  OR(C479="MP", C479="SK", C479="NA", C479="OD"), "WEST-II",
  OR(C479="ND", C479="AM", C479="JK"), "EAST",
  TRUE, "UNKNOWN"
)</f>
        <v>NORTH</v>
      </c>
      <c r="E479" s="10" t="s">
        <v>1667</v>
      </c>
      <c r="F479" s="8" t="s">
        <v>1672</v>
      </c>
      <c r="G479" s="8" t="s">
        <v>1669</v>
      </c>
      <c r="H479" s="8" t="s">
        <v>1670</v>
      </c>
      <c r="I479" s="37">
        <v>45960</v>
      </c>
      <c r="J479" s="37">
        <v>45962</v>
      </c>
      <c r="K479" s="10" t="s">
        <v>70</v>
      </c>
      <c r="L479" s="10" t="s">
        <v>35</v>
      </c>
      <c r="M479" s="13">
        <v>436.45</v>
      </c>
      <c r="N479" s="37">
        <v>45964</v>
      </c>
      <c r="O479" s="8">
        <v>0</v>
      </c>
      <c r="P479" s="12">
        <f t="shared" si="23"/>
        <v>2</v>
      </c>
      <c r="Q479" s="10" t="s">
        <v>82</v>
      </c>
      <c r="R479" s="8">
        <f t="shared" si="25"/>
        <v>7</v>
      </c>
      <c r="S479" s="10" t="str">
        <f t="shared" si="24"/>
        <v>Achieved</v>
      </c>
    </row>
    <row r="480" spans="1:19" x14ac:dyDescent="0.45">
      <c r="A480" s="9" t="s">
        <v>1656</v>
      </c>
      <c r="B480" s="8" t="s">
        <v>1666</v>
      </c>
      <c r="C480" s="10" t="s">
        <v>1178</v>
      </c>
      <c r="D480" s="8" t="str" cm="1">
        <f t="array" ref="D480">_xlfn.IFS(
  OR(C480="AR", C480="VK", C480="MS", C480="PT", C480="MM", C480="PP"), "CENTRAL",
  OR(C480="SS", C480="GC", C480="SM", C480="AY", C480="AG"), "NORTH",
  OR(C480="DP", C480="PG", C480="KD", C480="DS", C480="SP"), "WEST-I",
  OR(C480="MP", C480="SK", C480="NA", C480="OD"), "WEST-II",
  OR(C480="ND", C480="AM", C480="JK"), "EAST",
  TRUE, "UNKNOWN"
)</f>
        <v>NORTH</v>
      </c>
      <c r="E480" s="10" t="s">
        <v>1667</v>
      </c>
      <c r="F480" s="8" t="s">
        <v>1673</v>
      </c>
      <c r="G480" s="8" t="s">
        <v>1669</v>
      </c>
      <c r="H480" s="8" t="s">
        <v>1670</v>
      </c>
      <c r="I480" s="37">
        <v>45960</v>
      </c>
      <c r="J480" s="37">
        <v>45962</v>
      </c>
      <c r="K480" s="10" t="s">
        <v>81</v>
      </c>
      <c r="L480" s="10" t="s">
        <v>27</v>
      </c>
      <c r="M480" s="13">
        <v>29.84</v>
      </c>
      <c r="N480" s="37">
        <v>45964</v>
      </c>
      <c r="O480" s="8">
        <v>0</v>
      </c>
      <c r="P480" s="12">
        <f t="shared" si="23"/>
        <v>2</v>
      </c>
      <c r="Q480" s="10" t="s">
        <v>28</v>
      </c>
      <c r="R480" s="8">
        <f t="shared" si="25"/>
        <v>5</v>
      </c>
      <c r="S480" s="10" t="str">
        <f t="shared" si="24"/>
        <v>Achieved</v>
      </c>
    </row>
    <row r="481" spans="1:19" x14ac:dyDescent="0.4">
      <c r="A481" s="9" t="s">
        <v>1656</v>
      </c>
      <c r="B481" s="6" t="s">
        <v>2087</v>
      </c>
      <c r="C481" s="10" t="s">
        <v>65</v>
      </c>
      <c r="D481" s="8" t="str" cm="1">
        <f t="array" ref="D481">_xlfn.IFS(
  OR(C481="AR", C481="VK", C481="MS", C481="PT", C481="MM", C481="PP"), "CENTRAL",
  OR(C481="SS", C481="GC", C481="SM", C481="AY", C481="AG"), "NORTH",
  OR(C481="DP", C481="PG", C481="KD", C481="DS", C481="SP"), "WEST-I",
  OR(C481="MP", C481="SK", C481="NA", C481="OD"), "WEST-II",
  OR(C481="ND", C481="AM", C481="JK"), "EAST",
  TRUE, "UNKNOWN"
)</f>
        <v>CENTRAL</v>
      </c>
      <c r="E481" s="10" t="s">
        <v>1677</v>
      </c>
      <c r="F481" s="8" t="s">
        <v>67</v>
      </c>
      <c r="G481" s="8" t="s">
        <v>32</v>
      </c>
      <c r="H481" s="8" t="s">
        <v>1678</v>
      </c>
      <c r="I481" s="37">
        <v>45962</v>
      </c>
      <c r="J481" s="37">
        <v>45962</v>
      </c>
      <c r="K481" s="10" t="s">
        <v>87</v>
      </c>
      <c r="L481" s="10" t="s">
        <v>47</v>
      </c>
      <c r="M481" s="13">
        <v>368</v>
      </c>
      <c r="O481" s="8">
        <v>0</v>
      </c>
      <c r="P481" s="12">
        <f t="shared" si="23"/>
        <v>0</v>
      </c>
      <c r="Q481" s="10" t="s">
        <v>57</v>
      </c>
      <c r="R481" s="8">
        <f t="shared" si="25"/>
        <v>3</v>
      </c>
      <c r="S481" s="10" t="str">
        <f t="shared" si="24"/>
        <v>Achieved</v>
      </c>
    </row>
    <row r="482" spans="1:19" x14ac:dyDescent="0.45">
      <c r="A482" s="9" t="s">
        <v>1656</v>
      </c>
      <c r="B482" s="8" t="s">
        <v>1679</v>
      </c>
      <c r="C482" s="10" t="s">
        <v>136</v>
      </c>
      <c r="D482" s="8" t="str" cm="1">
        <f t="array" ref="D482">_xlfn.IFS(
  OR(C482="AR", C482="VK", C482="MS", C482="PT", C482="MM", C482="PP"), "CENTRAL",
  OR(C482="SS", C482="GC", C482="SM", C482="AY", C482="AG"), "NORTH",
  OR(C482="DP", C482="PG", C482="KD", C482="DS", C482="SP"), "WEST-I",
  OR(C482="MP", C482="SK", C482="NA", C482="OD"), "WEST-II",
  OR(C482="ND", C482="AM", C482="JK"), "EAST",
  TRUE, "UNKNOWN"
)</f>
        <v>WEST-II</v>
      </c>
      <c r="E482" s="10" t="s">
        <v>1680</v>
      </c>
      <c r="F482" s="8" t="s">
        <v>1681</v>
      </c>
      <c r="G482" s="8" t="s">
        <v>264</v>
      </c>
      <c r="H482" s="8" t="s">
        <v>1682</v>
      </c>
      <c r="I482" s="37">
        <v>45964</v>
      </c>
      <c r="J482" s="37">
        <v>45967</v>
      </c>
      <c r="K482" s="10" t="s">
        <v>81</v>
      </c>
      <c r="L482" s="10" t="s">
        <v>27</v>
      </c>
      <c r="M482" s="13">
        <v>587.38</v>
      </c>
      <c r="N482" s="37">
        <v>45967</v>
      </c>
      <c r="O482" s="8">
        <v>0</v>
      </c>
      <c r="P482" s="12">
        <f t="shared" si="23"/>
        <v>3</v>
      </c>
      <c r="Q482" s="10" t="s">
        <v>28</v>
      </c>
      <c r="R482" s="8">
        <f t="shared" si="25"/>
        <v>5</v>
      </c>
      <c r="S482" s="10" t="str">
        <f t="shared" si="24"/>
        <v>Achieved</v>
      </c>
    </row>
    <row r="483" spans="1:19" x14ac:dyDescent="0.45">
      <c r="A483" s="9" t="s">
        <v>1439</v>
      </c>
      <c r="B483" s="8" t="s">
        <v>1684</v>
      </c>
      <c r="C483" s="10" t="s">
        <v>156</v>
      </c>
      <c r="D483" s="8" t="str" cm="1">
        <f t="array" ref="D483">_xlfn.IFS(
  OR(C483="AR", C483="VK", C483="MS", C483="PT", C483="MM", C483="PP"), "CENTRAL",
  OR(C483="SS", C483="GC", C483="SM", C483="AY", C483="AG"), "NORTH",
  OR(C483="DP", C483="PG", C483="KD", C483="DS", C483="SP"), "WEST-I",
  OR(C483="MP", C483="SK", C483="NA", C483="OD"), "WEST-II",
  OR(C483="ND", C483="AM", C483="JK"), "EAST",
  TRUE, "UNKNOWN"
)</f>
        <v>CENTRAL</v>
      </c>
      <c r="E483" s="10" t="s">
        <v>1289</v>
      </c>
      <c r="F483" s="8" t="s">
        <v>1685</v>
      </c>
      <c r="G483" s="8" t="s">
        <v>85</v>
      </c>
      <c r="H483" s="8" t="s">
        <v>1686</v>
      </c>
      <c r="I483" s="37">
        <v>45958</v>
      </c>
      <c r="J483" s="37">
        <v>45961</v>
      </c>
      <c r="K483" s="10" t="s">
        <v>175</v>
      </c>
      <c r="L483" s="10" t="s">
        <v>47</v>
      </c>
      <c r="M483" s="13">
        <v>118.09</v>
      </c>
      <c r="N483" s="37">
        <v>45961</v>
      </c>
      <c r="O483" s="8">
        <v>0</v>
      </c>
      <c r="P483" s="12">
        <f t="shared" si="23"/>
        <v>3</v>
      </c>
      <c r="Q483" s="10" t="s">
        <v>28</v>
      </c>
      <c r="R483" s="8">
        <f t="shared" si="25"/>
        <v>5</v>
      </c>
      <c r="S483" s="10" t="str">
        <f t="shared" si="24"/>
        <v>Achieved</v>
      </c>
    </row>
    <row r="484" spans="1:19" x14ac:dyDescent="0.45">
      <c r="A484" s="9" t="s">
        <v>1439</v>
      </c>
      <c r="B484" s="8" t="s">
        <v>1684</v>
      </c>
      <c r="C484" s="10" t="s">
        <v>156</v>
      </c>
      <c r="D484" s="8" t="str" cm="1">
        <f t="array" ref="D484">_xlfn.IFS(
  OR(C484="AR", C484="VK", C484="MS", C484="PT", C484="MM", C484="PP"), "CENTRAL",
  OR(C484="SS", C484="GC", C484="SM", C484="AY", C484="AG"), "NORTH",
  OR(C484="DP", C484="PG", C484="KD", C484="DS", C484="SP"), "WEST-I",
  OR(C484="MP", C484="SK", C484="NA", C484="OD"), "WEST-II",
  OR(C484="ND", C484="AM", C484="JK"), "EAST",
  TRUE, "UNKNOWN"
)</f>
        <v>CENTRAL</v>
      </c>
      <c r="E484" s="10" t="s">
        <v>1289</v>
      </c>
      <c r="F484" s="8" t="s">
        <v>1687</v>
      </c>
      <c r="G484" s="8" t="s">
        <v>85</v>
      </c>
      <c r="H484" s="8" t="s">
        <v>1686</v>
      </c>
      <c r="I484" s="37">
        <v>45958</v>
      </c>
      <c r="J484" s="37">
        <v>45961</v>
      </c>
      <c r="K484" s="10" t="s">
        <v>175</v>
      </c>
      <c r="L484" s="10" t="s">
        <v>47</v>
      </c>
      <c r="M484" s="13">
        <v>98.61</v>
      </c>
      <c r="N484" s="37">
        <v>45961</v>
      </c>
      <c r="O484" s="8">
        <v>0</v>
      </c>
      <c r="P484" s="12">
        <f t="shared" si="23"/>
        <v>3</v>
      </c>
      <c r="Q484" s="10" t="s">
        <v>28</v>
      </c>
      <c r="R484" s="8">
        <f t="shared" si="25"/>
        <v>5</v>
      </c>
      <c r="S484" s="10" t="str">
        <f t="shared" si="24"/>
        <v>Achieved</v>
      </c>
    </row>
    <row r="485" spans="1:19" x14ac:dyDescent="0.45">
      <c r="A485" s="9" t="s">
        <v>1439</v>
      </c>
      <c r="B485" s="8" t="s">
        <v>1684</v>
      </c>
      <c r="C485" s="10" t="s">
        <v>156</v>
      </c>
      <c r="D485" s="8" t="str" cm="1">
        <f t="array" ref="D485">_xlfn.IFS(
  OR(C485="AR", C485="VK", C485="MS", C485="PT", C485="MM", C485="PP"), "CENTRAL",
  OR(C485="SS", C485="GC", C485="SM", C485="AY", C485="AG"), "NORTH",
  OR(C485="DP", C485="PG", C485="KD", C485="DS", C485="SP"), "WEST-I",
  OR(C485="MP", C485="SK", C485="NA", C485="OD"), "WEST-II",
  OR(C485="ND", C485="AM", C485="JK"), "EAST",
  TRUE, "UNKNOWN"
)</f>
        <v>CENTRAL</v>
      </c>
      <c r="E485" s="10" t="s">
        <v>1289</v>
      </c>
      <c r="F485" s="8" t="s">
        <v>1688</v>
      </c>
      <c r="G485" s="8" t="s">
        <v>85</v>
      </c>
      <c r="H485" s="8" t="s">
        <v>1686</v>
      </c>
      <c r="I485" s="37">
        <v>45958</v>
      </c>
      <c r="J485" s="37">
        <v>45961</v>
      </c>
      <c r="K485" s="10" t="s">
        <v>175</v>
      </c>
      <c r="L485" s="10" t="s">
        <v>47</v>
      </c>
      <c r="M485" s="13">
        <v>99.11</v>
      </c>
      <c r="N485" s="37">
        <v>45961</v>
      </c>
      <c r="O485" s="8">
        <v>0</v>
      </c>
      <c r="P485" s="12">
        <f t="shared" si="23"/>
        <v>3</v>
      </c>
      <c r="Q485" s="10" t="s">
        <v>28</v>
      </c>
      <c r="R485" s="8">
        <f t="shared" si="25"/>
        <v>5</v>
      </c>
      <c r="S485" s="10" t="str">
        <f t="shared" si="24"/>
        <v>Achieved</v>
      </c>
    </row>
    <row r="486" spans="1:19" x14ac:dyDescent="0.45">
      <c r="A486" s="9" t="s">
        <v>1439</v>
      </c>
      <c r="B486" s="8" t="s">
        <v>1689</v>
      </c>
      <c r="C486" s="10" t="s">
        <v>241</v>
      </c>
      <c r="D486" s="8" t="str" cm="1">
        <f t="array" ref="D486">_xlfn.IFS(
  OR(C486="AR", C486="VK", C486="MS", C486="PT", C486="MM", C486="PP"), "CENTRAL",
  OR(C486="SS", C486="GC", C486="SM", C486="AY", C486="AG"), "NORTH",
  OR(C486="DP", C486="PG", C486="KD", C486="DS", C486="SP"), "WEST-I",
  OR(C486="MP", C486="SK", C486="NA", C486="OD"), "WEST-II",
  OR(C486="ND", C486="AM", C486="JK"), "EAST",
  TRUE, "UNKNOWN"
)</f>
        <v>CENTRAL</v>
      </c>
      <c r="E486" s="10" t="s">
        <v>1691</v>
      </c>
      <c r="F486" s="8" t="s">
        <v>1690</v>
      </c>
      <c r="G486" s="8" t="s">
        <v>85</v>
      </c>
      <c r="H486" s="8" t="s">
        <v>1692</v>
      </c>
      <c r="I486" s="37">
        <v>45944</v>
      </c>
      <c r="J486" s="37">
        <v>45964</v>
      </c>
      <c r="K486" s="10" t="s">
        <v>134</v>
      </c>
      <c r="L486" s="10" t="s">
        <v>47</v>
      </c>
      <c r="M486" s="13">
        <v>542.21</v>
      </c>
      <c r="N486" s="37">
        <v>45964</v>
      </c>
      <c r="O486" s="8">
        <v>0</v>
      </c>
      <c r="P486" s="12">
        <f t="shared" si="23"/>
        <v>20</v>
      </c>
      <c r="Q486" s="10" t="s">
        <v>82</v>
      </c>
      <c r="R486" s="8">
        <f t="shared" si="25"/>
        <v>7</v>
      </c>
      <c r="S486" s="10" t="str">
        <f t="shared" si="24"/>
        <v>Not Achieved</v>
      </c>
    </row>
    <row r="487" spans="1:19" x14ac:dyDescent="0.45">
      <c r="A487" s="9" t="s">
        <v>1439</v>
      </c>
      <c r="B487" s="8" t="s">
        <v>1694</v>
      </c>
      <c r="C487" s="10" t="s">
        <v>1255</v>
      </c>
      <c r="D487" s="8" t="str" cm="1">
        <f t="array" ref="D487">_xlfn.IFS(
  OR(C487="AR", C487="VK", C487="MS", C487="PT", C487="MM", C487="PP"), "CENTRAL",
  OR(C487="SS", C487="GC", C487="SM", C487="AY", C487="AG"), "NORTH",
  OR(C487="DP", C487="PG", C487="KD", C487="DS", C487="SP"), "WEST-I",
  OR(C487="MP", C487="SK", C487="NA", C487="OD"), "WEST-II",
  OR(C487="ND", C487="AM", C487="JK"), "EAST",
  TRUE, "UNKNOWN"
)</f>
        <v>WEST-I</v>
      </c>
      <c r="E487" s="10" t="s">
        <v>1695</v>
      </c>
      <c r="F487" s="8" t="s">
        <v>1696</v>
      </c>
      <c r="G487" s="8" t="s">
        <v>1697</v>
      </c>
      <c r="H487" s="8" t="s">
        <v>1698</v>
      </c>
      <c r="I487" s="37">
        <v>45957</v>
      </c>
      <c r="J487" s="37">
        <v>45960</v>
      </c>
      <c r="K487" s="10" t="s">
        <v>134</v>
      </c>
      <c r="L487" s="10" t="s">
        <v>47</v>
      </c>
      <c r="M487" s="13">
        <v>3220.44</v>
      </c>
      <c r="N487" s="37">
        <v>45960</v>
      </c>
      <c r="O487" s="8">
        <v>0</v>
      </c>
      <c r="P487" s="12">
        <f t="shared" si="23"/>
        <v>3</v>
      </c>
      <c r="Q487" s="10" t="s">
        <v>82</v>
      </c>
      <c r="R487" s="8">
        <f t="shared" si="25"/>
        <v>7</v>
      </c>
      <c r="S487" s="10" t="str">
        <f t="shared" si="24"/>
        <v>Achieved</v>
      </c>
    </row>
    <row r="488" spans="1:19" x14ac:dyDescent="0.45">
      <c r="A488" s="9" t="s">
        <v>1656</v>
      </c>
      <c r="B488" s="8" t="s">
        <v>1699</v>
      </c>
      <c r="C488" s="10" t="s">
        <v>99</v>
      </c>
      <c r="D488" s="8" t="str" cm="1">
        <f t="array" ref="D488">_xlfn.IFS(
  OR(C488="AR", C488="VK", C488="MS", C488="PT", C488="MM", C488="PP"), "CENTRAL",
  OR(C488="SS", C488="GC", C488="SM", C488="AY", C488="AG"), "NORTH",
  OR(C488="DP", C488="PG", C488="KD", C488="DS", C488="SP"), "WEST-I",
  OR(C488="MP", C488="SK", C488="NA", C488="OD"), "WEST-II",
  OR(C488="ND", C488="AM", C488="JK"), "EAST",
  TRUE, "UNKNOWN"
)</f>
        <v>EAST</v>
      </c>
      <c r="E488" s="10" t="s">
        <v>1700</v>
      </c>
      <c r="F488" s="8" t="s">
        <v>1701</v>
      </c>
      <c r="G488" s="8" t="s">
        <v>32</v>
      </c>
      <c r="H488" s="8" t="s">
        <v>1702</v>
      </c>
      <c r="I488" s="37">
        <v>45962</v>
      </c>
      <c r="J488" s="37">
        <v>45965</v>
      </c>
      <c r="K488" s="10" t="s">
        <v>1703</v>
      </c>
      <c r="L488" s="10" t="s">
        <v>35</v>
      </c>
      <c r="M488" s="13">
        <v>1495.31</v>
      </c>
      <c r="N488" s="37">
        <v>45965</v>
      </c>
      <c r="O488" s="8">
        <v>0</v>
      </c>
      <c r="P488" s="12">
        <f t="shared" si="23"/>
        <v>3</v>
      </c>
      <c r="Q488" s="10" t="s">
        <v>28</v>
      </c>
      <c r="R488" s="8">
        <f t="shared" si="25"/>
        <v>5</v>
      </c>
      <c r="S488" s="10" t="str">
        <f t="shared" si="24"/>
        <v>Achieved</v>
      </c>
    </row>
    <row r="489" spans="1:19" x14ac:dyDescent="0.45">
      <c r="A489" s="9" t="s">
        <v>1656</v>
      </c>
      <c r="B489" s="8" t="s">
        <v>1706</v>
      </c>
      <c r="C489" s="10" t="s">
        <v>108</v>
      </c>
      <c r="D489" s="8" t="str" cm="1">
        <f t="array" ref="D489">_xlfn.IFS(
  OR(C489="AR", C489="VK", C489="MS", C489="PT", C489="MM", C489="PP"), "CENTRAL",
  OR(C489="SS", C489="GC", C489="SM", C489="AY", C489="AG"), "NORTH",
  OR(C489="DP", C489="PG", C489="KD", C489="DS", C489="SP"), "WEST-I",
  OR(C489="MP", C489="SK", C489="NA", C489="OD"), "WEST-II",
  OR(C489="ND", C489="AM", C489="JK"), "EAST",
  TRUE, "UNKNOWN"
)</f>
        <v>EAST</v>
      </c>
      <c r="E489" s="10" t="s">
        <v>1707</v>
      </c>
      <c r="F489" s="8" t="s">
        <v>1708</v>
      </c>
      <c r="G489" s="8" t="s">
        <v>32</v>
      </c>
      <c r="H489" s="8" t="s">
        <v>1595</v>
      </c>
      <c r="I489" s="37">
        <v>45961</v>
      </c>
      <c r="J489" s="37">
        <v>45965</v>
      </c>
      <c r="K489" s="10" t="s">
        <v>112</v>
      </c>
      <c r="L489" s="10" t="s">
        <v>35</v>
      </c>
      <c r="M489" s="13">
        <v>193.57</v>
      </c>
      <c r="N489" s="37">
        <v>45965</v>
      </c>
      <c r="O489" s="8">
        <v>0</v>
      </c>
      <c r="P489" s="12">
        <f t="shared" si="23"/>
        <v>4</v>
      </c>
      <c r="Q489" s="10" t="s">
        <v>57</v>
      </c>
      <c r="R489" s="8">
        <f t="shared" si="25"/>
        <v>3</v>
      </c>
      <c r="S489" s="10" t="str">
        <f t="shared" si="24"/>
        <v>Not Achieved</v>
      </c>
    </row>
    <row r="490" spans="1:19" x14ac:dyDescent="0.45">
      <c r="A490" s="9" t="s">
        <v>1656</v>
      </c>
      <c r="B490" s="8" t="s">
        <v>1706</v>
      </c>
      <c r="C490" s="10" t="s">
        <v>108</v>
      </c>
      <c r="D490" s="8" t="str" cm="1">
        <f t="array" ref="D490">_xlfn.IFS(
  OR(C490="AR", C490="VK", C490="MS", C490="PT", C490="MM", C490="PP"), "CENTRAL",
  OR(C490="SS", C490="GC", C490="SM", C490="AY", C490="AG"), "NORTH",
  OR(C490="DP", C490="PG", C490="KD", C490="DS", C490="SP"), "WEST-I",
  OR(C490="MP", C490="SK", C490="NA", C490="OD"), "WEST-II",
  OR(C490="ND", C490="AM", C490="JK"), "EAST",
  TRUE, "UNKNOWN"
)</f>
        <v>EAST</v>
      </c>
      <c r="E490" s="10" t="s">
        <v>1707</v>
      </c>
      <c r="F490" s="8" t="s">
        <v>1709</v>
      </c>
      <c r="G490" s="8" t="s">
        <v>32</v>
      </c>
      <c r="H490" s="8" t="s">
        <v>1595</v>
      </c>
      <c r="I490" s="37">
        <v>45961</v>
      </c>
      <c r="J490" s="37">
        <v>45965</v>
      </c>
      <c r="K490" s="10" t="s">
        <v>112</v>
      </c>
      <c r="L490" s="10" t="s">
        <v>35</v>
      </c>
      <c r="M490" s="13">
        <v>161.31</v>
      </c>
      <c r="N490" s="37">
        <v>45965</v>
      </c>
      <c r="O490" s="8">
        <v>0</v>
      </c>
      <c r="P490" s="12">
        <f t="shared" si="23"/>
        <v>4</v>
      </c>
      <c r="Q490" s="10" t="s">
        <v>57</v>
      </c>
      <c r="R490" s="8">
        <f t="shared" si="25"/>
        <v>3</v>
      </c>
      <c r="S490" s="10" t="str">
        <f t="shared" si="24"/>
        <v>Not Achieved</v>
      </c>
    </row>
    <row r="491" spans="1:19" x14ac:dyDescent="0.45">
      <c r="A491" s="9" t="s">
        <v>1656</v>
      </c>
      <c r="B491" s="8" t="s">
        <v>1710</v>
      </c>
      <c r="C491" s="10" t="s">
        <v>65</v>
      </c>
      <c r="D491" s="8" t="str" cm="1">
        <f t="array" ref="D491">_xlfn.IFS(
  OR(C491="AR", C491="VK", C491="MS", C491="PT", C491="MM", C491="PP"), "CENTRAL",
  OR(C491="SS", C491="GC", C491="SM", C491="AY", C491="AG"), "NORTH",
  OR(C491="DP", C491="PG", C491="KD", C491="DS", C491="SP"), "WEST-I",
  OR(C491="MP", C491="SK", C491="NA", C491="OD"), "WEST-II",
  OR(C491="ND", C491="AM", C491="JK"), "EAST",
  TRUE, "UNKNOWN"
)</f>
        <v>CENTRAL</v>
      </c>
      <c r="E491" s="10" t="s">
        <v>1711</v>
      </c>
      <c r="F491" s="8" t="s">
        <v>1712</v>
      </c>
      <c r="G491" s="8" t="s">
        <v>1713</v>
      </c>
      <c r="H491" s="8" t="s">
        <v>1714</v>
      </c>
      <c r="I491" s="37">
        <v>45966</v>
      </c>
      <c r="J491" s="37">
        <v>45966</v>
      </c>
      <c r="K491" s="10" t="s">
        <v>761</v>
      </c>
      <c r="L491" s="10" t="s">
        <v>47</v>
      </c>
      <c r="M491" s="13">
        <v>110.91</v>
      </c>
      <c r="N491" s="37">
        <v>45966</v>
      </c>
      <c r="O491" s="8">
        <v>0</v>
      </c>
      <c r="P491" s="12">
        <f t="shared" si="23"/>
        <v>0</v>
      </c>
      <c r="Q491" s="10" t="s">
        <v>28</v>
      </c>
      <c r="R491" s="8">
        <f t="shared" si="25"/>
        <v>5</v>
      </c>
      <c r="S491" s="10" t="str">
        <f t="shared" si="24"/>
        <v>Achieved</v>
      </c>
    </row>
    <row r="492" spans="1:19" x14ac:dyDescent="0.45">
      <c r="A492" s="9" t="s">
        <v>1656</v>
      </c>
      <c r="B492" s="8" t="s">
        <v>1715</v>
      </c>
      <c r="C492" s="10" t="s">
        <v>99</v>
      </c>
      <c r="D492" s="8" t="str" cm="1">
        <f t="array" ref="D492">_xlfn.IFS(
  OR(C492="AR", C492="VK", C492="MS", C492="PT", C492="MM", C492="PP"), "CENTRAL",
  OR(C492="SS", C492="GC", C492="SM", C492="AY", C492="AG"), "NORTH",
  OR(C492="DP", C492="PG", C492="KD", C492="DS", C492="SP"), "WEST-I",
  OR(C492="MP", C492="SK", C492="NA", C492="OD"), "WEST-II",
  OR(C492="ND", C492="AM", C492="JK"), "EAST",
  TRUE, "UNKNOWN"
)</f>
        <v>EAST</v>
      </c>
      <c r="E492" s="10" t="s">
        <v>1716</v>
      </c>
      <c r="F492" s="8" t="s">
        <v>23</v>
      </c>
      <c r="G492" s="8" t="s">
        <v>32</v>
      </c>
      <c r="H492" s="8" t="s">
        <v>1717</v>
      </c>
      <c r="I492" s="37">
        <v>45965</v>
      </c>
      <c r="J492" s="37">
        <v>45966</v>
      </c>
      <c r="K492" s="10" t="s">
        <v>70</v>
      </c>
      <c r="L492" s="10" t="s">
        <v>35</v>
      </c>
      <c r="M492" s="13">
        <v>23.07</v>
      </c>
      <c r="N492" s="37">
        <v>45966</v>
      </c>
      <c r="O492" s="8">
        <v>0</v>
      </c>
      <c r="P492" s="12">
        <f t="shared" si="23"/>
        <v>1</v>
      </c>
      <c r="Q492" s="10" t="s">
        <v>28</v>
      </c>
      <c r="R492" s="8">
        <f t="shared" si="25"/>
        <v>5</v>
      </c>
      <c r="S492" s="10" t="str">
        <f t="shared" si="24"/>
        <v>Achieved</v>
      </c>
    </row>
    <row r="493" spans="1:19" x14ac:dyDescent="0.45">
      <c r="A493" s="9" t="s">
        <v>1656</v>
      </c>
      <c r="B493" s="8" t="s">
        <v>1718</v>
      </c>
      <c r="C493" s="10" t="s">
        <v>1704</v>
      </c>
      <c r="D493" s="8" t="str" cm="1">
        <f t="array" ref="D493">_xlfn.IFS(
  OR(C493="AR", C493="VK", C493="MS", C493="PT", C493="MM", C493="PP"), "CENTRAL",
  OR(C493="SS", C493="GC", C493="SM", C493="AY", C493="AG"), "NORTH",
  OR(C493="DP", C493="PG", C493="KD", C493="DS", C493="SP"), "WEST-I",
  OR(C493="MP", C493="SK", C493="NA", C493="OD"), "WEST-II",
  OR(C493="ND", C493="AM", C493="JK"), "EAST",
  TRUE, "UNKNOWN"
)</f>
        <v>NORTH</v>
      </c>
      <c r="E493" s="10" t="s">
        <v>1719</v>
      </c>
      <c r="F493" s="8" t="s">
        <v>1720</v>
      </c>
      <c r="G493" s="8" t="s">
        <v>32</v>
      </c>
      <c r="H493" s="8" t="s">
        <v>1721</v>
      </c>
      <c r="I493" s="37">
        <v>45965</v>
      </c>
      <c r="J493" s="37">
        <v>45966</v>
      </c>
      <c r="K493" s="10" t="s">
        <v>441</v>
      </c>
      <c r="L493" s="10" t="s">
        <v>27</v>
      </c>
      <c r="M493" s="13">
        <v>32.24</v>
      </c>
      <c r="N493" s="37">
        <v>45966</v>
      </c>
      <c r="O493" s="8">
        <v>0</v>
      </c>
      <c r="P493" s="12">
        <f t="shared" si="23"/>
        <v>1</v>
      </c>
      <c r="Q493" s="10" t="s">
        <v>28</v>
      </c>
      <c r="R493" s="8">
        <f t="shared" si="25"/>
        <v>5</v>
      </c>
      <c r="S493" s="10" t="str">
        <f t="shared" si="24"/>
        <v>Achieved</v>
      </c>
    </row>
    <row r="494" spans="1:19" x14ac:dyDescent="0.45">
      <c r="A494" s="9" t="s">
        <v>1656</v>
      </c>
      <c r="B494" s="8" t="s">
        <v>1724</v>
      </c>
      <c r="C494" s="10" t="s">
        <v>65</v>
      </c>
      <c r="D494" s="8" t="str" cm="1">
        <f t="array" ref="D494">_xlfn.IFS(
  OR(C494="AR", C494="VK", C494="MS", C494="PT", C494="MM", C494="PP"), "CENTRAL",
  OR(C494="SS", C494="GC", C494="SM", C494="AY", C494="AG"), "NORTH",
  OR(C494="DP", C494="PG", C494="KD", C494="DS", C494="SP"), "WEST-I",
  OR(C494="MP", C494="SK", C494="NA", C494="OD"), "WEST-II",
  OR(C494="ND", C494="AM", C494="JK"), "EAST",
  TRUE, "UNKNOWN"
)</f>
        <v>CENTRAL</v>
      </c>
      <c r="E494" s="10" t="s">
        <v>1725</v>
      </c>
      <c r="F494" s="8" t="s">
        <v>569</v>
      </c>
      <c r="G494" s="8" t="s">
        <v>977</v>
      </c>
      <c r="H494" s="8" t="s">
        <v>1005</v>
      </c>
      <c r="I494" s="37">
        <v>45964</v>
      </c>
      <c r="J494" s="37">
        <v>45967</v>
      </c>
      <c r="K494" s="10" t="s">
        <v>175</v>
      </c>
      <c r="L494" s="10" t="s">
        <v>47</v>
      </c>
      <c r="M494" s="13">
        <v>612.04</v>
      </c>
      <c r="N494" s="37">
        <v>45967</v>
      </c>
      <c r="O494" s="8">
        <v>0</v>
      </c>
      <c r="P494" s="12">
        <f t="shared" si="23"/>
        <v>3</v>
      </c>
      <c r="Q494" s="10" t="s">
        <v>28</v>
      </c>
      <c r="R494" s="8">
        <f t="shared" si="25"/>
        <v>5</v>
      </c>
      <c r="S494" s="10" t="str">
        <f t="shared" si="24"/>
        <v>Achieved</v>
      </c>
    </row>
    <row r="495" spans="1:19" x14ac:dyDescent="0.45">
      <c r="A495" s="9" t="s">
        <v>1656</v>
      </c>
      <c r="B495" s="8" t="s">
        <v>1726</v>
      </c>
      <c r="C495" s="10" t="s">
        <v>1178</v>
      </c>
      <c r="D495" s="8" t="str" cm="1">
        <f t="array" ref="D495">_xlfn.IFS(
  OR(C495="AR", C495="VK", C495="MS", C495="PT", C495="MM", C495="PP"), "CENTRAL",
  OR(C495="SS", C495="GC", C495="SM", C495="AY", C495="AG"), "NORTH",
  OR(C495="DP", C495="PG", C495="KD", C495="DS", C495="SP"), "WEST-I",
  OR(C495="MP", C495="SK", C495="NA", C495="OD"), "WEST-II",
  OR(C495="ND", C495="AM", C495="JK"), "EAST",
  TRUE, "UNKNOWN"
)</f>
        <v>NORTH</v>
      </c>
      <c r="E495" s="10" t="s">
        <v>1728</v>
      </c>
      <c r="F495" s="8" t="s">
        <v>67</v>
      </c>
      <c r="G495" s="8" t="s">
        <v>1727</v>
      </c>
      <c r="H495" s="8" t="s">
        <v>1729</v>
      </c>
      <c r="I495" s="37">
        <v>45962</v>
      </c>
      <c r="J495" s="37">
        <v>45967</v>
      </c>
      <c r="K495" s="10" t="s">
        <v>81</v>
      </c>
      <c r="L495" s="10" t="s">
        <v>27</v>
      </c>
      <c r="M495" s="13">
        <v>642.91999999999996</v>
      </c>
      <c r="N495" s="37">
        <v>45967</v>
      </c>
      <c r="O495" s="8">
        <v>0</v>
      </c>
      <c r="P495" s="12">
        <f t="shared" si="23"/>
        <v>5</v>
      </c>
      <c r="Q495" s="10" t="s">
        <v>28</v>
      </c>
      <c r="R495" s="8">
        <f t="shared" si="25"/>
        <v>5</v>
      </c>
      <c r="S495" s="10" t="str">
        <f t="shared" si="24"/>
        <v>Achieved</v>
      </c>
    </row>
    <row r="496" spans="1:19" x14ac:dyDescent="0.45">
      <c r="A496" s="9" t="s">
        <v>1656</v>
      </c>
      <c r="B496" s="8" t="s">
        <v>1730</v>
      </c>
      <c r="C496" s="10" t="s">
        <v>30</v>
      </c>
      <c r="D496" s="8" t="str" cm="1">
        <f t="array" ref="D496">_xlfn.IFS(
  OR(C496="AR", C496="VK", C496="MS", C496="PT", C496="MM", C496="PP"), "CENTRAL",
  OR(C496="SS", C496="GC", C496="SM", C496="AY", C496="AG"), "NORTH",
  OR(C496="DP", C496="PG", C496="KD", C496="DS", C496="SP"), "WEST-I",
  OR(C496="MP", C496="SK", C496="NA", C496="OD"), "WEST-II",
  OR(C496="ND", C496="AM", C496="JK"), "EAST",
  TRUE, "UNKNOWN"
)</f>
        <v>CENTRAL</v>
      </c>
      <c r="E496" s="10" t="s">
        <v>1731</v>
      </c>
      <c r="F496" s="8" t="s">
        <v>1732</v>
      </c>
      <c r="G496" s="8" t="s">
        <v>32</v>
      </c>
      <c r="H496" s="8" t="s">
        <v>1733</v>
      </c>
      <c r="I496" s="37">
        <v>45964</v>
      </c>
      <c r="J496" s="37">
        <v>45967</v>
      </c>
      <c r="K496" s="10" t="s">
        <v>762</v>
      </c>
      <c r="L496" s="10" t="s">
        <v>47</v>
      </c>
      <c r="M496" s="13">
        <v>208.03</v>
      </c>
      <c r="N496" s="37">
        <v>45967</v>
      </c>
      <c r="O496" s="8">
        <v>0</v>
      </c>
      <c r="P496" s="12">
        <f t="shared" si="23"/>
        <v>3</v>
      </c>
      <c r="Q496" s="10" t="s">
        <v>28</v>
      </c>
      <c r="R496" s="8">
        <f t="shared" si="25"/>
        <v>5</v>
      </c>
      <c r="S496" s="10" t="str">
        <f t="shared" si="24"/>
        <v>Achieved</v>
      </c>
    </row>
    <row r="497" spans="1:19" x14ac:dyDescent="0.45">
      <c r="A497" s="9" t="s">
        <v>1656</v>
      </c>
      <c r="B497" s="8" t="s">
        <v>1734</v>
      </c>
      <c r="C497" s="10" t="s">
        <v>156</v>
      </c>
      <c r="D497" s="8" t="str" cm="1">
        <f t="array" ref="D497">_xlfn.IFS(
  OR(C497="AR", C497="VK", C497="MS", C497="PT", C497="MM", C497="PP"), "CENTRAL",
  OR(C497="SS", C497="GC", C497="SM", C497="AY", C497="AG"), "NORTH",
  OR(C497="DP", C497="PG", C497="KD", C497="DS", C497="SP"), "WEST-I",
  OR(C497="MP", C497="SK", C497="NA", C497="OD"), "WEST-II",
  OR(C497="ND", C497="AM", C497="JK"), "EAST",
  TRUE, "UNKNOWN"
)</f>
        <v>CENTRAL</v>
      </c>
      <c r="E497" s="10" t="s">
        <v>1735</v>
      </c>
      <c r="F497" s="8" t="s">
        <v>1736</v>
      </c>
      <c r="G497" s="8" t="s">
        <v>1737</v>
      </c>
      <c r="H497" s="8" t="s">
        <v>1738</v>
      </c>
      <c r="I497" s="37">
        <v>45965</v>
      </c>
      <c r="J497" s="37">
        <v>45967</v>
      </c>
      <c r="K497" s="10" t="s">
        <v>186</v>
      </c>
      <c r="L497" s="10" t="s">
        <v>47</v>
      </c>
      <c r="M497" s="13">
        <v>754.34</v>
      </c>
      <c r="O497" s="8">
        <v>0</v>
      </c>
      <c r="P497" s="12">
        <f t="shared" si="23"/>
        <v>2</v>
      </c>
      <c r="Q497" s="10" t="s">
        <v>28</v>
      </c>
      <c r="R497" s="8">
        <f t="shared" si="25"/>
        <v>5</v>
      </c>
      <c r="S497" s="10" t="str">
        <f t="shared" si="24"/>
        <v>Achieved</v>
      </c>
    </row>
    <row r="498" spans="1:19" x14ac:dyDescent="0.45">
      <c r="A498" s="9" t="s">
        <v>1656</v>
      </c>
      <c r="B498" s="8" t="s">
        <v>1734</v>
      </c>
      <c r="C498" s="10" t="s">
        <v>156</v>
      </c>
      <c r="D498" s="8" t="str" cm="1">
        <f t="array" ref="D498">_xlfn.IFS(
  OR(C498="AR", C498="VK", C498="MS", C498="PT", C498="MM", C498="PP"), "CENTRAL",
  OR(C498="SS", C498="GC", C498="SM", C498="AY", C498="AG"), "NORTH",
  OR(C498="DP", C498="PG", C498="KD", C498="DS", C498="SP"), "WEST-I",
  OR(C498="MP", C498="SK", C498="NA", C498="OD"), "WEST-II",
  OR(C498="ND", C498="AM", C498="JK"), "EAST",
  TRUE, "UNKNOWN"
)</f>
        <v>CENTRAL</v>
      </c>
      <c r="E498" s="10" t="s">
        <v>1735</v>
      </c>
      <c r="F498" s="8" t="s">
        <v>1739</v>
      </c>
      <c r="G498" s="8" t="s">
        <v>1737</v>
      </c>
      <c r="H498" s="8" t="s">
        <v>1738</v>
      </c>
      <c r="I498" s="37">
        <v>45965</v>
      </c>
      <c r="J498" s="37">
        <v>45967</v>
      </c>
      <c r="K498" s="10" t="s">
        <v>186</v>
      </c>
      <c r="L498" s="10" t="s">
        <v>47</v>
      </c>
      <c r="M498" s="13">
        <v>1226.1300000000001</v>
      </c>
      <c r="O498" s="8">
        <v>0</v>
      </c>
      <c r="P498" s="12">
        <f t="shared" si="23"/>
        <v>2</v>
      </c>
      <c r="Q498" s="10" t="s">
        <v>28</v>
      </c>
      <c r="R498" s="8">
        <f t="shared" si="25"/>
        <v>5</v>
      </c>
      <c r="S498" s="10" t="str">
        <f t="shared" si="24"/>
        <v>Achieved</v>
      </c>
    </row>
    <row r="499" spans="1:19" x14ac:dyDescent="0.45">
      <c r="A499" s="9" t="s">
        <v>1656</v>
      </c>
      <c r="B499" s="8" t="s">
        <v>1734</v>
      </c>
      <c r="C499" s="10" t="s">
        <v>156</v>
      </c>
      <c r="D499" s="8" t="str" cm="1">
        <f t="array" ref="D499">_xlfn.IFS(
  OR(C499="AR", C499="VK", C499="MS", C499="PT", C499="MM", C499="PP"), "CENTRAL",
  OR(C499="SS", C499="GC", C499="SM", C499="AY", C499="AG"), "NORTH",
  OR(C499="DP", C499="PG", C499="KD", C499="DS", C499="SP"), "WEST-I",
  OR(C499="MP", C499="SK", C499="NA", C499="OD"), "WEST-II",
  OR(C499="ND", C499="AM", C499="JK"), "EAST",
  TRUE, "UNKNOWN"
)</f>
        <v>CENTRAL</v>
      </c>
      <c r="E499" s="10" t="s">
        <v>1735</v>
      </c>
      <c r="F499" s="8" t="s">
        <v>67</v>
      </c>
      <c r="G499" s="8" t="s">
        <v>1737</v>
      </c>
      <c r="H499" s="8" t="s">
        <v>1738</v>
      </c>
      <c r="I499" s="37">
        <v>45965</v>
      </c>
      <c r="J499" s="37">
        <v>45967</v>
      </c>
      <c r="K499" s="10" t="s">
        <v>186</v>
      </c>
      <c r="L499" s="10" t="s">
        <v>47</v>
      </c>
      <c r="M499" s="13">
        <v>2914.89</v>
      </c>
      <c r="O499" s="8">
        <v>0</v>
      </c>
      <c r="P499" s="12">
        <f t="shared" si="23"/>
        <v>2</v>
      </c>
      <c r="Q499" s="10" t="s">
        <v>28</v>
      </c>
      <c r="R499" s="8">
        <f t="shared" si="25"/>
        <v>5</v>
      </c>
      <c r="S499" s="10" t="str">
        <f t="shared" si="24"/>
        <v>Achieved</v>
      </c>
    </row>
    <row r="500" spans="1:19" x14ac:dyDescent="0.45">
      <c r="A500" s="9" t="s">
        <v>1656</v>
      </c>
      <c r="B500" s="8" t="s">
        <v>1742</v>
      </c>
      <c r="C500" s="10" t="s">
        <v>156</v>
      </c>
      <c r="D500" s="8" t="str" cm="1">
        <f t="array" ref="D500">_xlfn.IFS(
  OR(C500="AR", C500="VK", C500="MS", C500="PT", C500="MM", C500="PP"), "CENTRAL",
  OR(C500="SS", C500="GC", C500="SM", C500="AY", C500="AG"), "NORTH",
  OR(C500="DP", C500="PG", C500="KD", C500="DS", C500="SP"), "WEST-I",
  OR(C500="MP", C500="SK", C500="NA", C500="OD"), "WEST-II",
  OR(C500="ND", C500="AM", C500="JK"), "EAST",
  TRUE, "UNKNOWN"
)</f>
        <v>CENTRAL</v>
      </c>
      <c r="E500" s="10" t="s">
        <v>1735</v>
      </c>
      <c r="F500" s="8" t="s">
        <v>787</v>
      </c>
      <c r="G500" s="8" t="s">
        <v>594</v>
      </c>
      <c r="H500" s="8" t="s">
        <v>1743</v>
      </c>
      <c r="I500" s="37">
        <v>45960</v>
      </c>
      <c r="J500" s="37">
        <v>45965</v>
      </c>
      <c r="K500" s="10" t="s">
        <v>46</v>
      </c>
      <c r="L500" s="10" t="s">
        <v>47</v>
      </c>
      <c r="M500" s="13">
        <v>313.23</v>
      </c>
      <c r="N500" s="37">
        <v>45965</v>
      </c>
      <c r="O500" s="8">
        <v>0</v>
      </c>
      <c r="P500" s="12">
        <f t="shared" si="23"/>
        <v>5</v>
      </c>
      <c r="Q500" s="10" t="s">
        <v>28</v>
      </c>
      <c r="R500" s="8">
        <f t="shared" si="25"/>
        <v>5</v>
      </c>
      <c r="S500" s="10" t="str">
        <f t="shared" si="24"/>
        <v>Achieved</v>
      </c>
    </row>
    <row r="501" spans="1:19" x14ac:dyDescent="0.45">
      <c r="A501" s="9" t="s">
        <v>1656</v>
      </c>
      <c r="B501" s="8" t="s">
        <v>1744</v>
      </c>
      <c r="C501" s="10" t="s">
        <v>1255</v>
      </c>
      <c r="D501" s="8" t="str" cm="1">
        <f t="array" ref="D501">_xlfn.IFS(
  OR(C501="AR", C501="VK", C501="MS", C501="PT", C501="MM", C501="PP"), "CENTRAL",
  OR(C501="SS", C501="GC", C501="SM", C501="AY", C501="AG"), "NORTH",
  OR(C501="DP", C501="PG", C501="KD", C501="DS", C501="SP"), "WEST-I",
  OR(C501="MP", C501="SK", C501="NA", C501="OD"), "WEST-II",
  OR(C501="ND", C501="AM", C501="JK"), "EAST",
  TRUE, "UNKNOWN"
)</f>
        <v>WEST-I</v>
      </c>
      <c r="E501" s="10" t="s">
        <v>1745</v>
      </c>
      <c r="F501" s="8" t="s">
        <v>290</v>
      </c>
      <c r="G501" s="8" t="s">
        <v>1746</v>
      </c>
      <c r="H501" s="8" t="s">
        <v>1747</v>
      </c>
      <c r="I501" s="37">
        <v>45967</v>
      </c>
      <c r="J501" s="37">
        <v>45968</v>
      </c>
      <c r="K501" s="10" t="s">
        <v>56</v>
      </c>
      <c r="L501" s="10" t="s">
        <v>50</v>
      </c>
      <c r="M501" s="13">
        <v>41.33</v>
      </c>
      <c r="O501" s="8">
        <v>0</v>
      </c>
      <c r="P501" s="12">
        <f t="shared" si="23"/>
        <v>1</v>
      </c>
      <c r="Q501" s="10" t="s">
        <v>57</v>
      </c>
      <c r="R501" s="8">
        <f t="shared" si="25"/>
        <v>3</v>
      </c>
      <c r="S501" s="10" t="str">
        <f t="shared" si="24"/>
        <v>Achieved</v>
      </c>
    </row>
    <row r="502" spans="1:19" x14ac:dyDescent="0.45">
      <c r="A502" s="9" t="s">
        <v>1656</v>
      </c>
      <c r="B502" s="8" t="s">
        <v>1750</v>
      </c>
      <c r="C502" s="10" t="s">
        <v>633</v>
      </c>
      <c r="D502" s="8" t="str" cm="1">
        <f t="array" ref="D502">_xlfn.IFS(
  OR(C502="AR", C502="VK", C502="MS", C502="PT", C502="MM", C502="PP"), "CENTRAL",
  OR(C502="SS", C502="GC", C502="SM", C502="AY", C502="AG"), "NORTH",
  OR(C502="DP", C502="PG", C502="KD", C502="DS", C502="SP"), "WEST-I",
  OR(C502="MP", C502="SK", C502="NA", C502="OD"), "WEST-II",
  OR(C502="ND", C502="AM", C502="JK"), "EAST",
  TRUE, "UNKNOWN"
)</f>
        <v>WEST-I</v>
      </c>
      <c r="E502" s="10" t="s">
        <v>1751</v>
      </c>
      <c r="F502" s="8" t="s">
        <v>1752</v>
      </c>
      <c r="G502" s="8" t="s">
        <v>1753</v>
      </c>
      <c r="H502" s="8" t="s">
        <v>1754</v>
      </c>
      <c r="I502" s="37">
        <v>45966</v>
      </c>
      <c r="J502" s="37">
        <v>45968</v>
      </c>
      <c r="K502" s="10" t="s">
        <v>1703</v>
      </c>
      <c r="L502" s="10" t="s">
        <v>47</v>
      </c>
      <c r="M502" s="13">
        <v>232.52</v>
      </c>
      <c r="N502" s="37">
        <v>45968</v>
      </c>
      <c r="O502" s="8">
        <v>0</v>
      </c>
      <c r="P502" s="12">
        <f t="shared" si="23"/>
        <v>2</v>
      </c>
      <c r="Q502" s="10" t="s">
        <v>28</v>
      </c>
      <c r="R502" s="8">
        <f t="shared" si="25"/>
        <v>5</v>
      </c>
      <c r="S502" s="10" t="str">
        <f t="shared" si="24"/>
        <v>Achieved</v>
      </c>
    </row>
    <row r="503" spans="1:19" x14ac:dyDescent="0.45">
      <c r="A503" s="9" t="s">
        <v>1656</v>
      </c>
      <c r="B503" s="8" t="s">
        <v>1755</v>
      </c>
      <c r="C503" s="10" t="s">
        <v>65</v>
      </c>
      <c r="D503" s="8" t="str" cm="1">
        <f t="array" ref="D503">_xlfn.IFS(
  OR(C503="AR", C503="VK", C503="MS", C503="PT", C503="MM", C503="PP"), "CENTRAL",
  OR(C503="SS", C503="GC", C503="SM", C503="AY", C503="AG"), "NORTH",
  OR(C503="DP", C503="PG", C503="KD", C503="DS", C503="SP"), "WEST-I",
  OR(C503="MP", C503="SK", C503="NA", C503="OD"), "WEST-II",
  OR(C503="ND", C503="AM", C503="JK"), "EAST",
  TRUE, "UNKNOWN"
)</f>
        <v>CENTRAL</v>
      </c>
      <c r="E503" s="10" t="s">
        <v>1756</v>
      </c>
      <c r="F503" s="8" t="s">
        <v>67</v>
      </c>
      <c r="G503" s="8" t="s">
        <v>434</v>
      </c>
      <c r="H503" s="8" t="s">
        <v>1757</v>
      </c>
      <c r="I503" s="37">
        <v>45966</v>
      </c>
      <c r="J503" s="37">
        <v>45969</v>
      </c>
      <c r="K503" s="10" t="s">
        <v>87</v>
      </c>
      <c r="L503" s="10" t="s">
        <v>47</v>
      </c>
      <c r="M503" s="13">
        <v>1650</v>
      </c>
      <c r="N503" s="37">
        <v>45969</v>
      </c>
      <c r="O503" s="8">
        <v>0</v>
      </c>
      <c r="P503" s="12">
        <f t="shared" si="23"/>
        <v>3</v>
      </c>
      <c r="Q503" s="10" t="s">
        <v>82</v>
      </c>
      <c r="R503" s="8">
        <f t="shared" si="25"/>
        <v>7</v>
      </c>
      <c r="S503" s="10" t="str">
        <f t="shared" si="24"/>
        <v>Achieved</v>
      </c>
    </row>
    <row r="504" spans="1:19" x14ac:dyDescent="0.45">
      <c r="A504" s="9" t="s">
        <v>1656</v>
      </c>
      <c r="B504" s="8" t="s">
        <v>1758</v>
      </c>
      <c r="C504" s="10" t="s">
        <v>633</v>
      </c>
      <c r="D504" s="8" t="str" cm="1">
        <f t="array" ref="D504">_xlfn.IFS(
  OR(C504="AR", C504="VK", C504="MS", C504="PT", C504="MM", C504="PP"), "CENTRAL",
  OR(C504="SS", C504="GC", C504="SM", C504="AY", C504="AG"), "NORTH",
  OR(C504="DP", C504="PG", C504="KD", C504="DS", C504="SP"), "WEST-I",
  OR(C504="MP", C504="SK", C504="NA", C504="OD"), "WEST-II",
  OR(C504="ND", C504="AM", C504="JK"), "EAST",
  TRUE, "UNKNOWN"
)</f>
        <v>WEST-I</v>
      </c>
      <c r="E504" s="10" t="s">
        <v>1759</v>
      </c>
      <c r="F504" s="8" t="s">
        <v>1760</v>
      </c>
      <c r="G504" s="8" t="s">
        <v>1761</v>
      </c>
      <c r="H504" s="8" t="s">
        <v>1762</v>
      </c>
      <c r="I504" s="37">
        <v>45967</v>
      </c>
      <c r="J504" s="37">
        <v>45971</v>
      </c>
      <c r="K504" s="10" t="s">
        <v>762</v>
      </c>
      <c r="L504" s="10" t="s">
        <v>47</v>
      </c>
      <c r="M504" s="13">
        <v>355.9</v>
      </c>
      <c r="N504" s="37">
        <v>45979</v>
      </c>
      <c r="O504" s="8">
        <v>0</v>
      </c>
      <c r="P504" s="12">
        <f t="shared" si="23"/>
        <v>4</v>
      </c>
      <c r="Q504" s="10" t="s">
        <v>28</v>
      </c>
      <c r="R504" s="8">
        <f t="shared" si="25"/>
        <v>5</v>
      </c>
      <c r="S504" s="10" t="str">
        <f t="shared" si="24"/>
        <v>Achieved</v>
      </c>
    </row>
    <row r="505" spans="1:19" x14ac:dyDescent="0.45">
      <c r="A505" s="9" t="s">
        <v>1656</v>
      </c>
      <c r="B505" s="8" t="s">
        <v>1758</v>
      </c>
      <c r="C505" s="10" t="s">
        <v>633</v>
      </c>
      <c r="D505" s="8" t="str" cm="1">
        <f t="array" ref="D505">_xlfn.IFS(
  OR(C505="AR", C505="VK", C505="MS", C505="PT", C505="MM", C505="PP"), "CENTRAL",
  OR(C505="SS", C505="GC", C505="SM", C505="AY", C505="AG"), "NORTH",
  OR(C505="DP", C505="PG", C505="KD", C505="DS", C505="SP"), "WEST-I",
  OR(C505="MP", C505="SK", C505="NA", C505="OD"), "WEST-II",
  OR(C505="ND", C505="AM", C505="JK"), "EAST",
  TRUE, "UNKNOWN"
)</f>
        <v>WEST-I</v>
      </c>
      <c r="E505" s="10" t="s">
        <v>1759</v>
      </c>
      <c r="F505" s="8" t="s">
        <v>1763</v>
      </c>
      <c r="G505" s="8" t="s">
        <v>1761</v>
      </c>
      <c r="H505" s="8" t="s">
        <v>1762</v>
      </c>
      <c r="I505" s="37">
        <v>45967</v>
      </c>
      <c r="J505" s="37">
        <v>45971</v>
      </c>
      <c r="K505" s="10" t="s">
        <v>762</v>
      </c>
      <c r="L505" s="10" t="s">
        <v>47</v>
      </c>
      <c r="M505" s="13">
        <v>383.27</v>
      </c>
      <c r="N505" s="37">
        <v>45979</v>
      </c>
      <c r="O505" s="8">
        <v>0</v>
      </c>
      <c r="P505" s="12">
        <f t="shared" si="23"/>
        <v>4</v>
      </c>
      <c r="Q505" s="10" t="s">
        <v>28</v>
      </c>
      <c r="R505" s="8">
        <f t="shared" si="25"/>
        <v>5</v>
      </c>
      <c r="S505" s="10" t="str">
        <f t="shared" si="24"/>
        <v>Achieved</v>
      </c>
    </row>
    <row r="506" spans="1:19" x14ac:dyDescent="0.45">
      <c r="A506" s="9" t="s">
        <v>1656</v>
      </c>
      <c r="B506" s="8" t="s">
        <v>1764</v>
      </c>
      <c r="C506" s="10" t="s">
        <v>108</v>
      </c>
      <c r="D506" s="8" t="str" cm="1">
        <f t="array" ref="D506">_xlfn.IFS(
  OR(C506="AR", C506="VK", C506="MS", C506="PT", C506="MM", C506="PP"), "CENTRAL",
  OR(C506="SS", C506="GC", C506="SM", C506="AY", C506="AG"), "NORTH",
  OR(C506="DP", C506="PG", C506="KD", C506="DS", C506="SP"), "WEST-I",
  OR(C506="MP", C506="SK", C506="NA", C506="OD"), "WEST-II",
  OR(C506="ND", C506="AM", C506="JK"), "EAST",
  TRUE, "UNKNOWN"
)</f>
        <v>EAST</v>
      </c>
      <c r="E506" s="10" t="s">
        <v>1765</v>
      </c>
      <c r="F506" s="8" t="s">
        <v>1594</v>
      </c>
      <c r="G506" s="8" t="s">
        <v>1766</v>
      </c>
      <c r="H506" s="8" t="s">
        <v>653</v>
      </c>
      <c r="I506" s="37">
        <v>45965</v>
      </c>
      <c r="J506" s="37">
        <v>45971</v>
      </c>
      <c r="K506" s="10" t="s">
        <v>112</v>
      </c>
      <c r="L506" s="10" t="s">
        <v>35</v>
      </c>
      <c r="M506" s="13">
        <v>211.08</v>
      </c>
      <c r="N506" s="37">
        <v>45971</v>
      </c>
      <c r="O506" s="8">
        <v>0</v>
      </c>
      <c r="P506" s="12">
        <f t="shared" si="23"/>
        <v>6</v>
      </c>
      <c r="Q506" s="10" t="s">
        <v>57</v>
      </c>
      <c r="R506" s="8">
        <f t="shared" si="25"/>
        <v>3</v>
      </c>
      <c r="S506" s="10" t="str">
        <f t="shared" si="24"/>
        <v>Not Achieved</v>
      </c>
    </row>
    <row r="507" spans="1:19" x14ac:dyDescent="0.45">
      <c r="A507" s="9" t="s">
        <v>1656</v>
      </c>
      <c r="B507" s="8" t="s">
        <v>1767</v>
      </c>
      <c r="C507" s="10" t="s">
        <v>156</v>
      </c>
      <c r="D507" s="8" t="str" cm="1">
        <f t="array" ref="D507">_xlfn.IFS(
  OR(C507="AR", C507="VK", C507="MS", C507="PT", C507="MM", C507="PP"), "CENTRAL",
  OR(C507="SS", C507="GC", C507="SM", C507="AY", C507="AG"), "NORTH",
  OR(C507="DP", C507="PG", C507="KD", C507="DS", C507="SP"), "WEST-I",
  OR(C507="MP", C507="SK", C507="NA", C507="OD"), "WEST-II",
  OR(C507="ND", C507="AM", C507="JK"), "EAST",
  TRUE, "UNKNOWN"
)</f>
        <v>CENTRAL</v>
      </c>
      <c r="E507" s="10" t="s">
        <v>1768</v>
      </c>
      <c r="F507" s="8" t="s">
        <v>38</v>
      </c>
      <c r="G507" s="8" t="s">
        <v>32</v>
      </c>
      <c r="H507" s="8" t="s">
        <v>1769</v>
      </c>
      <c r="I507" s="37">
        <v>45968</v>
      </c>
      <c r="J507" s="37">
        <v>45971</v>
      </c>
      <c r="K507" s="10" t="s">
        <v>186</v>
      </c>
      <c r="L507" s="10" t="s">
        <v>47</v>
      </c>
      <c r="M507" s="13">
        <v>79.27</v>
      </c>
      <c r="N507" s="37">
        <v>45971</v>
      </c>
      <c r="O507" s="8">
        <v>0</v>
      </c>
      <c r="P507" s="12">
        <f t="shared" si="23"/>
        <v>3</v>
      </c>
      <c r="Q507" s="10" t="s">
        <v>28</v>
      </c>
      <c r="R507" s="8">
        <f t="shared" si="25"/>
        <v>5</v>
      </c>
      <c r="S507" s="10" t="str">
        <f t="shared" si="24"/>
        <v>Achieved</v>
      </c>
    </row>
    <row r="508" spans="1:19" s="1" customFormat="1" ht="14.25" x14ac:dyDescent="0.45">
      <c r="A508" s="9" t="s">
        <v>1656</v>
      </c>
      <c r="B508" s="8" t="s">
        <v>1770</v>
      </c>
      <c r="C508" s="8" t="s">
        <v>30</v>
      </c>
      <c r="D508" s="8" t="str" cm="1">
        <f t="array" ref="D508">_xlfn.IFS(
  OR(C508="AR", C508="VK", C508="MS", C508="PT", C508="MM", C508="PP"), "CENTRAL",
  OR(C508="SS", C508="GC", C508="SM", C508="AY", C508="AG"), "NORTH",
  OR(C508="DP", C508="PG", C508="KD", C508="DS", C508="SP"), "WEST-I",
  OR(C508="MP", C508="SK", C508="NA", C508="OD"), "WEST-II",
  OR(C508="ND", C508="AM", C508="JK"), "EAST",
  TRUE, "UNKNOWN"
)</f>
        <v>CENTRAL</v>
      </c>
      <c r="E508" s="10" t="s">
        <v>1473</v>
      </c>
      <c r="F508" s="10" t="s">
        <v>1772</v>
      </c>
      <c r="G508" s="8" t="s">
        <v>1475</v>
      </c>
      <c r="H508" s="10" t="s">
        <v>1476</v>
      </c>
      <c r="I508" s="37">
        <v>45968</v>
      </c>
      <c r="J508" s="37">
        <v>45971</v>
      </c>
      <c r="K508" s="10" t="s">
        <v>134</v>
      </c>
      <c r="L508" s="10" t="s">
        <v>47</v>
      </c>
      <c r="M508" s="13">
        <v>204.41</v>
      </c>
      <c r="N508" s="37"/>
      <c r="O508" s="12">
        <v>0</v>
      </c>
      <c r="P508" s="12">
        <f t="shared" si="23"/>
        <v>3</v>
      </c>
      <c r="Q508" s="10" t="s">
        <v>28</v>
      </c>
      <c r="R508" s="12">
        <f t="shared" si="25"/>
        <v>5</v>
      </c>
      <c r="S508" s="10" t="str">
        <f t="shared" si="24"/>
        <v>Achieved</v>
      </c>
    </row>
    <row r="509" spans="1:19" s="1" customFormat="1" ht="14.25" x14ac:dyDescent="0.45">
      <c r="A509" s="9" t="s">
        <v>1656</v>
      </c>
      <c r="B509" s="8" t="s">
        <v>1770</v>
      </c>
      <c r="C509" s="8" t="s">
        <v>30</v>
      </c>
      <c r="D509" s="8" t="str" cm="1">
        <f t="array" ref="D509">_xlfn.IFS(
  OR(C509="AR", C509="VK", C509="MS", C509="PT", C509="MM", C509="PP"), "CENTRAL",
  OR(C509="SS", C509="GC", C509="SM", C509="AY", C509="AG"), "NORTH",
  OR(C509="DP", C509="PG", C509="KD", C509="DS", C509="SP"), "WEST-I",
  OR(C509="MP", C509="SK", C509="NA", C509="OD"), "WEST-II",
  OR(C509="ND", C509="AM", C509="JK"), "EAST",
  TRUE, "UNKNOWN"
)</f>
        <v>CENTRAL</v>
      </c>
      <c r="E509" s="10" t="s">
        <v>1473</v>
      </c>
      <c r="F509" s="10" t="s">
        <v>1771</v>
      </c>
      <c r="G509" s="8" t="s">
        <v>1475</v>
      </c>
      <c r="H509" s="10" t="s">
        <v>1476</v>
      </c>
      <c r="I509" s="37">
        <v>45968</v>
      </c>
      <c r="J509" s="37">
        <v>45971</v>
      </c>
      <c r="K509" s="10" t="s">
        <v>134</v>
      </c>
      <c r="L509" s="10" t="s">
        <v>47</v>
      </c>
      <c r="M509" s="13">
        <v>122.69</v>
      </c>
      <c r="N509" s="37"/>
      <c r="O509" s="12">
        <v>0</v>
      </c>
      <c r="P509" s="12">
        <f t="shared" si="23"/>
        <v>3</v>
      </c>
      <c r="Q509" s="10" t="s">
        <v>28</v>
      </c>
      <c r="R509" s="12">
        <f t="shared" si="25"/>
        <v>5</v>
      </c>
      <c r="S509" s="10" t="str">
        <f t="shared" si="24"/>
        <v>Achieved</v>
      </c>
    </row>
    <row r="510" spans="1:19" x14ac:dyDescent="0.45">
      <c r="A510" s="9" t="s">
        <v>1656</v>
      </c>
      <c r="B510" s="8" t="s">
        <v>1773</v>
      </c>
      <c r="C510" s="10" t="s">
        <v>61</v>
      </c>
      <c r="D510" s="8" t="str" cm="1">
        <f t="array" ref="D510">_xlfn.IFS(
  OR(C510="AR", C510="VK", C510="MS", C510="PT", C510="MM", C510="PP"), "CENTRAL",
  OR(C510="SS", C510="GC", C510="SM", C510="AY", C510="AG"), "NORTH",
  OR(C510="DP", C510="PG", C510="KD", C510="DS", C510="SP"), "WEST-I",
  OR(C510="MP", C510="SK", C510="NA", C510="OD"), "WEST-II",
  OR(C510="ND", C510="AM", C510="JK"), "EAST",
  TRUE, "UNKNOWN"
)</f>
        <v>NORTH</v>
      </c>
      <c r="E510" s="10" t="s">
        <v>1774</v>
      </c>
      <c r="F510" s="8" t="s">
        <v>106</v>
      </c>
      <c r="G510" s="8" t="s">
        <v>32</v>
      </c>
      <c r="H510" s="8" t="s">
        <v>1775</v>
      </c>
      <c r="I510" s="37">
        <v>45958</v>
      </c>
      <c r="J510" s="37">
        <v>45971</v>
      </c>
      <c r="K510" s="10" t="s">
        <v>26</v>
      </c>
      <c r="L510" s="10" t="s">
        <v>27</v>
      </c>
      <c r="M510" s="13">
        <v>322.77999999999997</v>
      </c>
      <c r="O510" s="12">
        <v>0</v>
      </c>
      <c r="P510" s="12">
        <f t="shared" si="23"/>
        <v>13</v>
      </c>
      <c r="Q510" s="10" t="s">
        <v>82</v>
      </c>
      <c r="R510" s="8">
        <f t="shared" si="25"/>
        <v>7</v>
      </c>
      <c r="S510" s="10" t="str">
        <f t="shared" si="24"/>
        <v>Not Achieved</v>
      </c>
    </row>
    <row r="511" spans="1:19" x14ac:dyDescent="0.45">
      <c r="A511" s="9" t="s">
        <v>1656</v>
      </c>
      <c r="B511" s="8" t="s">
        <v>1776</v>
      </c>
      <c r="C511" s="10" t="s">
        <v>72</v>
      </c>
      <c r="D511" s="8" t="str" cm="1">
        <f t="array" ref="D511">_xlfn.IFS(
  OR(C511="AR", C511="VK", C511="MS", C511="PT", C511="MM", C511="PP"), "CENTRAL",
  OR(C511="SS", C511="GC", C511="SM", C511="AY", C511="AG"), "NORTH",
  OR(C511="DP", C511="PG", C511="KD", C511="DS", C511="SP"), "WEST-I",
  OR(C511="MP", C511="SK", C511="NA", C511="OD"), "WEST-II",
  OR(C511="ND", C511="AM", C511="JK"), "EAST",
  TRUE, "UNKNOWN"
)</f>
        <v>CENTRAL</v>
      </c>
      <c r="E511" s="10" t="s">
        <v>1777</v>
      </c>
      <c r="F511" s="8" t="s">
        <v>23</v>
      </c>
      <c r="G511" s="8" t="s">
        <v>1778</v>
      </c>
      <c r="H511" s="8" t="s">
        <v>1779</v>
      </c>
      <c r="I511" s="37">
        <v>45958</v>
      </c>
      <c r="J511" s="37">
        <v>45967</v>
      </c>
      <c r="K511" s="10" t="s">
        <v>70</v>
      </c>
      <c r="L511" s="10" t="s">
        <v>35</v>
      </c>
      <c r="M511" s="13">
        <v>712.89</v>
      </c>
      <c r="N511" s="37">
        <v>45972</v>
      </c>
      <c r="O511" s="12">
        <v>0</v>
      </c>
      <c r="P511" s="12">
        <f t="shared" si="23"/>
        <v>9</v>
      </c>
      <c r="Q511" s="10" t="s">
        <v>82</v>
      </c>
      <c r="R511" s="8">
        <f t="shared" si="25"/>
        <v>7</v>
      </c>
      <c r="S511" s="10" t="str">
        <f t="shared" si="24"/>
        <v>Not Achieved</v>
      </c>
    </row>
    <row r="512" spans="1:19" x14ac:dyDescent="0.45">
      <c r="A512" s="9" t="s">
        <v>1656</v>
      </c>
      <c r="B512" s="8" t="s">
        <v>1780</v>
      </c>
      <c r="C512" s="10" t="s">
        <v>241</v>
      </c>
      <c r="D512" s="8" t="str" cm="1">
        <f t="array" ref="D512">_xlfn.IFS(
  OR(C512="AR", C512="VK", C512="MS", C512="PT", C512="MM", C512="PP"), "CENTRAL",
  OR(C512="SS", C512="GC", C512="SM", C512="AY", C512="AG"), "NORTH",
  OR(C512="DP", C512="PG", C512="KD", C512="DS", C512="SP"), "WEST-I",
  OR(C512="MP", C512="SK", C512="NA", C512="OD"), "WEST-II",
  OR(C512="ND", C512="AM", C512="JK"), "EAST",
  TRUE, "UNKNOWN"
)</f>
        <v>CENTRAL</v>
      </c>
      <c r="E512" s="10" t="s">
        <v>1781</v>
      </c>
      <c r="F512" s="8" t="s">
        <v>1782</v>
      </c>
      <c r="G512" s="8" t="s">
        <v>1783</v>
      </c>
      <c r="H512" s="8" t="s">
        <v>1784</v>
      </c>
      <c r="I512" s="37">
        <v>45965</v>
      </c>
      <c r="J512" s="37">
        <v>45968</v>
      </c>
      <c r="K512" s="10" t="s">
        <v>186</v>
      </c>
      <c r="L512" s="10" t="s">
        <v>47</v>
      </c>
      <c r="M512" s="13">
        <v>754.68</v>
      </c>
      <c r="N512" s="37">
        <v>45968</v>
      </c>
      <c r="O512" s="12">
        <v>0</v>
      </c>
      <c r="P512" s="12">
        <f t="shared" si="23"/>
        <v>3</v>
      </c>
      <c r="Q512" s="10" t="s">
        <v>28</v>
      </c>
      <c r="R512" s="8">
        <f t="shared" si="25"/>
        <v>5</v>
      </c>
      <c r="S512" s="10" t="str">
        <f t="shared" si="24"/>
        <v>Achieved</v>
      </c>
    </row>
    <row r="513" spans="1:19" x14ac:dyDescent="0.45">
      <c r="A513" s="9" t="s">
        <v>1656</v>
      </c>
      <c r="B513" s="8" t="s">
        <v>1508</v>
      </c>
      <c r="C513" s="10" t="s">
        <v>21</v>
      </c>
      <c r="D513" s="8" t="str" cm="1">
        <f t="array" ref="D513">_xlfn.IFS(
  OR(C513="AR", C513="VK", C513="MS", C513="PT", C513="MM", C513="PP"), "CENTRAL",
  OR(C513="SS", C513="GC", C513="SM", C513="AY", C513="AG"), "NORTH",
  OR(C513="DP", C513="PG", C513="KD", C513="DS", C513="SP"), "WEST-I",
  OR(C513="MP", C513="SK", C513="NA", C513="OD"), "WEST-II",
  OR(C513="ND", C513="AM", C513="JK"), "EAST",
  TRUE, "UNKNOWN"
)</f>
        <v>NORTH</v>
      </c>
      <c r="E513" s="10" t="s">
        <v>1509</v>
      </c>
      <c r="F513" s="8" t="s">
        <v>1785</v>
      </c>
      <c r="G513" s="8" t="s">
        <v>1510</v>
      </c>
      <c r="H513" s="8" t="s">
        <v>1511</v>
      </c>
      <c r="I513" s="37">
        <v>45930</v>
      </c>
      <c r="J513" s="37">
        <v>45974</v>
      </c>
      <c r="K513" s="10" t="s">
        <v>81</v>
      </c>
      <c r="L513" s="10" t="s">
        <v>27</v>
      </c>
      <c r="M513" s="13">
        <v>474.31</v>
      </c>
      <c r="O513" s="8">
        <v>0</v>
      </c>
      <c r="P513" s="12">
        <f t="shared" si="23"/>
        <v>44</v>
      </c>
      <c r="Q513" s="10" t="s">
        <v>28</v>
      </c>
      <c r="R513" s="8">
        <f t="shared" si="25"/>
        <v>5</v>
      </c>
      <c r="S513" s="10" t="str">
        <f t="shared" si="24"/>
        <v>Not Achieved</v>
      </c>
    </row>
    <row r="514" spans="1:19" x14ac:dyDescent="0.45">
      <c r="A514" s="9" t="s">
        <v>1656</v>
      </c>
      <c r="B514" s="8" t="s">
        <v>1786</v>
      </c>
      <c r="C514" s="10" t="s">
        <v>1178</v>
      </c>
      <c r="D514" s="8" t="str" cm="1">
        <f t="array" ref="D514">_xlfn.IFS(
  OR(C514="AR", C514="VK", C514="MS", C514="PT", C514="MM", C514="PP"), "CENTRAL",
  OR(C514="SS", C514="GC", C514="SM", C514="AY", C514="AG"), "NORTH",
  OR(C514="DP", C514="PG", C514="KD", C514="DS", C514="SP"), "WEST-I",
  OR(C514="MP", C514="SK", C514="NA", C514="OD"), "WEST-II",
  OR(C514="ND", C514="AM", C514="JK"), "EAST",
  TRUE, "UNKNOWN"
)</f>
        <v>NORTH</v>
      </c>
      <c r="E514" s="10" t="s">
        <v>1787</v>
      </c>
      <c r="F514" s="8" t="s">
        <v>1788</v>
      </c>
      <c r="G514" s="8" t="s">
        <v>32</v>
      </c>
      <c r="H514" s="8" t="s">
        <v>531</v>
      </c>
      <c r="I514" s="37">
        <v>45960</v>
      </c>
      <c r="J514" s="37">
        <v>45966</v>
      </c>
      <c r="K514" s="10" t="s">
        <v>441</v>
      </c>
      <c r="L514" s="10" t="s">
        <v>27</v>
      </c>
      <c r="M514" s="13">
        <v>273.33999999999997</v>
      </c>
      <c r="O514" s="8">
        <v>0</v>
      </c>
      <c r="P514" s="12">
        <f t="shared" si="23"/>
        <v>6</v>
      </c>
      <c r="Q514" s="10" t="s">
        <v>28</v>
      </c>
      <c r="R514" s="8">
        <f t="shared" si="25"/>
        <v>5</v>
      </c>
      <c r="S514" s="10" t="str">
        <f t="shared" si="24"/>
        <v>Not Achieved</v>
      </c>
    </row>
    <row r="515" spans="1:19" x14ac:dyDescent="0.45">
      <c r="A515" s="9" t="s">
        <v>1656</v>
      </c>
      <c r="B515" s="8" t="s">
        <v>1786</v>
      </c>
      <c r="C515" s="10" t="s">
        <v>1178</v>
      </c>
      <c r="D515" s="8" t="str" cm="1">
        <f t="array" ref="D515">_xlfn.IFS(
  OR(C515="AR", C515="VK", C515="MS", C515="PT", C515="MM", C515="PP"), "CENTRAL",
  OR(C515="SS", C515="GC", C515="SM", C515="AY", C515="AG"), "NORTH",
  OR(C515="DP", C515="PG", C515="KD", C515="DS", C515="SP"), "WEST-I",
  OR(C515="MP", C515="SK", C515="NA", C515="OD"), "WEST-II",
  OR(C515="ND", C515="AM", C515="JK"), "EAST",
  TRUE, "UNKNOWN"
)</f>
        <v>NORTH</v>
      </c>
      <c r="E515" s="10" t="s">
        <v>1787</v>
      </c>
      <c r="F515" s="8" t="s">
        <v>1789</v>
      </c>
      <c r="G515" s="8" t="s">
        <v>32</v>
      </c>
      <c r="H515" s="8" t="s">
        <v>531</v>
      </c>
      <c r="I515" s="37">
        <v>45960</v>
      </c>
      <c r="J515" s="37">
        <v>45966</v>
      </c>
      <c r="K515" s="10" t="s">
        <v>441</v>
      </c>
      <c r="L515" s="10" t="s">
        <v>27</v>
      </c>
      <c r="M515" s="13">
        <v>142.63</v>
      </c>
      <c r="O515" s="8">
        <v>0</v>
      </c>
      <c r="P515" s="12">
        <f t="shared" si="23"/>
        <v>6</v>
      </c>
      <c r="Q515" s="10" t="s">
        <v>28</v>
      </c>
      <c r="R515" s="8">
        <f t="shared" si="25"/>
        <v>5</v>
      </c>
      <c r="S515" s="10" t="str">
        <f t="shared" si="24"/>
        <v>Not Achieved</v>
      </c>
    </row>
    <row r="516" spans="1:19" x14ac:dyDescent="0.45">
      <c r="A516" s="9" t="s">
        <v>1656</v>
      </c>
      <c r="B516" s="8" t="s">
        <v>1791</v>
      </c>
      <c r="C516" s="10" t="s">
        <v>1255</v>
      </c>
      <c r="D516" s="8" t="str" cm="1">
        <f t="array" ref="D516">_xlfn.IFS(
  OR(C516="AR", C516="VK", C516="MS", C516="PT", C516="MM", C516="PP"), "CENTRAL",
  OR(C516="SS", C516="GC", C516="SM", C516="AY", C516="AG"), "NORTH",
  OR(C516="DP", C516="PG", C516="KD", C516="DS", C516="SP"), "WEST-I",
  OR(C516="MP", C516="SK", C516="NA", C516="OD"), "WEST-II",
  OR(C516="ND", C516="AM", C516="JK"), "EAST",
  TRUE, "UNKNOWN"
)</f>
        <v>WEST-I</v>
      </c>
      <c r="E516" s="10" t="s">
        <v>1792</v>
      </c>
      <c r="F516" s="8" t="s">
        <v>116</v>
      </c>
      <c r="G516" s="8" t="s">
        <v>1793</v>
      </c>
      <c r="H516" s="8" t="s">
        <v>1794</v>
      </c>
      <c r="I516" s="37">
        <v>45973</v>
      </c>
      <c r="J516" s="37">
        <v>45974</v>
      </c>
      <c r="K516" s="10" t="s">
        <v>761</v>
      </c>
      <c r="L516" s="10" t="s">
        <v>47</v>
      </c>
      <c r="M516" s="13">
        <v>222.25</v>
      </c>
      <c r="N516" s="37">
        <v>45974</v>
      </c>
      <c r="O516" s="8">
        <v>0</v>
      </c>
      <c r="P516" s="12">
        <f t="shared" si="23"/>
        <v>1</v>
      </c>
      <c r="Q516" s="10" t="s">
        <v>28</v>
      </c>
      <c r="R516" s="8">
        <f t="shared" si="25"/>
        <v>5</v>
      </c>
      <c r="S516" s="10" t="str">
        <f t="shared" si="24"/>
        <v>Achieved</v>
      </c>
    </row>
    <row r="517" spans="1:19" x14ac:dyDescent="0.45">
      <c r="A517" s="9" t="s">
        <v>1656</v>
      </c>
      <c r="B517" s="8" t="s">
        <v>1813</v>
      </c>
      <c r="C517" s="10" t="s">
        <v>21</v>
      </c>
      <c r="D517" s="8" t="str" cm="1">
        <f t="array" ref="D517">_xlfn.IFS(
  OR(C517="AR", C517="VK", C517="MS", C517="PT", C517="MM", C517="PP"), "CENTRAL",
  OR(C517="SS", C517="GC", C517="SM", C517="AY", C517="AG"), "NORTH",
  OR(C517="DP", C517="PG", C517="KD", C517="DS", C517="SP"), "WEST-I",
  OR(C517="MP", C517="SK", C517="NA", C517="OD"), "WEST-II",
  OR(C517="ND", C517="AM", C517="JK"), "EAST",
  TRUE, "UNKNOWN"
)</f>
        <v>NORTH</v>
      </c>
      <c r="E517" s="10" t="s">
        <v>1798</v>
      </c>
      <c r="F517" s="8" t="s">
        <v>1799</v>
      </c>
      <c r="G517" s="8" t="s">
        <v>1800</v>
      </c>
      <c r="H517" s="8" t="s">
        <v>1801</v>
      </c>
      <c r="I517" s="37">
        <v>45975</v>
      </c>
      <c r="J517" s="37">
        <v>45975</v>
      </c>
      <c r="K517" s="10" t="s">
        <v>26</v>
      </c>
      <c r="L517" s="10" t="s">
        <v>27</v>
      </c>
      <c r="M517" s="13">
        <v>36.24</v>
      </c>
      <c r="N517" s="37">
        <v>45975</v>
      </c>
      <c r="O517" s="8">
        <v>0</v>
      </c>
      <c r="P517" s="12">
        <f t="shared" si="23"/>
        <v>0</v>
      </c>
      <c r="Q517" s="10" t="s">
        <v>28</v>
      </c>
      <c r="R517" s="8">
        <f t="shared" si="25"/>
        <v>5</v>
      </c>
      <c r="S517" s="10" t="str">
        <f t="shared" si="24"/>
        <v>Achieved</v>
      </c>
    </row>
    <row r="518" spans="1:19" x14ac:dyDescent="0.45">
      <c r="A518" s="9" t="s">
        <v>1656</v>
      </c>
      <c r="B518" s="8" t="s">
        <v>1803</v>
      </c>
      <c r="C518" s="10" t="s">
        <v>633</v>
      </c>
      <c r="D518" s="8" t="str" cm="1">
        <f t="array" ref="D518">_xlfn.IFS(
  OR(C518="AR", C518="VK", C518="MS", C518="PT", C518="MM", C518="PP"), "CENTRAL",
  OR(C518="SS", C518="GC", C518="SM", C518="AY", C518="AG"), "NORTH",
  OR(C518="DP", C518="PG", C518="KD", C518="DS", C518="SP"), "WEST-I",
  OR(C518="MP", C518="SK", C518="NA", C518="OD"), "WEST-II",
  OR(C518="ND", C518="AM", C518="JK"), "EAST",
  TRUE, "UNKNOWN"
)</f>
        <v>WEST-I</v>
      </c>
      <c r="E518" s="10" t="s">
        <v>1804</v>
      </c>
      <c r="F518" s="8" t="s">
        <v>23</v>
      </c>
      <c r="G518" s="8" t="s">
        <v>1805</v>
      </c>
      <c r="H518" s="8" t="s">
        <v>1806</v>
      </c>
      <c r="I518" s="37">
        <v>45971</v>
      </c>
      <c r="J518" s="37">
        <v>45975</v>
      </c>
      <c r="K518" s="10" t="s">
        <v>46</v>
      </c>
      <c r="L518" s="10" t="s">
        <v>50</v>
      </c>
      <c r="M518" s="13">
        <v>306.76</v>
      </c>
      <c r="O518" s="8">
        <v>0</v>
      </c>
      <c r="P518" s="12">
        <f t="shared" ref="P518" si="26">SUM(J518-I518)</f>
        <v>4</v>
      </c>
      <c r="Q518" s="10" t="s">
        <v>28</v>
      </c>
      <c r="R518" s="8">
        <f t="shared" ref="R518" si="27">IF(Q518="A", 3, IF(Q518="B", 5, IF(Q518="C", 7, IF(Q518="D", 10, ""))))</f>
        <v>5</v>
      </c>
      <c r="S518" s="10" t="str">
        <f t="shared" ref="S518" si="28">IF(R518&gt;=P518, "Achieved", "Not Achieved")</f>
        <v>Achieved</v>
      </c>
    </row>
    <row r="519" spans="1:19" x14ac:dyDescent="0.45">
      <c r="A519" s="9" t="s">
        <v>1656</v>
      </c>
      <c r="B519" s="8" t="s">
        <v>1803</v>
      </c>
      <c r="C519" s="10" t="s">
        <v>633</v>
      </c>
      <c r="D519" s="8" t="str" cm="1">
        <f t="array" ref="D519">_xlfn.IFS(
  OR(C519="AR", C519="VK", C519="MS", C519="PT", C519="MM", C519="PP"), "CENTRAL",
  OR(C519="SS", C519="GC", C519="SM", C519="AY", C519="AG"), "NORTH",
  OR(C519="DP", C519="PG", C519="KD", C519="DS", C519="SP"), "WEST-I",
  OR(C519="MP", C519="SK", C519="NA", C519="OD"), "WEST-II",
  OR(C519="ND", C519="AM", C519="JK"), "EAST",
  TRUE, "UNKNOWN"
)</f>
        <v>WEST-I</v>
      </c>
      <c r="E519" s="10" t="s">
        <v>1804</v>
      </c>
      <c r="F519" s="8" t="s">
        <v>1807</v>
      </c>
      <c r="G519" s="8" t="s">
        <v>1805</v>
      </c>
      <c r="H519" s="8" t="s">
        <v>1806</v>
      </c>
      <c r="I519" s="37">
        <v>45971</v>
      </c>
      <c r="J519" s="37">
        <v>45975</v>
      </c>
      <c r="K519" s="10" t="s">
        <v>46</v>
      </c>
      <c r="L519" s="10" t="s">
        <v>50</v>
      </c>
      <c r="M519" s="13">
        <v>1102.29</v>
      </c>
      <c r="O519" s="8">
        <v>0</v>
      </c>
      <c r="P519" s="12">
        <f t="shared" ref="P519" si="29">SUM(J519-I519)</f>
        <v>4</v>
      </c>
      <c r="Q519" s="10" t="s">
        <v>28</v>
      </c>
      <c r="R519" s="8">
        <f t="shared" ref="R519" si="30">IF(Q519="A", 3, IF(Q519="B", 5, IF(Q519="C", 7, IF(Q519="D", 10, ""))))</f>
        <v>5</v>
      </c>
      <c r="S519" s="10" t="str">
        <f t="shared" ref="S519" si="31">IF(R519&gt;=P519, "Achieved", "Not Achieved")</f>
        <v>Achieved</v>
      </c>
    </row>
    <row r="520" spans="1:19" x14ac:dyDescent="0.45">
      <c r="A520" s="9" t="s">
        <v>1656</v>
      </c>
      <c r="B520" s="8" t="s">
        <v>1803</v>
      </c>
      <c r="C520" s="10" t="s">
        <v>633</v>
      </c>
      <c r="D520" s="8" t="str" cm="1">
        <f t="array" ref="D520">_xlfn.IFS(
  OR(C520="AR", C520="VK", C520="MS", C520="PT", C520="MM", C520="PP"), "CENTRAL",
  OR(C520="SS", C520="GC", C520="SM", C520="AY", C520="AG"), "NORTH",
  OR(C520="DP", C520="PG", C520="KD", C520="DS", C520="SP"), "WEST-I",
  OR(C520="MP", C520="SK", C520="NA", C520="OD"), "WEST-II",
  OR(C520="ND", C520="AM", C520="JK"), "EAST",
  TRUE, "UNKNOWN"
)</f>
        <v>WEST-I</v>
      </c>
      <c r="E520" s="10" t="s">
        <v>1804</v>
      </c>
      <c r="F520" s="8" t="s">
        <v>1808</v>
      </c>
      <c r="G520" s="8" t="s">
        <v>1805</v>
      </c>
      <c r="H520" s="8" t="s">
        <v>1806</v>
      </c>
      <c r="I520" s="37">
        <v>45971</v>
      </c>
      <c r="J520" s="37">
        <v>45975</v>
      </c>
      <c r="K520" s="10" t="s">
        <v>56</v>
      </c>
      <c r="L520" s="10" t="s">
        <v>50</v>
      </c>
      <c r="M520" s="13">
        <v>465.73</v>
      </c>
      <c r="O520" s="8">
        <v>0</v>
      </c>
      <c r="P520" s="12">
        <f t="shared" ref="P520" si="32">SUM(J520-I520)</f>
        <v>4</v>
      </c>
      <c r="Q520" s="10" t="s">
        <v>57</v>
      </c>
      <c r="R520" s="8">
        <f t="shared" ref="R520" si="33">IF(Q520="A", 3, IF(Q520="B", 5, IF(Q520="C", 7, IF(Q520="D", 10, ""))))</f>
        <v>3</v>
      </c>
      <c r="S520" s="10" t="str">
        <f t="shared" ref="S520" si="34">IF(R520&gt;=P520, "Achieved", "Not Achieved")</f>
        <v>Not Achieved</v>
      </c>
    </row>
    <row r="521" spans="1:19" x14ac:dyDescent="0.45">
      <c r="A521" s="9" t="s">
        <v>1656</v>
      </c>
      <c r="B521" s="8" t="s">
        <v>1803</v>
      </c>
      <c r="C521" s="10" t="s">
        <v>633</v>
      </c>
      <c r="D521" s="8" t="str" cm="1">
        <f t="array" ref="D521">_xlfn.IFS(
  OR(C521="AR", C521="VK", C521="MS", C521="PT", C521="MM", C521="PP"), "CENTRAL",
  OR(C521="SS", C521="GC", C521="SM", C521="AY", C521="AG"), "NORTH",
  OR(C521="DP", C521="PG", C521="KD", C521="DS", C521="SP"), "WEST-I",
  OR(C521="MP", C521="SK", C521="NA", C521="OD"), "WEST-II",
  OR(C521="ND", C521="AM", C521="JK"), "EAST",
  TRUE, "UNKNOWN"
)</f>
        <v>WEST-I</v>
      </c>
      <c r="E521" s="10" t="s">
        <v>1804</v>
      </c>
      <c r="F521" s="8" t="s">
        <v>1808</v>
      </c>
      <c r="G521" s="8" t="s">
        <v>1805</v>
      </c>
      <c r="H521" s="8" t="s">
        <v>1806</v>
      </c>
      <c r="I521" s="37">
        <v>45967</v>
      </c>
      <c r="J521" s="37">
        <v>45975</v>
      </c>
      <c r="K521" s="10" t="s">
        <v>762</v>
      </c>
      <c r="L521" s="10" t="s">
        <v>50</v>
      </c>
      <c r="M521" s="13">
        <v>207.26</v>
      </c>
      <c r="O521" s="8">
        <v>0</v>
      </c>
      <c r="P521" s="12">
        <f t="shared" ref="P521" si="35">SUM(J521-I521)</f>
        <v>8</v>
      </c>
      <c r="Q521" s="10" t="s">
        <v>28</v>
      </c>
      <c r="R521" s="8">
        <f t="shared" ref="R521" si="36">IF(Q521="A", 3, IF(Q521="B", 5, IF(Q521="C", 7, IF(Q521="D", 10, ""))))</f>
        <v>5</v>
      </c>
      <c r="S521" s="10" t="str">
        <f t="shared" ref="S521" si="37">IF(R521&gt;=P521, "Achieved", "Not Achieved")</f>
        <v>Not Achieved</v>
      </c>
    </row>
    <row r="522" spans="1:19" x14ac:dyDescent="0.45">
      <c r="A522" s="9" t="s">
        <v>1656</v>
      </c>
      <c r="B522" s="8" t="s">
        <v>1803</v>
      </c>
      <c r="C522" s="10" t="s">
        <v>633</v>
      </c>
      <c r="D522" s="8" t="str" cm="1">
        <f t="array" ref="D522">_xlfn.IFS(
  OR(C522="AR", C522="VK", C522="MS", C522="PT", C522="MM", C522="PP"), "CENTRAL",
  OR(C522="SS", C522="GC", C522="SM", C522="AY", C522="AG"), "NORTH",
  OR(C522="DP", C522="PG", C522="KD", C522="DS", C522="SP"), "WEST-I",
  OR(C522="MP", C522="SK", C522="NA", C522="OD"), "WEST-II",
  OR(C522="ND", C522="AM", C522="JK"), "EAST",
  TRUE, "UNKNOWN"
)</f>
        <v>WEST-I</v>
      </c>
      <c r="E522" s="10" t="s">
        <v>1804</v>
      </c>
      <c r="F522" s="8" t="s">
        <v>1809</v>
      </c>
      <c r="G522" s="8" t="s">
        <v>1805</v>
      </c>
      <c r="H522" s="8" t="s">
        <v>1806</v>
      </c>
      <c r="I522" s="37">
        <v>45967</v>
      </c>
      <c r="J522" s="37">
        <v>45975</v>
      </c>
      <c r="K522" s="10" t="s">
        <v>56</v>
      </c>
      <c r="L522" s="10" t="s">
        <v>50</v>
      </c>
      <c r="M522" s="13">
        <v>79.569999999999993</v>
      </c>
      <c r="O522" s="8">
        <v>0</v>
      </c>
      <c r="P522" s="12">
        <f t="shared" ref="P522" si="38">SUM(J522-I522)</f>
        <v>8</v>
      </c>
      <c r="Q522" s="10" t="s">
        <v>57</v>
      </c>
      <c r="R522" s="8">
        <f t="shared" ref="R522" si="39">IF(Q522="A", 3, IF(Q522="B", 5, IF(Q522="C", 7, IF(Q522="D", 10, ""))))</f>
        <v>3</v>
      </c>
      <c r="S522" s="10" t="str">
        <f t="shared" ref="S522" si="40">IF(R522&gt;=P522, "Achieved", "Not Achieved")</f>
        <v>Not Achieved</v>
      </c>
    </row>
    <row r="523" spans="1:19" x14ac:dyDescent="0.45">
      <c r="A523" s="9" t="s">
        <v>1656</v>
      </c>
      <c r="B523" s="8" t="s">
        <v>1814</v>
      </c>
      <c r="C523" s="10" t="s">
        <v>30</v>
      </c>
      <c r="D523" s="8" t="str" cm="1">
        <f t="array" ref="D523">_xlfn.IFS(
  OR(C523="AR", C523="VK", C523="MS", C523="PT", C523="MM", C523="PP"), "CENTRAL",
  OR(C523="SS", C523="GC", C523="SM", C523="AY", C523="AG"), "NORTH",
  OR(C523="DP", C523="PG", C523="KD", C523="DS", C523="SP"), "WEST-I",
  OR(C523="MP", C523="SK", C523="NA", C523="OD"), "WEST-II",
  OR(C523="ND", C523="AM", C523="JK"), "EAST",
  TRUE, "UNKNOWN"
)</f>
        <v>CENTRAL</v>
      </c>
      <c r="E523" s="10" t="s">
        <v>1815</v>
      </c>
      <c r="F523" s="8" t="s">
        <v>67</v>
      </c>
      <c r="G523" s="8" t="s">
        <v>1816</v>
      </c>
      <c r="H523" s="8" t="s">
        <v>1817</v>
      </c>
      <c r="I523" s="37">
        <v>45974</v>
      </c>
      <c r="J523" s="37">
        <v>45976</v>
      </c>
      <c r="K523" s="10" t="s">
        <v>761</v>
      </c>
      <c r="L523" s="10" t="s">
        <v>47</v>
      </c>
      <c r="M523" s="13">
        <v>404.54</v>
      </c>
      <c r="N523" s="37">
        <v>45976</v>
      </c>
      <c r="O523" s="8">
        <v>0</v>
      </c>
      <c r="P523" s="12">
        <f t="shared" ref="P523" si="41">SUM(J523-I523)</f>
        <v>2</v>
      </c>
      <c r="Q523" s="10" t="s">
        <v>28</v>
      </c>
      <c r="R523" s="8">
        <f t="shared" ref="R523" si="42">IF(Q523="A", 3, IF(Q523="B", 5, IF(Q523="C", 7, IF(Q523="D", 10, ""))))</f>
        <v>5</v>
      </c>
      <c r="S523" s="10" t="str">
        <f t="shared" ref="S523" si="43">IF(R523&gt;=P523, "Achieved", "Not Achieved")</f>
        <v>Achieved</v>
      </c>
    </row>
    <row r="524" spans="1:19" x14ac:dyDescent="0.45">
      <c r="A524" s="9" t="s">
        <v>1656</v>
      </c>
      <c r="B524" s="8" t="s">
        <v>1818</v>
      </c>
      <c r="C524" s="10" t="s">
        <v>61</v>
      </c>
      <c r="D524" s="8" t="str" cm="1">
        <f t="array" ref="D524">_xlfn.IFS(
  OR(C524="AR", C524="VK", C524="MS", C524="PT", C524="MM", C524="PP"), "CENTRAL",
  OR(C524="SS", C524="GC", C524="SM", C524="AY", C524="AG"), "NORTH",
  OR(C524="DP", C524="PG", C524="KD", C524="DS", C524="SP"), "WEST-I",
  OR(C524="MP", C524="SK", C524="NA", C524="OD"), "WEST-II",
  OR(C524="ND", C524="AM", C524="JK"), "EAST",
  TRUE, "UNKNOWN"
)</f>
        <v>NORTH</v>
      </c>
      <c r="E524" s="10" t="s">
        <v>1819</v>
      </c>
      <c r="F524" s="8" t="s">
        <v>1820</v>
      </c>
      <c r="G524" s="8" t="s">
        <v>1821</v>
      </c>
      <c r="H524" s="8" t="s">
        <v>1822</v>
      </c>
      <c r="I524" s="37">
        <v>45863</v>
      </c>
      <c r="J524" s="37">
        <v>45978</v>
      </c>
      <c r="K524" s="10" t="s">
        <v>81</v>
      </c>
      <c r="L524" s="10" t="s">
        <v>27</v>
      </c>
      <c r="M524" s="13">
        <v>352.95</v>
      </c>
      <c r="O524" s="8">
        <v>0</v>
      </c>
      <c r="P524" s="12">
        <f t="shared" ref="P524" si="44">SUM(J524-I524)</f>
        <v>115</v>
      </c>
      <c r="Q524" s="10" t="s">
        <v>28</v>
      </c>
      <c r="R524" s="8">
        <f t="shared" ref="R524" si="45">IF(Q524="A", 3, IF(Q524="B", 5, IF(Q524="C", 7, IF(Q524="D", 10, ""))))</f>
        <v>5</v>
      </c>
      <c r="S524" s="10" t="str">
        <f t="shared" ref="S524" si="46">IF(R524&gt;=P524, "Achieved", "Not Achieved")</f>
        <v>Not Achieved</v>
      </c>
    </row>
    <row r="525" spans="1:19" x14ac:dyDescent="0.45">
      <c r="A525" s="9" t="s">
        <v>1656</v>
      </c>
      <c r="B525" s="8" t="s">
        <v>1823</v>
      </c>
      <c r="C525" s="10" t="s">
        <v>99</v>
      </c>
      <c r="D525" s="8" t="str" cm="1">
        <f t="array" ref="D525">_xlfn.IFS(
  OR(C525="AR", C525="VK", C525="MS", C525="PT", C525="MM", C525="PP"), "CENTRAL",
  OR(C525="SS", C525="GC", C525="SM", C525="AY", C525="AG"), "NORTH",
  OR(C525="DP", C525="PG", C525="KD", C525="DS", C525="SP"), "WEST-I",
  OR(C525="MP", C525="SK", C525="NA", C525="OD"), "WEST-II",
  OR(C525="ND", C525="AM", C525="JK"), "EAST",
  TRUE, "UNKNOWN"
)</f>
        <v>EAST</v>
      </c>
      <c r="E525" s="10" t="s">
        <v>1824</v>
      </c>
      <c r="F525" s="8" t="s">
        <v>57</v>
      </c>
      <c r="G525" s="8" t="s">
        <v>32</v>
      </c>
      <c r="H525" s="8" t="s">
        <v>1825</v>
      </c>
      <c r="I525" s="37">
        <v>45974</v>
      </c>
      <c r="J525" s="37">
        <v>45979</v>
      </c>
      <c r="K525" s="10" t="s">
        <v>70</v>
      </c>
      <c r="L525" s="10" t="s">
        <v>35</v>
      </c>
      <c r="M525" s="13">
        <v>59.95</v>
      </c>
      <c r="N525" s="37">
        <v>45978</v>
      </c>
      <c r="O525" s="8">
        <v>0</v>
      </c>
      <c r="P525" s="12">
        <f t="shared" ref="P525" si="47">SUM(J525-I525)</f>
        <v>5</v>
      </c>
      <c r="Q525" s="10" t="s">
        <v>57</v>
      </c>
      <c r="R525" s="8">
        <f t="shared" ref="R525" si="48">IF(Q525="A", 3, IF(Q525="B", 5, IF(Q525="C", 7, IF(Q525="D", 10, ""))))</f>
        <v>3</v>
      </c>
      <c r="S525" s="10" t="str">
        <f t="shared" ref="S525" si="49">IF(R525&gt;=P525, "Achieved", "Not Achieved")</f>
        <v>Not Achieved</v>
      </c>
    </row>
    <row r="526" spans="1:19" x14ac:dyDescent="0.45">
      <c r="A526" s="9" t="s">
        <v>1656</v>
      </c>
      <c r="B526" s="8" t="s">
        <v>1823</v>
      </c>
      <c r="C526" s="10" t="s">
        <v>99</v>
      </c>
      <c r="D526" s="8" t="str" cm="1">
        <f t="array" ref="D526">_xlfn.IFS(
  OR(C526="AR", C526="VK", C526="MS", C526="PT", C526="MM", C526="PP"), "CENTRAL",
  OR(C526="SS", C526="GC", C526="SM", C526="AY", C526="AG"), "NORTH",
  OR(C526="DP", C526="PG", C526="KD", C526="DS", C526="SP"), "WEST-I",
  OR(C526="MP", C526="SK", C526="NA", C526="OD"), "WEST-II",
  OR(C526="ND", C526="AM", C526="JK"), "EAST",
  TRUE, "UNKNOWN"
)</f>
        <v>EAST</v>
      </c>
      <c r="E526" s="10" t="s">
        <v>1824</v>
      </c>
      <c r="F526" s="8" t="s">
        <v>28</v>
      </c>
      <c r="G526" s="8" t="s">
        <v>32</v>
      </c>
      <c r="H526" s="8" t="s">
        <v>1825</v>
      </c>
      <c r="I526" s="37">
        <v>45974</v>
      </c>
      <c r="J526" s="37">
        <v>45979</v>
      </c>
      <c r="K526" s="10" t="s">
        <v>70</v>
      </c>
      <c r="L526" s="10" t="s">
        <v>35</v>
      </c>
      <c r="M526" s="13">
        <v>33.270000000000003</v>
      </c>
      <c r="N526" s="37">
        <v>45978</v>
      </c>
      <c r="O526" s="8">
        <v>0</v>
      </c>
      <c r="P526" s="12">
        <f t="shared" ref="P526" si="50">SUM(J526-I526)</f>
        <v>5</v>
      </c>
      <c r="Q526" s="10" t="s">
        <v>57</v>
      </c>
      <c r="R526" s="8">
        <f t="shared" ref="R526" si="51">IF(Q526="A", 3, IF(Q526="B", 5, IF(Q526="C", 7, IF(Q526="D", 10, ""))))</f>
        <v>3</v>
      </c>
      <c r="S526" s="10" t="str">
        <f t="shared" ref="S526" si="52">IF(R526&gt;=P526, "Achieved", "Not Achieved")</f>
        <v>Not Achieved</v>
      </c>
    </row>
    <row r="527" spans="1:19" x14ac:dyDescent="0.45">
      <c r="A527" s="9" t="s">
        <v>1656</v>
      </c>
      <c r="B527" s="8" t="s">
        <v>1826</v>
      </c>
      <c r="C527" s="10" t="s">
        <v>1178</v>
      </c>
      <c r="D527" s="8" t="str" cm="1">
        <f t="array" ref="D527">_xlfn.IFS(
  OR(C527="AR", C527="VK", C527="MS", C527="PT", C527="MM", C527="PP"), "CENTRAL",
  OR(C527="SS", C527="GC", C527="SM", C527="AY", C527="AG"), "NORTH",
  OR(C527="DP", C527="PG", C527="KD", C527="DS", C527="SP"), "WEST-I",
  OR(C527="MP", C527="SK", C527="NA", C527="OD"), "WEST-II",
  OR(C527="ND", C527="AM", C527="JK"), "EAST",
  TRUE, "UNKNOWN"
)</f>
        <v>NORTH</v>
      </c>
      <c r="E527" s="10" t="s">
        <v>1086</v>
      </c>
      <c r="F527" s="8" t="s">
        <v>116</v>
      </c>
      <c r="G527" s="8" t="s">
        <v>1827</v>
      </c>
      <c r="H527" s="8" t="s">
        <v>1828</v>
      </c>
      <c r="I527" s="37">
        <v>45971</v>
      </c>
      <c r="J527" s="37">
        <v>45975</v>
      </c>
      <c r="K527" s="10" t="s">
        <v>81</v>
      </c>
      <c r="L527" s="10" t="s">
        <v>27</v>
      </c>
      <c r="M527" s="13">
        <v>1243.4000000000001</v>
      </c>
      <c r="N527" s="37">
        <v>45975</v>
      </c>
      <c r="O527" s="8">
        <v>0</v>
      </c>
      <c r="P527" s="12">
        <f t="shared" ref="P527" si="53">SUM(J527-I527)</f>
        <v>4</v>
      </c>
      <c r="Q527" s="10" t="s">
        <v>28</v>
      </c>
      <c r="R527" s="8">
        <f t="shared" ref="R527" si="54">IF(Q527="A", 3, IF(Q527="B", 5, IF(Q527="C", 7, IF(Q527="D", 10, ""))))</f>
        <v>5</v>
      </c>
      <c r="S527" s="10" t="str">
        <f t="shared" ref="S527" si="55">IF(R527&gt;=P527, "Achieved", "Not Achieved")</f>
        <v>Achieved</v>
      </c>
    </row>
    <row r="528" spans="1:19" x14ac:dyDescent="0.45">
      <c r="A528" s="9" t="s">
        <v>1656</v>
      </c>
      <c r="B528" s="8" t="s">
        <v>1829</v>
      </c>
      <c r="C528" s="10" t="s">
        <v>30</v>
      </c>
      <c r="D528" s="8" t="str" cm="1">
        <f t="array" ref="D528">_xlfn.IFS(
  OR(C528="AR", C528="VK", C528="MS", C528="PT", C528="MM", C528="PP"), "CENTRAL",
  OR(C528="SS", C528="GC", C528="SM", C528="AY", C528="AG"), "NORTH",
  OR(C528="DP", C528="PG", C528="KD", C528="DS", C528="SP"), "WEST-I",
  OR(C528="MP", C528="SK", C528="NA", C528="OD"), "WEST-II",
  OR(C528="ND", C528="AM", C528="JK"), "EAST",
  TRUE, "UNKNOWN"
)</f>
        <v>CENTRAL</v>
      </c>
      <c r="E528" s="10" t="s">
        <v>1830</v>
      </c>
      <c r="F528" s="8" t="s">
        <v>121</v>
      </c>
      <c r="G528" s="8" t="s">
        <v>1831</v>
      </c>
      <c r="H528" s="8" t="s">
        <v>1832</v>
      </c>
      <c r="I528" s="37">
        <v>45974</v>
      </c>
      <c r="J528" s="37">
        <v>45979</v>
      </c>
      <c r="K528" s="10" t="s">
        <v>49</v>
      </c>
      <c r="L528" s="10" t="s">
        <v>50</v>
      </c>
      <c r="M528" s="13">
        <v>619.29999999999995</v>
      </c>
      <c r="N528" s="37">
        <v>45979</v>
      </c>
      <c r="O528" s="8">
        <v>0</v>
      </c>
      <c r="P528" s="12">
        <f t="shared" ref="P528" si="56">SUM(J528-I528)</f>
        <v>5</v>
      </c>
      <c r="Q528" s="10" t="s">
        <v>28</v>
      </c>
      <c r="R528" s="8">
        <f t="shared" ref="R528" si="57">IF(Q528="A", 3, IF(Q528="B", 5, IF(Q528="C", 7, IF(Q528="D", 10, ""))))</f>
        <v>5</v>
      </c>
      <c r="S528" s="10" t="str">
        <f t="shared" ref="S528" si="58">IF(R528&gt;=P528, "Achieved", "Not Achieved")</f>
        <v>Achieved</v>
      </c>
    </row>
    <row r="529" spans="1:19" x14ac:dyDescent="0.45">
      <c r="A529" s="9" t="s">
        <v>1656</v>
      </c>
      <c r="B529" s="8" t="s">
        <v>1833</v>
      </c>
      <c r="C529" s="10" t="s">
        <v>241</v>
      </c>
      <c r="D529" s="8" t="str" cm="1">
        <f t="array" ref="D529">_xlfn.IFS(
  OR(C529="AR", C529="VK", C529="MS", C529="PT", C529="MM", C529="PP"), "CENTRAL",
  OR(C529="SS", C529="GC", C529="SM", C529="AY", C529="AG"), "NORTH",
  OR(C529="DP", C529="PG", C529="KD", C529="DS", C529="SP"), "WEST-I",
  OR(C529="MP", C529="SK", C529="NA", C529="OD"), "WEST-II",
  OR(C529="ND", C529="AM", C529="JK"), "EAST",
  TRUE, "UNKNOWN"
)</f>
        <v>CENTRAL</v>
      </c>
      <c r="E529" s="10" t="s">
        <v>1834</v>
      </c>
      <c r="F529" s="8" t="s">
        <v>1835</v>
      </c>
      <c r="G529" s="8" t="s">
        <v>594</v>
      </c>
      <c r="H529" s="8" t="s">
        <v>1836</v>
      </c>
      <c r="I529" s="37">
        <v>45974</v>
      </c>
      <c r="J529" s="37">
        <v>45979</v>
      </c>
      <c r="K529" s="10" t="s">
        <v>134</v>
      </c>
      <c r="L529" s="10" t="s">
        <v>47</v>
      </c>
      <c r="M529" s="13">
        <v>514.03</v>
      </c>
      <c r="N529" s="37">
        <v>45979</v>
      </c>
      <c r="O529" s="8">
        <v>0</v>
      </c>
      <c r="P529" s="12">
        <f t="shared" ref="P529" si="59">SUM(J529-I529)</f>
        <v>5</v>
      </c>
      <c r="Q529" s="10" t="s">
        <v>28</v>
      </c>
      <c r="R529" s="8">
        <f t="shared" ref="R529" si="60">IF(Q529="A", 3, IF(Q529="B", 5, IF(Q529="C", 7, IF(Q529="D", 10, ""))))</f>
        <v>5</v>
      </c>
      <c r="S529" s="10" t="str">
        <f t="shared" ref="S529" si="61">IF(R529&gt;=P529, "Achieved", "Not Achieved")</f>
        <v>Achieved</v>
      </c>
    </row>
    <row r="530" spans="1:19" x14ac:dyDescent="0.45">
      <c r="A530" s="9" t="s">
        <v>1656</v>
      </c>
      <c r="B530" s="8" t="s">
        <v>1837</v>
      </c>
      <c r="C530" s="10" t="s">
        <v>99</v>
      </c>
      <c r="D530" s="8" t="str" cm="1">
        <f t="array" ref="D530">_xlfn.IFS(
  OR(C530="AR", C530="VK", C530="MS", C530="PT", C530="MM", C530="PP"), "CENTRAL",
  OR(C530="SS", C530="GC", C530="SM", C530="AY", C530="AG"), "NORTH",
  OR(C530="DP", C530="PG", C530="KD", C530="DS", C530="SP"), "WEST-I",
  OR(C530="MP", C530="SK", C530="NA", C530="OD"), "WEST-II",
  OR(C530="ND", C530="AM", C530="JK"), "EAST",
  TRUE, "UNKNOWN"
)</f>
        <v>EAST</v>
      </c>
      <c r="E530" s="10" t="s">
        <v>1838</v>
      </c>
      <c r="F530" s="8" t="s">
        <v>1839</v>
      </c>
      <c r="G530" s="8" t="s">
        <v>32</v>
      </c>
      <c r="H530" s="8" t="s">
        <v>1840</v>
      </c>
      <c r="I530" s="37">
        <v>45978</v>
      </c>
      <c r="J530" s="37">
        <v>45979</v>
      </c>
      <c r="K530" s="10" t="s">
        <v>1703</v>
      </c>
      <c r="L530" s="10" t="s">
        <v>35</v>
      </c>
      <c r="M530" s="13">
        <v>33.200000000000003</v>
      </c>
      <c r="N530" s="37">
        <v>45979</v>
      </c>
      <c r="O530" s="8">
        <v>0</v>
      </c>
      <c r="P530" s="12">
        <f t="shared" ref="P530" si="62">SUM(J530-I530)</f>
        <v>1</v>
      </c>
      <c r="Q530" s="10" t="s">
        <v>28</v>
      </c>
      <c r="R530" s="8">
        <f t="shared" ref="R530" si="63">IF(Q530="A", 3, IF(Q530="B", 5, IF(Q530="C", 7, IF(Q530="D", 10, ""))))</f>
        <v>5</v>
      </c>
      <c r="S530" s="10" t="str">
        <f t="shared" ref="S530" si="64">IF(R530&gt;=P530, "Achieved", "Not Achieved")</f>
        <v>Achieved</v>
      </c>
    </row>
    <row r="531" spans="1:19" x14ac:dyDescent="0.45">
      <c r="A531" s="9" t="s">
        <v>1656</v>
      </c>
      <c r="B531" s="8" t="s">
        <v>2150</v>
      </c>
      <c r="C531" s="10" t="s">
        <v>1178</v>
      </c>
      <c r="D531" s="8" t="str" cm="1">
        <f t="array" ref="D531">_xlfn.IFS(
  OR(C531="AR", C531="VK", C531="MS", C531="PT", C531="MM", C531="PP"), "CENTRAL",
  OR(C531="SS", C531="GC", C531="SM", C531="AY", C531="AG"), "NORTH",
  OR(C531="DP", C531="PG", C531="KD", C531="DS", C531="SP"), "WEST-I",
  OR(C531="MP", C531="SK", C531="NA", C531="OD"), "WEST-II",
  OR(C531="ND", C531="AM", C531="JK"), "EAST",
  TRUE, "UNKNOWN"
)</f>
        <v>NORTH</v>
      </c>
      <c r="E531" s="10" t="s">
        <v>1845</v>
      </c>
      <c r="F531" s="8" t="s">
        <v>1846</v>
      </c>
      <c r="G531" s="8" t="s">
        <v>1847</v>
      </c>
      <c r="H531" s="8" t="s">
        <v>1848</v>
      </c>
      <c r="I531" s="37">
        <v>45975</v>
      </c>
      <c r="J531" s="37">
        <v>45981</v>
      </c>
      <c r="K531" s="10" t="s">
        <v>26</v>
      </c>
      <c r="L531" s="10" t="s">
        <v>27</v>
      </c>
      <c r="M531" s="13">
        <v>570.97</v>
      </c>
      <c r="O531" s="8">
        <v>0</v>
      </c>
      <c r="P531" s="12">
        <f t="shared" ref="P531" si="65">SUM(J531-I531)</f>
        <v>6</v>
      </c>
      <c r="Q531" s="10" t="s">
        <v>28</v>
      </c>
      <c r="R531" s="8">
        <f t="shared" ref="R531" si="66">IF(Q531="A", 3, IF(Q531="B", 5, IF(Q531="C", 7, IF(Q531="D", 10, ""))))</f>
        <v>5</v>
      </c>
      <c r="S531" s="10" t="str">
        <f t="shared" ref="S531" si="67">IF(R531&gt;=P531, "Achieved", "Not Achieved")</f>
        <v>Not Achieved</v>
      </c>
    </row>
    <row r="532" spans="1:19" x14ac:dyDescent="0.45">
      <c r="A532" s="9" t="s">
        <v>1656</v>
      </c>
      <c r="B532" s="8" t="s">
        <v>2150</v>
      </c>
      <c r="C532" s="10" t="s">
        <v>1178</v>
      </c>
      <c r="D532" s="8" t="str" cm="1">
        <f t="array" ref="D532">_xlfn.IFS(
  OR(C532="AR", C532="VK", C532="MS", C532="PT", C532="MM", C532="PP"), "CENTRAL",
  OR(C532="SS", C532="GC", C532="SM", C532="AY", C532="AG"), "NORTH",
  OR(C532="DP", C532="PG", C532="KD", C532="DS", C532="SP"), "WEST-I",
  OR(C532="MP", C532="SK", C532="NA", C532="OD"), "WEST-II",
  OR(C532="ND", C532="AM", C532="JK"), "EAST",
  TRUE, "UNKNOWN"
)</f>
        <v>NORTH</v>
      </c>
      <c r="E532" s="10" t="s">
        <v>1845</v>
      </c>
      <c r="F532" s="8" t="s">
        <v>98</v>
      </c>
      <c r="G532" s="8" t="s">
        <v>1847</v>
      </c>
      <c r="H532" s="8" t="s">
        <v>1848</v>
      </c>
      <c r="I532" s="37">
        <v>45975</v>
      </c>
      <c r="J532" s="37">
        <v>45981</v>
      </c>
      <c r="K532" s="10" t="s">
        <v>26</v>
      </c>
      <c r="L532" s="10" t="s">
        <v>27</v>
      </c>
      <c r="M532" s="13">
        <v>219.28</v>
      </c>
      <c r="O532" s="8">
        <v>0</v>
      </c>
      <c r="P532" s="12">
        <f t="shared" ref="P532" si="68">SUM(J532-I532)</f>
        <v>6</v>
      </c>
      <c r="Q532" s="10" t="s">
        <v>28</v>
      </c>
      <c r="R532" s="8">
        <f t="shared" ref="R532" si="69">IF(Q532="A", 3, IF(Q532="B", 5, IF(Q532="C", 7, IF(Q532="D", 10, ""))))</f>
        <v>5</v>
      </c>
      <c r="S532" s="10" t="str">
        <f t="shared" ref="S532" si="70">IF(R532&gt;=P532, "Achieved", "Not Achieved")</f>
        <v>Not Achieved</v>
      </c>
    </row>
    <row r="533" spans="1:19" x14ac:dyDescent="0.45">
      <c r="A533" s="9" t="s">
        <v>1656</v>
      </c>
      <c r="B533" s="8" t="s">
        <v>1849</v>
      </c>
      <c r="C533" s="10" t="s">
        <v>380</v>
      </c>
      <c r="D533" s="8" t="str" cm="1">
        <f t="array" ref="D533">_xlfn.IFS(
  OR(C533="AR", C533="VK", C533="MS", C533="PT", C533="MM", C533="PP"), "CENTRAL",
  OR(C533="SS", C533="GC", C533="SM", C533="AY", C533="AG"), "NORTH",
  OR(C533="DP", C533="PG", C533="KD", C533="DS", C533="SP"), "WEST-I",
  OR(C533="MP", C533="SK", C533="NA", C533="OD"), "WEST-II",
  OR(C533="ND", C533="AM", C533="JK"), "EAST",
  TRUE, "UNKNOWN"
)</f>
        <v>WEST-I</v>
      </c>
      <c r="E533" s="8" t="s">
        <v>878</v>
      </c>
      <c r="F533" s="8" t="s">
        <v>1850</v>
      </c>
      <c r="G533" s="8" t="s">
        <v>203</v>
      </c>
      <c r="H533" s="8" t="s">
        <v>776</v>
      </c>
      <c r="I533" s="37">
        <v>45982</v>
      </c>
      <c r="J533" s="37">
        <v>45982</v>
      </c>
      <c r="L533" s="10" t="s">
        <v>47</v>
      </c>
      <c r="M533" s="8">
        <v>775</v>
      </c>
      <c r="O533" s="8">
        <v>0</v>
      </c>
      <c r="P533" s="12">
        <f t="shared" ref="P533" si="71">SUM(J533-I533)</f>
        <v>0</v>
      </c>
      <c r="Q533" s="10" t="s">
        <v>28</v>
      </c>
      <c r="R533" s="8">
        <f>IF(Q533="A", 3, IF(Q533="B", 5, IF(Q533="C", 7, IF(Q533="D", 10, ""))))</f>
        <v>5</v>
      </c>
      <c r="S533" s="10" t="str">
        <f t="shared" ref="S533" si="72">IF(R533&gt;=P533, "Achieved", "Not Achieved")</f>
        <v>Achieved</v>
      </c>
    </row>
    <row r="534" spans="1:19" x14ac:dyDescent="0.45">
      <c r="A534" s="9" t="s">
        <v>1656</v>
      </c>
      <c r="B534" s="8" t="s">
        <v>1851</v>
      </c>
      <c r="C534" s="10" t="s">
        <v>380</v>
      </c>
      <c r="D534" s="8" t="str" cm="1">
        <f t="array" ref="D534">_xlfn.IFS(
  OR(C534="AR", C534="VK", C534="MS", C534="PT", C534="MM", C534="PP"), "CENTRAL",
  OR(C534="SS", C534="GC", C534="SM", C534="AY", C534="AG"), "NORTH",
  OR(C534="DP", C534="PG", C534="KD", C534="DS", C534="SP"), "WEST-I",
  OR(C534="MP", C534="SK", C534="NA", C534="OD"), "WEST-II",
  OR(C534="ND", C534="AM", C534="JK"), "EAST",
  TRUE, "UNKNOWN"
)</f>
        <v>WEST-I</v>
      </c>
      <c r="E534" s="8" t="s">
        <v>878</v>
      </c>
      <c r="F534" s="8" t="s">
        <v>1852</v>
      </c>
      <c r="G534" s="8" t="s">
        <v>203</v>
      </c>
      <c r="H534" s="8" t="s">
        <v>776</v>
      </c>
      <c r="I534" s="37">
        <v>45982</v>
      </c>
      <c r="J534" s="37">
        <v>45982</v>
      </c>
      <c r="L534" s="10" t="s">
        <v>47</v>
      </c>
      <c r="M534" s="8">
        <v>1382</v>
      </c>
      <c r="O534" s="8">
        <v>0</v>
      </c>
      <c r="P534" s="12">
        <f t="shared" ref="P534" si="73">SUM(J534-I534)</f>
        <v>0</v>
      </c>
      <c r="Q534" s="10" t="s">
        <v>28</v>
      </c>
      <c r="R534" s="8">
        <f t="shared" ref="R534" si="74">IF(Q534="A", 3, IF(Q534="B", 5, IF(Q534="C", 7, IF(Q534="D", 10, ""))))</f>
        <v>5</v>
      </c>
      <c r="S534" s="10" t="str">
        <f t="shared" ref="S534" si="75">IF(R534&gt;=P534, "Achieved", "Not Achieved")</f>
        <v>Achieved</v>
      </c>
    </row>
    <row r="535" spans="1:19" x14ac:dyDescent="0.45">
      <c r="A535" s="9" t="s">
        <v>1656</v>
      </c>
      <c r="B535" s="8" t="s">
        <v>1854</v>
      </c>
      <c r="C535" s="10" t="s">
        <v>1704</v>
      </c>
      <c r="D535" s="8" t="str" cm="1">
        <f t="array" ref="D535">_xlfn.IFS(
  OR(C535="AR", C535="VK", C535="MS", C535="PT", C535="MM", C535="PP"), "CENTRAL",
  OR(C535="SS", C535="GC", C535="SM", C535="AY", C535="AG"), "NORTH",
  OR(C535="DP", C535="PG", C535="KD", C535="DS", C535="SP"), "WEST-I",
  OR(C535="MP", C535="SK", C535="NA", C535="OD"), "WEST-II",
  OR(C535="ND", C535="AM", C535="JK"), "EAST",
  TRUE, "UNKNOWN"
)</f>
        <v>NORTH</v>
      </c>
      <c r="E535" s="10" t="s">
        <v>1855</v>
      </c>
      <c r="F535" s="8" t="s">
        <v>1856</v>
      </c>
      <c r="G535" s="8" t="s">
        <v>1564</v>
      </c>
      <c r="H535" s="8" t="s">
        <v>1857</v>
      </c>
      <c r="I535" s="37">
        <v>45975</v>
      </c>
      <c r="J535" s="37">
        <v>45982</v>
      </c>
      <c r="K535" s="10" t="s">
        <v>441</v>
      </c>
      <c r="L535" s="10" t="s">
        <v>27</v>
      </c>
      <c r="M535" s="13">
        <v>567.77</v>
      </c>
      <c r="O535" s="8">
        <v>0</v>
      </c>
      <c r="P535" s="12">
        <f t="shared" ref="P535:P536" si="76">SUM(J535-I535)</f>
        <v>7</v>
      </c>
      <c r="Q535" s="10" t="s">
        <v>28</v>
      </c>
      <c r="R535" s="8">
        <f t="shared" ref="R535:R536" si="77">IF(Q535="A", 3, IF(Q535="B", 5, IF(Q535="C", 7, IF(Q535="D", 10, ""))))</f>
        <v>5</v>
      </c>
      <c r="S535" s="10" t="str">
        <f t="shared" ref="S535:S536" si="78">IF(R535&gt;=P535, "Achieved", "Not Achieved")</f>
        <v>Not Achieved</v>
      </c>
    </row>
    <row r="536" spans="1:19" s="1" customFormat="1" ht="14.25" x14ac:dyDescent="0.45">
      <c r="A536" s="9" t="s">
        <v>1656</v>
      </c>
      <c r="B536" s="8" t="s">
        <v>1860</v>
      </c>
      <c r="C536" s="8" t="s">
        <v>72</v>
      </c>
      <c r="D536" s="8" t="str" cm="1">
        <f t="array" ref="D536">_xlfn.IFS(
  OR(C536="AR", C536="VK", C536="MS", C536="PT", C536="MM", C536="PP"), "CENTRAL",
  OR(C536="SS", C536="GC", C536="SM", C536="AY", C536="AG"), "NORTH",
  OR(C536="DP", C536="PG", C536="KD", C536="DS", C536="SP"), "WEST-I",
  OR(C536="MP", C536="SK", C536="NA", C536="OD"), "WEST-II",
  OR(C536="ND", C536="AM", C536="JK"), "EAST",
  TRUE, "UNKNOWN"
)</f>
        <v>CENTRAL</v>
      </c>
      <c r="E536" s="10" t="s">
        <v>698</v>
      </c>
      <c r="F536" s="10" t="s">
        <v>699</v>
      </c>
      <c r="G536" s="8" t="s">
        <v>32</v>
      </c>
      <c r="H536" s="10" t="s">
        <v>700</v>
      </c>
      <c r="I536" s="37">
        <v>45985</v>
      </c>
      <c r="J536" s="37">
        <v>45986</v>
      </c>
      <c r="K536" s="10" t="s">
        <v>70</v>
      </c>
      <c r="L536" s="10" t="s">
        <v>35</v>
      </c>
      <c r="M536" s="13">
        <v>51.04</v>
      </c>
      <c r="N536" s="37">
        <v>45987</v>
      </c>
      <c r="O536" s="12">
        <v>0</v>
      </c>
      <c r="P536" s="12">
        <f t="shared" si="76"/>
        <v>1</v>
      </c>
      <c r="Q536" s="10" t="s">
        <v>28</v>
      </c>
      <c r="R536" s="12">
        <f t="shared" si="77"/>
        <v>5</v>
      </c>
      <c r="S536" s="10" t="str">
        <f t="shared" si="78"/>
        <v>Achieved</v>
      </c>
    </row>
    <row r="537" spans="1:19" x14ac:dyDescent="0.45">
      <c r="A537" s="9" t="s">
        <v>1656</v>
      </c>
      <c r="B537" s="8" t="s">
        <v>1861</v>
      </c>
      <c r="C537" s="10" t="s">
        <v>99</v>
      </c>
      <c r="D537" s="8" t="str" cm="1">
        <f t="array" ref="D537">_xlfn.IFS(
  OR(C537="AR", C537="VK", C537="MS", C537="PT", C537="MM", C537="PP"), "CENTRAL",
  OR(C537="SS", C537="GC", C537="SM", C537="AY", C537="AG"), "NORTH",
  OR(C537="DP", C537="PG", C537="KD", C537="DS", C537="SP"), "WEST-I",
  OR(C537="MP", C537="SK", C537="NA", C537="OD"), "WEST-II",
  OR(C537="ND", C537="AM", C537="JK"), "EAST",
  TRUE, "UNKNOWN"
)</f>
        <v>EAST</v>
      </c>
      <c r="E537" s="10" t="s">
        <v>408</v>
      </c>
      <c r="F537" s="8" t="s">
        <v>1862</v>
      </c>
      <c r="G537" s="8" t="s">
        <v>32</v>
      </c>
      <c r="H537" s="8" t="s">
        <v>617</v>
      </c>
      <c r="I537" s="37">
        <v>45978</v>
      </c>
      <c r="J537" s="37">
        <v>45985</v>
      </c>
      <c r="K537" s="10" t="s">
        <v>112</v>
      </c>
      <c r="L537" s="10" t="s">
        <v>35</v>
      </c>
      <c r="M537" s="13">
        <v>371.56</v>
      </c>
      <c r="N537" s="37">
        <v>45985</v>
      </c>
      <c r="O537" s="12">
        <v>0</v>
      </c>
      <c r="P537" s="12">
        <f t="shared" ref="P537" si="79">SUM(J537-I537)</f>
        <v>7</v>
      </c>
      <c r="Q537" s="10" t="s">
        <v>28</v>
      </c>
      <c r="R537" s="12">
        <f t="shared" ref="R537" si="80">IF(Q537="A", 3, IF(Q537="B", 5, IF(Q537="C", 7, IF(Q537="D", 10, ""))))</f>
        <v>5</v>
      </c>
      <c r="S537" s="10" t="str">
        <f t="shared" ref="S537" si="81">IF(R537&gt;=P537, "Achieved", "Not Achieved")</f>
        <v>Not Achieved</v>
      </c>
    </row>
    <row r="538" spans="1:19" x14ac:dyDescent="0.45">
      <c r="A538" s="9" t="s">
        <v>1656</v>
      </c>
      <c r="B538" s="8" t="s">
        <v>1867</v>
      </c>
      <c r="C538" s="10" t="s">
        <v>99</v>
      </c>
      <c r="D538" s="8" t="str" cm="1">
        <f t="array" ref="D538">_xlfn.IFS(
  OR(C538="AR", C538="VK", C538="MS", C538="PT", C538="MM", C538="PP"), "CENTRAL",
  OR(C538="SS", C538="GC", C538="SM", C538="AY", C538="AG"), "NORTH",
  OR(C538="DP", C538="PG", C538="KD", C538="DS", C538="SP"), "WEST-I",
  OR(C538="MP", C538="SK", C538="NA", C538="OD"), "WEST-II",
  OR(C538="ND", C538="AM", C538="JK"), "EAST",
  TRUE, "UNKNOWN"
)</f>
        <v>EAST</v>
      </c>
      <c r="E538" s="10" t="s">
        <v>1869</v>
      </c>
      <c r="F538" s="8" t="s">
        <v>1752</v>
      </c>
      <c r="G538" s="8" t="s">
        <v>32</v>
      </c>
      <c r="H538" s="8" t="s">
        <v>1868</v>
      </c>
      <c r="I538" s="37">
        <v>45982</v>
      </c>
      <c r="J538" s="37">
        <v>45987</v>
      </c>
      <c r="K538" s="10" t="s">
        <v>1703</v>
      </c>
      <c r="L538" s="10" t="s">
        <v>35</v>
      </c>
      <c r="M538" s="13">
        <v>43.53</v>
      </c>
      <c r="N538" s="37">
        <v>45987</v>
      </c>
      <c r="O538" s="12">
        <v>0</v>
      </c>
      <c r="P538" s="12">
        <f t="shared" ref="P538" si="82">SUM(J538-I538)</f>
        <v>5</v>
      </c>
      <c r="Q538" s="10" t="s">
        <v>28</v>
      </c>
      <c r="R538" s="12">
        <f t="shared" ref="R538" si="83">IF(Q538="A", 3, IF(Q538="B", 5, IF(Q538="C", 7, IF(Q538="D", 10, ""))))</f>
        <v>5</v>
      </c>
      <c r="S538" s="10" t="str">
        <f t="shared" ref="S538" si="84">IF(R538&gt;=P538, "Achieved", "Not Achieved")</f>
        <v>Achieved</v>
      </c>
    </row>
    <row r="539" spans="1:19" x14ac:dyDescent="0.45">
      <c r="A539" s="9" t="s">
        <v>1656</v>
      </c>
      <c r="B539" s="8" t="s">
        <v>1867</v>
      </c>
      <c r="C539" s="10" t="s">
        <v>99</v>
      </c>
      <c r="D539" s="8" t="str" cm="1">
        <f t="array" ref="D539">_xlfn.IFS(
  OR(C539="AR", C539="VK", C539="MS", C539="PT", C539="MM", C539="PP"), "CENTRAL",
  OR(C539="SS", C539="GC", C539="SM", C539="AY", C539="AG"), "NORTH",
  OR(C539="DP", C539="PG", C539="KD", C539="DS", C539="SP"), "WEST-I",
  OR(C539="MP", C539="SK", C539="NA", C539="OD"), "WEST-II",
  OR(C539="ND", C539="AM", C539="JK"), "EAST",
  TRUE, "UNKNOWN"
)</f>
        <v>EAST</v>
      </c>
      <c r="E539" s="10" t="s">
        <v>1869</v>
      </c>
      <c r="F539" s="8" t="s">
        <v>121</v>
      </c>
      <c r="G539" s="8" t="s">
        <v>32</v>
      </c>
      <c r="H539" s="8" t="s">
        <v>1868</v>
      </c>
      <c r="I539" s="37">
        <v>45982</v>
      </c>
      <c r="J539" s="37">
        <v>45987</v>
      </c>
      <c r="K539" s="10" t="s">
        <v>1703</v>
      </c>
      <c r="L539" s="10" t="s">
        <v>35</v>
      </c>
      <c r="M539" s="13">
        <v>6.66</v>
      </c>
      <c r="N539" s="37">
        <v>45987</v>
      </c>
      <c r="O539" s="12">
        <v>0</v>
      </c>
      <c r="P539" s="12">
        <f t="shared" ref="P539:P571" si="85">SUM(J539-I539)</f>
        <v>5</v>
      </c>
      <c r="Q539" s="10" t="s">
        <v>28</v>
      </c>
      <c r="R539" s="12">
        <f t="shared" ref="R539" si="86">IF(Q539="A", 3, IF(Q539="B", 5, IF(Q539="C", 7, IF(Q539="D", 10, ""))))</f>
        <v>5</v>
      </c>
      <c r="S539" s="10" t="str">
        <f t="shared" ref="S539:S546" si="87">IF(R539&gt;=P539, "Achieved", "Not Achieved")</f>
        <v>Achieved</v>
      </c>
    </row>
    <row r="540" spans="1:19" x14ac:dyDescent="0.45">
      <c r="A540" s="9" t="s">
        <v>1656</v>
      </c>
      <c r="B540" s="8" t="s">
        <v>1912</v>
      </c>
      <c r="C540" s="10" t="s">
        <v>30</v>
      </c>
      <c r="D540" s="8" t="str" cm="1">
        <f t="array" ref="D540">_xlfn.IFS(
  OR(C540="AR", C540="VK", C540="MS", C540="PT", C540="MM", C540="PP"), "CENTRAL",
  OR(C540="SS", C540="GC", C540="SM", C540="AY", C540="AG"), "NORTH",
  OR(C540="DP", C540="PG", C540="KD", C540="DS", C540="SP"), "WEST-I",
  OR(C540="MP", C540="SK", C540="NA", C540="OD"), "WEST-II",
  OR(C540="ND", C540="AM", C540="JK"), "EAST",
  TRUE, "UNKNOWN"
)</f>
        <v>CENTRAL</v>
      </c>
      <c r="E540" s="10" t="s">
        <v>1913</v>
      </c>
      <c r="F540" s="8" t="s">
        <v>1914</v>
      </c>
      <c r="G540" s="8" t="s">
        <v>85</v>
      </c>
      <c r="H540" s="8" t="s">
        <v>1915</v>
      </c>
      <c r="I540" s="37">
        <v>45987</v>
      </c>
      <c r="J540" s="37">
        <v>45988</v>
      </c>
      <c r="K540" s="10" t="s">
        <v>70</v>
      </c>
      <c r="L540" s="10" t="s">
        <v>35</v>
      </c>
      <c r="M540" s="13">
        <v>14.08</v>
      </c>
      <c r="N540" s="37">
        <v>45988</v>
      </c>
      <c r="O540" s="8">
        <v>0</v>
      </c>
      <c r="P540" s="12">
        <f t="shared" si="85"/>
        <v>1</v>
      </c>
      <c r="Q540" s="10" t="s">
        <v>57</v>
      </c>
      <c r="R540" s="8">
        <f t="shared" ref="R540:R562" si="88">IF(Q540="A", 3, IF(Q540="B", 5, IF(Q540="C", 7, IF(Q540="D", 10, ""))))</f>
        <v>3</v>
      </c>
      <c r="S540" s="10" t="str">
        <f t="shared" si="87"/>
        <v>Achieved</v>
      </c>
    </row>
    <row r="541" spans="1:19" x14ac:dyDescent="0.45">
      <c r="A541" s="9" t="s">
        <v>1656</v>
      </c>
      <c r="B541" s="8" t="s">
        <v>1916</v>
      </c>
      <c r="C541" s="10" t="s">
        <v>61</v>
      </c>
      <c r="D541" s="8" t="str" cm="1">
        <f t="array" ref="D541">_xlfn.IFS(
  OR(C541="AR", C541="VK", C541="MS", C541="PT", C541="MM", C541="PP"), "CENTRAL",
  OR(C541="SS", C541="GC", C541="SM", C541="AY", C541="AG"), "NORTH",
  OR(C541="DP", C541="PG", C541="KD", C541="DS", C541="SP"), "WEST-I",
  OR(C541="MP", C541="SK", C541="NA", C541="OD"), "WEST-II",
  OR(C541="ND", C541="AM", C541="JK"), "EAST",
  TRUE, "UNKNOWN"
)</f>
        <v>NORTH</v>
      </c>
      <c r="E541" s="10" t="s">
        <v>1917</v>
      </c>
      <c r="F541" s="8" t="s">
        <v>1918</v>
      </c>
      <c r="G541" s="8" t="s">
        <v>455</v>
      </c>
      <c r="H541" s="8" t="s">
        <v>1919</v>
      </c>
      <c r="I541" s="37">
        <v>45971</v>
      </c>
      <c r="J541" s="37">
        <v>45988</v>
      </c>
      <c r="K541" s="10" t="s">
        <v>26</v>
      </c>
      <c r="L541" s="10" t="s">
        <v>27</v>
      </c>
      <c r="M541" s="13">
        <v>123</v>
      </c>
      <c r="N541" s="37">
        <v>45960</v>
      </c>
      <c r="O541" s="8">
        <v>0</v>
      </c>
      <c r="P541" s="12">
        <f t="shared" si="85"/>
        <v>17</v>
      </c>
      <c r="Q541" s="10" t="s">
        <v>28</v>
      </c>
      <c r="R541" s="8">
        <f t="shared" ref="R541" si="89">IF(Q541="A", 3, IF(Q541="B", 5, IF(Q541="C", 7, IF(Q541="D", 10, ""))))</f>
        <v>5</v>
      </c>
      <c r="S541" s="10" t="str">
        <f t="shared" ref="S541" si="90">IF(R541&gt;=P541, "Achieved", "Not Achieved")</f>
        <v>Not Achieved</v>
      </c>
    </row>
    <row r="542" spans="1:19" x14ac:dyDescent="0.45">
      <c r="A542" s="9" t="s">
        <v>1656</v>
      </c>
      <c r="B542" s="8" t="s">
        <v>1920</v>
      </c>
      <c r="C542" s="10" t="s">
        <v>156</v>
      </c>
      <c r="D542" s="8" t="str" cm="1">
        <f t="array" ref="D542">_xlfn.IFS(
  OR(C542="AR", C542="VK", C542="MS", C542="PT", C542="MM", C542="PP"), "CENTRAL",
  OR(C542="SS", C542="GC", C542="SM", C542="AY", C542="AG"), "NORTH",
  OR(C542="DP", C542="PG", C542="KD", C542="DS", C542="SP"), "WEST-I",
  OR(C542="MP", C542="SK", C542="NA", C542="OD"), "WEST-II",
  OR(C542="ND", C542="AM", C542="JK"), "EAST",
  TRUE, "UNKNOWN"
)</f>
        <v>CENTRAL</v>
      </c>
      <c r="E542" s="10" t="s">
        <v>1921</v>
      </c>
      <c r="F542" s="8" t="s">
        <v>1096</v>
      </c>
      <c r="G542" s="8" t="s">
        <v>1922</v>
      </c>
      <c r="H542" s="8" t="s">
        <v>349</v>
      </c>
      <c r="I542" s="37">
        <v>45987</v>
      </c>
      <c r="J542" s="37">
        <v>45989</v>
      </c>
      <c r="K542" s="10" t="s">
        <v>56</v>
      </c>
      <c r="L542" s="10" t="s">
        <v>50</v>
      </c>
      <c r="M542" s="13">
        <v>354.45</v>
      </c>
      <c r="O542" s="8">
        <v>0</v>
      </c>
      <c r="P542" s="12">
        <f t="shared" si="85"/>
        <v>2</v>
      </c>
      <c r="Q542" s="10" t="s">
        <v>57</v>
      </c>
      <c r="R542" s="8">
        <f t="shared" si="88"/>
        <v>3</v>
      </c>
      <c r="S542" s="10" t="str">
        <f t="shared" si="87"/>
        <v>Achieved</v>
      </c>
    </row>
    <row r="543" spans="1:19" x14ac:dyDescent="0.45">
      <c r="A543" s="9" t="s">
        <v>1656</v>
      </c>
      <c r="B543" s="8" t="s">
        <v>1924</v>
      </c>
      <c r="C543" s="10" t="s">
        <v>99</v>
      </c>
      <c r="D543" s="8" t="str" cm="1">
        <f t="array" ref="D543">_xlfn.IFS(
  OR(C543="AR", C543="VK", C543="MS", C543="PT", C543="MM", C543="PP"), "CENTRAL",
  OR(C543="SS", C543="GC", C543="SM", C543="AY", C543="AG"), "NORTH",
  OR(C543="DP", C543="PG", C543="KD", C543="DS", C543="SP"), "WEST-I",
  OR(C543="MP", C543="SK", C543="NA", C543="OD"), "WEST-II",
  OR(C543="ND", C543="AM", C543="JK"), "EAST",
  TRUE, "UNKNOWN"
)</f>
        <v>EAST</v>
      </c>
      <c r="E543" s="10" t="s">
        <v>1925</v>
      </c>
      <c r="F543" s="8" t="s">
        <v>208</v>
      </c>
      <c r="G543" s="8" t="s">
        <v>1613</v>
      </c>
      <c r="H543" s="8" t="s">
        <v>1926</v>
      </c>
      <c r="I543" s="37">
        <v>45986</v>
      </c>
      <c r="J543" s="37">
        <v>45989</v>
      </c>
      <c r="K543" s="10" t="s">
        <v>1703</v>
      </c>
      <c r="L543" s="10" t="s">
        <v>35</v>
      </c>
      <c r="M543" s="13">
        <v>225.07</v>
      </c>
      <c r="N543" s="37">
        <v>45989</v>
      </c>
      <c r="O543" s="8">
        <v>0</v>
      </c>
      <c r="P543" s="12">
        <f t="shared" si="85"/>
        <v>3</v>
      </c>
      <c r="Q543" s="10" t="s">
        <v>28</v>
      </c>
      <c r="R543" s="8">
        <f t="shared" si="88"/>
        <v>5</v>
      </c>
      <c r="S543" s="10" t="str">
        <f t="shared" si="87"/>
        <v>Achieved</v>
      </c>
    </row>
    <row r="544" spans="1:19" x14ac:dyDescent="0.45">
      <c r="A544" s="9" t="s">
        <v>1656</v>
      </c>
      <c r="B544" s="8" t="s">
        <v>1927</v>
      </c>
      <c r="C544" s="10" t="s">
        <v>1178</v>
      </c>
      <c r="D544" s="8" t="str" cm="1">
        <f t="array" ref="D544">_xlfn.IFS(
  OR(C544="AR", C544="VK", C544="MS", C544="PT", C544="MM", C544="PP"), "CENTRAL",
  OR(C544="SS", C544="GC", C544="SM", C544="AY", C544="AG"), "NORTH",
  OR(C544="DP", C544="PG", C544="KD", C544="DS", C544="SP"), "WEST-I",
  OR(C544="MP", C544="SK", C544="NA", C544="OD"), "WEST-II",
  OR(C544="ND", C544="AM", C544="JK"), "EAST",
  TRUE, "UNKNOWN"
)</f>
        <v>NORTH</v>
      </c>
      <c r="E544" s="10" t="s">
        <v>1928</v>
      </c>
      <c r="F544" s="8" t="s">
        <v>208</v>
      </c>
      <c r="G544" s="8" t="s">
        <v>32</v>
      </c>
      <c r="H544" s="8" t="s">
        <v>1929</v>
      </c>
      <c r="I544" s="37">
        <v>45982</v>
      </c>
      <c r="J544" s="37">
        <v>45990</v>
      </c>
      <c r="K544" s="10" t="s">
        <v>441</v>
      </c>
      <c r="L544" s="10" t="s">
        <v>27</v>
      </c>
      <c r="M544" s="13">
        <v>258.83999999999997</v>
      </c>
      <c r="O544" s="8">
        <v>0</v>
      </c>
      <c r="P544" s="12">
        <f t="shared" si="85"/>
        <v>8</v>
      </c>
      <c r="Q544" s="10" t="s">
        <v>28</v>
      </c>
      <c r="R544" s="8">
        <f t="shared" si="88"/>
        <v>5</v>
      </c>
      <c r="S544" s="10" t="str">
        <f t="shared" si="87"/>
        <v>Not Achieved</v>
      </c>
    </row>
    <row r="545" spans="1:19" x14ac:dyDescent="0.45">
      <c r="A545" s="9" t="s">
        <v>1930</v>
      </c>
      <c r="B545" s="8" t="s">
        <v>1932</v>
      </c>
      <c r="C545" s="10" t="s">
        <v>108</v>
      </c>
      <c r="D545" s="8" t="str" cm="1">
        <f t="array" ref="D545">_xlfn.IFS(
  OR(C545="AR", C545="VK", C545="MS", C545="PT", C545="MM", C545="PP"), "CENTRAL",
  OR(C545="SS", C545="GC", C545="SM", C545="AY", C545="AG"), "NORTH",
  OR(C545="DP", C545="PG", C545="KD", C545="DS", C545="SP"), "WEST-I",
  OR(C545="MP", C545="SK", C545="NA", C545="OD"), "WEST-II",
  OR(C545="ND", C545="AM", C545="JK"), "EAST",
  TRUE, "UNKNOWN"
)</f>
        <v>EAST</v>
      </c>
      <c r="E545" s="10" t="s">
        <v>1933</v>
      </c>
      <c r="F545" s="8" t="s">
        <v>1594</v>
      </c>
      <c r="G545" s="8" t="s">
        <v>32</v>
      </c>
      <c r="H545" s="8" t="s">
        <v>1934</v>
      </c>
      <c r="I545" s="37">
        <v>45986</v>
      </c>
      <c r="J545" s="37">
        <v>45992</v>
      </c>
      <c r="K545" s="10" t="s">
        <v>70</v>
      </c>
      <c r="L545" s="10" t="s">
        <v>35</v>
      </c>
      <c r="M545" s="13">
        <v>150.41</v>
      </c>
      <c r="N545" s="37">
        <v>45992</v>
      </c>
      <c r="O545" s="8">
        <v>0</v>
      </c>
      <c r="P545" s="12">
        <f t="shared" si="85"/>
        <v>6</v>
      </c>
      <c r="Q545" s="10" t="s">
        <v>57</v>
      </c>
      <c r="R545" s="8">
        <f t="shared" si="88"/>
        <v>3</v>
      </c>
      <c r="S545" s="10" t="str">
        <f t="shared" si="87"/>
        <v>Not Achieved</v>
      </c>
    </row>
    <row r="546" spans="1:19" x14ac:dyDescent="0.45">
      <c r="A546" s="9" t="s">
        <v>1930</v>
      </c>
      <c r="B546" s="8" t="s">
        <v>1935</v>
      </c>
      <c r="C546" s="10" t="s">
        <v>136</v>
      </c>
      <c r="D546" s="8" t="str" cm="1">
        <f t="array" ref="D546">_xlfn.IFS(
  OR(C546="AR", C546="VK", C546="MS", C546="PT", C546="MM", C546="PP"), "CENTRAL",
  OR(C546="SS", C546="GC", C546="SM", C546="AY", C546="AG"), "NORTH",
  OR(C546="DP", C546="PG", C546="KD", C546="DS", C546="SP"), "WEST-I",
  OR(C546="MP", C546="SK", C546="NA", C546="OD"), "WEST-II",
  OR(C546="ND", C546="AM", C546="JK"), "EAST",
  TRUE, "UNKNOWN"
)</f>
        <v>WEST-II</v>
      </c>
      <c r="E546" s="10" t="s">
        <v>1936</v>
      </c>
      <c r="F546" s="8" t="s">
        <v>1937</v>
      </c>
      <c r="G546" s="8" t="s">
        <v>1360</v>
      </c>
      <c r="H546" s="8" t="s">
        <v>257</v>
      </c>
      <c r="I546" s="37">
        <v>45985</v>
      </c>
      <c r="J546" s="37">
        <v>45992</v>
      </c>
      <c r="K546" s="10" t="s">
        <v>26</v>
      </c>
      <c r="L546" s="10" t="s">
        <v>27</v>
      </c>
      <c r="M546" s="13">
        <v>650.02</v>
      </c>
      <c r="N546" s="37">
        <v>45993</v>
      </c>
      <c r="O546" s="8">
        <v>0</v>
      </c>
      <c r="P546" s="12">
        <f t="shared" si="85"/>
        <v>7</v>
      </c>
      <c r="Q546" s="10" t="s">
        <v>28</v>
      </c>
      <c r="R546" s="8">
        <f t="shared" si="88"/>
        <v>5</v>
      </c>
      <c r="S546" s="10" t="str">
        <f t="shared" si="87"/>
        <v>Not Achieved</v>
      </c>
    </row>
    <row r="547" spans="1:19" x14ac:dyDescent="0.45">
      <c r="A547" s="9" t="s">
        <v>1930</v>
      </c>
      <c r="B547" s="8" t="s">
        <v>1935</v>
      </c>
      <c r="C547" s="10" t="s">
        <v>136</v>
      </c>
      <c r="D547" s="8" t="str" cm="1">
        <f t="array" ref="D547">_xlfn.IFS(
  OR(C547="AR", C547="VK", C547="MS", C547="PT", C547="MM", C547="PP"), "CENTRAL",
  OR(C547="SS", C547="GC", C547="SM", C547="AY", C547="AG"), "NORTH",
  OR(C547="DP", C547="PG", C547="KD", C547="DS", C547="SP"), "WEST-I",
  OR(C547="MP", C547="SK", C547="NA", C547="OD"), "WEST-II",
  OR(C547="ND", C547="AM", C547="JK"), "EAST",
  TRUE, "UNKNOWN"
)</f>
        <v>WEST-II</v>
      </c>
      <c r="E547" s="10" t="s">
        <v>1936</v>
      </c>
      <c r="F547" s="8" t="s">
        <v>1938</v>
      </c>
      <c r="G547" s="8" t="s">
        <v>1360</v>
      </c>
      <c r="H547" s="8" t="s">
        <v>257</v>
      </c>
      <c r="I547" s="37">
        <v>45985</v>
      </c>
      <c r="J547" s="37">
        <v>45992</v>
      </c>
      <c r="K547" s="10" t="s">
        <v>26</v>
      </c>
      <c r="L547" s="10" t="s">
        <v>27</v>
      </c>
      <c r="M547" s="13">
        <v>117.2</v>
      </c>
      <c r="N547" s="37">
        <v>45993</v>
      </c>
      <c r="O547" s="8">
        <v>0</v>
      </c>
      <c r="P547" s="12">
        <f t="shared" ref="P547:P550" si="91">SUM(J547-I547)</f>
        <v>7</v>
      </c>
      <c r="Q547" s="10" t="s">
        <v>28</v>
      </c>
      <c r="R547" s="8">
        <f t="shared" ref="R547:R550" si="92">IF(Q547="A", 3, IF(Q547="B", 5, IF(Q547="C", 7, IF(Q547="D", 10, ""))))</f>
        <v>5</v>
      </c>
      <c r="S547" s="10" t="str">
        <f t="shared" ref="S547:S550" si="93">IF(R547&gt;=P547, "Achieved", "Not Achieved")</f>
        <v>Not Achieved</v>
      </c>
    </row>
    <row r="548" spans="1:19" x14ac:dyDescent="0.45">
      <c r="A548" s="9" t="s">
        <v>1930</v>
      </c>
      <c r="B548" s="8" t="s">
        <v>1935</v>
      </c>
      <c r="C548" s="10" t="s">
        <v>136</v>
      </c>
      <c r="D548" s="8" t="str" cm="1">
        <f t="array" ref="D548">_xlfn.IFS(
  OR(C548="AR", C548="VK", C548="MS", C548="PT", C548="MM", C548="PP"), "CENTRAL",
  OR(C548="SS", C548="GC", C548="SM", C548="AY", C548="AG"), "NORTH",
  OR(C548="DP", C548="PG", C548="KD", C548="DS", C548="SP"), "WEST-I",
  OR(C548="MP", C548="SK", C548="NA", C548="OD"), "WEST-II",
  OR(C548="ND", C548="AM", C548="JK"), "EAST",
  TRUE, "UNKNOWN"
)</f>
        <v>WEST-II</v>
      </c>
      <c r="E548" s="10" t="s">
        <v>1936</v>
      </c>
      <c r="F548" s="8" t="s">
        <v>1939</v>
      </c>
      <c r="G548" s="8" t="s">
        <v>1360</v>
      </c>
      <c r="H548" s="8" t="s">
        <v>257</v>
      </c>
      <c r="I548" s="37">
        <v>45985</v>
      </c>
      <c r="J548" s="37">
        <v>45992</v>
      </c>
      <c r="K548" s="10" t="s">
        <v>26</v>
      </c>
      <c r="L548" s="10" t="s">
        <v>27</v>
      </c>
      <c r="M548" s="13">
        <v>249.55</v>
      </c>
      <c r="N548" s="37">
        <v>45993</v>
      </c>
      <c r="O548" s="8">
        <v>0</v>
      </c>
      <c r="P548" s="12">
        <f t="shared" si="91"/>
        <v>7</v>
      </c>
      <c r="Q548" s="10" t="s">
        <v>28</v>
      </c>
      <c r="R548" s="8">
        <f t="shared" si="92"/>
        <v>5</v>
      </c>
      <c r="S548" s="10" t="str">
        <f t="shared" si="93"/>
        <v>Not Achieved</v>
      </c>
    </row>
    <row r="549" spans="1:19" x14ac:dyDescent="0.45">
      <c r="A549" s="9" t="s">
        <v>1930</v>
      </c>
      <c r="B549" s="8" t="s">
        <v>1935</v>
      </c>
      <c r="C549" s="10" t="s">
        <v>136</v>
      </c>
      <c r="D549" s="8" t="str" cm="1">
        <f t="array" ref="D549">_xlfn.IFS(
  OR(C549="AR", C549="VK", C549="MS", C549="PT", C549="MM", C549="PP"), "CENTRAL",
  OR(C549="SS", C549="GC", C549="SM", C549="AY", C549="AG"), "NORTH",
  OR(C549="DP", C549="PG", C549="KD", C549="DS", C549="SP"), "WEST-I",
  OR(C549="MP", C549="SK", C549="NA", C549="OD"), "WEST-II",
  OR(C549="ND", C549="AM", C549="JK"), "EAST",
  TRUE, "UNKNOWN"
)</f>
        <v>WEST-II</v>
      </c>
      <c r="E549" s="10" t="s">
        <v>1936</v>
      </c>
      <c r="F549" s="8" t="s">
        <v>1940</v>
      </c>
      <c r="G549" s="8" t="s">
        <v>1360</v>
      </c>
      <c r="H549" s="8" t="s">
        <v>257</v>
      </c>
      <c r="I549" s="37">
        <v>45985</v>
      </c>
      <c r="J549" s="37">
        <v>45992</v>
      </c>
      <c r="K549" s="10" t="s">
        <v>26</v>
      </c>
      <c r="L549" s="10" t="s">
        <v>27</v>
      </c>
      <c r="M549" s="13">
        <v>650.02</v>
      </c>
      <c r="N549" s="37">
        <v>45993</v>
      </c>
      <c r="O549" s="8">
        <v>0</v>
      </c>
      <c r="P549" s="12">
        <f t="shared" si="91"/>
        <v>7</v>
      </c>
      <c r="Q549" s="10" t="s">
        <v>28</v>
      </c>
      <c r="R549" s="8">
        <f t="shared" si="92"/>
        <v>5</v>
      </c>
      <c r="S549" s="10" t="str">
        <f t="shared" si="93"/>
        <v>Not Achieved</v>
      </c>
    </row>
    <row r="550" spans="1:19" x14ac:dyDescent="0.45">
      <c r="A550" s="9" t="s">
        <v>1930</v>
      </c>
      <c r="B550" s="8" t="s">
        <v>1950</v>
      </c>
      <c r="C550" s="10" t="s">
        <v>1255</v>
      </c>
      <c r="D550" s="8" t="str" cm="1">
        <f t="array" ref="D550">_xlfn.IFS(
  OR(C550="AR", C550="VK", C550="MS", C550="PT", C550="MM", C550="PP"), "CENTRAL",
  OR(C550="SS", C550="GC", C550="SM", C550="AY", C550="AG"), "NORTH",
  OR(C550="DP", C550="PG", C550="KD", C550="DS", C550="SP"), "WEST-I",
  OR(C550="MP", C550="SK", C550="NA", C550="OD"), "WEST-II",
  OR(C550="ND", C550="AM", C550="JK"), "EAST",
  TRUE, "UNKNOWN"
)</f>
        <v>WEST-I</v>
      </c>
      <c r="E550" s="10" t="s">
        <v>1936</v>
      </c>
      <c r="F550" s="8" t="s">
        <v>1937</v>
      </c>
      <c r="G550" s="8" t="s">
        <v>1360</v>
      </c>
      <c r="H550" s="8" t="s">
        <v>257</v>
      </c>
      <c r="I550" s="37">
        <v>45985</v>
      </c>
      <c r="J550" s="37">
        <v>45992</v>
      </c>
      <c r="K550" s="10" t="s">
        <v>26</v>
      </c>
      <c r="L550" s="10" t="s">
        <v>27</v>
      </c>
      <c r="M550" s="13">
        <v>650.02</v>
      </c>
      <c r="N550" s="37">
        <v>45993</v>
      </c>
      <c r="O550" s="8">
        <v>0</v>
      </c>
      <c r="P550" s="12">
        <f t="shared" si="91"/>
        <v>7</v>
      </c>
      <c r="Q550" s="10" t="s">
        <v>28</v>
      </c>
      <c r="R550" s="8">
        <f t="shared" si="92"/>
        <v>5</v>
      </c>
      <c r="S550" s="10" t="str">
        <f t="shared" si="93"/>
        <v>Not Achieved</v>
      </c>
    </row>
    <row r="551" spans="1:19" x14ac:dyDescent="0.45">
      <c r="A551" s="9" t="s">
        <v>1930</v>
      </c>
      <c r="B551" s="8" t="s">
        <v>1950</v>
      </c>
      <c r="C551" s="10" t="s">
        <v>1255</v>
      </c>
      <c r="D551" s="8" t="str" cm="1">
        <f t="array" ref="D551">_xlfn.IFS(
  OR(C551="AR", C551="VK", C551="MS", C551="PT", C551="MM", C551="PP"), "CENTRAL",
  OR(C551="SS", C551="GC", C551="SM", C551="AY", C551="AG"), "NORTH",
  OR(C551="DP", C551="PG", C551="KD", C551="DS", C551="SP"), "WEST-I",
  OR(C551="MP", C551="SK", C551="NA", C551="OD"), "WEST-II",
  OR(C551="ND", C551="AM", C551="JK"), "EAST",
  TRUE, "UNKNOWN"
)</f>
        <v>WEST-I</v>
      </c>
      <c r="E551" s="10" t="s">
        <v>1936</v>
      </c>
      <c r="F551" s="8" t="s">
        <v>1938</v>
      </c>
      <c r="G551" s="8" t="s">
        <v>1360</v>
      </c>
      <c r="H551" s="8" t="s">
        <v>257</v>
      </c>
      <c r="I551" s="37">
        <v>45985</v>
      </c>
      <c r="J551" s="37">
        <v>45992</v>
      </c>
      <c r="K551" s="10" t="s">
        <v>26</v>
      </c>
      <c r="L551" s="10" t="s">
        <v>27</v>
      </c>
      <c r="M551" s="13">
        <v>117.2</v>
      </c>
      <c r="N551" s="37">
        <v>45993</v>
      </c>
      <c r="O551" s="8">
        <v>0</v>
      </c>
      <c r="P551" s="12">
        <f t="shared" ref="P551:P553" si="94">SUM(J551-I551)</f>
        <v>7</v>
      </c>
      <c r="Q551" s="10" t="s">
        <v>28</v>
      </c>
      <c r="R551" s="8">
        <f t="shared" ref="R551:R553" si="95">IF(Q551="A", 3, IF(Q551="B", 5, IF(Q551="C", 7, IF(Q551="D", 10, ""))))</f>
        <v>5</v>
      </c>
      <c r="S551" s="10" t="str">
        <f t="shared" ref="S551:S553" si="96">IF(R551&gt;=P551, "Achieved", "Not Achieved")</f>
        <v>Not Achieved</v>
      </c>
    </row>
    <row r="552" spans="1:19" x14ac:dyDescent="0.45">
      <c r="A552" s="9" t="s">
        <v>1930</v>
      </c>
      <c r="B552" s="8" t="s">
        <v>1950</v>
      </c>
      <c r="C552" s="10" t="s">
        <v>1255</v>
      </c>
      <c r="D552" s="8" t="str" cm="1">
        <f t="array" ref="D552">_xlfn.IFS(
  OR(C552="AR", C552="VK", C552="MS", C552="PT", C552="MM", C552="PP"), "CENTRAL",
  OR(C552="SS", C552="GC", C552="SM", C552="AY", C552="AG"), "NORTH",
  OR(C552="DP", C552="PG", C552="KD", C552="DS", C552="SP"), "WEST-I",
  OR(C552="MP", C552="SK", C552="NA", C552="OD"), "WEST-II",
  OR(C552="ND", C552="AM", C552="JK"), "EAST",
  TRUE, "UNKNOWN"
)</f>
        <v>WEST-I</v>
      </c>
      <c r="E552" s="10" t="s">
        <v>1936</v>
      </c>
      <c r="F552" s="8" t="s">
        <v>1939</v>
      </c>
      <c r="G552" s="8" t="s">
        <v>1360</v>
      </c>
      <c r="H552" s="8" t="s">
        <v>257</v>
      </c>
      <c r="I552" s="37">
        <v>45985</v>
      </c>
      <c r="J552" s="37">
        <v>45992</v>
      </c>
      <c r="K552" s="10" t="s">
        <v>26</v>
      </c>
      <c r="L552" s="10" t="s">
        <v>27</v>
      </c>
      <c r="M552" s="13">
        <v>249.55</v>
      </c>
      <c r="N552" s="37">
        <v>45993</v>
      </c>
      <c r="O552" s="8">
        <v>0</v>
      </c>
      <c r="P552" s="12">
        <f t="shared" si="94"/>
        <v>7</v>
      </c>
      <c r="Q552" s="10" t="s">
        <v>28</v>
      </c>
      <c r="R552" s="8">
        <f t="shared" si="95"/>
        <v>5</v>
      </c>
      <c r="S552" s="10" t="str">
        <f t="shared" si="96"/>
        <v>Not Achieved</v>
      </c>
    </row>
    <row r="553" spans="1:19" x14ac:dyDescent="0.45">
      <c r="A553" s="9" t="s">
        <v>1930</v>
      </c>
      <c r="B553" s="8" t="s">
        <v>1950</v>
      </c>
      <c r="C553" s="10" t="s">
        <v>1255</v>
      </c>
      <c r="D553" s="8" t="str" cm="1">
        <f t="array" ref="D553">_xlfn.IFS(
  OR(C553="AR", C553="VK", C553="MS", C553="PT", C553="MM", C553="PP"), "CENTRAL",
  OR(C553="SS", C553="GC", C553="SM", C553="AY", C553="AG"), "NORTH",
  OR(C553="DP", C553="PG", C553="KD", C553="DS", C553="SP"), "WEST-I",
  OR(C553="MP", C553="SK", C553="NA", C553="OD"), "WEST-II",
  OR(C553="ND", C553="AM", C553="JK"), "EAST",
  TRUE, "UNKNOWN"
)</f>
        <v>WEST-I</v>
      </c>
      <c r="E553" s="10" t="s">
        <v>1936</v>
      </c>
      <c r="F553" s="8" t="s">
        <v>1940</v>
      </c>
      <c r="G553" s="8" t="s">
        <v>1360</v>
      </c>
      <c r="H553" s="8" t="s">
        <v>257</v>
      </c>
      <c r="I553" s="37">
        <v>45985</v>
      </c>
      <c r="J553" s="37">
        <v>45992</v>
      </c>
      <c r="K553" s="10" t="s">
        <v>26</v>
      </c>
      <c r="L553" s="10" t="s">
        <v>27</v>
      </c>
      <c r="M553" s="13">
        <v>650.02</v>
      </c>
      <c r="N553" s="37">
        <v>45993</v>
      </c>
      <c r="O553" s="8">
        <v>0</v>
      </c>
      <c r="P553" s="12">
        <f t="shared" si="94"/>
        <v>7</v>
      </c>
      <c r="Q553" s="10" t="s">
        <v>28</v>
      </c>
      <c r="R553" s="8">
        <f t="shared" si="95"/>
        <v>5</v>
      </c>
      <c r="S553" s="10" t="str">
        <f t="shared" si="96"/>
        <v>Not Achieved</v>
      </c>
    </row>
    <row r="554" spans="1:19" x14ac:dyDescent="0.45">
      <c r="A554" s="9" t="s">
        <v>1930</v>
      </c>
      <c r="B554" s="8" t="s">
        <v>1941</v>
      </c>
      <c r="C554" s="10" t="s">
        <v>1255</v>
      </c>
      <c r="D554" s="8" t="str" cm="1">
        <f t="array" ref="D554">_xlfn.IFS(
  OR(C554="AR", C554="VK", C554="MS", C554="PT", C554="MM", C554="PP"), "CENTRAL",
  OR(C554="SS", C554="GC", C554="SM", C554="AY", C554="AG"), "NORTH",
  OR(C554="DP", C554="PG", C554="KD", C554="DS", C554="SP"), "WEST-I",
  OR(C554="MP", C554="SK", C554="NA", C554="OD"), "WEST-II",
  OR(C554="ND", C554="AM", C554="JK"), "EAST",
  TRUE, "UNKNOWN"
)</f>
        <v>WEST-I</v>
      </c>
      <c r="E554" s="10" t="s">
        <v>1942</v>
      </c>
      <c r="F554" s="8" t="s">
        <v>121</v>
      </c>
      <c r="G554" s="8" t="s">
        <v>1943</v>
      </c>
      <c r="H554" s="8" t="s">
        <v>1944</v>
      </c>
      <c r="I554" s="37">
        <v>45992</v>
      </c>
      <c r="J554" s="37">
        <v>45992</v>
      </c>
      <c r="K554" s="10" t="s">
        <v>49</v>
      </c>
      <c r="L554" s="10" t="s">
        <v>50</v>
      </c>
      <c r="M554" s="13">
        <v>518.75</v>
      </c>
      <c r="N554" s="37">
        <v>45993</v>
      </c>
      <c r="O554" s="8">
        <v>0</v>
      </c>
      <c r="P554" s="12">
        <f t="shared" si="85"/>
        <v>0</v>
      </c>
      <c r="Q554" s="10" t="s">
        <v>28</v>
      </c>
      <c r="R554" s="8">
        <f t="shared" ref="R554" si="97">IF(Q554="A", 3, IF(Q554="B", 5, IF(Q554="C", 7, IF(Q554="D", 10, ""))))</f>
        <v>5</v>
      </c>
      <c r="S554" s="10" t="str">
        <f t="shared" ref="S554:S562" si="98">IF(R554&gt;=P554, "Achieved", "Not Achieved")</f>
        <v>Achieved</v>
      </c>
    </row>
    <row r="555" spans="1:19" x14ac:dyDescent="0.45">
      <c r="A555" s="9" t="s">
        <v>1930</v>
      </c>
      <c r="B555" s="8" t="s">
        <v>1945</v>
      </c>
      <c r="C555" s="10" t="s">
        <v>30</v>
      </c>
      <c r="D555" s="8" t="str" cm="1">
        <f t="array" ref="D555">_xlfn.IFS(
  OR(C555="AR", C555="VK", C555="MS", C555="PT", C555="MM", C555="PP"), "CENTRAL",
  OR(C555="SS", C555="GC", C555="SM", C555="AY", C555="AG"), "NORTH",
  OR(C555="DP", C555="PG", C555="KD", C555="DS", C555="SP"), "WEST-I",
  OR(C555="MP", C555="SK", C555="NA", C555="OD"), "WEST-II",
  OR(C555="ND", C555="AM", C555="JK"), "EAST",
  TRUE, "UNKNOWN"
)</f>
        <v>CENTRAL</v>
      </c>
      <c r="E555" s="10" t="s">
        <v>1946</v>
      </c>
      <c r="F555" s="8" t="s">
        <v>1949</v>
      </c>
      <c r="G555" s="8" t="s">
        <v>32</v>
      </c>
      <c r="H555" s="8" t="s">
        <v>1948</v>
      </c>
      <c r="I555" s="37">
        <v>45987</v>
      </c>
      <c r="J555" s="37">
        <v>45993</v>
      </c>
      <c r="K555" s="10" t="s">
        <v>1703</v>
      </c>
      <c r="L555" s="10" t="s">
        <v>35</v>
      </c>
      <c r="M555" s="13">
        <v>250.27</v>
      </c>
      <c r="O555" s="8">
        <v>0</v>
      </c>
      <c r="P555" s="12">
        <f t="shared" si="85"/>
        <v>6</v>
      </c>
      <c r="Q555" s="10" t="s">
        <v>28</v>
      </c>
      <c r="R555" s="8">
        <f t="shared" si="88"/>
        <v>5</v>
      </c>
      <c r="S555" s="10" t="str">
        <f t="shared" si="98"/>
        <v>Not Achieved</v>
      </c>
    </row>
    <row r="556" spans="1:19" x14ac:dyDescent="0.45">
      <c r="A556" s="9" t="s">
        <v>1930</v>
      </c>
      <c r="B556" s="8" t="s">
        <v>1945</v>
      </c>
      <c r="C556" s="10" t="s">
        <v>30</v>
      </c>
      <c r="D556" s="8" t="str" cm="1">
        <f t="array" ref="D556">_xlfn.IFS(
  OR(C556="AR", C556="VK", C556="MS", C556="PT", C556="MM", C556="PP"), "CENTRAL",
  OR(C556="SS", C556="GC", C556="SM", C556="AY", C556="AG"), "NORTH",
  OR(C556="DP", C556="PG", C556="KD", C556="DS", C556="SP"), "WEST-I",
  OR(C556="MP", C556="SK", C556="NA", C556="OD"), "WEST-II",
  OR(C556="ND", C556="AM", C556="JK"), "EAST",
  TRUE, "UNKNOWN"
)</f>
        <v>CENTRAL</v>
      </c>
      <c r="E556" s="10" t="s">
        <v>1946</v>
      </c>
      <c r="F556" s="8" t="s">
        <v>1947</v>
      </c>
      <c r="G556" s="8" t="s">
        <v>32</v>
      </c>
      <c r="H556" s="8" t="s">
        <v>1948</v>
      </c>
      <c r="I556" s="37">
        <v>45987</v>
      </c>
      <c r="J556" s="37">
        <v>45993</v>
      </c>
      <c r="K556" s="10" t="s">
        <v>1703</v>
      </c>
      <c r="L556" s="10" t="s">
        <v>35</v>
      </c>
      <c r="M556" s="13">
        <v>116.95</v>
      </c>
      <c r="O556" s="8">
        <v>0</v>
      </c>
      <c r="P556" s="12">
        <f t="shared" ref="P556" si="99">SUM(J556-I556)</f>
        <v>6</v>
      </c>
      <c r="Q556" s="10" t="s">
        <v>28</v>
      </c>
      <c r="R556" s="8">
        <f t="shared" ref="R556" si="100">IF(Q556="A", 3, IF(Q556="B", 5, IF(Q556="C", 7, IF(Q556="D", 10, ""))))</f>
        <v>5</v>
      </c>
      <c r="S556" s="10" t="str">
        <f t="shared" ref="S556" si="101">IF(R556&gt;=P556, "Achieved", "Not Achieved")</f>
        <v>Not Achieved</v>
      </c>
    </row>
    <row r="557" spans="1:19" x14ac:dyDescent="0.45">
      <c r="A557" s="9" t="s">
        <v>1930</v>
      </c>
      <c r="B557" s="8" t="s">
        <v>1952</v>
      </c>
      <c r="C557" s="10" t="s">
        <v>30</v>
      </c>
      <c r="D557" s="8" t="str" cm="1">
        <f t="array" ref="D557">_xlfn.IFS(
  OR(C557="AR", C557="VK", C557="MS", C557="PT", C557="MM", C557="PP"), "CENTRAL",
  OR(C557="SS", C557="GC", C557="SM", C557="AY", C557="AG"), "NORTH",
  OR(C557="DP", C557="PG", C557="KD", C557="DS", C557="SP"), "WEST-I",
  OR(C557="MP", C557="SK", C557="NA", C557="OD"), "WEST-II",
  OR(C557="ND", C557="AM", C557="JK"), "EAST",
  TRUE, "UNKNOWN"
)</f>
        <v>CENTRAL</v>
      </c>
      <c r="E557" s="10" t="s">
        <v>609</v>
      </c>
      <c r="F557" s="8" t="s">
        <v>102</v>
      </c>
      <c r="G557" s="8" t="s">
        <v>1953</v>
      </c>
      <c r="H557" s="8" t="s">
        <v>610</v>
      </c>
      <c r="I557" s="37">
        <v>45992</v>
      </c>
      <c r="J557" s="37">
        <v>45994</v>
      </c>
      <c r="K557" s="10" t="s">
        <v>34</v>
      </c>
      <c r="L557" s="10" t="s">
        <v>47</v>
      </c>
      <c r="M557" s="13">
        <v>324.95</v>
      </c>
      <c r="N557" s="37">
        <v>45994</v>
      </c>
      <c r="O557" s="8">
        <v>0</v>
      </c>
      <c r="P557" s="12">
        <f t="shared" si="85"/>
        <v>2</v>
      </c>
      <c r="Q557" s="10" t="s">
        <v>28</v>
      </c>
      <c r="R557" s="8">
        <f t="shared" ref="R557" si="102">IF(Q557="A", 3, IF(Q557="B", 5, IF(Q557="C", 7, IF(Q557="D", 10, ""))))</f>
        <v>5</v>
      </c>
      <c r="S557" s="10" t="str">
        <f t="shared" si="98"/>
        <v>Achieved</v>
      </c>
    </row>
    <row r="558" spans="1:19" x14ac:dyDescent="0.45">
      <c r="A558" s="9" t="s">
        <v>1930</v>
      </c>
      <c r="B558" s="8" t="s">
        <v>1954</v>
      </c>
      <c r="C558" s="10" t="s">
        <v>99</v>
      </c>
      <c r="D558" s="8" t="str" cm="1">
        <f t="array" ref="D558">_xlfn.IFS(
  OR(C558="AR", C558="VK", C558="MS", C558="PT", C558="MM", C558="PP"), "CENTRAL",
  OR(C558="SS", C558="GC", C558="SM", C558="AY", C558="AG"), "NORTH",
  OR(C558="DP", C558="PG", C558="KD", C558="DS", C558="SP"), "WEST-I",
  OR(C558="MP", C558="SK", C558="NA", C558="OD"), "WEST-II",
  OR(C558="ND", C558="AM", C558="JK"), "EAST",
  TRUE, "UNKNOWN"
)</f>
        <v>EAST</v>
      </c>
      <c r="E558" s="10" t="s">
        <v>1955</v>
      </c>
      <c r="F558" s="8" t="s">
        <v>102</v>
      </c>
      <c r="G558" s="8" t="s">
        <v>1956</v>
      </c>
      <c r="H558" s="8" t="s">
        <v>1957</v>
      </c>
      <c r="I558" s="37">
        <v>45989</v>
      </c>
      <c r="J558" s="37">
        <v>45994</v>
      </c>
      <c r="K558" s="10" t="s">
        <v>34</v>
      </c>
      <c r="L558" s="10" t="s">
        <v>35</v>
      </c>
      <c r="M558" s="13">
        <v>961.6</v>
      </c>
      <c r="N558" s="37">
        <v>45994</v>
      </c>
      <c r="O558" s="8">
        <v>0</v>
      </c>
      <c r="P558" s="12">
        <f t="shared" si="85"/>
        <v>5</v>
      </c>
      <c r="Q558" s="10" t="s">
        <v>82</v>
      </c>
      <c r="R558" s="8">
        <f t="shared" si="88"/>
        <v>7</v>
      </c>
      <c r="S558" s="10" t="str">
        <f t="shared" si="98"/>
        <v>Achieved</v>
      </c>
    </row>
    <row r="559" spans="1:19" x14ac:dyDescent="0.45">
      <c r="A559" s="9" t="s">
        <v>1930</v>
      </c>
      <c r="B559" s="8" t="s">
        <v>1954</v>
      </c>
      <c r="C559" s="10" t="s">
        <v>99</v>
      </c>
      <c r="D559" s="8" t="str" cm="1">
        <f t="array" ref="D559">_xlfn.IFS(
  OR(C559="AR", C559="VK", C559="MS", C559="PT", C559="MM", C559="PP"), "CENTRAL",
  OR(C559="SS", C559="GC", C559="SM", C559="AY", C559="AG"), "NORTH",
  OR(C559="DP", C559="PG", C559="KD", C559="DS", C559="SP"), "WEST-I",
  OR(C559="MP", C559="SK", C559="NA", C559="OD"), "WEST-II",
  OR(C559="ND", C559="AM", C559="JK"), "EAST",
  TRUE, "UNKNOWN"
)</f>
        <v>EAST</v>
      </c>
      <c r="E559" s="10" t="s">
        <v>1955</v>
      </c>
      <c r="F559" s="8" t="s">
        <v>98</v>
      </c>
      <c r="G559" s="8" t="s">
        <v>1956</v>
      </c>
      <c r="H559" s="8" t="s">
        <v>1957</v>
      </c>
      <c r="I559" s="37">
        <v>45989</v>
      </c>
      <c r="J559" s="37">
        <v>45994</v>
      </c>
      <c r="K559" s="10" t="s">
        <v>34</v>
      </c>
      <c r="L559" s="10" t="s">
        <v>35</v>
      </c>
      <c r="M559" s="13">
        <v>157.16999999999999</v>
      </c>
      <c r="N559" s="37">
        <v>45994</v>
      </c>
      <c r="O559" s="8">
        <v>0</v>
      </c>
      <c r="P559" s="12">
        <f t="shared" ref="P559" si="103">SUM(J559-I559)</f>
        <v>5</v>
      </c>
      <c r="Q559" s="10" t="s">
        <v>28</v>
      </c>
      <c r="R559" s="8">
        <f t="shared" ref="R559" si="104">IF(Q559="A", 3, IF(Q559="B", 5, IF(Q559="C", 7, IF(Q559="D", 10, ""))))</f>
        <v>5</v>
      </c>
      <c r="S559" s="10" t="str">
        <f t="shared" ref="S559" si="105">IF(R559&gt;=P559, "Achieved", "Not Achieved")</f>
        <v>Achieved</v>
      </c>
    </row>
    <row r="560" spans="1:19" x14ac:dyDescent="0.45">
      <c r="A560" s="9" t="s">
        <v>1930</v>
      </c>
      <c r="B560" s="8" t="s">
        <v>1958</v>
      </c>
      <c r="C560" s="10" t="s">
        <v>1178</v>
      </c>
      <c r="D560" s="8" t="str" cm="1">
        <f t="array" ref="D560">_xlfn.IFS(
  OR(C560="AR", C560="VK", C560="MS", C560="PT", C560="MM", C560="PP"), "CENTRAL",
  OR(C560="SS", C560="GC", C560="SM", C560="AY", C560="AG"), "NORTH",
  OR(C560="DP", C560="PG", C560="KD", C560="DS", C560="SP"), "WEST-I",
  OR(C560="MP", C560="SK", C560="NA", C560="OD"), "WEST-II",
  OR(C560="ND", C560="AM", C560="JK"), "EAST",
  TRUE, "UNKNOWN"
)</f>
        <v>NORTH</v>
      </c>
      <c r="E560" s="10" t="s">
        <v>1959</v>
      </c>
      <c r="F560" s="8" t="s">
        <v>1386</v>
      </c>
      <c r="G560" s="8" t="s">
        <v>1960</v>
      </c>
      <c r="H560" s="8" t="s">
        <v>1961</v>
      </c>
      <c r="I560" s="37">
        <v>45987</v>
      </c>
      <c r="J560" s="37">
        <v>45994</v>
      </c>
      <c r="K560" s="10" t="s">
        <v>441</v>
      </c>
      <c r="L560" s="10" t="s">
        <v>27</v>
      </c>
      <c r="M560" s="13">
        <v>477.54</v>
      </c>
      <c r="O560" s="8">
        <v>0</v>
      </c>
      <c r="P560" s="12">
        <f t="shared" si="85"/>
        <v>7</v>
      </c>
      <c r="Q560" s="10" t="s">
        <v>28</v>
      </c>
      <c r="R560" s="8">
        <f t="shared" si="88"/>
        <v>5</v>
      </c>
      <c r="S560" s="10" t="str">
        <f t="shared" si="98"/>
        <v>Not Achieved</v>
      </c>
    </row>
    <row r="561" spans="1:19" x14ac:dyDescent="0.45">
      <c r="A561" s="9" t="s">
        <v>1930</v>
      </c>
      <c r="B561" s="8" t="s">
        <v>1962</v>
      </c>
      <c r="C561" s="10" t="s">
        <v>1178</v>
      </c>
      <c r="D561" s="8" t="str" cm="1">
        <f t="array" ref="D561">_xlfn.IFS(
  OR(C561="AR", C561="VK", C561="MS", C561="PT", C561="MM", C561="PP"), "CENTRAL",
  OR(C561="SS", C561="GC", C561="SM", C561="AY", C561="AG"), "NORTH",
  OR(C561="DP", C561="PG", C561="KD", C561="DS", C561="SP"), "WEST-I",
  OR(C561="MP", C561="SK", C561="NA", C561="OD"), "WEST-II",
  OR(C561="ND", C561="AM", C561="JK"), "EAST",
  TRUE, "UNKNOWN"
)</f>
        <v>NORTH</v>
      </c>
      <c r="E561" s="10" t="s">
        <v>281</v>
      </c>
      <c r="F561" s="8" t="s">
        <v>237</v>
      </c>
      <c r="G561" s="8" t="s">
        <v>32</v>
      </c>
      <c r="H561" s="8" t="s">
        <v>1963</v>
      </c>
      <c r="I561" s="37">
        <v>45989</v>
      </c>
      <c r="J561" s="37">
        <v>45995</v>
      </c>
      <c r="K561" s="10" t="s">
        <v>441</v>
      </c>
      <c r="L561" s="10" t="s">
        <v>27</v>
      </c>
      <c r="M561" s="13">
        <v>96.14</v>
      </c>
      <c r="O561" s="8">
        <v>0</v>
      </c>
      <c r="P561" s="12">
        <f t="shared" si="85"/>
        <v>6</v>
      </c>
      <c r="Q561" s="10" t="s">
        <v>28</v>
      </c>
      <c r="R561" s="8">
        <f t="shared" si="88"/>
        <v>5</v>
      </c>
      <c r="S561" s="10" t="str">
        <f t="shared" si="98"/>
        <v>Not Achieved</v>
      </c>
    </row>
    <row r="562" spans="1:19" x14ac:dyDescent="0.45">
      <c r="A562" s="9" t="s">
        <v>1930</v>
      </c>
      <c r="B562" s="8" t="s">
        <v>1964</v>
      </c>
      <c r="C562" s="10" t="s">
        <v>763</v>
      </c>
      <c r="D562" s="8" t="str" cm="1">
        <f t="array" ref="D562">_xlfn.IFS(
  OR(C562="AR", C562="VK", C562="MS", C562="PT", C562="MM", C562="PP"), "CENTRAL",
  OR(C562="SS", C562="GC", C562="SM", C562="AY", C562="AG"), "NORTH",
  OR(C562="DP", C562="PG", C562="KD", C562="DS", C562="SP"), "WEST-I",
  OR(C562="MP", C562="SK", C562="NA", C562="OD"), "WEST-II",
  OR(C562="ND", C562="AM", C562="JK"), "EAST",
  TRUE, "UNKNOWN"
)</f>
        <v>CENTRAL</v>
      </c>
      <c r="E562" s="10" t="s">
        <v>1965</v>
      </c>
      <c r="F562" s="8" t="s">
        <v>1966</v>
      </c>
      <c r="G562" s="8" t="s">
        <v>1953</v>
      </c>
      <c r="H562" s="8" t="s">
        <v>900</v>
      </c>
      <c r="I562" s="37">
        <v>46000</v>
      </c>
      <c r="J562" s="37">
        <v>46010</v>
      </c>
      <c r="K562" s="10" t="s">
        <v>50</v>
      </c>
      <c r="L562" s="10" t="s">
        <v>47</v>
      </c>
      <c r="M562" s="13">
        <v>5639.7</v>
      </c>
      <c r="O562" s="8">
        <v>0</v>
      </c>
      <c r="P562" s="12">
        <f t="shared" si="85"/>
        <v>10</v>
      </c>
      <c r="Q562" s="10" t="s">
        <v>28</v>
      </c>
      <c r="R562" s="8">
        <f t="shared" si="88"/>
        <v>5</v>
      </c>
      <c r="S562" s="10" t="str">
        <f t="shared" si="98"/>
        <v>Not Achieved</v>
      </c>
    </row>
    <row r="563" spans="1:19" x14ac:dyDescent="0.45">
      <c r="A563" s="9" t="s">
        <v>1930</v>
      </c>
      <c r="B563" s="8" t="s">
        <v>1964</v>
      </c>
      <c r="C563" s="10" t="s">
        <v>763</v>
      </c>
      <c r="D563" s="8" t="str" cm="1">
        <f t="array" ref="D563">_xlfn.IFS(
  OR(C563="AR", C563="VK", C563="MS", C563="PT", C563="MM", C563="PP"), "CENTRAL",
  OR(C563="SS", C563="GC", C563="SM", C563="AY", C563="AG"), "NORTH",
  OR(C563="DP", C563="PG", C563="KD", C563="DS", C563="SP"), "WEST-I",
  OR(C563="MP", C563="SK", C563="NA", C563="OD"), "WEST-II",
  OR(C563="ND", C563="AM", C563="JK"), "EAST",
  TRUE, "UNKNOWN"
)</f>
        <v>CENTRAL</v>
      </c>
      <c r="E563" s="10" t="s">
        <v>1965</v>
      </c>
      <c r="F563" s="8" t="s">
        <v>1967</v>
      </c>
      <c r="G563" s="8" t="s">
        <v>1953</v>
      </c>
      <c r="H563" s="8" t="s">
        <v>900</v>
      </c>
      <c r="I563" s="37">
        <v>45987</v>
      </c>
      <c r="J563" s="37">
        <v>45996</v>
      </c>
      <c r="K563" s="10" t="s">
        <v>50</v>
      </c>
      <c r="L563" s="10" t="s">
        <v>50</v>
      </c>
      <c r="M563" s="13">
        <v>19.510000000000002</v>
      </c>
      <c r="O563" s="8">
        <v>0</v>
      </c>
      <c r="P563" s="12">
        <f t="shared" ref="P563" si="106">SUM(J563-I563)</f>
        <v>9</v>
      </c>
      <c r="Q563" s="10" t="s">
        <v>28</v>
      </c>
      <c r="R563" s="8">
        <f t="shared" ref="R563" si="107">IF(Q563="A", 3, IF(Q563="B", 5, IF(Q563="C", 7, IF(Q563="D", 10, ""))))</f>
        <v>5</v>
      </c>
      <c r="S563" s="10" t="str">
        <f t="shared" ref="S563" si="108">IF(R563&gt;=P563, "Achieved", "Not Achieved")</f>
        <v>Not Achieved</v>
      </c>
    </row>
    <row r="564" spans="1:19" x14ac:dyDescent="0.45">
      <c r="A564" s="9" t="s">
        <v>1930</v>
      </c>
      <c r="B564" s="8" t="s">
        <v>1964</v>
      </c>
      <c r="C564" s="10" t="s">
        <v>763</v>
      </c>
      <c r="D564" s="8" t="str" cm="1">
        <f t="array" ref="D564">_xlfn.IFS(
  OR(C564="AR", C564="VK", C564="MS", C564="PT", C564="MM", C564="PP"), "CENTRAL",
  OR(C564="SS", C564="GC", C564="SM", C564="AY", C564="AG"), "NORTH",
  OR(C564="DP", C564="PG", C564="KD", C564="DS", C564="SP"), "WEST-I",
  OR(C564="MP", C564="SK", C564="NA", C564="OD"), "WEST-II",
  OR(C564="ND", C564="AM", C564="JK"), "EAST",
  TRUE, "UNKNOWN"
)</f>
        <v>CENTRAL</v>
      </c>
      <c r="E564" s="10" t="s">
        <v>1965</v>
      </c>
      <c r="F564" s="8" t="s">
        <v>939</v>
      </c>
      <c r="G564" s="8" t="s">
        <v>1953</v>
      </c>
      <c r="H564" s="8" t="s">
        <v>900</v>
      </c>
      <c r="I564" s="37">
        <v>45987</v>
      </c>
      <c r="J564" s="37">
        <v>45996</v>
      </c>
      <c r="K564" s="10" t="s">
        <v>50</v>
      </c>
      <c r="L564" s="10" t="s">
        <v>50</v>
      </c>
      <c r="M564" s="13">
        <v>51.88</v>
      </c>
      <c r="O564" s="8">
        <v>0</v>
      </c>
      <c r="P564" s="12">
        <f t="shared" ref="P564" si="109">SUM(J564-I564)</f>
        <v>9</v>
      </c>
      <c r="Q564" s="10" t="s">
        <v>28</v>
      </c>
      <c r="R564" s="8">
        <f t="shared" ref="R564" si="110">IF(Q564="A", 3, IF(Q564="B", 5, IF(Q564="C", 7, IF(Q564="D", 10, ""))))</f>
        <v>5</v>
      </c>
      <c r="S564" s="10" t="str">
        <f t="shared" ref="S564" si="111">IF(R564&gt;=P564, "Achieved", "Not Achieved")</f>
        <v>Not Achieved</v>
      </c>
    </row>
    <row r="565" spans="1:19" x14ac:dyDescent="0.45">
      <c r="A565" s="9" t="s">
        <v>1930</v>
      </c>
      <c r="B565" s="8" t="s">
        <v>1964</v>
      </c>
      <c r="C565" s="10" t="s">
        <v>763</v>
      </c>
      <c r="D565" s="8" t="str" cm="1">
        <f t="array" ref="D565">_xlfn.IFS(
  OR(C565="AR", C565="VK", C565="MS", C565="PT", C565="MM", C565="PP"), "CENTRAL",
  OR(C565="SS", C565="GC", C565="SM", C565="AY", C565="AG"), "NORTH",
  OR(C565="DP", C565="PG", C565="KD", C565="DS", C565="SP"), "WEST-I",
  OR(C565="MP", C565="SK", C565="NA", C565="OD"), "WEST-II",
  OR(C565="ND", C565="AM", C565="JK"), "EAST",
  TRUE, "UNKNOWN"
)</f>
        <v>CENTRAL</v>
      </c>
      <c r="E565" s="10" t="s">
        <v>1965</v>
      </c>
      <c r="F565" s="8" t="s">
        <v>1968</v>
      </c>
      <c r="G565" s="8" t="s">
        <v>1953</v>
      </c>
      <c r="H565" s="8" t="s">
        <v>900</v>
      </c>
      <c r="I565" s="37">
        <v>45987</v>
      </c>
      <c r="J565" s="37">
        <v>45996</v>
      </c>
      <c r="K565" s="10" t="s">
        <v>50</v>
      </c>
      <c r="L565" s="10" t="s">
        <v>50</v>
      </c>
      <c r="M565" s="13">
        <v>12</v>
      </c>
      <c r="O565" s="8">
        <v>0</v>
      </c>
      <c r="P565" s="12">
        <f t="shared" ref="P565" si="112">SUM(J565-I565)</f>
        <v>9</v>
      </c>
      <c r="Q565" s="10" t="s">
        <v>28</v>
      </c>
      <c r="R565" s="8">
        <f t="shared" ref="R565" si="113">IF(Q565="A", 3, IF(Q565="B", 5, IF(Q565="C", 7, IF(Q565="D", 10, ""))))</f>
        <v>5</v>
      </c>
      <c r="S565" s="10" t="str">
        <f t="shared" ref="S565" si="114">IF(R565&gt;=P565, "Achieved", "Not Achieved")</f>
        <v>Not Achieved</v>
      </c>
    </row>
    <row r="566" spans="1:19" x14ac:dyDescent="0.45">
      <c r="A566" s="9" t="s">
        <v>1930</v>
      </c>
      <c r="B566" s="8" t="s">
        <v>1969</v>
      </c>
      <c r="C566" s="10" t="s">
        <v>1178</v>
      </c>
      <c r="D566" s="8" t="str" cm="1">
        <f t="array" ref="D566">_xlfn.IFS(
  OR(C566="AR", C566="VK", C566="MS", C566="PT", C566="MM", C566="PP"), "CENTRAL",
  OR(C566="SS", C566="GC", C566="SM", C566="AY", C566="AG"), "NORTH",
  OR(C566="DP", C566="PG", C566="KD", C566="DS", C566="SP"), "WEST-I",
  OR(C566="MP", C566="SK", C566="NA", C566="OD"), "WEST-II",
  OR(C566="ND", C566="AM", C566="JK"), "EAST",
  TRUE, "UNKNOWN"
)</f>
        <v>NORTH</v>
      </c>
      <c r="E566" s="10" t="s">
        <v>1970</v>
      </c>
      <c r="F566" s="8" t="s">
        <v>121</v>
      </c>
      <c r="G566" s="8" t="s">
        <v>1971</v>
      </c>
      <c r="H566" s="8" t="s">
        <v>1972</v>
      </c>
      <c r="I566" s="37">
        <v>45992</v>
      </c>
      <c r="J566" s="37">
        <v>45997</v>
      </c>
      <c r="K566" s="10" t="s">
        <v>1973</v>
      </c>
      <c r="L566" s="10" t="s">
        <v>27</v>
      </c>
      <c r="M566" s="13">
        <v>1578.37</v>
      </c>
      <c r="O566" s="8">
        <v>0</v>
      </c>
      <c r="P566" s="12">
        <f t="shared" ref="P566" si="115">SUM(J566-I566)</f>
        <v>5</v>
      </c>
      <c r="Q566" s="10" t="s">
        <v>28</v>
      </c>
      <c r="R566" s="8">
        <f t="shared" ref="R566" si="116">IF(Q566="A", 3, IF(Q566="B", 5, IF(Q566="C", 7, IF(Q566="D", 10, ""))))</f>
        <v>5</v>
      </c>
      <c r="S566" s="10" t="str">
        <f t="shared" ref="S566" si="117">IF(R566&gt;=P566, "Achieved", "Not Achieved")</f>
        <v>Achieved</v>
      </c>
    </row>
    <row r="567" spans="1:19" x14ac:dyDescent="0.45">
      <c r="A567" s="9" t="s">
        <v>1930</v>
      </c>
      <c r="B567" s="8" t="s">
        <v>1974</v>
      </c>
      <c r="C567" s="10" t="s">
        <v>1178</v>
      </c>
      <c r="D567" s="8" t="str" cm="1">
        <f t="array" ref="D567">_xlfn.IFS(
  OR(C567="AR", C567="VK", C567="MS", C567="PT", C567="MM", C567="PP"), "CENTRAL",
  OR(C567="SS", C567="GC", C567="SM", C567="AY", C567="AG"), "NORTH",
  OR(C567="DP", C567="PG", C567="KD", C567="DS", C567="SP"), "WEST-I",
  OR(C567="MP", C567="SK", C567="NA", C567="OD"), "WEST-II",
  OR(C567="ND", C567="AM", C567="JK"), "EAST",
  TRUE, "UNKNOWN"
)</f>
        <v>NORTH</v>
      </c>
      <c r="E567" s="10" t="s">
        <v>372</v>
      </c>
      <c r="F567" s="8" t="s">
        <v>117</v>
      </c>
      <c r="G567" s="8" t="s">
        <v>32</v>
      </c>
      <c r="H567" s="8" t="s">
        <v>373</v>
      </c>
      <c r="I567" s="37">
        <v>45985</v>
      </c>
      <c r="J567" s="37">
        <v>45995</v>
      </c>
      <c r="K567" s="10" t="s">
        <v>81</v>
      </c>
      <c r="L567" s="10" t="s">
        <v>27</v>
      </c>
      <c r="M567" s="13">
        <v>1092.72</v>
      </c>
      <c r="N567" s="37">
        <v>45995</v>
      </c>
      <c r="O567" s="8">
        <v>0</v>
      </c>
      <c r="P567" s="12">
        <f t="shared" si="85"/>
        <v>10</v>
      </c>
      <c r="Q567" s="10" t="s">
        <v>28</v>
      </c>
      <c r="R567" s="8">
        <f t="shared" ref="R567" si="118">IF(Q567="A", 3, IF(Q567="B", 5, IF(Q567="C", 7, IF(Q567="D", 10, ""))))</f>
        <v>5</v>
      </c>
      <c r="S567" s="10" t="str">
        <f t="shared" ref="S567" si="119">IF(R567&gt;=P567, "Achieved", "Not Achieved")</f>
        <v>Not Achieved</v>
      </c>
    </row>
    <row r="568" spans="1:19" x14ac:dyDescent="0.45">
      <c r="A568" s="9" t="s">
        <v>1930</v>
      </c>
      <c r="B568" s="8" t="s">
        <v>1974</v>
      </c>
      <c r="C568" s="10" t="s">
        <v>1178</v>
      </c>
      <c r="D568" s="8" t="str" cm="1">
        <f t="array" ref="D568">_xlfn.IFS(
  OR(C568="AR", C568="VK", C568="MS", C568="PT", C568="MM", C568="PP"), "CENTRAL",
  OR(C568="SS", C568="GC", C568="SM", C568="AY", C568="AG"), "NORTH",
  OR(C568="DP", C568="PG", C568="KD", C568="DS", C568="SP"), "WEST-I",
  OR(C568="MP", C568="SK", C568="NA", C568="OD"), "WEST-II",
  OR(C568="ND", C568="AM", C568="JK"), "EAST",
  TRUE, "UNKNOWN"
)</f>
        <v>NORTH</v>
      </c>
      <c r="E568" s="10" t="s">
        <v>372</v>
      </c>
      <c r="F568" s="8" t="s">
        <v>374</v>
      </c>
      <c r="G568" s="8" t="s">
        <v>32</v>
      </c>
      <c r="H568" s="8" t="s">
        <v>373</v>
      </c>
      <c r="I568" s="37">
        <v>45985</v>
      </c>
      <c r="J568" s="37">
        <v>45995</v>
      </c>
      <c r="K568" s="10" t="s">
        <v>81</v>
      </c>
      <c r="L568" s="10" t="s">
        <v>27</v>
      </c>
      <c r="M568" s="13">
        <v>312.79000000000002</v>
      </c>
      <c r="N568" s="37">
        <v>45995</v>
      </c>
      <c r="O568" s="8">
        <v>0</v>
      </c>
      <c r="P568" s="12">
        <f t="shared" ref="P568:P569" si="120">SUM(J568-I568)</f>
        <v>10</v>
      </c>
      <c r="Q568" s="10" t="s">
        <v>28</v>
      </c>
      <c r="R568" s="8">
        <f t="shared" ref="R568:R569" si="121">IF(Q568="A", 3, IF(Q568="B", 5, IF(Q568="C", 7, IF(Q568="D", 10, ""))))</f>
        <v>5</v>
      </c>
      <c r="S568" s="10" t="str">
        <f t="shared" ref="S568:S569" si="122">IF(R568&gt;=P568, "Achieved", "Not Achieved")</f>
        <v>Not Achieved</v>
      </c>
    </row>
    <row r="569" spans="1:19" x14ac:dyDescent="0.45">
      <c r="A569" s="9" t="s">
        <v>1930</v>
      </c>
      <c r="B569" s="8" t="s">
        <v>1974</v>
      </c>
      <c r="C569" s="10" t="s">
        <v>1178</v>
      </c>
      <c r="D569" s="8" t="str" cm="1">
        <f t="array" ref="D569">_xlfn.IFS(
  OR(C569="AR", C569="VK", C569="MS", C569="PT", C569="MM", C569="PP"), "CENTRAL",
  OR(C569="SS", C569="GC", C569="SM", C569="AY", C569="AG"), "NORTH",
  OR(C569="DP", C569="PG", C569="KD", C569="DS", C569="SP"), "WEST-I",
  OR(C569="MP", C569="SK", C569="NA", C569="OD"), "WEST-II",
  OR(C569="ND", C569="AM", C569="JK"), "EAST",
  TRUE, "UNKNOWN"
)</f>
        <v>NORTH</v>
      </c>
      <c r="E569" s="10" t="s">
        <v>372</v>
      </c>
      <c r="F569" s="8" t="s">
        <v>375</v>
      </c>
      <c r="G569" s="8" t="s">
        <v>32</v>
      </c>
      <c r="H569" s="8" t="s">
        <v>373</v>
      </c>
      <c r="I569" s="37">
        <v>45985</v>
      </c>
      <c r="J569" s="37">
        <v>45995</v>
      </c>
      <c r="K569" s="10" t="s">
        <v>81</v>
      </c>
      <c r="L569" s="10" t="s">
        <v>27</v>
      </c>
      <c r="M569" s="13">
        <v>622.03</v>
      </c>
      <c r="N569" s="37">
        <v>45995</v>
      </c>
      <c r="O569" s="8">
        <v>0</v>
      </c>
      <c r="P569" s="12">
        <f t="shared" si="120"/>
        <v>10</v>
      </c>
      <c r="Q569" s="10" t="s">
        <v>28</v>
      </c>
      <c r="R569" s="8">
        <f t="shared" si="121"/>
        <v>5</v>
      </c>
      <c r="S569" s="10" t="str">
        <f t="shared" si="122"/>
        <v>Not Achieved</v>
      </c>
    </row>
    <row r="570" spans="1:19" x14ac:dyDescent="0.45">
      <c r="A570" s="9" t="s">
        <v>1930</v>
      </c>
      <c r="B570" s="8" t="s">
        <v>1975</v>
      </c>
      <c r="C570" s="10" t="s">
        <v>1178</v>
      </c>
      <c r="D570" s="8" t="str" cm="1">
        <f t="array" ref="D570">_xlfn.IFS(
  OR(C570="AR", C570="VK", C570="MS", C570="PT", C570="MM", C570="PP"), "CENTRAL",
  OR(C570="SS", C570="GC", C570="SM", C570="AY", C570="AG"), "NORTH",
  OR(C570="DP", C570="PG", C570="KD", C570="DS", C570="SP"), "WEST-I",
  OR(C570="MP", C570="SK", C570="NA", C570="OD"), "WEST-II",
  OR(C570="ND", C570="AM", C570="JK"), "EAST",
  TRUE, "UNKNOWN"
)</f>
        <v>NORTH</v>
      </c>
      <c r="E570" s="10" t="s">
        <v>1976</v>
      </c>
      <c r="F570" s="8" t="s">
        <v>237</v>
      </c>
      <c r="G570" s="8" t="s">
        <v>24</v>
      </c>
      <c r="H570" s="8" t="s">
        <v>1977</v>
      </c>
      <c r="I570" s="37">
        <v>45992</v>
      </c>
      <c r="J570" s="37">
        <v>45999</v>
      </c>
      <c r="K570" s="10" t="s">
        <v>441</v>
      </c>
      <c r="L570" s="10" t="s">
        <v>27</v>
      </c>
      <c r="M570" s="13">
        <v>439.85</v>
      </c>
      <c r="O570" s="8">
        <v>0</v>
      </c>
      <c r="P570" s="12">
        <f t="shared" si="85"/>
        <v>7</v>
      </c>
      <c r="Q570" s="10" t="s">
        <v>28</v>
      </c>
      <c r="R570" s="8">
        <f t="shared" ref="R570" si="123">IF(Q570="A", 3, IF(Q570="B", 5, IF(Q570="C", 7, IF(Q570="D", 10, ""))))</f>
        <v>5</v>
      </c>
      <c r="S570" s="10" t="str">
        <f t="shared" ref="S570" si="124">IF(R570&gt;=P570, "Achieved", "Not Achieved")</f>
        <v>Not Achieved</v>
      </c>
    </row>
    <row r="571" spans="1:19" x14ac:dyDescent="0.45">
      <c r="A571" s="9" t="s">
        <v>1930</v>
      </c>
      <c r="B571" s="8" t="s">
        <v>1982</v>
      </c>
      <c r="C571" s="10" t="s">
        <v>30</v>
      </c>
      <c r="D571" s="8" t="str" cm="1">
        <f t="array" ref="D571">_xlfn.IFS(
  OR(C571="AR", C571="VK", C571="MS", C571="PT", C571="MM", C571="PP"), "CENTRAL",
  OR(C571="SS", C571="GC", C571="SM", C571="AY", C571="AG"), "NORTH",
  OR(C571="DP", C571="PG", C571="KD", C571="DS", C571="SP"), "WEST-I",
  OR(C571="MP", C571="SK", C571="NA", C571="OD"), "WEST-II",
  OR(C571="ND", C571="AM", C571="JK"), "EAST",
  TRUE, "UNKNOWN"
)</f>
        <v>CENTRAL</v>
      </c>
      <c r="E571" s="10" t="s">
        <v>1984</v>
      </c>
      <c r="F571" s="8" t="s">
        <v>1983</v>
      </c>
      <c r="G571" s="8" t="s">
        <v>32</v>
      </c>
      <c r="H571" s="8" t="s">
        <v>1985</v>
      </c>
      <c r="I571" s="37">
        <v>46000</v>
      </c>
      <c r="J571" s="37">
        <v>46000</v>
      </c>
      <c r="K571" s="10" t="s">
        <v>49</v>
      </c>
      <c r="L571" s="10" t="s">
        <v>50</v>
      </c>
      <c r="M571" s="13">
        <v>25.76</v>
      </c>
      <c r="N571" s="37">
        <v>46001</v>
      </c>
      <c r="O571" s="8">
        <v>0</v>
      </c>
      <c r="P571" s="12">
        <f t="shared" si="85"/>
        <v>0</v>
      </c>
      <c r="Q571" s="10" t="s">
        <v>28</v>
      </c>
      <c r="R571" s="8">
        <f t="shared" ref="R571" si="125">IF(Q571="A", 3, IF(Q571="B", 5, IF(Q571="C", 7, IF(Q571="D", 10, ""))))</f>
        <v>5</v>
      </c>
      <c r="S571" s="10" t="str">
        <f t="shared" ref="S571" si="126">IF(R571&gt;=P571, "Achieved", "Not Achieved")</f>
        <v>Achieved</v>
      </c>
    </row>
    <row r="572" spans="1:19" x14ac:dyDescent="0.45">
      <c r="A572" s="9" t="s">
        <v>1930</v>
      </c>
      <c r="B572" s="8" t="s">
        <v>1982</v>
      </c>
      <c r="C572" s="10" t="s">
        <v>30</v>
      </c>
      <c r="D572" s="8" t="str" cm="1">
        <f t="array" ref="D572">_xlfn.IFS(
  OR(C572="AR", C572="VK", C572="MS", C572="PT", C572="MM", C572="PP"), "CENTRAL",
  OR(C572="SS", C572="GC", C572="SM", C572="AY", C572="AG"), "NORTH",
  OR(C572="DP", C572="PG", C572="KD", C572="DS", C572="SP"), "WEST-I",
  OR(C572="MP", C572="SK", C572="NA", C572="OD"), "WEST-II",
  OR(C572="ND", C572="AM", C572="JK"), "EAST",
  TRUE, "UNKNOWN"
)</f>
        <v>CENTRAL</v>
      </c>
      <c r="E572" s="10" t="s">
        <v>1984</v>
      </c>
      <c r="F572" s="8" t="s">
        <v>1986</v>
      </c>
      <c r="G572" s="8" t="s">
        <v>32</v>
      </c>
      <c r="H572" s="8" t="s">
        <v>1985</v>
      </c>
      <c r="I572" s="37">
        <v>46000</v>
      </c>
      <c r="J572" s="37">
        <v>46000</v>
      </c>
      <c r="K572" s="10" t="s">
        <v>49</v>
      </c>
      <c r="L572" s="10" t="s">
        <v>50</v>
      </c>
      <c r="M572" s="13">
        <v>18.7</v>
      </c>
      <c r="N572" s="37">
        <v>46001</v>
      </c>
      <c r="O572" s="8">
        <v>0</v>
      </c>
      <c r="P572" s="12">
        <f t="shared" ref="P572:P574" si="127">SUM(J572-I572)</f>
        <v>0</v>
      </c>
      <c r="Q572" s="10" t="s">
        <v>28</v>
      </c>
      <c r="R572" s="8">
        <f t="shared" ref="R572:R574" si="128">IF(Q572="A", 3, IF(Q572="B", 5, IF(Q572="C", 7, IF(Q572="D", 10, ""))))</f>
        <v>5</v>
      </c>
      <c r="S572" s="10" t="str">
        <f t="shared" ref="S572:S574" si="129">IF(R572&gt;=P572, "Achieved", "Not Achieved")</f>
        <v>Achieved</v>
      </c>
    </row>
    <row r="573" spans="1:19" x14ac:dyDescent="0.45">
      <c r="A573" s="9" t="s">
        <v>1930</v>
      </c>
      <c r="B573" s="8" t="s">
        <v>1982</v>
      </c>
      <c r="C573" s="10" t="s">
        <v>30</v>
      </c>
      <c r="D573" s="8" t="str" cm="1">
        <f t="array" ref="D573">_xlfn.IFS(
  OR(C573="AR", C573="VK", C573="MS", C573="PT", C573="MM", C573="PP"), "CENTRAL",
  OR(C573="SS", C573="GC", C573="SM", C573="AY", C573="AG"), "NORTH",
  OR(C573="DP", C573="PG", C573="KD", C573="DS", C573="SP"), "WEST-I",
  OR(C573="MP", C573="SK", C573="NA", C573="OD"), "WEST-II",
  OR(C573="ND", C573="AM", C573="JK"), "EAST",
  TRUE, "UNKNOWN"
)</f>
        <v>CENTRAL</v>
      </c>
      <c r="E573" s="10" t="s">
        <v>1984</v>
      </c>
      <c r="F573" s="8" t="s">
        <v>1987</v>
      </c>
      <c r="G573" s="8" t="s">
        <v>32</v>
      </c>
      <c r="H573" s="8" t="s">
        <v>1985</v>
      </c>
      <c r="I573" s="37">
        <v>46000</v>
      </c>
      <c r="J573" s="37">
        <v>46000</v>
      </c>
      <c r="K573" s="10" t="s">
        <v>49</v>
      </c>
      <c r="L573" s="10" t="s">
        <v>50</v>
      </c>
      <c r="M573" s="13">
        <v>72.150000000000006</v>
      </c>
      <c r="N573" s="37">
        <v>46001</v>
      </c>
      <c r="O573" s="8">
        <v>0</v>
      </c>
      <c r="P573" s="12">
        <f t="shared" si="127"/>
        <v>0</v>
      </c>
      <c r="Q573" s="10" t="s">
        <v>28</v>
      </c>
      <c r="R573" s="8">
        <f t="shared" si="128"/>
        <v>5</v>
      </c>
      <c r="S573" s="10" t="str">
        <f t="shared" si="129"/>
        <v>Achieved</v>
      </c>
    </row>
    <row r="574" spans="1:19" x14ac:dyDescent="0.45">
      <c r="A574" s="9" t="s">
        <v>1930</v>
      </c>
      <c r="B574" s="8" t="s">
        <v>1982</v>
      </c>
      <c r="C574" s="10" t="s">
        <v>30</v>
      </c>
      <c r="D574" s="8" t="str" cm="1">
        <f t="array" ref="D574">_xlfn.IFS(
  OR(C574="AR", C574="VK", C574="MS", C574="PT", C574="MM", C574="PP"), "CENTRAL",
  OR(C574="SS", C574="GC", C574="SM", C574="AY", C574="AG"), "NORTH",
  OR(C574="DP", C574="PG", C574="KD", C574="DS", C574="SP"), "WEST-I",
  OR(C574="MP", C574="SK", C574="NA", C574="OD"), "WEST-II",
  OR(C574="ND", C574="AM", C574="JK"), "EAST",
  TRUE, "UNKNOWN"
)</f>
        <v>CENTRAL</v>
      </c>
      <c r="E574" s="10" t="s">
        <v>1984</v>
      </c>
      <c r="F574" s="8" t="s">
        <v>1988</v>
      </c>
      <c r="G574" s="8" t="s">
        <v>32</v>
      </c>
      <c r="H574" s="8" t="s">
        <v>1985</v>
      </c>
      <c r="I574" s="37">
        <v>46000</v>
      </c>
      <c r="J574" s="37">
        <v>46000</v>
      </c>
      <c r="K574" s="10" t="s">
        <v>49</v>
      </c>
      <c r="L574" s="10" t="s">
        <v>50</v>
      </c>
      <c r="M574" s="13">
        <v>14.22</v>
      </c>
      <c r="N574" s="37">
        <v>46001</v>
      </c>
      <c r="O574" s="8">
        <v>0</v>
      </c>
      <c r="P574" s="12">
        <f t="shared" si="127"/>
        <v>0</v>
      </c>
      <c r="Q574" s="10" t="s">
        <v>28</v>
      </c>
      <c r="R574" s="8">
        <f t="shared" si="128"/>
        <v>5</v>
      </c>
      <c r="S574" s="10" t="str">
        <f t="shared" si="129"/>
        <v>Achieved</v>
      </c>
    </row>
    <row r="575" spans="1:19" x14ac:dyDescent="0.45">
      <c r="A575" s="9" t="s">
        <v>1930</v>
      </c>
      <c r="B575" s="8" t="s">
        <v>1989</v>
      </c>
      <c r="C575" s="10" t="s">
        <v>382</v>
      </c>
      <c r="D575" s="8" t="str" cm="1">
        <f t="array" ref="D575">_xlfn.IFS(
  OR(C575="AR", C575="VK", C575="MS", C575="PT", C575="MM", C575="PP"), "CENTRAL",
  OR(C575="SS", C575="GC", C575="SM", C575="AY", C575="AG"), "NORTH",
  OR(C575="DP", C575="PG", C575="KD", C575="DS", C575="SP"), "WEST-I",
  OR(C575="MP", C575="SK", C575="NA", C575="OD"), "WEST-II",
  OR(C575="ND", C575="AM", C575="JK"), "EAST",
  TRUE, "UNKNOWN"
)</f>
        <v>NORTH</v>
      </c>
      <c r="E575" s="10" t="s">
        <v>1990</v>
      </c>
      <c r="F575" s="8" t="s">
        <v>121</v>
      </c>
      <c r="G575" s="8" t="s">
        <v>580</v>
      </c>
      <c r="H575" s="8" t="s">
        <v>1991</v>
      </c>
      <c r="I575" s="37">
        <v>46001</v>
      </c>
      <c r="J575" s="37">
        <v>46001</v>
      </c>
      <c r="K575" s="10" t="s">
        <v>56</v>
      </c>
      <c r="L575" s="10" t="s">
        <v>50</v>
      </c>
      <c r="M575" s="13">
        <v>1067.3699999999999</v>
      </c>
      <c r="O575" s="8">
        <v>0</v>
      </c>
      <c r="P575" s="12">
        <f t="shared" ref="P575" si="130">SUM(J575-I575)</f>
        <v>0</v>
      </c>
      <c r="Q575" s="10" t="s">
        <v>28</v>
      </c>
      <c r="R575" s="8">
        <f t="shared" ref="R575" si="131">IF(Q575="A", 3, IF(Q575="B", 5, IF(Q575="C", 7, IF(Q575="D", 10, ""))))</f>
        <v>5</v>
      </c>
      <c r="S575" s="10" t="str">
        <f t="shared" ref="S575" si="132">IF(R575&gt;=P575, "Achieved", "Not Achieved")</f>
        <v>Achieved</v>
      </c>
    </row>
    <row r="576" spans="1:19" x14ac:dyDescent="0.45">
      <c r="A576" s="9" t="s">
        <v>1930</v>
      </c>
      <c r="B576" s="8" t="s">
        <v>1993</v>
      </c>
      <c r="C576" s="10" t="s">
        <v>108</v>
      </c>
      <c r="D576" s="8" t="str" cm="1">
        <f t="array" ref="D576">_xlfn.IFS(
  OR(C576="AR", C576="VK", C576="MS", C576="PT", C576="MM", C576="PP"), "CENTRAL",
  OR(C576="SS", C576="GC", C576="SM", C576="AY", C576="AG"), "NORTH",
  OR(C576="DP", C576="PG", C576="KD", C576="DS", C576="SP"), "WEST-I",
  OR(C576="MP", C576="SK", C576="NA", C576="OD"), "WEST-II",
  OR(C576="ND", C576="AM", C576="JK"), "EAST",
  TRUE, "UNKNOWN"
)</f>
        <v>EAST</v>
      </c>
      <c r="E576" s="10" t="s">
        <v>1994</v>
      </c>
      <c r="F576" s="8" t="s">
        <v>1995</v>
      </c>
      <c r="G576" s="8" t="s">
        <v>1996</v>
      </c>
      <c r="H576" s="8" t="s">
        <v>1997</v>
      </c>
      <c r="I576" s="37">
        <v>46000</v>
      </c>
      <c r="J576" s="37">
        <v>46001</v>
      </c>
      <c r="K576" s="10" t="s">
        <v>34</v>
      </c>
      <c r="L576" s="10" t="s">
        <v>35</v>
      </c>
      <c r="M576" s="13">
        <v>350.08</v>
      </c>
      <c r="N576" s="37">
        <v>46001</v>
      </c>
      <c r="O576" s="8">
        <v>0</v>
      </c>
      <c r="P576" s="12">
        <f t="shared" ref="P576" si="133">SUM(J576-I576)</f>
        <v>1</v>
      </c>
      <c r="Q576" s="10" t="s">
        <v>82</v>
      </c>
      <c r="R576" s="8">
        <f t="shared" ref="R576" si="134">IF(Q576="A", 3, IF(Q576="B", 5, IF(Q576="C", 7, IF(Q576="D", 10, ""))))</f>
        <v>7</v>
      </c>
      <c r="S576" s="10" t="str">
        <f t="shared" ref="S576" si="135">IF(R576&gt;=P576, "Achieved", "Not Achieved")</f>
        <v>Achieved</v>
      </c>
    </row>
    <row r="577" spans="1:19" x14ac:dyDescent="0.45">
      <c r="A577" s="9" t="s">
        <v>1930</v>
      </c>
      <c r="B577" s="8" t="s">
        <v>1998</v>
      </c>
      <c r="C577" s="10" t="s">
        <v>382</v>
      </c>
      <c r="D577" s="8" t="str" cm="1">
        <f t="array" ref="D577">_xlfn.IFS(
  OR(C577="AR", C577="VK", C577="MS", C577="PT", C577="MM", C577="PP"), "CENTRAL",
  OR(C577="SS", C577="GC", C577="SM", C577="AY", C577="AG"), "NORTH",
  OR(C577="DP", C577="PG", C577="KD", C577="DS", C577="SP"), "WEST-I",
  OR(C577="MP", C577="SK", C577="NA", C577="OD"), "WEST-II",
  OR(C577="ND", C577="AM", C577="JK"), "EAST",
  TRUE, "UNKNOWN"
)</f>
        <v>NORTH</v>
      </c>
      <c r="E577" s="10" t="s">
        <v>1999</v>
      </c>
      <c r="F577" s="8" t="s">
        <v>121</v>
      </c>
      <c r="G577" s="8" t="s">
        <v>580</v>
      </c>
      <c r="H577" s="8" t="s">
        <v>2000</v>
      </c>
      <c r="I577" s="37">
        <v>45994</v>
      </c>
      <c r="J577" s="37">
        <v>46001</v>
      </c>
      <c r="K577" s="10" t="s">
        <v>56</v>
      </c>
      <c r="L577" s="10" t="s">
        <v>50</v>
      </c>
      <c r="M577" s="13">
        <v>495.92</v>
      </c>
      <c r="O577" s="8">
        <v>0</v>
      </c>
      <c r="P577" s="12">
        <f t="shared" ref="P577" si="136">SUM(J577-I577)</f>
        <v>7</v>
      </c>
      <c r="Q577" s="10" t="s">
        <v>28</v>
      </c>
      <c r="R577" s="8">
        <f t="shared" ref="R577" si="137">IF(Q577="A", 3, IF(Q577="B", 5, IF(Q577="C", 7, IF(Q577="D", 10, ""))))</f>
        <v>5</v>
      </c>
      <c r="S577" s="10" t="str">
        <f t="shared" ref="S577" si="138">IF(R577&gt;=P577, "Achieved", "Not Achieved")</f>
        <v>Not Achieved</v>
      </c>
    </row>
    <row r="578" spans="1:19" x14ac:dyDescent="0.45">
      <c r="A578" s="9" t="s">
        <v>1930</v>
      </c>
      <c r="B578" s="8" t="s">
        <v>2001</v>
      </c>
      <c r="C578" s="10" t="s">
        <v>382</v>
      </c>
      <c r="D578" s="8" t="str" cm="1">
        <f t="array" ref="D578">_xlfn.IFS(
  OR(C578="AR", C578="VK", C578="MS", C578="PT", C578="MM", C578="PP"), "CENTRAL",
  OR(C578="SS", C578="GC", C578="SM", C578="AY", C578="AG"), "NORTH",
  OR(C578="DP", C578="PG", C578="KD", C578="DS", C578="SP"), "WEST-I",
  OR(C578="MP", C578="SK", C578="NA", C578="OD"), "WEST-II",
  OR(C578="ND", C578="AM", C578="JK"), "EAST",
  TRUE, "UNKNOWN"
)</f>
        <v>NORTH</v>
      </c>
      <c r="E578" s="10" t="s">
        <v>1990</v>
      </c>
      <c r="F578" s="8" t="s">
        <v>121</v>
      </c>
      <c r="G578" s="8" t="s">
        <v>580</v>
      </c>
      <c r="H578" s="8" t="s">
        <v>2002</v>
      </c>
      <c r="I578" s="37">
        <v>45992</v>
      </c>
      <c r="J578" s="37">
        <v>46001</v>
      </c>
      <c r="K578" s="10" t="s">
        <v>49</v>
      </c>
      <c r="L578" s="10" t="s">
        <v>50</v>
      </c>
      <c r="M578" s="13">
        <v>1563.64</v>
      </c>
      <c r="O578" s="8">
        <v>0</v>
      </c>
      <c r="P578" s="12">
        <f t="shared" ref="P578" si="139">SUM(J578-I578)</f>
        <v>9</v>
      </c>
      <c r="Q578" s="10" t="s">
        <v>28</v>
      </c>
      <c r="R578" s="8">
        <f t="shared" ref="R578" si="140">IF(Q578="A", 3, IF(Q578="B", 5, IF(Q578="C", 7, IF(Q578="D", 10, ""))))</f>
        <v>5</v>
      </c>
      <c r="S578" s="10" t="str">
        <f t="shared" ref="S578" si="141">IF(R578&gt;=P578, "Achieved", "Not Achieved")</f>
        <v>Not Achieved</v>
      </c>
    </row>
    <row r="579" spans="1:19" x14ac:dyDescent="0.45">
      <c r="A579" s="9" t="s">
        <v>1930</v>
      </c>
      <c r="B579" s="8" t="s">
        <v>2003</v>
      </c>
      <c r="C579" s="10" t="s">
        <v>382</v>
      </c>
      <c r="D579" s="8" t="str" cm="1">
        <f t="array" ref="D579">_xlfn.IFS(
  OR(C579="AR", C579="VK", C579="MS", C579="PT", C579="MM", C579="PP"), "CENTRAL",
  OR(C579="SS", C579="GC", C579="SM", C579="AY", C579="AG"), "NORTH",
  OR(C579="DP", C579="PG", C579="KD", C579="DS", C579="SP"), "WEST-I",
  OR(C579="MP", C579="SK", C579="NA", C579="OD"), "WEST-II",
  OR(C579="ND", C579="AM", C579="JK"), "EAST",
  TRUE, "UNKNOWN"
)</f>
        <v>NORTH</v>
      </c>
      <c r="E579" s="10" t="s">
        <v>1990</v>
      </c>
      <c r="F579" s="8" t="s">
        <v>121</v>
      </c>
      <c r="G579" s="8" t="s">
        <v>580</v>
      </c>
      <c r="H579" s="8" t="s">
        <v>2004</v>
      </c>
      <c r="I579" s="37">
        <v>45992</v>
      </c>
      <c r="J579" s="37">
        <v>46001</v>
      </c>
      <c r="K579" s="10" t="s">
        <v>49</v>
      </c>
      <c r="L579" s="10" t="s">
        <v>50</v>
      </c>
      <c r="M579" s="13">
        <v>851.08</v>
      </c>
      <c r="O579" s="8">
        <v>0</v>
      </c>
      <c r="P579" s="12">
        <f t="shared" ref="P579" si="142">SUM(J579-I579)</f>
        <v>9</v>
      </c>
      <c r="Q579" s="10" t="s">
        <v>28</v>
      </c>
      <c r="R579" s="8">
        <f t="shared" ref="R579" si="143">IF(Q579="A", 3, IF(Q579="B", 5, IF(Q579="C", 7, IF(Q579="D", 10, ""))))</f>
        <v>5</v>
      </c>
      <c r="S579" s="10" t="str">
        <f t="shared" ref="S579" si="144">IF(R579&gt;=P579, "Achieved", "Not Achieved")</f>
        <v>Not Achieved</v>
      </c>
    </row>
    <row r="580" spans="1:19" x14ac:dyDescent="0.45">
      <c r="A580" s="9" t="s">
        <v>1930</v>
      </c>
      <c r="B580" s="8" t="s">
        <v>2006</v>
      </c>
      <c r="C580" s="10" t="s">
        <v>136</v>
      </c>
      <c r="D580" s="8" t="str" cm="1">
        <f t="array" ref="D580">_xlfn.IFS(
  OR(C580="AR", C580="VK", C580="MS", C580="PT", C580="MM", C580="PP"), "CENTRAL",
  OR(C580="SS", C580="GC", C580="SM", C580="AY", C580="AG"), "NORTH",
  OR(C580="DP", C580="PG", C580="KD", C580="DS", C580="SP"), "WEST-I",
  OR(C580="MP", C580="SK", C580="NA", C580="OD"), "WEST-II",
  OR(C580="ND", C580="AM", C580="JK"), "EAST",
  TRUE, "UNKNOWN"
)</f>
        <v>WEST-II</v>
      </c>
      <c r="E580" s="10" t="s">
        <v>2008</v>
      </c>
      <c r="F580" s="8" t="s">
        <v>2007</v>
      </c>
      <c r="G580" s="8" t="s">
        <v>32</v>
      </c>
      <c r="H580" s="8" t="s">
        <v>1262</v>
      </c>
      <c r="I580" s="37">
        <v>45989</v>
      </c>
      <c r="J580" s="37">
        <v>46000</v>
      </c>
      <c r="K580" s="10" t="s">
        <v>81</v>
      </c>
      <c r="L580" s="10" t="s">
        <v>27</v>
      </c>
      <c r="M580" s="13">
        <v>801.38</v>
      </c>
      <c r="O580" s="8">
        <v>0</v>
      </c>
      <c r="P580" s="12">
        <f t="shared" ref="P580" si="145">SUM(J580-I580)</f>
        <v>11</v>
      </c>
      <c r="Q580" s="10" t="s">
        <v>82</v>
      </c>
      <c r="R580" s="8">
        <f t="shared" ref="R580" si="146">IF(Q580="A", 3, IF(Q580="B", 5, IF(Q580="C", 7, IF(Q580="D", 10, ""))))</f>
        <v>7</v>
      </c>
      <c r="S580" s="10" t="str">
        <f t="shared" ref="S580" si="147">IF(R580&gt;=P580, "Achieved", "Not Achieved")</f>
        <v>Not Achieved</v>
      </c>
    </row>
    <row r="581" spans="1:19" x14ac:dyDescent="0.45">
      <c r="A581" s="9" t="s">
        <v>1930</v>
      </c>
      <c r="B581" s="8" t="s">
        <v>2006</v>
      </c>
      <c r="C581" s="10" t="s">
        <v>136</v>
      </c>
      <c r="D581" s="8" t="str" cm="1">
        <f t="array" ref="D581">_xlfn.IFS(
  OR(C581="AR", C581="VK", C581="MS", C581="PT", C581="MM", C581="PP"), "CENTRAL",
  OR(C581="SS", C581="GC", C581="SM", C581="AY", C581="AG"), "NORTH",
  OR(C581="DP", C581="PG", C581="KD", C581="DS", C581="SP"), "WEST-I",
  OR(C581="MP", C581="SK", C581="NA", C581="OD"), "WEST-II",
  OR(C581="ND", C581="AM", C581="JK"), "EAST",
  TRUE, "UNKNOWN"
)</f>
        <v>WEST-II</v>
      </c>
      <c r="E581" s="10" t="s">
        <v>2008</v>
      </c>
      <c r="F581" s="8" t="s">
        <v>2009</v>
      </c>
      <c r="G581" s="8" t="s">
        <v>32</v>
      </c>
      <c r="H581" s="8" t="s">
        <v>1262</v>
      </c>
      <c r="I581" s="37">
        <v>45989</v>
      </c>
      <c r="J581" s="37">
        <v>46000</v>
      </c>
      <c r="K581" s="10" t="s">
        <v>81</v>
      </c>
      <c r="L581" s="10" t="s">
        <v>27</v>
      </c>
      <c r="M581" s="13">
        <v>737.68</v>
      </c>
      <c r="O581" s="8">
        <v>0</v>
      </c>
      <c r="P581" s="12">
        <f t="shared" ref="P581:P582" si="148">SUM(J581-I581)</f>
        <v>11</v>
      </c>
      <c r="Q581" s="10" t="s">
        <v>82</v>
      </c>
      <c r="R581" s="8">
        <f t="shared" ref="R581:R582" si="149">IF(Q581="A", 3, IF(Q581="B", 5, IF(Q581="C", 7, IF(Q581="D", 10, ""))))</f>
        <v>7</v>
      </c>
      <c r="S581" s="10" t="str">
        <f t="shared" ref="S581:S582" si="150">IF(R581&gt;=P581, "Achieved", "Not Achieved")</f>
        <v>Not Achieved</v>
      </c>
    </row>
    <row r="582" spans="1:19" x14ac:dyDescent="0.45">
      <c r="A582" s="9" t="s">
        <v>1930</v>
      </c>
      <c r="B582" s="8" t="s">
        <v>2010</v>
      </c>
      <c r="C582" s="10" t="s">
        <v>136</v>
      </c>
      <c r="D582" s="8" t="str" cm="1">
        <f t="array" ref="D582">_xlfn.IFS(
  OR(C582="AR", C582="VK", C582="MS", C582="PT", C582="MM", C582="PP"), "CENTRAL",
  OR(C582="SS", C582="GC", C582="SM", C582="AY", C582="AG"), "NORTH",
  OR(C582="DP", C582="PG", C582="KD", C582="DS", C582="SP"), "WEST-I",
  OR(C582="MP", C582="SK", C582="NA", C582="OD"), "WEST-II",
  OR(C582="ND", C582="AM", C582="JK"), "EAST",
  TRUE, "UNKNOWN"
)</f>
        <v>WEST-II</v>
      </c>
      <c r="E582" s="10" t="s">
        <v>2008</v>
      </c>
      <c r="F582" s="8" t="s">
        <v>2007</v>
      </c>
      <c r="G582" s="8" t="s">
        <v>32</v>
      </c>
      <c r="H582" s="8" t="s">
        <v>1262</v>
      </c>
      <c r="I582" s="37">
        <v>45989</v>
      </c>
      <c r="J582" s="37">
        <v>46000</v>
      </c>
      <c r="K582" s="10" t="s">
        <v>81</v>
      </c>
      <c r="L582" s="10" t="s">
        <v>27</v>
      </c>
      <c r="M582" s="13">
        <v>801.38</v>
      </c>
      <c r="O582" s="8">
        <v>0</v>
      </c>
      <c r="P582" s="12">
        <f t="shared" si="148"/>
        <v>11</v>
      </c>
      <c r="Q582" s="10" t="s">
        <v>82</v>
      </c>
      <c r="R582" s="8">
        <f t="shared" si="149"/>
        <v>7</v>
      </c>
      <c r="S582" s="10" t="str">
        <f t="shared" si="150"/>
        <v>Not Achieved</v>
      </c>
    </row>
    <row r="583" spans="1:19" x14ac:dyDescent="0.45">
      <c r="A583" s="9" t="s">
        <v>1930</v>
      </c>
      <c r="B583" s="8" t="s">
        <v>2010</v>
      </c>
      <c r="C583" s="10" t="s">
        <v>136</v>
      </c>
      <c r="D583" s="8" t="str" cm="1">
        <f t="array" ref="D583">_xlfn.IFS(
  OR(C583="AR", C583="VK", C583="MS", C583="PT", C583="MM", C583="PP"), "CENTRAL",
  OR(C583="SS", C583="GC", C583="SM", C583="AY", C583="AG"), "NORTH",
  OR(C583="DP", C583="PG", C583="KD", C583="DS", C583="SP"), "WEST-I",
  OR(C583="MP", C583="SK", C583="NA", C583="OD"), "WEST-II",
  OR(C583="ND", C583="AM", C583="JK"), "EAST",
  TRUE, "UNKNOWN"
)</f>
        <v>WEST-II</v>
      </c>
      <c r="E583" s="10" t="s">
        <v>2008</v>
      </c>
      <c r="F583" s="8" t="s">
        <v>2009</v>
      </c>
      <c r="G583" s="8" t="s">
        <v>32</v>
      </c>
      <c r="H583" s="8" t="s">
        <v>1262</v>
      </c>
      <c r="I583" s="37">
        <v>45989</v>
      </c>
      <c r="J583" s="37">
        <v>46000</v>
      </c>
      <c r="K583" s="10" t="s">
        <v>81</v>
      </c>
      <c r="L583" s="10" t="s">
        <v>27</v>
      </c>
      <c r="M583" s="13">
        <v>737.68</v>
      </c>
      <c r="O583" s="8">
        <v>0</v>
      </c>
      <c r="P583" s="12">
        <f t="shared" ref="P583:P584" si="151">SUM(J583-I583)</f>
        <v>11</v>
      </c>
      <c r="Q583" s="10" t="s">
        <v>82</v>
      </c>
      <c r="R583" s="8">
        <f t="shared" ref="R583:R584" si="152">IF(Q583="A", 3, IF(Q583="B", 5, IF(Q583="C", 7, IF(Q583="D", 10, ""))))</f>
        <v>7</v>
      </c>
      <c r="S583" s="10" t="str">
        <f t="shared" ref="S583:S584" si="153">IF(R583&gt;=P583, "Achieved", "Not Achieved")</f>
        <v>Not Achieved</v>
      </c>
    </row>
    <row r="584" spans="1:19" x14ac:dyDescent="0.45">
      <c r="A584" s="9" t="s">
        <v>1930</v>
      </c>
      <c r="B584" s="8" t="s">
        <v>1260</v>
      </c>
      <c r="C584" s="10" t="s">
        <v>136</v>
      </c>
      <c r="D584" s="8" t="str" cm="1">
        <f t="array" ref="D584">_xlfn.IFS(
  OR(C584="AR", C584="VK", C584="MS", C584="PT", C584="MM", C584="PP"), "CENTRAL",
  OR(C584="SS", C584="GC", C584="SM", C584="AY", C584="AG"), "NORTH",
  OR(C584="DP", C584="PG", C584="KD", C584="DS", C584="SP"), "WEST-I",
  OR(C584="MP", C584="SK", C584="NA", C584="OD"), "WEST-II",
  OR(C584="ND", C584="AM", C584="JK"), "EAST",
  TRUE, "UNKNOWN"
)</f>
        <v>WEST-II</v>
      </c>
      <c r="E584" s="10" t="s">
        <v>2008</v>
      </c>
      <c r="F584" s="8" t="s">
        <v>2007</v>
      </c>
      <c r="G584" s="8" t="s">
        <v>32</v>
      </c>
      <c r="H584" s="8" t="s">
        <v>1262</v>
      </c>
      <c r="I584" s="37">
        <v>45989</v>
      </c>
      <c r="J584" s="37">
        <v>46015</v>
      </c>
      <c r="K584" s="10" t="s">
        <v>81</v>
      </c>
      <c r="L584" s="10" t="s">
        <v>27</v>
      </c>
      <c r="M584" s="13">
        <v>804.12</v>
      </c>
      <c r="O584" s="8">
        <v>0</v>
      </c>
      <c r="P584" s="12">
        <f t="shared" si="151"/>
        <v>26</v>
      </c>
      <c r="Q584" s="10" t="s">
        <v>82</v>
      </c>
      <c r="R584" s="8">
        <f t="shared" si="152"/>
        <v>7</v>
      </c>
      <c r="S584" s="10" t="str">
        <f t="shared" si="153"/>
        <v>Not Achieved</v>
      </c>
    </row>
    <row r="585" spans="1:19" x14ac:dyDescent="0.45">
      <c r="A585" s="9" t="s">
        <v>1930</v>
      </c>
      <c r="B585" s="8" t="s">
        <v>1260</v>
      </c>
      <c r="C585" s="10" t="s">
        <v>136</v>
      </c>
      <c r="D585" s="8" t="str" cm="1">
        <f t="array" ref="D585">_xlfn.IFS(
  OR(C585="AR", C585="VK", C585="MS", C585="PT", C585="MM", C585="PP"), "CENTRAL",
  OR(C585="SS", C585="GC", C585="SM", C585="AY", C585="AG"), "NORTH",
  OR(C585="DP", C585="PG", C585="KD", C585="DS", C585="SP"), "WEST-I",
  OR(C585="MP", C585="SK", C585="NA", C585="OD"), "WEST-II",
  OR(C585="ND", C585="AM", C585="JK"), "EAST",
  TRUE, "UNKNOWN"
)</f>
        <v>WEST-II</v>
      </c>
      <c r="E585" s="10" t="s">
        <v>2008</v>
      </c>
      <c r="F585" s="8" t="s">
        <v>2009</v>
      </c>
      <c r="G585" s="8" t="s">
        <v>32</v>
      </c>
      <c r="H585" s="8" t="s">
        <v>1262</v>
      </c>
      <c r="I585" s="37">
        <v>45989</v>
      </c>
      <c r="J585" s="37">
        <v>46015</v>
      </c>
      <c r="K585" s="10" t="s">
        <v>81</v>
      </c>
      <c r="L585" s="10" t="s">
        <v>27</v>
      </c>
      <c r="M585" s="13">
        <v>737.68</v>
      </c>
      <c r="O585" s="8">
        <v>0</v>
      </c>
      <c r="P585" s="12">
        <f t="shared" ref="P585" si="154">SUM(J585-I585)</f>
        <v>26</v>
      </c>
      <c r="Q585" s="10" t="s">
        <v>82</v>
      </c>
      <c r="R585" s="8">
        <f t="shared" ref="R585" si="155">IF(Q585="A", 3, IF(Q585="B", 5, IF(Q585="C", 7, IF(Q585="D", 10, ""))))</f>
        <v>7</v>
      </c>
      <c r="S585" s="10" t="str">
        <f t="shared" ref="S585" si="156">IF(R585&gt;=P585, "Achieved", "Not Achieved")</f>
        <v>Not Achieved</v>
      </c>
    </row>
    <row r="586" spans="1:19" x14ac:dyDescent="0.45">
      <c r="A586" s="9" t="s">
        <v>1930</v>
      </c>
      <c r="B586" s="8" t="s">
        <v>2012</v>
      </c>
      <c r="C586" s="10" t="s">
        <v>99</v>
      </c>
      <c r="D586" s="8" t="str" cm="1">
        <f t="array" ref="D586">_xlfn.IFS(
  OR(C586="AR", C586="VK", C586="MS", C586="PT", C586="MM", C586="PP"), "CENTRAL",
  OR(C586="SS", C586="GC", C586="SM", C586="AY", C586="AG"), "NORTH",
  OR(C586="DP", C586="PG", C586="KD", C586="DS", C586="SP"), "WEST-I",
  OR(C586="MP", C586="SK", C586="NA", C586="OD"), "WEST-II",
  OR(C586="ND", C586="AM", C586="JK"), "EAST",
  TRUE, "UNKNOWN"
)</f>
        <v>EAST</v>
      </c>
      <c r="E586" s="10" t="s">
        <v>2013</v>
      </c>
      <c r="F586" s="8" t="s">
        <v>102</v>
      </c>
      <c r="G586" s="8" t="s">
        <v>2014</v>
      </c>
      <c r="H586" s="8" t="s">
        <v>2015</v>
      </c>
      <c r="I586" s="37">
        <v>45993</v>
      </c>
      <c r="J586" s="37">
        <v>46003</v>
      </c>
      <c r="K586" s="10" t="s">
        <v>34</v>
      </c>
      <c r="L586" s="10" t="s">
        <v>35</v>
      </c>
      <c r="M586" s="13">
        <v>413.48</v>
      </c>
      <c r="N586" s="37">
        <v>46003</v>
      </c>
      <c r="O586" s="8">
        <v>0</v>
      </c>
      <c r="P586" s="12">
        <f t="shared" ref="P586" si="157">SUM(J586-I586)</f>
        <v>10</v>
      </c>
      <c r="Q586" s="10" t="s">
        <v>82</v>
      </c>
      <c r="R586" s="8">
        <f t="shared" ref="R586" si="158">IF(Q586="A", 3, IF(Q586="B", 5, IF(Q586="C", 7, IF(Q586="D", 10, ""))))</f>
        <v>7</v>
      </c>
      <c r="S586" s="10" t="str">
        <f t="shared" ref="S586" si="159">IF(R586&gt;=P586, "Achieved", "Not Achieved")</f>
        <v>Not Achieved</v>
      </c>
    </row>
    <row r="587" spans="1:19" x14ac:dyDescent="0.45">
      <c r="A587" s="9" t="s">
        <v>1930</v>
      </c>
      <c r="B587" s="8" t="s">
        <v>2016</v>
      </c>
      <c r="C587" s="10" t="s">
        <v>382</v>
      </c>
      <c r="D587" s="8" t="str" cm="1">
        <f t="array" ref="D587">_xlfn.IFS(
  OR(C587="AR", C587="VK", C587="MS", C587="PT", C587="MM", C587="PP"), "CENTRAL",
  OR(C587="SS", C587="GC", C587="SM", C587="AY", C587="AG"), "NORTH",
  OR(C587="DP", C587="PG", C587="KD", C587="DS", C587="SP"), "WEST-I",
  OR(C587="MP", C587="SK", C587="NA", C587="OD"), "WEST-II",
  OR(C587="ND", C587="AM", C587="JK"), "EAST",
  TRUE, "UNKNOWN"
)</f>
        <v>NORTH</v>
      </c>
      <c r="E587" s="10" t="s">
        <v>2018</v>
      </c>
      <c r="F587" s="8" t="s">
        <v>2017</v>
      </c>
      <c r="G587" s="8" t="s">
        <v>2019</v>
      </c>
      <c r="H587" s="8" t="s">
        <v>2020</v>
      </c>
      <c r="I587" s="37">
        <v>45999</v>
      </c>
      <c r="J587" s="37">
        <v>46003</v>
      </c>
      <c r="K587" s="10" t="s">
        <v>50</v>
      </c>
      <c r="L587" s="10" t="s">
        <v>50</v>
      </c>
      <c r="M587" s="13">
        <v>42.2</v>
      </c>
      <c r="O587" s="8">
        <v>0</v>
      </c>
      <c r="P587" s="12">
        <f t="shared" ref="P587" si="160">SUM(J587-I587)</f>
        <v>4</v>
      </c>
      <c r="Q587" s="10" t="s">
        <v>28</v>
      </c>
      <c r="R587" s="8">
        <f t="shared" ref="R587" si="161">IF(Q587="A", 3, IF(Q587="B", 5, IF(Q587="C", 7, IF(Q587="D", 10, ""))))</f>
        <v>5</v>
      </c>
      <c r="S587" s="10" t="str">
        <f t="shared" ref="S587" si="162">IF(R587&gt;=P587, "Achieved", "Not Achieved")</f>
        <v>Achieved</v>
      </c>
    </row>
    <row r="588" spans="1:19" x14ac:dyDescent="0.45">
      <c r="A588" s="9" t="s">
        <v>1930</v>
      </c>
      <c r="B588" s="8" t="s">
        <v>2016</v>
      </c>
      <c r="C588" s="10" t="s">
        <v>382</v>
      </c>
      <c r="D588" s="8" t="str" cm="1">
        <f t="array" ref="D588">_xlfn.IFS(
  OR(C588="AR", C588="VK", C588="MS", C588="PT", C588="MM", C588="PP"), "CENTRAL",
  OR(C588="SS", C588="GC", C588="SM", C588="AY", C588="AG"), "NORTH",
  OR(C588="DP", C588="PG", C588="KD", C588="DS", C588="SP"), "WEST-I",
  OR(C588="MP", C588="SK", C588="NA", C588="OD"), "WEST-II",
  OR(C588="ND", C588="AM", C588="JK"), "EAST",
  TRUE, "UNKNOWN"
)</f>
        <v>NORTH</v>
      </c>
      <c r="E588" s="10" t="s">
        <v>2018</v>
      </c>
      <c r="F588" s="8" t="s">
        <v>208</v>
      </c>
      <c r="G588" s="8" t="s">
        <v>2019</v>
      </c>
      <c r="H588" s="8" t="s">
        <v>2020</v>
      </c>
      <c r="I588" s="37">
        <v>45999</v>
      </c>
      <c r="J588" s="37">
        <v>46003</v>
      </c>
      <c r="K588" s="10" t="s">
        <v>56</v>
      </c>
      <c r="L588" s="10" t="s">
        <v>50</v>
      </c>
      <c r="M588" s="13">
        <v>926.23</v>
      </c>
      <c r="O588" s="8">
        <v>0</v>
      </c>
      <c r="P588" s="12">
        <f t="shared" ref="P588" si="163">SUM(J588-I588)</f>
        <v>4</v>
      </c>
      <c r="Q588" s="10" t="s">
        <v>28</v>
      </c>
      <c r="R588" s="8">
        <f t="shared" ref="R588" si="164">IF(Q588="A", 3, IF(Q588="B", 5, IF(Q588="C", 7, IF(Q588="D", 10, ""))))</f>
        <v>5</v>
      </c>
      <c r="S588" s="10" t="str">
        <f t="shared" ref="S588" si="165">IF(R588&gt;=P588, "Achieved", "Not Achieved")</f>
        <v>Achieved</v>
      </c>
    </row>
    <row r="589" spans="1:19" x14ac:dyDescent="0.45">
      <c r="A589" s="9" t="s">
        <v>1930</v>
      </c>
      <c r="B589" s="8" t="s">
        <v>2016</v>
      </c>
      <c r="C589" s="10" t="s">
        <v>382</v>
      </c>
      <c r="D589" s="8" t="str" cm="1">
        <f t="array" ref="D589">_xlfn.IFS(
  OR(C589="AR", C589="VK", C589="MS", C589="PT", C589="MM", C589="PP"), "CENTRAL",
  OR(C589="SS", C589="GC", C589="SM", C589="AY", C589="AG"), "NORTH",
  OR(C589="DP", C589="PG", C589="KD", C589="DS", C589="SP"), "WEST-I",
  OR(C589="MP", C589="SK", C589="NA", C589="OD"), "WEST-II",
  OR(C589="ND", C589="AM", C589="JK"), "EAST",
  TRUE, "UNKNOWN"
)</f>
        <v>NORTH</v>
      </c>
      <c r="E589" s="10" t="s">
        <v>2018</v>
      </c>
      <c r="F589" s="8" t="s">
        <v>2021</v>
      </c>
      <c r="G589" s="8" t="s">
        <v>2019</v>
      </c>
      <c r="H589" s="8" t="s">
        <v>2020</v>
      </c>
      <c r="I589" s="37">
        <v>45999</v>
      </c>
      <c r="J589" s="37">
        <v>46003</v>
      </c>
      <c r="K589" s="10" t="s">
        <v>56</v>
      </c>
      <c r="L589" s="10" t="s">
        <v>50</v>
      </c>
      <c r="M589" s="13">
        <v>849.67</v>
      </c>
      <c r="O589" s="8">
        <v>0</v>
      </c>
      <c r="P589" s="12">
        <f t="shared" ref="P589" si="166">SUM(J589-I589)</f>
        <v>4</v>
      </c>
      <c r="Q589" s="10" t="s">
        <v>28</v>
      </c>
      <c r="R589" s="8">
        <f t="shared" ref="R589" si="167">IF(Q589="A", 3, IF(Q589="B", 5, IF(Q589="C", 7, IF(Q589="D", 10, ""))))</f>
        <v>5</v>
      </c>
      <c r="S589" s="10" t="str">
        <f t="shared" ref="S589" si="168">IF(R589&gt;=P589, "Achieved", "Not Achieved")</f>
        <v>Achieved</v>
      </c>
    </row>
    <row r="590" spans="1:19" x14ac:dyDescent="0.45">
      <c r="A590" s="9" t="s">
        <v>1930</v>
      </c>
      <c r="B590" s="8" t="s">
        <v>2016</v>
      </c>
      <c r="C590" s="10" t="s">
        <v>382</v>
      </c>
      <c r="D590" s="8" t="str" cm="1">
        <f t="array" ref="D590">_xlfn.IFS(
  OR(C590="AR", C590="VK", C590="MS", C590="PT", C590="MM", C590="PP"), "CENTRAL",
  OR(C590="SS", C590="GC", C590="SM", C590="AY", C590="AG"), "NORTH",
  OR(C590="DP", C590="PG", C590="KD", C590="DS", C590="SP"), "WEST-I",
  OR(C590="MP", C590="SK", C590="NA", C590="OD"), "WEST-II",
  OR(C590="ND", C590="AM", C590="JK"), "EAST",
  TRUE, "UNKNOWN"
)</f>
        <v>NORTH</v>
      </c>
      <c r="E590" s="10" t="s">
        <v>2018</v>
      </c>
      <c r="F590" s="8" t="s">
        <v>2022</v>
      </c>
      <c r="G590" s="8" t="s">
        <v>2019</v>
      </c>
      <c r="H590" s="8" t="s">
        <v>2020</v>
      </c>
      <c r="I590" s="37">
        <v>45999</v>
      </c>
      <c r="J590" s="37">
        <v>46003</v>
      </c>
      <c r="K590" s="10" t="s">
        <v>50</v>
      </c>
      <c r="L590" s="10" t="s">
        <v>50</v>
      </c>
      <c r="M590" s="13">
        <v>79.900000000000006</v>
      </c>
      <c r="O590" s="8">
        <v>0</v>
      </c>
      <c r="P590" s="12">
        <f t="shared" ref="P590" si="169">SUM(J590-I590)</f>
        <v>4</v>
      </c>
      <c r="Q590" s="10" t="s">
        <v>28</v>
      </c>
      <c r="R590" s="8">
        <f t="shared" ref="R590" si="170">IF(Q590="A", 3, IF(Q590="B", 5, IF(Q590="C", 7, IF(Q590="D", 10, ""))))</f>
        <v>5</v>
      </c>
      <c r="S590" s="10" t="str">
        <f t="shared" ref="S590" si="171">IF(R590&gt;=P590, "Achieved", "Not Achieved")</f>
        <v>Achieved</v>
      </c>
    </row>
    <row r="591" spans="1:19" x14ac:dyDescent="0.45">
      <c r="A591" s="9" t="s">
        <v>1930</v>
      </c>
      <c r="B591" s="8" t="s">
        <v>2016</v>
      </c>
      <c r="C591" s="10" t="s">
        <v>382</v>
      </c>
      <c r="D591" s="8" t="str" cm="1">
        <f t="array" ref="D591">_xlfn.IFS(
  OR(C591="AR", C591="VK", C591="MS", C591="PT", C591="MM", C591="PP"), "CENTRAL",
  OR(C591="SS", C591="GC", C591="SM", C591="AY", C591="AG"), "NORTH",
  OR(C591="DP", C591="PG", C591="KD", C591="DS", C591="SP"), "WEST-I",
  OR(C591="MP", C591="SK", C591="NA", C591="OD"), "WEST-II",
  OR(C591="ND", C591="AM", C591="JK"), "EAST",
  TRUE, "UNKNOWN"
)</f>
        <v>NORTH</v>
      </c>
      <c r="E591" s="10" t="s">
        <v>2018</v>
      </c>
      <c r="F591" s="8" t="s">
        <v>2023</v>
      </c>
      <c r="G591" s="8" t="s">
        <v>2019</v>
      </c>
      <c r="H591" s="8" t="s">
        <v>2020</v>
      </c>
      <c r="I591" s="37">
        <v>45999</v>
      </c>
      <c r="J591" s="37">
        <v>46003</v>
      </c>
      <c r="K591" s="10" t="s">
        <v>50</v>
      </c>
      <c r="L591" s="10" t="s">
        <v>50</v>
      </c>
      <c r="M591" s="13">
        <v>85.2</v>
      </c>
      <c r="O591" s="8">
        <v>0</v>
      </c>
      <c r="P591" s="12">
        <f t="shared" ref="P591" si="172">SUM(J591-I591)</f>
        <v>4</v>
      </c>
      <c r="Q591" s="10" t="s">
        <v>28</v>
      </c>
      <c r="R591" s="8">
        <f t="shared" ref="R591" si="173">IF(Q591="A", 3, IF(Q591="B", 5, IF(Q591="C", 7, IF(Q591="D", 10, ""))))</f>
        <v>5</v>
      </c>
      <c r="S591" s="10" t="str">
        <f t="shared" ref="S591" si="174">IF(R591&gt;=P591, "Achieved", "Not Achieved")</f>
        <v>Achieved</v>
      </c>
    </row>
    <row r="592" spans="1:19" x14ac:dyDescent="0.45">
      <c r="A592" s="9" t="s">
        <v>1930</v>
      </c>
      <c r="B592" s="8" t="s">
        <v>2027</v>
      </c>
      <c r="C592" s="10" t="s">
        <v>99</v>
      </c>
      <c r="D592" s="8" t="str" cm="1">
        <f t="array" ref="D592">_xlfn.IFS(
  OR(C592="AR", C592="VK", C592="MS", C592="PT", C592="MM", C592="PP"), "CENTRAL",
  OR(C592="SS", C592="GC", C592="SM", C592="AY", C592="AG"), "NORTH",
  OR(C592="DP", C592="PG", C592="KD", C592="DS", C592="SP"), "WEST-I",
  OR(C592="MP", C592="SK", C592="NA", C592="OD"), "WEST-II",
  OR(C592="ND", C592="AM", C592="JK"), "EAST",
  TRUE, "UNKNOWN"
)</f>
        <v>EAST</v>
      </c>
      <c r="E592" s="10" t="s">
        <v>2029</v>
      </c>
      <c r="F592" s="10" t="s">
        <v>2028</v>
      </c>
      <c r="G592" s="8" t="s">
        <v>32</v>
      </c>
      <c r="H592" s="8" t="s">
        <v>2030</v>
      </c>
      <c r="I592" s="37">
        <v>46003</v>
      </c>
      <c r="J592" s="37">
        <v>46007</v>
      </c>
      <c r="K592" s="10" t="s">
        <v>34</v>
      </c>
      <c r="L592" s="10" t="s">
        <v>35</v>
      </c>
      <c r="M592" s="13">
        <v>173.59</v>
      </c>
      <c r="O592" s="8">
        <v>0</v>
      </c>
      <c r="P592" s="12">
        <f t="shared" ref="P592:P593" si="175">SUM(J592-I592)</f>
        <v>4</v>
      </c>
      <c r="Q592" s="10" t="s">
        <v>28</v>
      </c>
      <c r="R592" s="8">
        <f t="shared" ref="R592:R593" si="176">IF(Q592="A", 3, IF(Q592="B", 5, IF(Q592="C", 7, IF(Q592="D", 10, ""))))</f>
        <v>5</v>
      </c>
      <c r="S592" s="10" t="str">
        <f t="shared" ref="S592:S593" si="177">IF(R592&gt;=P592, "Achieved", "Not Achieved")</f>
        <v>Achieved</v>
      </c>
    </row>
    <row r="593" spans="1:19" x14ac:dyDescent="0.45">
      <c r="A593" s="9" t="s">
        <v>1930</v>
      </c>
      <c r="B593" s="8" t="s">
        <v>2033</v>
      </c>
      <c r="C593" s="10" t="s">
        <v>21</v>
      </c>
      <c r="D593" s="8" t="str" cm="1">
        <f t="array" ref="D593">_xlfn.IFS(
  OR(C593="AR", C593="VK", C593="MS", C593="PT", C593="MM", C593="PP"), "CENTRAL",
  OR(C593="SS", C593="GC", C593="SM", C593="AY", C593="AG"), "NORTH",
  OR(C593="DP", C593="PG", C593="KD", C593="DS", C593="SP"), "WEST-I",
  OR(C593="MP", C593="SK", C593="NA", C593="OD"), "WEST-II",
  OR(C593="ND", C593="AM", C593="JK"), "EAST",
  TRUE, "UNKNOWN"
)</f>
        <v>NORTH</v>
      </c>
      <c r="E593" s="10" t="s">
        <v>1798</v>
      </c>
      <c r="F593" s="8" t="s">
        <v>1799</v>
      </c>
      <c r="G593" s="8" t="s">
        <v>1800</v>
      </c>
      <c r="H593" s="8" t="s">
        <v>1801</v>
      </c>
      <c r="I593" s="37">
        <v>46005</v>
      </c>
      <c r="J593" s="37">
        <v>46005</v>
      </c>
      <c r="K593" s="10" t="s">
        <v>26</v>
      </c>
      <c r="L593" s="10" t="s">
        <v>27</v>
      </c>
      <c r="M593" s="13">
        <v>36.24</v>
      </c>
      <c r="O593" s="8">
        <v>0</v>
      </c>
      <c r="P593" s="12">
        <f t="shared" si="175"/>
        <v>0</v>
      </c>
      <c r="Q593" s="10" t="s">
        <v>28</v>
      </c>
      <c r="R593" s="8">
        <f t="shared" si="176"/>
        <v>5</v>
      </c>
      <c r="S593" s="10" t="str">
        <f t="shared" si="177"/>
        <v>Achieved</v>
      </c>
    </row>
    <row r="594" spans="1:19" x14ac:dyDescent="0.45">
      <c r="A594" s="9" t="s">
        <v>1930</v>
      </c>
      <c r="B594" s="8" t="s">
        <v>2034</v>
      </c>
      <c r="C594" s="10" t="s">
        <v>72</v>
      </c>
      <c r="D594" s="8" t="str" cm="1">
        <f t="array" ref="D594">_xlfn.IFS(
  OR(C594="AR", C594="VK", C594="MS", C594="PT", C594="MM", C594="PP"), "CENTRAL",
  OR(C594="SS", C594="GC", C594="SM", C594="AY", C594="AG"), "NORTH",
  OR(C594="DP", C594="PG", C594="KD", C594="DS", C594="SP"), "WEST-I",
  OR(C594="MP", C594="SK", C594="NA", C594="OD"), "WEST-II",
  OR(C594="ND", C594="AM", C594="JK"), "EAST",
  TRUE, "UNKNOWN"
)</f>
        <v>CENTRAL</v>
      </c>
      <c r="E594" s="10" t="s">
        <v>1777</v>
      </c>
      <c r="F594" s="8" t="s">
        <v>67</v>
      </c>
      <c r="G594" s="8" t="s">
        <v>2035</v>
      </c>
      <c r="H594" s="8" t="s">
        <v>2036</v>
      </c>
      <c r="I594" s="37">
        <v>46007</v>
      </c>
      <c r="J594" s="37">
        <v>46008</v>
      </c>
      <c r="K594" s="10" t="s">
        <v>87</v>
      </c>
      <c r="L594" s="10" t="s">
        <v>50</v>
      </c>
      <c r="M594" s="13">
        <v>270</v>
      </c>
      <c r="O594" s="8">
        <v>0</v>
      </c>
      <c r="P594" s="12">
        <f t="shared" ref="P594" si="178">SUM(J594-I594)</f>
        <v>1</v>
      </c>
      <c r="Q594" s="10" t="s">
        <v>28</v>
      </c>
      <c r="R594" s="8">
        <f t="shared" ref="R594" si="179">IF(Q594="A", 3, IF(Q594="B", 5, IF(Q594="C", 7, IF(Q594="D", 10, ""))))</f>
        <v>5</v>
      </c>
      <c r="S594" s="10" t="str">
        <f t="shared" ref="S594" si="180">IF(R594&gt;=P594, "Achieved", "Not Achieved")</f>
        <v>Achieved</v>
      </c>
    </row>
    <row r="595" spans="1:19" x14ac:dyDescent="0.45">
      <c r="A595" s="9" t="s">
        <v>1930</v>
      </c>
      <c r="B595" s="8" t="s">
        <v>2037</v>
      </c>
      <c r="C595" s="10" t="s">
        <v>633</v>
      </c>
      <c r="D595" s="8" t="str" cm="1">
        <f t="array" ref="D595">_xlfn.IFS(
  OR(C595="AR", C595="VK", C595="MS", C595="PT", C595="MM", C595="PP"), "CENTRAL",
  OR(C595="SS", C595="GC", C595="SM", C595="AY", C595="AG"), "NORTH",
  OR(C595="DP", C595="PG", C595="KD", C595="DS", C595="SP"), "WEST-I",
  OR(C595="MP", C595="SK", C595="NA", C595="OD"), "WEST-II",
  OR(C595="ND", C595="AM", C595="JK"), "EAST",
  TRUE, "UNKNOWN"
)</f>
        <v>WEST-I</v>
      </c>
      <c r="E595" s="10" t="s">
        <v>2038</v>
      </c>
      <c r="F595" s="8" t="s">
        <v>450</v>
      </c>
      <c r="G595" s="8" t="s">
        <v>679</v>
      </c>
      <c r="H595" s="8" t="s">
        <v>2039</v>
      </c>
      <c r="I595" s="37">
        <v>45999</v>
      </c>
      <c r="J595" s="37">
        <v>46008</v>
      </c>
      <c r="K595" s="10" t="s">
        <v>134</v>
      </c>
      <c r="L595" s="10" t="s">
        <v>47</v>
      </c>
      <c r="M595" s="13">
        <v>1609.89</v>
      </c>
      <c r="N595" s="37">
        <v>46008</v>
      </c>
      <c r="O595" s="8">
        <v>0</v>
      </c>
      <c r="P595" s="12">
        <f t="shared" ref="P595" si="181">SUM(J595-I595)</f>
        <v>9</v>
      </c>
      <c r="Q595" s="10" t="s">
        <v>28</v>
      </c>
      <c r="R595" s="8">
        <f t="shared" ref="R595" si="182">IF(Q595="A", 3, IF(Q595="B", 5, IF(Q595="C", 7, IF(Q595="D", 10, ""))))</f>
        <v>5</v>
      </c>
      <c r="S595" s="10" t="str">
        <f t="shared" ref="S595" si="183">IF(R595&gt;=P595, "Achieved", "Not Achieved")</f>
        <v>Not Achieved</v>
      </c>
    </row>
    <row r="596" spans="1:19" x14ac:dyDescent="0.45">
      <c r="A596" s="9" t="s">
        <v>1930</v>
      </c>
      <c r="B596" s="8" t="s">
        <v>2040</v>
      </c>
      <c r="C596" s="10" t="s">
        <v>30</v>
      </c>
      <c r="D596" s="8" t="str" cm="1">
        <f t="array" ref="D596">_xlfn.IFS(
  OR(C596="AR", C596="VK", C596="MS", C596="PT", C596="MM", C596="PP"), "CENTRAL",
  OR(C596="SS", C596="GC", C596="SM", C596="AY", C596="AG"), "NORTH",
  OR(C596="DP", C596="PG", C596="KD", C596="DS", C596="SP"), "WEST-I",
  OR(C596="MP", C596="SK", C596="NA", C596="OD"), "WEST-II",
  OR(C596="ND", C596="AM", C596="JK"), "EAST",
  TRUE, "UNKNOWN"
)</f>
        <v>CENTRAL</v>
      </c>
      <c r="E596" s="10" t="s">
        <v>2042</v>
      </c>
      <c r="F596" s="8" t="s">
        <v>2041</v>
      </c>
      <c r="G596" s="8" t="s">
        <v>32</v>
      </c>
      <c r="H596" s="8" t="s">
        <v>2043</v>
      </c>
      <c r="I596" s="37">
        <v>46003</v>
      </c>
      <c r="J596" s="37">
        <v>46009</v>
      </c>
      <c r="K596" s="10" t="s">
        <v>761</v>
      </c>
      <c r="L596" s="10" t="s">
        <v>50</v>
      </c>
      <c r="M596" s="13">
        <v>96.7</v>
      </c>
      <c r="N596" s="37">
        <v>46008</v>
      </c>
      <c r="O596" s="8">
        <v>0</v>
      </c>
      <c r="P596" s="12">
        <f t="shared" ref="P596" si="184">SUM(J596-I596)</f>
        <v>6</v>
      </c>
      <c r="Q596" s="10" t="s">
        <v>28</v>
      </c>
      <c r="R596" s="8">
        <f t="shared" ref="R596" si="185">IF(Q596="A", 3, IF(Q596="B", 5, IF(Q596="C", 7, IF(Q596="D", 10, ""))))</f>
        <v>5</v>
      </c>
      <c r="S596" s="10" t="str">
        <f t="shared" ref="S596" si="186">IF(R596&gt;=P596, "Achieved", "Not Achieved")</f>
        <v>Not Achieved</v>
      </c>
    </row>
    <row r="597" spans="1:19" x14ac:dyDescent="0.45">
      <c r="A597" s="9" t="s">
        <v>1930</v>
      </c>
      <c r="B597" s="8" t="s">
        <v>2040</v>
      </c>
      <c r="C597" s="10" t="s">
        <v>30</v>
      </c>
      <c r="D597" s="8" t="str" cm="1">
        <f t="array" ref="D597">_xlfn.IFS(
  OR(C597="AR", C597="VK", C597="MS", C597="PT", C597="MM", C597="PP"), "CENTRAL",
  OR(C597="SS", C597="GC", C597="SM", C597="AY", C597="AG"), "NORTH",
  OR(C597="DP", C597="PG", C597="KD", C597="DS", C597="SP"), "WEST-I",
  OR(C597="MP", C597="SK", C597="NA", C597="OD"), "WEST-II",
  OR(C597="ND", C597="AM", C597="JK"), "EAST",
  TRUE, "UNKNOWN"
)</f>
        <v>CENTRAL</v>
      </c>
      <c r="E597" s="10" t="s">
        <v>2042</v>
      </c>
      <c r="F597" s="8" t="s">
        <v>117</v>
      </c>
      <c r="G597" s="8" t="s">
        <v>32</v>
      </c>
      <c r="H597" s="8" t="s">
        <v>2043</v>
      </c>
      <c r="I597" s="37">
        <v>46003</v>
      </c>
      <c r="J597" s="37">
        <v>46009</v>
      </c>
      <c r="K597" s="10" t="s">
        <v>761</v>
      </c>
      <c r="L597" s="10" t="s">
        <v>50</v>
      </c>
      <c r="M597" s="13">
        <v>87.8</v>
      </c>
      <c r="N597" s="37">
        <v>46008</v>
      </c>
      <c r="O597" s="8">
        <v>0</v>
      </c>
      <c r="P597" s="12">
        <f t="shared" ref="P597" si="187">SUM(J597-I597)</f>
        <v>6</v>
      </c>
      <c r="Q597" s="10" t="s">
        <v>28</v>
      </c>
      <c r="R597" s="8">
        <f t="shared" ref="R597" si="188">IF(Q597="A", 3, IF(Q597="B", 5, IF(Q597="C", 7, IF(Q597="D", 10, ""))))</f>
        <v>5</v>
      </c>
      <c r="S597" s="10" t="str">
        <f t="shared" ref="S597" si="189">IF(R597&gt;=P597, "Achieved", "Not Achieved")</f>
        <v>Not Achieved</v>
      </c>
    </row>
    <row r="598" spans="1:19" x14ac:dyDescent="0.45">
      <c r="A598" s="9" t="s">
        <v>1930</v>
      </c>
      <c r="B598" s="8" t="s">
        <v>2040</v>
      </c>
      <c r="C598" s="10" t="s">
        <v>30</v>
      </c>
      <c r="D598" s="8" t="str" cm="1">
        <f t="array" ref="D598">_xlfn.IFS(
  OR(C598="AR", C598="VK", C598="MS", C598="PT", C598="MM", C598="PP"), "CENTRAL",
  OR(C598="SS", C598="GC", C598="SM", C598="AY", C598="AG"), "NORTH",
  OR(C598="DP", C598="PG", C598="KD", C598="DS", C598="SP"), "WEST-I",
  OR(C598="MP", C598="SK", C598="NA", C598="OD"), "WEST-II",
  OR(C598="ND", C598="AM", C598="JK"), "EAST",
  TRUE, "UNKNOWN"
)</f>
        <v>CENTRAL</v>
      </c>
      <c r="E598" s="10" t="s">
        <v>2042</v>
      </c>
      <c r="F598" s="8" t="s">
        <v>2044</v>
      </c>
      <c r="G598" s="8" t="s">
        <v>32</v>
      </c>
      <c r="H598" s="8" t="s">
        <v>2043</v>
      </c>
      <c r="I598" s="37">
        <v>46003</v>
      </c>
      <c r="J598" s="37">
        <v>46009</v>
      </c>
      <c r="K598" s="10" t="s">
        <v>761</v>
      </c>
      <c r="L598" s="10" t="s">
        <v>50</v>
      </c>
      <c r="M598" s="13">
        <v>96.7</v>
      </c>
      <c r="N598" s="37">
        <v>46008</v>
      </c>
      <c r="O598" s="8">
        <v>0</v>
      </c>
      <c r="P598" s="12">
        <f t="shared" ref="P598" si="190">SUM(J598-I598)</f>
        <v>6</v>
      </c>
      <c r="Q598" s="10" t="s">
        <v>28</v>
      </c>
      <c r="R598" s="8">
        <f t="shared" ref="R598" si="191">IF(Q598="A", 3, IF(Q598="B", 5, IF(Q598="C", 7, IF(Q598="D", 10, ""))))</f>
        <v>5</v>
      </c>
      <c r="S598" s="10" t="str">
        <f t="shared" ref="S598" si="192">IF(R598&gt;=P598, "Achieved", "Not Achieved")</f>
        <v>Not Achieved</v>
      </c>
    </row>
    <row r="599" spans="1:19" x14ac:dyDescent="0.45">
      <c r="A599" s="9" t="s">
        <v>1930</v>
      </c>
      <c r="B599" s="8" t="s">
        <v>2040</v>
      </c>
      <c r="C599" s="10" t="s">
        <v>30</v>
      </c>
      <c r="D599" s="8" t="str" cm="1">
        <f t="array" ref="D599">_xlfn.IFS(
  OR(C599="AR", C599="VK", C599="MS", C599="PT", C599="MM", C599="PP"), "CENTRAL",
  OR(C599="SS", C599="GC", C599="SM", C599="AY", C599="AG"), "NORTH",
  OR(C599="DP", C599="PG", C599="KD", C599="DS", C599="SP"), "WEST-I",
  OR(C599="MP", C599="SK", C599="NA", C599="OD"), "WEST-II",
  OR(C599="ND", C599="AM", C599="JK"), "EAST",
  TRUE, "UNKNOWN"
)</f>
        <v>CENTRAL</v>
      </c>
      <c r="E599" s="10" t="s">
        <v>2042</v>
      </c>
      <c r="F599" s="8" t="s">
        <v>94</v>
      </c>
      <c r="G599" s="8" t="s">
        <v>32</v>
      </c>
      <c r="H599" s="8" t="s">
        <v>2043</v>
      </c>
      <c r="I599" s="37">
        <v>46003</v>
      </c>
      <c r="J599" s="37">
        <v>46009</v>
      </c>
      <c r="K599" s="10" t="s">
        <v>761</v>
      </c>
      <c r="L599" s="10" t="s">
        <v>50</v>
      </c>
      <c r="M599" s="13">
        <v>264.52</v>
      </c>
      <c r="N599" s="37">
        <v>46008</v>
      </c>
      <c r="O599" s="8">
        <v>0</v>
      </c>
      <c r="P599" s="12">
        <f t="shared" ref="P599" si="193">SUM(J599-I599)</f>
        <v>6</v>
      </c>
      <c r="Q599" s="10" t="s">
        <v>28</v>
      </c>
      <c r="R599" s="8">
        <f t="shared" ref="R599" si="194">IF(Q599="A", 3, IF(Q599="B", 5, IF(Q599="C", 7, IF(Q599="D", 10, ""))))</f>
        <v>5</v>
      </c>
      <c r="S599" s="10" t="str">
        <f t="shared" ref="S599" si="195">IF(R599&gt;=P599, "Achieved", "Not Achieved")</f>
        <v>Not Achieved</v>
      </c>
    </row>
    <row r="600" spans="1:19" x14ac:dyDescent="0.45">
      <c r="A600" s="9" t="s">
        <v>1930</v>
      </c>
      <c r="B600" s="8" t="s">
        <v>2053</v>
      </c>
      <c r="C600" s="10" t="s">
        <v>72</v>
      </c>
      <c r="D600" s="8" t="str" cm="1">
        <f t="array" ref="D600">_xlfn.IFS(
  OR(C600="AR", C600="VK", C600="MS", C600="PT", C600="MM", C600="PP"), "CENTRAL",
  OR(C600="SS", C600="GC", C600="SM", C600="AY", C600="AG"), "NORTH",
  OR(C600="DP", C600="PG", C600="KD", C600="DS", C600="SP"), "WEST-I",
  OR(C600="MP", C600="SK", C600="NA", C600="OD"), "WEST-II",
  OR(C600="ND", C600="AM", C600="JK"), "EAST",
  TRUE, "UNKNOWN"
)</f>
        <v>CENTRAL</v>
      </c>
      <c r="E600" s="10" t="s">
        <v>2058</v>
      </c>
      <c r="F600" s="8" t="s">
        <v>2059</v>
      </c>
      <c r="G600" s="8" t="s">
        <v>2060</v>
      </c>
      <c r="H600" s="8" t="s">
        <v>2061</v>
      </c>
      <c r="I600" s="37">
        <v>46006</v>
      </c>
      <c r="J600" s="37">
        <v>46010</v>
      </c>
      <c r="K600" s="10" t="s">
        <v>46</v>
      </c>
      <c r="L600" s="10" t="s">
        <v>35</v>
      </c>
      <c r="M600" s="13">
        <v>627.04</v>
      </c>
      <c r="O600" s="8">
        <v>0</v>
      </c>
      <c r="P600" s="12">
        <f t="shared" ref="P600" si="196">SUM(J600-I600)</f>
        <v>4</v>
      </c>
      <c r="Q600" s="10" t="s">
        <v>82</v>
      </c>
      <c r="R600" s="8">
        <f t="shared" ref="R600" si="197">IF(Q600="A", 3, IF(Q600="B", 5, IF(Q600="C", 7, IF(Q600="D", 10, ""))))</f>
        <v>7</v>
      </c>
      <c r="S600" s="10" t="str">
        <f t="shared" ref="S600" si="198">IF(R600&gt;=P600, "Achieved", "Not Achieved")</f>
        <v>Achieved</v>
      </c>
    </row>
    <row r="601" spans="1:19" x14ac:dyDescent="0.45">
      <c r="A601" s="9" t="s">
        <v>1930</v>
      </c>
      <c r="B601" s="8" t="s">
        <v>2062</v>
      </c>
      <c r="C601" s="10" t="s">
        <v>633</v>
      </c>
      <c r="D601" s="8" t="str" cm="1">
        <f t="array" ref="D601">_xlfn.IFS(
  OR(C601="AR", C601="VK", C601="MS", C601="PT", C601="MM", C601="PP"), "CENTRAL",
  OR(C601="SS", C601="GC", C601="SM", C601="AY", C601="AG"), "NORTH",
  OR(C601="DP", C601="PG", C601="KD", C601="DS", C601="SP"), "WEST-I",
  OR(C601="MP", C601="SK", C601="NA", C601="OD"), "WEST-II",
  OR(C601="ND", C601="AM", C601="JK"), "EAST",
  TRUE, "UNKNOWN"
)</f>
        <v>WEST-I</v>
      </c>
      <c r="E601" s="10" t="s">
        <v>2063</v>
      </c>
      <c r="F601" s="8" t="s">
        <v>2064</v>
      </c>
      <c r="G601" s="8" t="s">
        <v>2065</v>
      </c>
      <c r="H601" s="8" t="s">
        <v>2066</v>
      </c>
      <c r="I601" s="37">
        <v>46009</v>
      </c>
      <c r="J601" s="37">
        <v>46010</v>
      </c>
      <c r="K601" s="10" t="s">
        <v>134</v>
      </c>
      <c r="L601" s="10" t="s">
        <v>47</v>
      </c>
      <c r="M601" s="13">
        <v>706.32</v>
      </c>
      <c r="N601" s="37">
        <v>46010</v>
      </c>
      <c r="O601" s="8">
        <v>0</v>
      </c>
      <c r="P601" s="12">
        <f t="shared" ref="P601" si="199">SUM(J601-I601)</f>
        <v>1</v>
      </c>
      <c r="Q601" s="10" t="s">
        <v>28</v>
      </c>
      <c r="R601" s="8">
        <f t="shared" ref="R601" si="200">IF(Q601="A", 3, IF(Q601="B", 5, IF(Q601="C", 7, IF(Q601="D", 10, ""))))</f>
        <v>5</v>
      </c>
      <c r="S601" s="10" t="str">
        <f t="shared" ref="S601" si="201">IF(R601&gt;=P601, "Achieved", "Not Achieved")</f>
        <v>Achieved</v>
      </c>
    </row>
    <row r="602" spans="1:19" x14ac:dyDescent="0.45">
      <c r="A602" s="9" t="s">
        <v>1930</v>
      </c>
      <c r="B602" s="8" t="s">
        <v>2116</v>
      </c>
      <c r="C602" s="10" t="s">
        <v>72</v>
      </c>
      <c r="D602" s="8" t="str" cm="1">
        <f t="array" ref="D602">_xlfn.IFS(
  OR(C602="AR", C602="VK", C602="MS", C602="PT", C602="MM", C602="PP"), "CENTRAL",
  OR(C602="SS", C602="GC", C602="SM", C602="AY", C602="AG"), "NORTH",
  OR(C602="DP", C602="PG", C602="KD", C602="DS", C602="SP"), "WEST-I",
  OR(C602="MP", C602="SK", C602="NA", C602="OD"), "WEST-II",
  OR(C602="ND", C602="AM", C602="JK"), "EAST",
  TRUE, "UNKNOWN"
)</f>
        <v>CENTRAL</v>
      </c>
      <c r="E602" s="10" t="s">
        <v>2117</v>
      </c>
      <c r="F602" s="8" t="s">
        <v>67</v>
      </c>
      <c r="G602" s="8" t="s">
        <v>32</v>
      </c>
      <c r="H602" s="8" t="s">
        <v>2118</v>
      </c>
      <c r="I602" s="37">
        <v>46013</v>
      </c>
      <c r="J602" s="37">
        <v>46013</v>
      </c>
      <c r="K602" s="10" t="s">
        <v>47</v>
      </c>
      <c r="L602" s="10" t="s">
        <v>47</v>
      </c>
      <c r="M602" s="13">
        <v>1638.2</v>
      </c>
      <c r="O602" s="8">
        <v>0</v>
      </c>
      <c r="P602" s="12">
        <f t="shared" ref="P602" si="202">SUM(J602-I602)</f>
        <v>0</v>
      </c>
      <c r="Q602" s="10" t="s">
        <v>28</v>
      </c>
      <c r="R602" s="8">
        <f t="shared" ref="R602" si="203">IF(Q602="A", 3, IF(Q602="B", 5, IF(Q602="C", 7, IF(Q602="D", 10, ""))))</f>
        <v>5</v>
      </c>
      <c r="S602" s="10" t="str">
        <f t="shared" ref="S602" si="204">IF(R602&gt;=P602, "Achieved", "Not Achieved")</f>
        <v>Achieved</v>
      </c>
    </row>
    <row r="603" spans="1:19" x14ac:dyDescent="0.45">
      <c r="A603" s="9" t="s">
        <v>1930</v>
      </c>
      <c r="B603" s="8" t="s">
        <v>2069</v>
      </c>
      <c r="C603" s="10" t="s">
        <v>380</v>
      </c>
      <c r="D603" s="8" t="str" cm="1">
        <f t="array" ref="D603">_xlfn.IFS(
  OR(C603="AR", C603="VK", C603="MS", C603="PT", C603="MM", C603="PP"), "CENTRAL",
  OR(C603="SS", C603="GC", C603="SM", C603="AY", C603="AG"), "NORTH",
  OR(C603="DP", C603="PG", C603="KD", C603="DS", C603="SP"), "WEST-I",
  OR(C603="MP", C603="SK", C603="NA", C603="OD"), "WEST-II",
  OR(C603="ND", C603="AM", C603="JK"), "EAST",
  TRUE, "UNKNOWN"
)</f>
        <v>WEST-I</v>
      </c>
      <c r="E603" s="10" t="s">
        <v>2070</v>
      </c>
      <c r="F603" s="8" t="s">
        <v>208</v>
      </c>
      <c r="G603" s="8" t="s">
        <v>2071</v>
      </c>
      <c r="H603" s="8" t="s">
        <v>2072</v>
      </c>
      <c r="I603" s="37">
        <v>46006</v>
      </c>
      <c r="J603" s="37">
        <v>46013</v>
      </c>
      <c r="K603" s="10" t="s">
        <v>762</v>
      </c>
      <c r="L603" s="10" t="s">
        <v>47</v>
      </c>
      <c r="M603" s="13">
        <v>446.32</v>
      </c>
      <c r="N603" s="37">
        <v>46013</v>
      </c>
      <c r="O603" s="8">
        <v>0</v>
      </c>
      <c r="P603" s="12">
        <f t="shared" ref="P603" si="205">SUM(J603-I603)</f>
        <v>7</v>
      </c>
      <c r="Q603" s="10" t="s">
        <v>28</v>
      </c>
      <c r="R603" s="8">
        <f t="shared" ref="R603" si="206">IF(Q603="A", 3, IF(Q603="B", 5, IF(Q603="C", 7, IF(Q603="D", 10, ""))))</f>
        <v>5</v>
      </c>
      <c r="S603" s="10" t="str">
        <f t="shared" ref="S603" si="207">IF(R603&gt;=P603, "Achieved", "Not Achieved")</f>
        <v>Not Achieved</v>
      </c>
    </row>
    <row r="604" spans="1:19" x14ac:dyDescent="0.45">
      <c r="A604" s="9" t="s">
        <v>1930</v>
      </c>
      <c r="B604" s="8" t="s">
        <v>2073</v>
      </c>
      <c r="C604" s="10" t="s">
        <v>136</v>
      </c>
      <c r="D604" s="8" t="str" cm="1">
        <f t="array" ref="D604">_xlfn.IFS(
  OR(C604="AR", C604="VK", C604="MS", C604="PT", C604="MM", C604="PP"), "CENTRAL",
  OR(C604="SS", C604="GC", C604="SM", C604="AY", C604="AG"), "NORTH",
  OR(C604="DP", C604="PG", C604="KD", C604="DS", C604="SP"), "WEST-I",
  OR(C604="MP", C604="SK", C604="NA", C604="OD"), "WEST-II",
  OR(C604="ND", C604="AM", C604="JK"), "EAST",
  TRUE, "UNKNOWN"
)</f>
        <v>WEST-II</v>
      </c>
      <c r="E604" s="10" t="s">
        <v>2074</v>
      </c>
      <c r="F604" s="8" t="s">
        <v>2075</v>
      </c>
      <c r="G604" s="8" t="s">
        <v>32</v>
      </c>
      <c r="H604" s="8" t="s">
        <v>2076</v>
      </c>
      <c r="I604" s="37">
        <v>46012</v>
      </c>
      <c r="J604" s="37">
        <v>46014</v>
      </c>
      <c r="K604" s="10" t="s">
        <v>81</v>
      </c>
      <c r="L604" s="10" t="s">
        <v>27</v>
      </c>
      <c r="M604" s="13">
        <v>1400.19</v>
      </c>
      <c r="N604" s="37">
        <v>46014</v>
      </c>
      <c r="O604" s="8">
        <v>0</v>
      </c>
      <c r="P604" s="12">
        <f t="shared" ref="P604" si="208">SUM(J604-I604)</f>
        <v>2</v>
      </c>
      <c r="Q604" s="10" t="s">
        <v>28</v>
      </c>
      <c r="R604" s="8">
        <f t="shared" ref="R604" si="209">IF(Q604="A", 3, IF(Q604="B", 5, IF(Q604="C", 7, IF(Q604="D", 10, ""))))</f>
        <v>5</v>
      </c>
      <c r="S604" s="10" t="str">
        <f t="shared" ref="S604:S606" si="210">IF(R604&gt;=P604, "Achieved", "Not Achieved")</f>
        <v>Achieved</v>
      </c>
    </row>
    <row r="605" spans="1:19" x14ac:dyDescent="0.45">
      <c r="A605" s="9" t="s">
        <v>1930</v>
      </c>
      <c r="B605" s="8" t="s">
        <v>2077</v>
      </c>
      <c r="C605" s="10" t="s">
        <v>136</v>
      </c>
      <c r="D605" s="8" t="str" cm="1">
        <f t="array" ref="D605">_xlfn.IFS(
  OR(C605="AR", C605="VK", C605="MS", C605="PT", C605="MM", C605="PP"), "CENTRAL",
  OR(C605="SS", C605="GC", C605="SM", C605="AY", C605="AG"), "NORTH",
  OR(C605="DP", C605="PG", C605="KD", C605="DS", C605="SP"), "WEST-I",
  OR(C605="MP", C605="SK", C605="NA", C605="OD"), "WEST-II",
  OR(C605="ND", C605="AM", C605="JK"), "EAST",
  TRUE, "UNKNOWN"
)</f>
        <v>WEST-II</v>
      </c>
      <c r="E605" s="10" t="s">
        <v>2079</v>
      </c>
      <c r="F605" s="8" t="s">
        <v>2078</v>
      </c>
      <c r="G605" s="8" t="s">
        <v>2080</v>
      </c>
      <c r="H605" s="8" t="s">
        <v>2081</v>
      </c>
      <c r="I605" s="37">
        <v>46006</v>
      </c>
      <c r="J605" s="37">
        <v>46015</v>
      </c>
      <c r="K605" s="10" t="s">
        <v>1973</v>
      </c>
      <c r="L605" s="10" t="s">
        <v>27</v>
      </c>
      <c r="M605" s="13">
        <v>300.44</v>
      </c>
      <c r="O605" s="8">
        <v>0</v>
      </c>
      <c r="P605" s="12">
        <f t="shared" ref="P605" si="211">SUM(J605-I605)</f>
        <v>9</v>
      </c>
      <c r="Q605" s="10" t="s">
        <v>28</v>
      </c>
      <c r="R605" s="8">
        <f t="shared" ref="R605:R609" si="212">IF(Q605="A", 3, IF(Q605="B", 5, IF(Q605="C", 7, IF(Q605="D", 10, ""))))</f>
        <v>5</v>
      </c>
      <c r="S605" s="10" t="str">
        <f t="shared" si="210"/>
        <v>Not Achieved</v>
      </c>
    </row>
    <row r="606" spans="1:19" x14ac:dyDescent="0.45">
      <c r="A606" s="9" t="s">
        <v>1930</v>
      </c>
      <c r="B606" s="8" t="s">
        <v>2077</v>
      </c>
      <c r="C606" s="10" t="s">
        <v>136</v>
      </c>
      <c r="D606" s="8" t="str" cm="1">
        <f t="array" ref="D606">_xlfn.IFS(
  OR(C606="AR", C606="VK", C606="MS", C606="PT", C606="MM", C606="PP"), "CENTRAL",
  OR(C606="SS", C606="GC", C606="SM", C606="AY", C606="AG"), "NORTH",
  OR(C606="DP", C606="PG", C606="KD", C606="DS", C606="SP"), "WEST-I",
  OR(C606="MP", C606="SK", C606="NA", C606="OD"), "WEST-II",
  OR(C606="ND", C606="AM", C606="JK"), "EAST",
  TRUE, "UNKNOWN"
)</f>
        <v>WEST-II</v>
      </c>
      <c r="E606" s="10" t="s">
        <v>2079</v>
      </c>
      <c r="F606" s="8" t="s">
        <v>2082</v>
      </c>
      <c r="G606" s="8" t="s">
        <v>2080</v>
      </c>
      <c r="H606" s="8" t="s">
        <v>2081</v>
      </c>
      <c r="I606" s="37">
        <v>46006</v>
      </c>
      <c r="J606" s="37">
        <v>46015</v>
      </c>
      <c r="K606" s="10" t="s">
        <v>1973</v>
      </c>
      <c r="L606" s="10" t="s">
        <v>27</v>
      </c>
      <c r="M606" s="13">
        <v>317.48</v>
      </c>
      <c r="O606" s="8">
        <v>0</v>
      </c>
      <c r="P606" s="12">
        <f t="shared" ref="P606" si="213">SUM(J606-I606)</f>
        <v>9</v>
      </c>
      <c r="Q606" s="10" t="s">
        <v>28</v>
      </c>
      <c r="R606" s="8">
        <f t="shared" ref="R606" si="214">IF(Q606="A", 3, IF(Q606="B", 5, IF(Q606="C", 7, IF(Q606="D", 10, ""))))</f>
        <v>5</v>
      </c>
      <c r="S606" s="10" t="str">
        <f t="shared" si="210"/>
        <v>Not Achieved</v>
      </c>
    </row>
    <row r="607" spans="1:19" x14ac:dyDescent="0.45">
      <c r="A607" s="9" t="s">
        <v>1930</v>
      </c>
      <c r="B607" s="8" t="s">
        <v>2084</v>
      </c>
      <c r="C607" s="10" t="s">
        <v>65</v>
      </c>
      <c r="D607" s="8" t="str" cm="1">
        <f t="array" ref="D607">_xlfn.IFS(
  OR(C607="AR", C607="VK", C607="MS", C607="PT", C607="MM", C607="PP"), "CENTRAL",
  OR(C607="SS", C607="GC", C607="SM", C607="AY", C607="AG"), "NORTH",
  OR(C607="DP", C607="PG", C607="KD", C607="DS", C607="SP"), "WEST-I",
  OR(C607="MP", C607="SK", C607="NA", C607="OD"), "WEST-II",
  OR(C607="ND", C607="AM", C607="JK"), "EAST",
  TRUE, "UNKNOWN"
)</f>
        <v>CENTRAL</v>
      </c>
      <c r="E607" s="10" t="s">
        <v>2085</v>
      </c>
      <c r="F607" s="8" t="s">
        <v>1690</v>
      </c>
      <c r="G607" s="8" t="s">
        <v>594</v>
      </c>
      <c r="H607" s="8" t="s">
        <v>2086</v>
      </c>
      <c r="I607" s="37">
        <v>46013</v>
      </c>
      <c r="J607" s="37">
        <v>46015</v>
      </c>
      <c r="K607" s="10" t="s">
        <v>134</v>
      </c>
      <c r="L607" s="10" t="s">
        <v>47</v>
      </c>
      <c r="M607" s="13">
        <v>1099.4100000000001</v>
      </c>
      <c r="N607" s="8"/>
      <c r="O607" s="8">
        <v>0</v>
      </c>
      <c r="P607" s="12">
        <f t="shared" ref="P607" si="215">SUM(J607-I607)</f>
        <v>2</v>
      </c>
      <c r="Q607" s="10" t="s">
        <v>28</v>
      </c>
      <c r="R607" s="8">
        <f t="shared" ref="R607" si="216">IF(Q607="A", 3, IF(Q607="B", 5, IF(Q607="C", 7, IF(Q607="D", 10, ""))))</f>
        <v>5</v>
      </c>
      <c r="S607" s="10" t="str">
        <f t="shared" ref="S607" si="217">IF(R607&gt;=P607, "Achieved", "Not Achieved")</f>
        <v>Achieved</v>
      </c>
    </row>
    <row r="608" spans="1:19" x14ac:dyDescent="0.45">
      <c r="A608" s="9" t="s">
        <v>1930</v>
      </c>
      <c r="B608" s="8" t="s">
        <v>2100</v>
      </c>
      <c r="C608" s="10" t="s">
        <v>30</v>
      </c>
      <c r="D608" s="8" t="str" cm="1">
        <f t="array" ref="D608">_xlfn.IFS(
  OR(C608="AR", C608="VK", C608="MS", C608="PT", C608="MM", C608="PP"), "CENTRAL",
  OR(C608="SS", C608="GC", C608="SM", C608="AY", C608="AG"), "NORTH",
  OR(C608="DP", C608="PG", C608="KD", C608="DS", C608="SP"), "WEST-I",
  OR(C608="MP", C608="SK", C608="NA", C608="OD"), "WEST-II",
  OR(C608="ND", C608="AM", C608="JK"), "EAST",
  TRUE, "UNKNOWN"
)</f>
        <v>CENTRAL</v>
      </c>
      <c r="E608" s="10" t="s">
        <v>159</v>
      </c>
      <c r="F608" s="8" t="s">
        <v>2101</v>
      </c>
      <c r="G608" s="8" t="s">
        <v>32</v>
      </c>
      <c r="H608" s="8" t="s">
        <v>2102</v>
      </c>
      <c r="I608" s="37">
        <v>46016</v>
      </c>
      <c r="J608" s="37">
        <v>46020</v>
      </c>
      <c r="K608" s="10" t="s">
        <v>762</v>
      </c>
      <c r="L608" s="10" t="s">
        <v>50</v>
      </c>
      <c r="M608" s="13">
        <v>264.83</v>
      </c>
      <c r="N608" s="37">
        <v>46020</v>
      </c>
      <c r="O608" s="8">
        <v>0</v>
      </c>
      <c r="P608" s="12">
        <f t="shared" ref="P608" si="218">SUM(J608-I608)</f>
        <v>4</v>
      </c>
      <c r="Q608" s="10" t="s">
        <v>28</v>
      </c>
      <c r="R608" s="8">
        <f t="shared" ref="R608" si="219">IF(Q608="A", 3, IF(Q608="B", 5, IF(Q608="C", 7, IF(Q608="D", 10, ""))))</f>
        <v>5</v>
      </c>
      <c r="S608" s="10" t="str">
        <f t="shared" ref="S608:S609" si="220">IF(R608&gt;=P608, "Achieved", "Not Achieved")</f>
        <v>Achieved</v>
      </c>
    </row>
    <row r="609" spans="1:19" x14ac:dyDescent="0.45">
      <c r="A609" s="9" t="s">
        <v>1930</v>
      </c>
      <c r="B609" s="8" t="s">
        <v>2103</v>
      </c>
      <c r="C609" s="10" t="s">
        <v>156</v>
      </c>
      <c r="D609" s="8" t="str" cm="1">
        <f t="array" ref="D609">_xlfn.IFS(
  OR(C609="AR", C609="VK", C609="MS", C609="PT", C609="MM", C609="PP"), "CENTRAL",
  OR(C609="SS", C609="GC", C609="SM", C609="AY", C609="AG"), "NORTH",
  OR(C609="DP", C609="PG", C609="KD", C609="DS", C609="SP"), "WEST-I",
  OR(C609="MP", C609="SK", C609="NA", C609="OD"), "WEST-II",
  OR(C609="ND", C609="AM", C609="JK"), "EAST",
  TRUE, "UNKNOWN"
)</f>
        <v>CENTRAL</v>
      </c>
      <c r="E609" s="10" t="s">
        <v>2105</v>
      </c>
      <c r="F609" s="8" t="s">
        <v>1028</v>
      </c>
      <c r="G609" s="8" t="s">
        <v>434</v>
      </c>
      <c r="H609" s="8" t="s">
        <v>2104</v>
      </c>
      <c r="I609" s="37">
        <v>46006</v>
      </c>
      <c r="J609" s="37">
        <v>46021</v>
      </c>
      <c r="K609" s="10" t="s">
        <v>49</v>
      </c>
      <c r="L609" s="10" t="s">
        <v>50</v>
      </c>
      <c r="M609" s="13">
        <v>1109.28</v>
      </c>
      <c r="O609" s="8">
        <v>0</v>
      </c>
      <c r="P609" s="12">
        <f t="shared" ref="P609" si="221">SUM(J609-I609)</f>
        <v>15</v>
      </c>
      <c r="Q609" s="10" t="s">
        <v>28</v>
      </c>
      <c r="R609" s="8">
        <f t="shared" si="212"/>
        <v>5</v>
      </c>
      <c r="S609" s="10" t="str">
        <f t="shared" si="220"/>
        <v>Not Achieved</v>
      </c>
    </row>
    <row r="610" spans="1:19" x14ac:dyDescent="0.45">
      <c r="A610" s="9" t="s">
        <v>1930</v>
      </c>
      <c r="B610" s="8" t="s">
        <v>2113</v>
      </c>
      <c r="C610" s="10" t="s">
        <v>61</v>
      </c>
      <c r="D610" s="8" t="str" cm="1">
        <f t="array" ref="D610">_xlfn.IFS(
  OR(C610="AR", C610="VK", C610="MS", C610="PT", C610="MM", C610="PP"), "CENTRAL",
  OR(C610="SS", C610="GC", C610="SM", C610="AY", C610="AG"), "NORTH",
  OR(C610="DP", C610="PG", C610="KD", C610="DS", C610="SP"), "WEST-I",
  OR(C610="MP", C610="SK", C610="NA", C610="OD"), "WEST-II",
  OR(C610="ND", C610="AM", C610="JK"), "EAST",
  TRUE, "UNKNOWN"
)</f>
        <v>NORTH</v>
      </c>
      <c r="E610" s="10" t="s">
        <v>2114</v>
      </c>
      <c r="F610" s="8" t="s">
        <v>208</v>
      </c>
      <c r="G610" s="8" t="s">
        <v>2115</v>
      </c>
      <c r="H610" s="8" t="s">
        <v>1840</v>
      </c>
      <c r="I610" s="37">
        <v>46009</v>
      </c>
      <c r="J610" s="37">
        <v>46021</v>
      </c>
      <c r="K610" s="10" t="s">
        <v>27</v>
      </c>
      <c r="L610" s="10" t="s">
        <v>27</v>
      </c>
      <c r="M610" s="13">
        <v>439.51</v>
      </c>
      <c r="O610" s="8">
        <v>0</v>
      </c>
      <c r="P610" s="12">
        <f t="shared" ref="P610:P611" si="222">SUM(J610-I610)</f>
        <v>12</v>
      </c>
      <c r="Q610" s="10" t="s">
        <v>28</v>
      </c>
      <c r="R610" s="8">
        <f t="shared" ref="R610:R611" si="223">IF(Q610="A", 3, IF(Q610="B", 5, IF(Q610="C", 7, IF(Q610="D", 10, ""))))</f>
        <v>5</v>
      </c>
      <c r="S610" s="10" t="str">
        <f t="shared" ref="S610:S611" si="224">IF(R610&gt;=P610, "Achieved", "Not Achieved")</f>
        <v>Not Achieved</v>
      </c>
    </row>
    <row r="611" spans="1:19" x14ac:dyDescent="0.45">
      <c r="A611" s="9" t="s">
        <v>1930</v>
      </c>
      <c r="B611" s="8" t="s">
        <v>2121</v>
      </c>
      <c r="C611" s="10" t="s">
        <v>1255</v>
      </c>
      <c r="D611" s="8" t="str" cm="1">
        <f t="array" ref="D611">_xlfn.IFS(
  OR(C611="AR", C611="VK", C611="MS", C611="PT", C611="MM", C611="PP"), "CENTRAL",
  OR(C611="SS", C611="GC", C611="SM", C611="AY", C611="AG"), "NORTH",
  OR(C611="DP", C611="PG", C611="KD", C611="DS", C611="SP"), "WEST-I",
  OR(C611="MP", C611="SK", C611="NA", C611="OD"), "WEST-II",
  OR(C611="ND", C611="AM", C611="JK"), "EAST",
  TRUE, "UNKNOWN"
)</f>
        <v>WEST-I</v>
      </c>
      <c r="E611" s="10" t="s">
        <v>2122</v>
      </c>
      <c r="F611" s="8" t="s">
        <v>208</v>
      </c>
      <c r="G611" s="8" t="s">
        <v>1697</v>
      </c>
      <c r="H611" s="8" t="s">
        <v>1698</v>
      </c>
      <c r="I611" s="37">
        <v>46016</v>
      </c>
      <c r="J611" s="37">
        <v>46021</v>
      </c>
      <c r="K611" s="10" t="s">
        <v>56</v>
      </c>
      <c r="L611" s="10" t="s">
        <v>50</v>
      </c>
      <c r="M611" s="13">
        <v>971.96</v>
      </c>
      <c r="O611" s="8">
        <v>0</v>
      </c>
      <c r="P611" s="12">
        <f t="shared" si="222"/>
        <v>5</v>
      </c>
      <c r="Q611" s="10" t="s">
        <v>28</v>
      </c>
      <c r="R611" s="8">
        <f t="shared" si="223"/>
        <v>5</v>
      </c>
      <c r="S611" s="10" t="str">
        <f t="shared" si="224"/>
        <v>Achieved</v>
      </c>
    </row>
    <row r="612" spans="1:19" x14ac:dyDescent="0.45">
      <c r="A612" s="9" t="s">
        <v>1930</v>
      </c>
      <c r="B612" s="8" t="s">
        <v>2123</v>
      </c>
      <c r="C612" s="10" t="s">
        <v>61</v>
      </c>
      <c r="D612" s="8" t="str" cm="1">
        <f t="array" ref="D612">_xlfn.IFS(
  OR(C612="AR", C612="VK", C612="MS", C612="PT", C612="MM", C612="PP"), "CENTRAL",
  OR(C612="SS", C612="GC", C612="SM", C612="AY", C612="AG"), "NORTH",
  OR(C612="DP", C612="PG", C612="KD", C612="DS", C612="SP"), "WEST-I",
  OR(C612="MP", C612="SK", C612="NA", C612="OD"), "WEST-II",
  OR(C612="ND", C612="AM", C612="JK"), "EAST",
  TRUE, "UNKNOWN"
)</f>
        <v>NORTH</v>
      </c>
      <c r="E612" s="10" t="s">
        <v>2124</v>
      </c>
      <c r="F612" s="8" t="s">
        <v>124</v>
      </c>
      <c r="G612" s="8" t="s">
        <v>32</v>
      </c>
      <c r="H612" s="8" t="s">
        <v>2125</v>
      </c>
      <c r="I612" s="37">
        <v>46006</v>
      </c>
      <c r="J612" s="37">
        <v>46015</v>
      </c>
      <c r="K612" s="10" t="s">
        <v>56</v>
      </c>
      <c r="L612" s="10" t="s">
        <v>27</v>
      </c>
      <c r="M612" s="13">
        <v>1222.22</v>
      </c>
      <c r="N612" s="37">
        <v>46017</v>
      </c>
      <c r="O612" s="8">
        <v>0</v>
      </c>
      <c r="P612" s="12">
        <f t="shared" ref="P612" si="225">SUM(J612-I612)</f>
        <v>9</v>
      </c>
      <c r="Q612" s="10" t="s">
        <v>28</v>
      </c>
      <c r="R612" s="8">
        <f t="shared" ref="R612" si="226">IF(Q612="A", 3, IF(Q612="B", 5, IF(Q612="C", 7, IF(Q612="D", 10, ""))))</f>
        <v>5</v>
      </c>
      <c r="S612" s="10" t="str">
        <f t="shared" ref="S612" si="227">IF(R612&gt;=P612, "Achieved", "Not Achieved")</f>
        <v>Not Achieved</v>
      </c>
    </row>
    <row r="613" spans="1:19" x14ac:dyDescent="0.45">
      <c r="A613" s="9" t="s">
        <v>1930</v>
      </c>
      <c r="B613" s="8" t="s">
        <v>2123</v>
      </c>
      <c r="C613" s="10" t="s">
        <v>61</v>
      </c>
      <c r="D613" s="8" t="str" cm="1">
        <f t="array" ref="D613">_xlfn.IFS(
  OR(C613="AR", C613="VK", C613="MS", C613="PT", C613="MM", C613="PP"), "CENTRAL",
  OR(C613="SS", C613="GC", C613="SM", C613="AY", C613="AG"), "NORTH",
  OR(C613="DP", C613="PG", C613="KD", C613="DS", C613="SP"), "WEST-I",
  OR(C613="MP", C613="SK", C613="NA", C613="OD"), "WEST-II",
  OR(C613="ND", C613="AM", C613="JK"), "EAST",
  TRUE, "UNKNOWN"
)</f>
        <v>NORTH</v>
      </c>
      <c r="E613" s="10" t="s">
        <v>2124</v>
      </c>
      <c r="F613" s="8" t="s">
        <v>942</v>
      </c>
      <c r="G613" s="8" t="s">
        <v>32</v>
      </c>
      <c r="H613" s="8" t="s">
        <v>2125</v>
      </c>
      <c r="I613" s="37">
        <v>46006</v>
      </c>
      <c r="J613" s="37">
        <v>46015</v>
      </c>
      <c r="K613" s="10" t="s">
        <v>56</v>
      </c>
      <c r="L613" s="10" t="s">
        <v>27</v>
      </c>
      <c r="M613" s="13">
        <v>89.03</v>
      </c>
      <c r="N613" s="37">
        <v>46017</v>
      </c>
      <c r="O613" s="8">
        <v>0</v>
      </c>
      <c r="P613" s="12">
        <f t="shared" ref="P613" si="228">SUM(J613-I613)</f>
        <v>9</v>
      </c>
      <c r="Q613" s="10" t="s">
        <v>28</v>
      </c>
      <c r="R613" s="8">
        <f t="shared" ref="R613" si="229">IF(Q613="A", 3, IF(Q613="B", 5, IF(Q613="C", 7, IF(Q613="D", 10, ""))))</f>
        <v>5</v>
      </c>
      <c r="S613" s="10" t="str">
        <f t="shared" ref="S613" si="230">IF(R613&gt;=P613, "Achieved", "Not Achieved")</f>
        <v>Not Achieved</v>
      </c>
    </row>
    <row r="614" spans="1:19" x14ac:dyDescent="0.45">
      <c r="A614" s="9" t="s">
        <v>2126</v>
      </c>
      <c r="B614" s="8" t="s">
        <v>2128</v>
      </c>
      <c r="C614" s="10" t="s">
        <v>1255</v>
      </c>
      <c r="D614" s="8" t="str" cm="1">
        <f t="array" ref="D614">_xlfn.IFS(
  OR(C614="AR", C614="VK", C614="MS", C614="PT", C614="MM", C614="PP"), "CENTRAL",
  OR(C614="SS", C614="GC", C614="SM", C614="AY", C614="AG"), "NORTH",
  OR(C614="DP", C614="PG", C614="KD", C614="DS", C614="SP"), "WEST-I",
  OR(C614="MP", C614="SK", C614="NA", C614="OD"), "WEST-II",
  OR(C614="ND", C614="AM", C614="JK"), "EAST",
  TRUE, "UNKNOWN"
)</f>
        <v>WEST-I</v>
      </c>
      <c r="E614" s="10" t="s">
        <v>2130</v>
      </c>
      <c r="F614" s="8" t="s">
        <v>2129</v>
      </c>
      <c r="G614" s="8" t="s">
        <v>1943</v>
      </c>
      <c r="H614" s="8" t="s">
        <v>2131</v>
      </c>
      <c r="I614" s="37">
        <v>46013</v>
      </c>
      <c r="J614" s="37">
        <v>46025</v>
      </c>
      <c r="K614" s="10" t="s">
        <v>49</v>
      </c>
      <c r="L614" s="10" t="s">
        <v>50</v>
      </c>
      <c r="M614" s="13">
        <v>63.45</v>
      </c>
      <c r="O614" s="8">
        <v>0</v>
      </c>
      <c r="P614" s="12">
        <f t="shared" ref="P614" si="231">SUM(J614-I614)</f>
        <v>12</v>
      </c>
      <c r="Q614" s="10" t="s">
        <v>28</v>
      </c>
      <c r="R614" s="8">
        <f t="shared" ref="R614" si="232">IF(Q614="A", 3, IF(Q614="B", 5, IF(Q614="C", 7, IF(Q614="D", 10, ""))))</f>
        <v>5</v>
      </c>
      <c r="S614" s="10" t="str">
        <f t="shared" ref="S614" si="233">IF(R614&gt;=P614, "Achieved", "Not Achieved")</f>
        <v>Not Achieved</v>
      </c>
    </row>
    <row r="615" spans="1:19" x14ac:dyDescent="0.45">
      <c r="A615" s="9" t="s">
        <v>2126</v>
      </c>
      <c r="B615" s="8" t="s">
        <v>2128</v>
      </c>
      <c r="C615" s="10" t="s">
        <v>1255</v>
      </c>
      <c r="D615" s="8" t="str" cm="1">
        <f t="array" ref="D615">_xlfn.IFS(
  OR(C615="AR", C615="VK", C615="MS", C615="PT", C615="MM", C615="PP"), "CENTRAL",
  OR(C615="SS", C615="GC", C615="SM", C615="AY", C615="AG"), "NORTH",
  OR(C615="DP", C615="PG", C615="KD", C615="DS", C615="SP"), "WEST-I",
  OR(C615="MP", C615="SK", C615="NA", C615="OD"), "WEST-II",
  OR(C615="ND", C615="AM", C615="JK"), "EAST",
  TRUE, "UNKNOWN"
)</f>
        <v>WEST-I</v>
      </c>
      <c r="E615" s="10" t="s">
        <v>2130</v>
      </c>
      <c r="F615" s="8" t="s">
        <v>2132</v>
      </c>
      <c r="G615" s="8" t="s">
        <v>1943</v>
      </c>
      <c r="H615" s="8" t="s">
        <v>2131</v>
      </c>
      <c r="I615" s="37">
        <v>46013</v>
      </c>
      <c r="J615" s="37">
        <v>46025</v>
      </c>
      <c r="K615" s="10" t="s">
        <v>49</v>
      </c>
      <c r="L615" s="10" t="s">
        <v>50</v>
      </c>
      <c r="M615" s="13">
        <v>597.16</v>
      </c>
      <c r="O615" s="8">
        <v>0</v>
      </c>
      <c r="P615" s="12">
        <f t="shared" ref="P615" si="234">SUM(J615-I615)</f>
        <v>12</v>
      </c>
      <c r="Q615" s="10" t="s">
        <v>28</v>
      </c>
      <c r="R615" s="8">
        <f t="shared" ref="R615" si="235">IF(Q615="A", 3, IF(Q615="B", 5, IF(Q615="C", 7, IF(Q615="D", 10, ""))))</f>
        <v>5</v>
      </c>
      <c r="S615" s="10" t="str">
        <f t="shared" ref="S615" si="236">IF(R615&gt;=P615, "Achieved", "Not Achieved")</f>
        <v>Not Achieved</v>
      </c>
    </row>
    <row r="616" spans="1:19" x14ac:dyDescent="0.45">
      <c r="A616" s="9" t="s">
        <v>2126</v>
      </c>
      <c r="B616" s="8" t="s">
        <v>2128</v>
      </c>
      <c r="C616" s="10" t="s">
        <v>1255</v>
      </c>
      <c r="D616" s="8" t="str" cm="1">
        <f t="array" ref="D616">_xlfn.IFS(
  OR(C616="AR", C616="VK", C616="MS", C616="PT", C616="MM", C616="PP"), "CENTRAL",
  OR(C616="SS", C616="GC", C616="SM", C616="AY", C616="AG"), "NORTH",
  OR(C616="DP", C616="PG", C616="KD", C616="DS", C616="SP"), "WEST-I",
  OR(C616="MP", C616="SK", C616="NA", C616="OD"), "WEST-II",
  OR(C616="ND", C616="AM", C616="JK"), "EAST",
  TRUE, "UNKNOWN"
)</f>
        <v>WEST-I</v>
      </c>
      <c r="E616" s="10" t="s">
        <v>2130</v>
      </c>
      <c r="F616" s="8" t="s">
        <v>2133</v>
      </c>
      <c r="G616" s="8" t="s">
        <v>1943</v>
      </c>
      <c r="H616" s="8" t="s">
        <v>2131</v>
      </c>
      <c r="I616" s="37">
        <v>46013</v>
      </c>
      <c r="J616" s="37">
        <v>46025</v>
      </c>
      <c r="K616" s="10" t="s">
        <v>49</v>
      </c>
      <c r="L616" s="10" t="s">
        <v>50</v>
      </c>
      <c r="M616" s="13">
        <v>211.29</v>
      </c>
      <c r="O616" s="8">
        <v>0</v>
      </c>
      <c r="P616" s="12">
        <f t="shared" ref="P616" si="237">SUM(J616-I616)</f>
        <v>12</v>
      </c>
      <c r="Q616" s="10" t="s">
        <v>28</v>
      </c>
      <c r="R616" s="8">
        <f t="shared" ref="R616" si="238">IF(Q616="A", 3, IF(Q616="B", 5, IF(Q616="C", 7, IF(Q616="D", 10, ""))))</f>
        <v>5</v>
      </c>
      <c r="S616" s="10" t="str">
        <f t="shared" ref="S616" si="239">IF(R616&gt;=P616, "Achieved", "Not Achieved")</f>
        <v>Not Achieved</v>
      </c>
    </row>
    <row r="617" spans="1:19" x14ac:dyDescent="0.45">
      <c r="A617" s="9" t="s">
        <v>2126</v>
      </c>
      <c r="B617" s="8" t="s">
        <v>2128</v>
      </c>
      <c r="C617" s="10" t="s">
        <v>1255</v>
      </c>
      <c r="D617" s="8" t="str" cm="1">
        <f t="array" ref="D617">_xlfn.IFS(
  OR(C617="AR", C617="VK", C617="MS", C617="PT", C617="MM", C617="PP"), "CENTRAL",
  OR(C617="SS", C617="GC", C617="SM", C617="AY", C617="AG"), "NORTH",
  OR(C617="DP", C617="PG", C617="KD", C617="DS", C617="SP"), "WEST-I",
  OR(C617="MP", C617="SK", C617="NA", C617="OD"), "WEST-II",
  OR(C617="ND", C617="AM", C617="JK"), "EAST",
  TRUE, "UNKNOWN"
)</f>
        <v>WEST-I</v>
      </c>
      <c r="E617" s="10" t="s">
        <v>2130</v>
      </c>
      <c r="F617" s="8" t="s">
        <v>2134</v>
      </c>
      <c r="G617" s="8" t="s">
        <v>1943</v>
      </c>
      <c r="H617" s="8" t="s">
        <v>2131</v>
      </c>
      <c r="I617" s="37">
        <v>46013</v>
      </c>
      <c r="J617" s="37">
        <v>46025</v>
      </c>
      <c r="K617" s="10" t="s">
        <v>134</v>
      </c>
      <c r="L617" s="10" t="s">
        <v>50</v>
      </c>
      <c r="M617" s="13">
        <v>103.8</v>
      </c>
      <c r="O617" s="8">
        <v>0</v>
      </c>
      <c r="P617" s="12">
        <f t="shared" ref="P617" si="240">SUM(J617-I617)</f>
        <v>12</v>
      </c>
      <c r="Q617" s="10" t="s">
        <v>28</v>
      </c>
      <c r="R617" s="8">
        <f t="shared" ref="R617" si="241">IF(Q617="A", 3, IF(Q617="B", 5, IF(Q617="C", 7, IF(Q617="D", 10, ""))))</f>
        <v>5</v>
      </c>
      <c r="S617" s="10" t="str">
        <f t="shared" ref="S617" si="242">IF(R617&gt;=P617, "Achieved", "Not Achieved")</f>
        <v>Not Achieved</v>
      </c>
    </row>
    <row r="618" spans="1:19" x14ac:dyDescent="0.45">
      <c r="A618" s="9" t="s">
        <v>2126</v>
      </c>
      <c r="B618" s="8" t="s">
        <v>2128</v>
      </c>
      <c r="C618" s="10" t="s">
        <v>1255</v>
      </c>
      <c r="D618" s="8" t="str" cm="1">
        <f t="array" ref="D618">_xlfn.IFS(
  OR(C618="AR", C618="VK", C618="MS", C618="PT", C618="MM", C618="PP"), "CENTRAL",
  OR(C618="SS", C618="GC", C618="SM", C618="AY", C618="AG"), "NORTH",
  OR(C618="DP", C618="PG", C618="KD", C618="DS", C618="SP"), "WEST-I",
  OR(C618="MP", C618="SK", C618="NA", C618="OD"), "WEST-II",
  OR(C618="ND", C618="AM", C618="JK"), "EAST",
  TRUE, "UNKNOWN"
)</f>
        <v>WEST-I</v>
      </c>
      <c r="E618" s="10" t="s">
        <v>2130</v>
      </c>
      <c r="F618" s="8" t="s">
        <v>2135</v>
      </c>
      <c r="G618" s="8" t="s">
        <v>1943</v>
      </c>
      <c r="H618" s="8" t="s">
        <v>2131</v>
      </c>
      <c r="I618" s="37">
        <v>46013</v>
      </c>
      <c r="J618" s="37">
        <v>46025</v>
      </c>
      <c r="K618" s="10" t="s">
        <v>134</v>
      </c>
      <c r="L618" s="10" t="s">
        <v>50</v>
      </c>
      <c r="M618" s="13">
        <v>155.97</v>
      </c>
      <c r="O618" s="8">
        <v>0</v>
      </c>
      <c r="P618" s="12">
        <f t="shared" ref="P618" si="243">SUM(J618-I618)</f>
        <v>12</v>
      </c>
      <c r="Q618" s="10" t="s">
        <v>28</v>
      </c>
      <c r="R618" s="8">
        <f t="shared" ref="R618" si="244">IF(Q618="A", 3, IF(Q618="B", 5, IF(Q618="C", 7, IF(Q618="D", 10, ""))))</f>
        <v>5</v>
      </c>
      <c r="S618" s="10" t="str">
        <f t="shared" ref="S618" si="245">IF(R618&gt;=P618, "Achieved", "Not Achieved")</f>
        <v>Not Achieved</v>
      </c>
    </row>
    <row r="619" spans="1:19" x14ac:dyDescent="0.45">
      <c r="A619" s="9" t="s">
        <v>2126</v>
      </c>
      <c r="B619" s="8" t="s">
        <v>2138</v>
      </c>
      <c r="C619" s="10" t="s">
        <v>72</v>
      </c>
      <c r="D619" s="8" t="str" cm="1">
        <f t="array" ref="D619">_xlfn.IFS(
  OR(C619="AR", C619="VK", C619="MS", C619="PT", C619="MM", C619="PP"), "CENTRAL",
  OR(C619="SS", C619="GC", C619="SM", C619="AY", C619="AG"), "NORTH",
  OR(C619="DP", C619="PG", C619="KD", C619="DS", C619="SP"), "WEST-I",
  OR(C619="MP", C619="SK", C619="NA", C619="OD"), "WEST-II",
  OR(C619="ND", C619="AM", C619="JK"), "EAST",
  TRUE, "UNKNOWN"
)</f>
        <v>CENTRAL</v>
      </c>
      <c r="E619" s="10" t="s">
        <v>2139</v>
      </c>
      <c r="F619" s="8" t="s">
        <v>67</v>
      </c>
      <c r="G619" s="8" t="s">
        <v>594</v>
      </c>
      <c r="H619" s="8" t="s">
        <v>2140</v>
      </c>
      <c r="I619" s="37">
        <v>46018</v>
      </c>
      <c r="J619" s="37">
        <v>46025</v>
      </c>
      <c r="K619" s="10" t="s">
        <v>134</v>
      </c>
      <c r="L619" s="10" t="s">
        <v>50</v>
      </c>
      <c r="M619" s="13">
        <v>411.31</v>
      </c>
      <c r="N619" s="37">
        <v>46025</v>
      </c>
      <c r="O619" s="8">
        <v>0</v>
      </c>
      <c r="P619" s="12">
        <f t="shared" ref="P619" si="246">SUM(J619-I619)</f>
        <v>7</v>
      </c>
      <c r="Q619" s="10" t="s">
        <v>28</v>
      </c>
      <c r="R619" s="8">
        <f t="shared" ref="R619" si="247">IF(Q619="A", 3, IF(Q619="B", 5, IF(Q619="C", 7, IF(Q619="D", 10, ""))))</f>
        <v>5</v>
      </c>
      <c r="S619" s="10" t="str">
        <f t="shared" ref="S619" si="248">IF(R619&gt;=P619, "Achieved", "Not Achieved")</f>
        <v>Not Achieved</v>
      </c>
    </row>
    <row r="620" spans="1:19" x14ac:dyDescent="0.45">
      <c r="A620" s="9" t="s">
        <v>2126</v>
      </c>
      <c r="B620" s="8" t="s">
        <v>2141</v>
      </c>
      <c r="C620" s="10" t="s">
        <v>382</v>
      </c>
      <c r="D620" s="8" t="str" cm="1">
        <f t="array" ref="D620">_xlfn.IFS(
  OR(C620="AR", C620="VK", C620="MS", C620="PT", C620="MM", C620="PP"), "CENTRAL",
  OR(C620="SS", C620="GC", C620="SM", C620="AY", C620="AG"), "NORTH",
  OR(C620="DP", C620="PG", C620="KD", C620="DS", C620="SP"), "WEST-I",
  OR(C620="MP", C620="SK", C620="NA", C620="OD"), "WEST-II",
  OR(C620="ND", C620="AM", C620="JK"), "EAST",
  TRUE, "UNKNOWN"
)</f>
        <v>NORTH</v>
      </c>
      <c r="E620" s="10" t="s">
        <v>2143</v>
      </c>
      <c r="F620" s="8" t="s">
        <v>2142</v>
      </c>
      <c r="G620" s="8" t="s">
        <v>32</v>
      </c>
      <c r="H620" s="8" t="s">
        <v>2144</v>
      </c>
      <c r="I620" s="37">
        <v>46022</v>
      </c>
      <c r="J620" s="37">
        <v>46025</v>
      </c>
      <c r="K620" s="10" t="s">
        <v>56</v>
      </c>
      <c r="L620" s="10" t="s">
        <v>50</v>
      </c>
      <c r="M620" s="13">
        <v>35.770000000000003</v>
      </c>
      <c r="O620" s="8">
        <v>0</v>
      </c>
      <c r="P620" s="12">
        <f t="shared" ref="P620" si="249">SUM(J620-I620)</f>
        <v>3</v>
      </c>
      <c r="Q620" s="10" t="s">
        <v>28</v>
      </c>
      <c r="R620" s="8">
        <f t="shared" ref="R620" si="250">IF(Q620="A", 3, IF(Q620="B", 5, IF(Q620="C", 7, IF(Q620="D", 10, ""))))</f>
        <v>5</v>
      </c>
      <c r="S620" s="10" t="str">
        <f t="shared" ref="S620" si="251">IF(R620&gt;=P620, "Achieved", "Not Achieved")</f>
        <v>Achieved</v>
      </c>
    </row>
    <row r="621" spans="1:19" x14ac:dyDescent="0.45">
      <c r="A621" s="9" t="s">
        <v>2126</v>
      </c>
      <c r="B621" s="8" t="s">
        <v>2141</v>
      </c>
      <c r="C621" s="10" t="s">
        <v>382</v>
      </c>
      <c r="D621" s="8" t="str" cm="1">
        <f t="array" ref="D621">_xlfn.IFS(
  OR(C621="AR", C621="VK", C621="MS", C621="PT", C621="MM", C621="PP"), "CENTRAL",
  OR(C621="SS", C621="GC", C621="SM", C621="AY", C621="AG"), "NORTH",
  OR(C621="DP", C621="PG", C621="KD", C621="DS", C621="SP"), "WEST-I",
  OR(C621="MP", C621="SK", C621="NA", C621="OD"), "WEST-II",
  OR(C621="ND", C621="AM", C621="JK"), "EAST",
  TRUE, "UNKNOWN"
)</f>
        <v>NORTH</v>
      </c>
      <c r="E621" s="10" t="s">
        <v>2143</v>
      </c>
      <c r="F621" s="8" t="s">
        <v>2145</v>
      </c>
      <c r="G621" s="8" t="s">
        <v>32</v>
      </c>
      <c r="H621" s="8" t="s">
        <v>2144</v>
      </c>
      <c r="I621" s="37">
        <v>46022</v>
      </c>
      <c r="J621" s="37">
        <v>46025</v>
      </c>
      <c r="K621" s="10" t="s">
        <v>56</v>
      </c>
      <c r="L621" s="10" t="s">
        <v>50</v>
      </c>
      <c r="M621" s="13">
        <v>19.399999999999999</v>
      </c>
      <c r="O621" s="8">
        <v>0</v>
      </c>
      <c r="P621" s="12">
        <f t="shared" ref="P621" si="252">SUM(J621-I621)</f>
        <v>3</v>
      </c>
      <c r="Q621" s="10" t="s">
        <v>57</v>
      </c>
      <c r="R621" s="8">
        <f t="shared" ref="R621" si="253">IF(Q621="A", 3, IF(Q621="B", 5, IF(Q621="C", 7, IF(Q621="D", 10, ""))))</f>
        <v>3</v>
      </c>
      <c r="S621" s="10" t="str">
        <f t="shared" ref="S621" si="254">IF(R621&gt;=P621, "Achieved", "Not Achieved")</f>
        <v>Achieved</v>
      </c>
    </row>
    <row r="622" spans="1:19" x14ac:dyDescent="0.45">
      <c r="A622" s="9" t="s">
        <v>2126</v>
      </c>
      <c r="B622" s="8" t="s">
        <v>2141</v>
      </c>
      <c r="C622" s="10" t="s">
        <v>382</v>
      </c>
      <c r="D622" s="8" t="str" cm="1">
        <f t="array" ref="D622">_xlfn.IFS(
  OR(C622="AR", C622="VK", C622="MS", C622="PT", C622="MM", C622="PP"), "CENTRAL",
  OR(C622="SS", C622="GC", C622="SM", C622="AY", C622="AG"), "NORTH",
  OR(C622="DP", C622="PG", C622="KD", C622="DS", C622="SP"), "WEST-I",
  OR(C622="MP", C622="SK", C622="NA", C622="OD"), "WEST-II",
  OR(C622="ND", C622="AM", C622="JK"), "EAST",
  TRUE, "UNKNOWN"
)</f>
        <v>NORTH</v>
      </c>
      <c r="E622" s="10" t="s">
        <v>2143</v>
      </c>
      <c r="F622" s="8" t="s">
        <v>2146</v>
      </c>
      <c r="G622" s="8" t="s">
        <v>32</v>
      </c>
      <c r="H622" s="8" t="s">
        <v>2144</v>
      </c>
      <c r="I622" s="37">
        <v>46022</v>
      </c>
      <c r="J622" s="37">
        <v>46025</v>
      </c>
      <c r="K622" s="10" t="s">
        <v>56</v>
      </c>
      <c r="L622" s="10" t="s">
        <v>50</v>
      </c>
      <c r="M622" s="13">
        <v>27.55</v>
      </c>
      <c r="O622" s="8">
        <v>0</v>
      </c>
      <c r="P622" s="12">
        <f t="shared" ref="P622" si="255">SUM(J622-I622)</f>
        <v>3</v>
      </c>
      <c r="Q622" s="10" t="s">
        <v>57</v>
      </c>
      <c r="R622" s="8">
        <f t="shared" ref="R622" si="256">IF(Q622="A", 3, IF(Q622="B", 5, IF(Q622="C", 7, IF(Q622="D", 10, ""))))</f>
        <v>3</v>
      </c>
      <c r="S622" s="10" t="str">
        <f t="shared" ref="S622" si="257">IF(R622&gt;=P622, "Achieved", "Not Achieved")</f>
        <v>Achieved</v>
      </c>
    </row>
    <row r="623" spans="1:19" x14ac:dyDescent="0.45">
      <c r="A623" s="9" t="s">
        <v>2126</v>
      </c>
      <c r="B623" s="8" t="s">
        <v>2147</v>
      </c>
      <c r="C623" s="10" t="s">
        <v>1704</v>
      </c>
      <c r="D623" s="8" t="str" cm="1">
        <f t="array" ref="D623">_xlfn.IFS(
  OR(C623="AR", C623="VK", C623="MS", C623="PT", C623="MM", C623="PP"), "CENTRAL",
  OR(C623="SS", C623="GC", C623="SM", C623="AY", C623="AG"), "NORTH",
  OR(C623="DP", C623="PG", C623="KD", C623="DS", C623="SP"), "WEST-I",
  OR(C623="MP", C623="SK", C623="NA", C623="OD"), "WEST-II",
  OR(C623="ND", C623="AM", C623="JK"), "EAST",
  TRUE, "UNKNOWN"
)</f>
        <v>NORTH</v>
      </c>
      <c r="E623" s="10" t="s">
        <v>2148</v>
      </c>
      <c r="F623" s="8" t="s">
        <v>102</v>
      </c>
      <c r="G623" s="8" t="s">
        <v>2148</v>
      </c>
      <c r="H623" s="8" t="s">
        <v>2149</v>
      </c>
      <c r="I623" s="37">
        <v>46021</v>
      </c>
      <c r="J623" s="37">
        <v>46025</v>
      </c>
      <c r="K623" s="10" t="s">
        <v>50</v>
      </c>
      <c r="L623" s="10" t="s">
        <v>50</v>
      </c>
      <c r="M623" s="13">
        <v>51.27</v>
      </c>
      <c r="O623" s="8">
        <v>0</v>
      </c>
      <c r="P623" s="12">
        <f t="shared" ref="P623" si="258">SUM(J623-I623)</f>
        <v>4</v>
      </c>
      <c r="Q623" s="10" t="s">
        <v>28</v>
      </c>
      <c r="R623" s="8">
        <f t="shared" ref="R623" si="259">IF(Q623="A", 3, IF(Q623="B", 5, IF(Q623="C", 7, IF(Q623="D", 10, ""))))</f>
        <v>5</v>
      </c>
      <c r="S623" s="10" t="str">
        <f t="shared" ref="S623" si="260">IF(R623&gt;=P623, "Achieved", "Not Achieved")</f>
        <v>Achieved</v>
      </c>
    </row>
    <row r="624" spans="1:19" x14ac:dyDescent="0.45">
      <c r="A624" s="9" t="s">
        <v>2126</v>
      </c>
      <c r="B624" s="8" t="s">
        <v>2154</v>
      </c>
      <c r="C624" s="10" t="s">
        <v>156</v>
      </c>
      <c r="D624" s="8" t="str" cm="1">
        <f t="array" ref="D624">_xlfn.IFS(
  OR(C624="AR", C624="VK", C624="MS", C624="PT", C624="MM", C624="PP"), "CENTRAL",
  OR(C624="SS", C624="GC", C624="SM", C624="AY", C624="AG"), "NORTH",
  OR(C624="DP", C624="PG", C624="KD", C624="DS", C624="SP"), "WEST-I",
  OR(C624="MP", C624="SK", C624="NA", C624="OD"), "WEST-II",
  OR(C624="ND", C624="AM", C624="JK"), "EAST",
  TRUE, "UNKNOWN"
)</f>
        <v>CENTRAL</v>
      </c>
      <c r="E624" s="10" t="s">
        <v>2155</v>
      </c>
      <c r="F624" s="8" t="s">
        <v>2156</v>
      </c>
      <c r="G624" s="8" t="s">
        <v>434</v>
      </c>
      <c r="H624" s="8" t="s">
        <v>2157</v>
      </c>
      <c r="I624" s="37">
        <v>46021</v>
      </c>
      <c r="J624" s="37">
        <v>46027</v>
      </c>
      <c r="K624" s="10" t="s">
        <v>34</v>
      </c>
      <c r="L624" s="10" t="s">
        <v>35</v>
      </c>
      <c r="M624" s="13">
        <v>1172.5899999999999</v>
      </c>
      <c r="O624" s="8">
        <v>0</v>
      </c>
      <c r="P624" s="12">
        <f t="shared" ref="P624" si="261">SUM(J624-I624)</f>
        <v>6</v>
      </c>
      <c r="Q624" s="10" t="s">
        <v>82</v>
      </c>
      <c r="R624" s="8">
        <f t="shared" ref="R624" si="262">IF(Q624="A", 3, IF(Q624="B", 5, IF(Q624="C", 7, IF(Q624="D", 10, ""))))</f>
        <v>7</v>
      </c>
      <c r="S624" s="10" t="str">
        <f t="shared" ref="S624" si="263">IF(R624&gt;=P624, "Achieved", "Not Achieved")</f>
        <v>Achieved</v>
      </c>
    </row>
    <row r="625" spans="1:19" x14ac:dyDescent="0.45">
      <c r="A625" s="9" t="s">
        <v>2126</v>
      </c>
      <c r="B625" s="8" t="s">
        <v>2158</v>
      </c>
      <c r="C625" s="10" t="s">
        <v>241</v>
      </c>
      <c r="D625" s="8" t="str" cm="1">
        <f t="array" ref="D625">_xlfn.IFS(
  OR(C625="AR", C625="VK", C625="MS", C625="PT", C625="MM", C625="PP"), "CENTRAL",
  OR(C625="SS", C625="GC", C625="SM", C625="AY", C625="AG"), "NORTH",
  OR(C625="DP", C625="PG", C625="KD", C625="DS", C625="SP"), "WEST-I",
  OR(C625="MP", C625="SK", C625="NA", C625="OD"), "WEST-II",
  OR(C625="ND", C625="AM", C625="JK"), "EAST",
  TRUE, "UNKNOWN"
)</f>
        <v>CENTRAL</v>
      </c>
      <c r="E625" s="10" t="s">
        <v>2159</v>
      </c>
      <c r="F625" s="8" t="s">
        <v>2160</v>
      </c>
      <c r="G625" s="8" t="s">
        <v>32</v>
      </c>
      <c r="H625" s="8" t="s">
        <v>1817</v>
      </c>
      <c r="I625" s="37">
        <v>46024</v>
      </c>
      <c r="J625" s="37">
        <v>46028</v>
      </c>
      <c r="K625" s="10" t="s">
        <v>2161</v>
      </c>
      <c r="L625" s="10" t="s">
        <v>50</v>
      </c>
      <c r="M625" s="13">
        <v>332.61</v>
      </c>
      <c r="O625" s="8">
        <v>0</v>
      </c>
      <c r="P625" s="12">
        <f t="shared" ref="P625" si="264">SUM(J625-I625)</f>
        <v>4</v>
      </c>
      <c r="Q625" s="10" t="s">
        <v>28</v>
      </c>
      <c r="R625" s="8">
        <f t="shared" ref="R625" si="265">IF(Q625="A", 3, IF(Q625="B", 5, IF(Q625="C", 7, IF(Q625="D", 10, ""))))</f>
        <v>5</v>
      </c>
      <c r="S625" s="10" t="str">
        <f t="shared" ref="S625" si="266">IF(R625&gt;=P625, "Achieved", "Not Achieved")</f>
        <v>Achieved</v>
      </c>
    </row>
    <row r="626" spans="1:19" x14ac:dyDescent="0.45">
      <c r="A626" s="9" t="s">
        <v>2126</v>
      </c>
      <c r="B626" s="8" t="s">
        <v>2162</v>
      </c>
      <c r="C626" s="10" t="s">
        <v>65</v>
      </c>
      <c r="D626" s="8" t="str" cm="1">
        <f t="array" ref="D626">_xlfn.IFS(
  OR(C626="AR", C626="VK", C626="MS", C626="PT", C626="MM", C626="PP"), "CENTRAL",
  OR(C626="SS", C626="GC", C626="SM", C626="AY", C626="AG"), "NORTH",
  OR(C626="DP", C626="PG", C626="KD", C626="DS", C626="SP"), "WEST-I",
  OR(C626="MP", C626="SK", C626="NA", C626="OD"), "WEST-II",
  OR(C626="ND", C626="AM", C626="JK"), "EAST",
  TRUE, "UNKNOWN"
)</f>
        <v>CENTRAL</v>
      </c>
      <c r="E626" s="10" t="s">
        <v>2163</v>
      </c>
      <c r="F626" s="8" t="s">
        <v>2164</v>
      </c>
      <c r="G626" s="8" t="s">
        <v>2165</v>
      </c>
      <c r="H626" s="8" t="s">
        <v>2166</v>
      </c>
      <c r="I626" s="37">
        <v>45664</v>
      </c>
      <c r="J626" s="37">
        <v>45664</v>
      </c>
      <c r="K626" s="10" t="s">
        <v>134</v>
      </c>
      <c r="L626" s="10" t="s">
        <v>47</v>
      </c>
      <c r="M626" s="13">
        <v>397.47</v>
      </c>
      <c r="N626" s="37">
        <v>45664</v>
      </c>
      <c r="O626" s="8">
        <v>0</v>
      </c>
      <c r="P626" s="12">
        <f t="shared" ref="P626" si="267">SUM(J626-I626)</f>
        <v>0</v>
      </c>
      <c r="Q626" s="10" t="s">
        <v>28</v>
      </c>
      <c r="R626" s="8">
        <f t="shared" ref="R626" si="268">IF(Q626="A", 3, IF(Q626="B", 5, IF(Q626="C", 7, IF(Q626="D", 10, ""))))</f>
        <v>5</v>
      </c>
      <c r="S626" s="10" t="str">
        <f t="shared" ref="S626" si="269">IF(R626&gt;=P626, "Achieved", "Not Achieved")</f>
        <v>Achieved</v>
      </c>
    </row>
    <row r="627" spans="1:19" x14ac:dyDescent="0.45">
      <c r="A627" s="9" t="s">
        <v>2126</v>
      </c>
      <c r="B627" s="8" t="s">
        <v>2167</v>
      </c>
      <c r="C627" s="10" t="s">
        <v>136</v>
      </c>
      <c r="D627" s="8" t="str" cm="1">
        <f t="array" ref="D627">_xlfn.IFS(
  OR(C627="AR", C627="VK", C627="MS", C627="PT", C627="MM", C627="PP"), "CENTRAL",
  OR(C627="SS", C627="GC", C627="SM", C627="AY", C627="AG"), "NORTH",
  OR(C627="DP", C627="PG", C627="KD", C627="DS", C627="SP"), "WEST-I",
  OR(C627="MP", C627="SK", C627="NA", C627="OD"), "WEST-II",
  OR(C627="ND", C627="AM", C627="JK"), "EAST",
  TRUE, "UNKNOWN"
)</f>
        <v>WEST-II</v>
      </c>
      <c r="E627" s="10" t="s">
        <v>2168</v>
      </c>
      <c r="F627" s="8" t="s">
        <v>2169</v>
      </c>
      <c r="G627" s="8" t="s">
        <v>32</v>
      </c>
      <c r="H627" s="8" t="s">
        <v>2170</v>
      </c>
      <c r="I627" s="37">
        <v>46025</v>
      </c>
      <c r="J627" s="37">
        <v>46029</v>
      </c>
      <c r="K627" s="10" t="s">
        <v>70</v>
      </c>
      <c r="L627" s="10" t="s">
        <v>35</v>
      </c>
      <c r="M627" s="13">
        <v>505.77</v>
      </c>
      <c r="N627" s="37">
        <v>46029</v>
      </c>
      <c r="O627" s="8">
        <v>0</v>
      </c>
      <c r="P627" s="12">
        <f t="shared" ref="P627" si="270">SUM(J627-I627)</f>
        <v>4</v>
      </c>
      <c r="Q627" s="10" t="s">
        <v>28</v>
      </c>
      <c r="R627" s="8">
        <f t="shared" ref="R627" si="271">IF(Q627="A", 3, IF(Q627="B", 5, IF(Q627="C", 7, IF(Q627="D", 10, ""))))</f>
        <v>5</v>
      </c>
      <c r="S627" s="10" t="str">
        <f t="shared" ref="S627" si="272">IF(R627&gt;=P627, "Achieved", "Not Achieved")</f>
        <v>Achieved</v>
      </c>
    </row>
    <row r="628" spans="1:19" x14ac:dyDescent="0.45">
      <c r="A628" s="9" t="s">
        <v>2126</v>
      </c>
      <c r="B628" s="8" t="s">
        <v>2171</v>
      </c>
      <c r="C628" s="10" t="s">
        <v>156</v>
      </c>
      <c r="D628" s="8" t="str" cm="1">
        <f t="array" ref="D628">_xlfn.IFS(
  OR(C628="AR", C628="VK", C628="MS", C628="PT", C628="MM", C628="PP"), "CENTRAL",
  OR(C628="SS", C628="GC", C628="SM", C628="AY", C628="AG"), "NORTH",
  OR(C628="DP", C628="PG", C628="KD", C628="DS", C628="SP"), "WEST-I",
  OR(C628="MP", C628="SK", C628="NA", C628="OD"), "WEST-II",
  OR(C628="ND", C628="AM", C628="JK"), "EAST",
  TRUE, "UNKNOWN"
)</f>
        <v>CENTRAL</v>
      </c>
      <c r="E628" s="10" t="s">
        <v>2172</v>
      </c>
      <c r="F628" s="8" t="s">
        <v>2173</v>
      </c>
      <c r="G628" s="8" t="s">
        <v>85</v>
      </c>
      <c r="H628" s="8" t="s">
        <v>2174</v>
      </c>
      <c r="I628" s="37">
        <v>46020</v>
      </c>
      <c r="J628" s="37">
        <v>46030</v>
      </c>
      <c r="K628" s="10" t="s">
        <v>1973</v>
      </c>
      <c r="L628" s="10" t="s">
        <v>35</v>
      </c>
      <c r="M628" s="13">
        <v>6788.53</v>
      </c>
      <c r="N628" s="37">
        <v>46035</v>
      </c>
      <c r="O628" s="8">
        <v>0</v>
      </c>
      <c r="P628" s="12">
        <f t="shared" ref="P628" si="273">SUM(J628-I628)</f>
        <v>10</v>
      </c>
      <c r="Q628" s="10" t="s">
        <v>82</v>
      </c>
      <c r="R628" s="8">
        <f t="shared" ref="R628" si="274">IF(Q628="A", 3, IF(Q628="B", 5, IF(Q628="C", 7, IF(Q628="D", 10, ""))))</f>
        <v>7</v>
      </c>
      <c r="S628" s="10" t="str">
        <f t="shared" ref="S628" si="275">IF(R628&gt;=P628, "Achieved", "Not Achieved")</f>
        <v>Not Achieved</v>
      </c>
    </row>
    <row r="629" spans="1:19" x14ac:dyDescent="0.45">
      <c r="A629" s="9" t="s">
        <v>2126</v>
      </c>
      <c r="B629" s="8" t="s">
        <v>2175</v>
      </c>
      <c r="C629" s="10" t="s">
        <v>1178</v>
      </c>
      <c r="D629" s="8" t="str" cm="1">
        <f t="array" ref="D629">_xlfn.IFS(
  OR(C629="AR", C629="VK", C629="MS", C629="PT", C629="MM", C629="PP"), "CENTRAL",
  OR(C629="SS", C629="GC", C629="SM", C629="AY", C629="AG"), "NORTH",
  OR(C629="DP", C629="PG", C629="KD", C629="DS", C629="SP"), "WEST-I",
  OR(C629="MP", C629="SK", C629="NA", C629="OD"), "WEST-II",
  OR(C629="ND", C629="AM", C629="JK"), "EAST",
  TRUE, "UNKNOWN"
)</f>
        <v>NORTH</v>
      </c>
      <c r="E629" s="10" t="s">
        <v>2176</v>
      </c>
      <c r="F629" s="8" t="s">
        <v>208</v>
      </c>
      <c r="G629" s="8" t="s">
        <v>32</v>
      </c>
      <c r="H629" s="8" t="s">
        <v>2177</v>
      </c>
      <c r="I629" s="37">
        <v>46022</v>
      </c>
      <c r="J629" s="37">
        <v>46031</v>
      </c>
      <c r="K629" s="10" t="s">
        <v>56</v>
      </c>
      <c r="L629" s="10" t="s">
        <v>50</v>
      </c>
      <c r="M629" s="13">
        <v>755.3</v>
      </c>
      <c r="O629" s="8">
        <v>0</v>
      </c>
      <c r="P629" s="12">
        <f t="shared" ref="P629" si="276">SUM(J629-I629)</f>
        <v>9</v>
      </c>
      <c r="Q629" s="10" t="s">
        <v>57</v>
      </c>
      <c r="R629" s="8">
        <f t="shared" ref="R629" si="277">IF(Q629="A", 3, IF(Q629="B", 5, IF(Q629="C", 7, IF(Q629="D", 10, ""))))</f>
        <v>3</v>
      </c>
      <c r="S629" s="10" t="str">
        <f t="shared" ref="S629" si="278">IF(R629&gt;=P629, "Achieved", "Not Achieved")</f>
        <v>Not Achieved</v>
      </c>
    </row>
    <row r="630" spans="1:19" x14ac:dyDescent="0.45">
      <c r="A630" s="9" t="s">
        <v>2126</v>
      </c>
      <c r="B630" s="8" t="s">
        <v>2178</v>
      </c>
      <c r="C630" s="10" t="s">
        <v>72</v>
      </c>
      <c r="D630" s="8" t="str" cm="1">
        <f t="array" ref="D630">_xlfn.IFS(
  OR(C630="AR", C630="VK", C630="MS", C630="PT", C630="MM", C630="PP"), "CENTRAL",
  OR(C630="SS", C630="GC", C630="SM", C630="AY", C630="AG"), "NORTH",
  OR(C630="DP", C630="PG", C630="KD", C630="DS", C630="SP"), "WEST-I",
  OR(C630="MP", C630="SK", C630="NA", C630="OD"), "WEST-II",
  OR(C630="ND", C630="AM", C630="JK"), "EAST",
  TRUE, "UNKNOWN"
)</f>
        <v>CENTRAL</v>
      </c>
      <c r="E630" s="10" t="s">
        <v>2179</v>
      </c>
      <c r="F630" s="8" t="s">
        <v>2180</v>
      </c>
      <c r="G630" s="8" t="s">
        <v>32</v>
      </c>
      <c r="H630" s="8" t="s">
        <v>2181</v>
      </c>
      <c r="I630" s="37">
        <v>46027</v>
      </c>
      <c r="J630" s="37">
        <v>46030</v>
      </c>
      <c r="K630" s="10" t="s">
        <v>762</v>
      </c>
      <c r="L630" s="10" t="s">
        <v>50</v>
      </c>
      <c r="M630" s="13">
        <v>239.21</v>
      </c>
      <c r="O630" s="8">
        <v>0</v>
      </c>
      <c r="P630" s="12">
        <f t="shared" ref="P630" si="279">SUM(J630-I630)</f>
        <v>3</v>
      </c>
      <c r="Q630" s="10" t="s">
        <v>28</v>
      </c>
      <c r="R630" s="8">
        <f t="shared" ref="R630" si="280">IF(Q630="A", 3, IF(Q630="B", 5, IF(Q630="C", 7, IF(Q630="D", 10, ""))))</f>
        <v>5</v>
      </c>
      <c r="S630" s="10" t="str">
        <f t="shared" ref="S630" si="281">IF(R630&gt;=P630, "Achieved", "Not Achieved")</f>
        <v>Achieved</v>
      </c>
    </row>
    <row r="631" spans="1:19" x14ac:dyDescent="0.45">
      <c r="A631" s="9" t="s">
        <v>2126</v>
      </c>
      <c r="B631" s="8" t="s">
        <v>2178</v>
      </c>
      <c r="C631" s="10" t="s">
        <v>72</v>
      </c>
      <c r="D631" s="8" t="str" cm="1">
        <f t="array" ref="D631">_xlfn.IFS(
  OR(C631="AR", C631="VK", C631="MS", C631="PT", C631="MM", C631="PP"), "CENTRAL",
  OR(C631="SS", C631="GC", C631="SM", C631="AY", C631="AG"), "NORTH",
  OR(C631="DP", C631="PG", C631="KD", C631="DS", C631="SP"), "WEST-I",
  OR(C631="MP", C631="SK", C631="NA", C631="OD"), "WEST-II",
  OR(C631="ND", C631="AM", C631="JK"), "EAST",
  TRUE, "UNKNOWN"
)</f>
        <v>CENTRAL</v>
      </c>
      <c r="E631" s="10" t="s">
        <v>2179</v>
      </c>
      <c r="F631" s="8" t="s">
        <v>2182</v>
      </c>
      <c r="G631" s="8" t="s">
        <v>32</v>
      </c>
      <c r="H631" s="8" t="s">
        <v>2181</v>
      </c>
      <c r="I631" s="37">
        <v>46027</v>
      </c>
      <c r="J631" s="37">
        <v>46030</v>
      </c>
      <c r="K631" s="10" t="s">
        <v>762</v>
      </c>
      <c r="L631" s="10" t="s">
        <v>50</v>
      </c>
      <c r="M631" s="13">
        <v>150.94</v>
      </c>
      <c r="O631" s="8">
        <v>0</v>
      </c>
      <c r="P631" s="12">
        <f t="shared" ref="P631" si="282">SUM(J631-I631)</f>
        <v>3</v>
      </c>
      <c r="Q631" s="10" t="s">
        <v>28</v>
      </c>
      <c r="R631" s="8">
        <f t="shared" ref="R631" si="283">IF(Q631="A", 3, IF(Q631="B", 5, IF(Q631="C", 7, IF(Q631="D", 10, ""))))</f>
        <v>5</v>
      </c>
      <c r="S631" s="10" t="str">
        <f t="shared" ref="S631" si="284">IF(R631&gt;=P631, "Achieved", "Not Achieved")</f>
        <v>Achieved</v>
      </c>
    </row>
    <row r="632" spans="1:19" x14ac:dyDescent="0.45">
      <c r="A632" s="9" t="s">
        <v>2126</v>
      </c>
      <c r="B632" s="8" t="s">
        <v>2178</v>
      </c>
      <c r="C632" s="10" t="s">
        <v>72</v>
      </c>
      <c r="D632" s="8" t="str" cm="1">
        <f t="array" ref="D632">_xlfn.IFS(
  OR(C632="AR", C632="VK", C632="MS", C632="PT", C632="MM", C632="PP"), "CENTRAL",
  OR(C632="SS", C632="GC", C632="SM", C632="AY", C632="AG"), "NORTH",
  OR(C632="DP", C632="PG", C632="KD", C632="DS", C632="SP"), "WEST-I",
  OR(C632="MP", C632="SK", C632="NA", C632="OD"), "WEST-II",
  OR(C632="ND", C632="AM", C632="JK"), "EAST",
  TRUE, "UNKNOWN"
)</f>
        <v>CENTRAL</v>
      </c>
      <c r="E632" s="10" t="s">
        <v>2179</v>
      </c>
      <c r="F632" s="8" t="s">
        <v>2183</v>
      </c>
      <c r="G632" s="8" t="s">
        <v>32</v>
      </c>
      <c r="H632" s="8" t="s">
        <v>2181</v>
      </c>
      <c r="I632" s="37">
        <v>46027</v>
      </c>
      <c r="J632" s="37">
        <v>46030</v>
      </c>
      <c r="K632" s="10" t="s">
        <v>762</v>
      </c>
      <c r="L632" s="10" t="s">
        <v>50</v>
      </c>
      <c r="M632" s="13">
        <v>72.17</v>
      </c>
      <c r="O632" s="8">
        <v>0</v>
      </c>
      <c r="P632" s="12">
        <f t="shared" ref="P632" si="285">SUM(J632-I632)</f>
        <v>3</v>
      </c>
      <c r="Q632" s="10" t="s">
        <v>28</v>
      </c>
      <c r="R632" s="8">
        <f t="shared" ref="R632" si="286">IF(Q632="A", 3, IF(Q632="B", 5, IF(Q632="C", 7, IF(Q632="D", 10, ""))))</f>
        <v>5</v>
      </c>
      <c r="S632" s="10" t="str">
        <f t="shared" ref="S632" si="287">IF(R632&gt;=P632, "Achieved", "Not Achieved")</f>
        <v>Achieved</v>
      </c>
    </row>
    <row r="633" spans="1:19" x14ac:dyDescent="0.45">
      <c r="A633" s="9" t="s">
        <v>2126</v>
      </c>
      <c r="B633" s="8" t="s">
        <v>2178</v>
      </c>
      <c r="C633" s="10" t="s">
        <v>72</v>
      </c>
      <c r="D633" s="8" t="str" cm="1">
        <f t="array" ref="D633">_xlfn.IFS(
  OR(C633="AR", C633="VK", C633="MS", C633="PT", C633="MM", C633="PP"), "CENTRAL",
  OR(C633="SS", C633="GC", C633="SM", C633="AY", C633="AG"), "NORTH",
  OR(C633="DP", C633="PG", C633="KD", C633="DS", C633="SP"), "WEST-I",
  OR(C633="MP", C633="SK", C633="NA", C633="OD"), "WEST-II",
  OR(C633="ND", C633="AM", C633="JK"), "EAST",
  TRUE, "UNKNOWN"
)</f>
        <v>CENTRAL</v>
      </c>
      <c r="E633" s="10" t="s">
        <v>2179</v>
      </c>
      <c r="F633" s="8" t="s">
        <v>2184</v>
      </c>
      <c r="G633" s="8" t="s">
        <v>32</v>
      </c>
      <c r="H633" s="8" t="s">
        <v>2181</v>
      </c>
      <c r="I633" s="37">
        <v>46027</v>
      </c>
      <c r="J633" s="37">
        <v>46031</v>
      </c>
      <c r="K633" s="10" t="s">
        <v>762</v>
      </c>
      <c r="L633" s="10" t="s">
        <v>50</v>
      </c>
      <c r="M633" s="13">
        <v>151.18</v>
      </c>
      <c r="O633" s="8">
        <v>0</v>
      </c>
      <c r="P633" s="12">
        <f t="shared" ref="P633:P634" si="288">SUM(J633-I633)</f>
        <v>4</v>
      </c>
      <c r="Q633" s="10" t="s">
        <v>28</v>
      </c>
      <c r="R633" s="8">
        <f t="shared" ref="R633:R634" si="289">IF(Q633="A", 3, IF(Q633="B", 5, IF(Q633="C", 7, IF(Q633="D", 10, ""))))</f>
        <v>5</v>
      </c>
      <c r="S633" s="10" t="str">
        <f t="shared" ref="S633:S634" si="290">IF(R633&gt;=P633, "Achieved", "Not Achieved")</f>
        <v>Achieved</v>
      </c>
    </row>
    <row r="634" spans="1:19" x14ac:dyDescent="0.45">
      <c r="A634" s="9" t="s">
        <v>2126</v>
      </c>
      <c r="B634" s="8" t="s">
        <v>2178</v>
      </c>
      <c r="C634" s="10" t="s">
        <v>72</v>
      </c>
      <c r="D634" s="8" t="str" cm="1">
        <f t="array" ref="D634">_xlfn.IFS(
  OR(C634="AR", C634="VK", C634="MS", C634="PT", C634="MM", C634="PP"), "CENTRAL",
  OR(C634="SS", C634="GC", C634="SM", C634="AY", C634="AG"), "NORTH",
  OR(C634="DP", C634="PG", C634="KD", C634="DS", C634="SP"), "WEST-I",
  OR(C634="MP", C634="SK", C634="NA", C634="OD"), "WEST-II",
  OR(C634="ND", C634="AM", C634="JK"), "EAST",
  TRUE, "UNKNOWN"
)</f>
        <v>CENTRAL</v>
      </c>
      <c r="E634" s="10" t="s">
        <v>2179</v>
      </c>
      <c r="F634" s="8" t="s">
        <v>2185</v>
      </c>
      <c r="G634" s="8" t="s">
        <v>32</v>
      </c>
      <c r="H634" s="8" t="s">
        <v>2181</v>
      </c>
      <c r="I634" s="37">
        <v>46027</v>
      </c>
      <c r="J634" s="37">
        <v>46031</v>
      </c>
      <c r="K634" s="10" t="s">
        <v>46</v>
      </c>
      <c r="L634" s="10" t="s">
        <v>50</v>
      </c>
      <c r="M634" s="13">
        <v>217.12</v>
      </c>
      <c r="O634" s="8">
        <v>0</v>
      </c>
      <c r="P634" s="12">
        <f t="shared" si="288"/>
        <v>4</v>
      </c>
      <c r="Q634" s="10" t="s">
        <v>28</v>
      </c>
      <c r="R634" s="8">
        <f t="shared" si="289"/>
        <v>5</v>
      </c>
      <c r="S634" s="10" t="str">
        <f t="shared" si="290"/>
        <v>Achieved</v>
      </c>
    </row>
    <row r="635" spans="1:19" x14ac:dyDescent="0.45">
      <c r="A635" s="9" t="s">
        <v>2126</v>
      </c>
      <c r="B635" s="8" t="s">
        <v>2186</v>
      </c>
      <c r="C635" s="10" t="s">
        <v>1178</v>
      </c>
      <c r="D635" s="8" t="str" cm="1">
        <f t="array" ref="D635">_xlfn.IFS(
  OR(C635="AR", C635="VK", C635="MS", C635="PT", C635="MM", C635="PP"), "CENTRAL",
  OR(C635="SS", C635="GC", C635="SM", C635="AY", C635="AG"), "NORTH",
  OR(C635="DP", C635="PG", C635="KD", C635="DS", C635="SP"), "WEST-I",
  OR(C635="MP", C635="SK", C635="NA", C635="OD"), "WEST-II",
  OR(C635="ND", C635="AM", C635="JK"), "EAST",
  TRUE, "UNKNOWN"
)</f>
        <v>NORTH</v>
      </c>
      <c r="E635" s="10" t="s">
        <v>2187</v>
      </c>
      <c r="F635" s="8" t="s">
        <v>2188</v>
      </c>
      <c r="G635" s="8" t="s">
        <v>2189</v>
      </c>
      <c r="H635" s="8" t="s">
        <v>2190</v>
      </c>
      <c r="I635" s="37">
        <v>46028</v>
      </c>
      <c r="J635" s="37">
        <v>46031</v>
      </c>
      <c r="K635" s="10" t="s">
        <v>81</v>
      </c>
      <c r="L635" s="10" t="s">
        <v>27</v>
      </c>
      <c r="M635" s="13">
        <v>459.93</v>
      </c>
      <c r="O635" s="8">
        <v>0</v>
      </c>
      <c r="P635" s="12">
        <f t="shared" ref="P635" si="291">SUM(J635-I635)</f>
        <v>3</v>
      </c>
      <c r="Q635" s="10" t="s">
        <v>28</v>
      </c>
      <c r="R635" s="8">
        <f t="shared" ref="R635" si="292">IF(Q635="A", 3, IF(Q635="B", 5, IF(Q635="C", 7, IF(Q635="D", 10, ""))))</f>
        <v>5</v>
      </c>
      <c r="S635" s="10" t="str">
        <f t="shared" ref="S635" si="293">IF(R635&gt;=P635, "Achieved", "Not Achieved")</f>
        <v>Achieved</v>
      </c>
    </row>
    <row r="636" spans="1:19" x14ac:dyDescent="0.45">
      <c r="A636" s="9" t="s">
        <v>2126</v>
      </c>
      <c r="B636" s="8" t="s">
        <v>2186</v>
      </c>
      <c r="C636" s="10" t="s">
        <v>1178</v>
      </c>
      <c r="D636" s="8" t="str" cm="1">
        <f t="array" ref="D636">_xlfn.IFS(
  OR(C636="AR", C636="VK", C636="MS", C636="PT", C636="MM", C636="PP"), "CENTRAL",
  OR(C636="SS", C636="GC", C636="SM", C636="AY", C636="AG"), "NORTH",
  OR(C636="DP", C636="PG", C636="KD", C636="DS", C636="SP"), "WEST-I",
  OR(C636="MP", C636="SK", C636="NA", C636="OD"), "WEST-II",
  OR(C636="ND", C636="AM", C636="JK"), "EAST",
  TRUE, "UNKNOWN"
)</f>
        <v>NORTH</v>
      </c>
      <c r="E636" s="10" t="s">
        <v>2187</v>
      </c>
      <c r="F636" s="8" t="s">
        <v>2191</v>
      </c>
      <c r="G636" s="8" t="s">
        <v>2189</v>
      </c>
      <c r="H636" s="8" t="s">
        <v>2190</v>
      </c>
      <c r="I636" s="37">
        <v>46028</v>
      </c>
      <c r="J636" s="37">
        <v>46031</v>
      </c>
      <c r="K636" s="10" t="s">
        <v>81</v>
      </c>
      <c r="L636" s="10" t="s">
        <v>27</v>
      </c>
      <c r="M636" s="13">
        <v>1291.8900000000001</v>
      </c>
      <c r="O636" s="8">
        <v>0</v>
      </c>
      <c r="P636" s="12">
        <f t="shared" ref="P636" si="294">SUM(J636-I636)</f>
        <v>3</v>
      </c>
      <c r="Q636" s="10" t="s">
        <v>28</v>
      </c>
      <c r="R636" s="8">
        <f t="shared" ref="R636" si="295">IF(Q636="A", 3, IF(Q636="B", 5, IF(Q636="C", 7, IF(Q636="D", 10, ""))))</f>
        <v>5</v>
      </c>
      <c r="S636" s="10" t="str">
        <f t="shared" ref="S636" si="296">IF(R636&gt;=P636, "Achieved", "Not Achieved")</f>
        <v>Achieved</v>
      </c>
    </row>
    <row r="637" spans="1:19" x14ac:dyDescent="0.45">
      <c r="A637" s="9" t="s">
        <v>2126</v>
      </c>
      <c r="B637" s="8" t="s">
        <v>2194</v>
      </c>
      <c r="C637" s="10" t="s">
        <v>1704</v>
      </c>
      <c r="D637" s="8" t="str" cm="1">
        <f t="array" ref="D637">_xlfn.IFS(
  OR(C637="AR", C637="VK", C637="MS", C637="PT", C637="MM", C637="PP"), "CENTRAL",
  OR(C637="SS", C637="GC", C637="SM", C637="AY", C637="AG"), "NORTH",
  OR(C637="DP", C637="PG", C637="KD", C637="DS", C637="SP"), "WEST-I",
  OR(C637="MP", C637="SK", C637="NA", C637="OD"), "WEST-II",
  OR(C637="ND", C637="AM", C637="JK"), "EAST",
  TRUE, "UNKNOWN"
)</f>
        <v>NORTH</v>
      </c>
      <c r="E637" s="10" t="s">
        <v>2195</v>
      </c>
      <c r="F637" s="8" t="s">
        <v>2196</v>
      </c>
      <c r="G637" s="8" t="s">
        <v>2197</v>
      </c>
      <c r="H637" s="8" t="s">
        <v>2198</v>
      </c>
      <c r="I637" s="37">
        <v>46031</v>
      </c>
      <c r="J637" s="37">
        <v>46034</v>
      </c>
      <c r="K637" s="10" t="s">
        <v>70</v>
      </c>
      <c r="L637" s="10" t="s">
        <v>27</v>
      </c>
      <c r="M637" s="13">
        <v>313.94</v>
      </c>
      <c r="N637" s="37">
        <v>46034</v>
      </c>
      <c r="O637" s="8">
        <v>0</v>
      </c>
      <c r="P637" s="12">
        <f t="shared" ref="P637" si="297">SUM(J637-I637)</f>
        <v>3</v>
      </c>
      <c r="Q637" s="10" t="s">
        <v>28</v>
      </c>
      <c r="R637" s="8">
        <f t="shared" ref="R637" si="298">IF(Q637="A", 3, IF(Q637="B", 5, IF(Q637="C", 7, IF(Q637="D", 10, ""))))</f>
        <v>5</v>
      </c>
      <c r="S637" s="10" t="str">
        <f t="shared" ref="S637" si="299">IF(R637&gt;=P637, "Achieved", "Not Achieved")</f>
        <v>Achieved</v>
      </c>
    </row>
    <row r="638" spans="1:19" x14ac:dyDescent="0.45">
      <c r="A638" s="9" t="s">
        <v>2126</v>
      </c>
      <c r="B638" s="8" t="s">
        <v>2199</v>
      </c>
      <c r="C638" s="10" t="s">
        <v>1256</v>
      </c>
      <c r="D638" s="8" t="str" cm="1">
        <f t="array" ref="D638">_xlfn.IFS(
  OR(C638="AR", C638="VK", C638="MS", C638="PT", C638="MM", C638="PP"), "CENTRAL",
  OR(C638="SS", C638="GC", C638="SM", C638="AY", C638="AG"), "NORTH",
  OR(C638="DP", C638="PG", C638="KD", C638="DS", C638="SP"), "WEST-I",
  OR(C638="MP", C638="SK", C638="NA", C638="OD"), "WEST-II",
  OR(C638="ND", C638="AM", C638="JK"), "EAST",
  TRUE, "UNKNOWN"
)</f>
        <v>WEST-II</v>
      </c>
      <c r="E638" s="10" t="s">
        <v>2201</v>
      </c>
      <c r="F638" s="8" t="s">
        <v>2200</v>
      </c>
      <c r="G638" s="8" t="s">
        <v>2202</v>
      </c>
      <c r="H638" s="8" t="s">
        <v>2203</v>
      </c>
      <c r="I638" s="37">
        <v>45663</v>
      </c>
      <c r="J638" s="37">
        <v>45666</v>
      </c>
      <c r="K638" s="10" t="s">
        <v>34</v>
      </c>
      <c r="L638" s="10" t="s">
        <v>35</v>
      </c>
      <c r="M638" s="13">
        <v>59.84</v>
      </c>
      <c r="O638" s="8">
        <v>0</v>
      </c>
      <c r="P638" s="12">
        <f t="shared" ref="P638" si="300">SUM(J638-I638)</f>
        <v>3</v>
      </c>
      <c r="Q638" s="10" t="s">
        <v>28</v>
      </c>
      <c r="R638" s="8">
        <f t="shared" ref="R638" si="301">IF(Q638="A", 3, IF(Q638="B", 5, IF(Q638="C", 7, IF(Q638="D", 10, ""))))</f>
        <v>5</v>
      </c>
      <c r="S638" s="10" t="str">
        <f t="shared" ref="S638" si="302">IF(R638&gt;=P638, "Achieved", "Not Achieved")</f>
        <v>Achieved</v>
      </c>
    </row>
    <row r="639" spans="1:19" x14ac:dyDescent="0.45">
      <c r="A639" s="9" t="s">
        <v>2126</v>
      </c>
      <c r="B639" s="8" t="s">
        <v>2199</v>
      </c>
      <c r="C639" s="10" t="s">
        <v>1256</v>
      </c>
      <c r="D639" s="8" t="str" cm="1">
        <f t="array" ref="D639">_xlfn.IFS(
  OR(C639="AR", C639="VK", C639="MS", C639="PT", C639="MM", C639="PP"), "CENTRAL",
  OR(C639="SS", C639="GC", C639="SM", C639="AY", C639="AG"), "NORTH",
  OR(C639="DP", C639="PG", C639="KD", C639="DS", C639="SP"), "WEST-I",
  OR(C639="MP", C639="SK", C639="NA", C639="OD"), "WEST-II",
  OR(C639="ND", C639="AM", C639="JK"), "EAST",
  TRUE, "UNKNOWN"
)</f>
        <v>WEST-II</v>
      </c>
      <c r="E639" s="10" t="s">
        <v>2201</v>
      </c>
      <c r="F639" s="8" t="s">
        <v>2204</v>
      </c>
      <c r="G639" s="8" t="s">
        <v>2202</v>
      </c>
      <c r="H639" s="8" t="s">
        <v>2203</v>
      </c>
      <c r="I639" s="37">
        <v>45663</v>
      </c>
      <c r="J639" s="37">
        <v>45666</v>
      </c>
      <c r="K639" s="10" t="s">
        <v>34</v>
      </c>
      <c r="L639" s="10" t="s">
        <v>35</v>
      </c>
      <c r="M639" s="13">
        <v>45.37</v>
      </c>
      <c r="O639" s="8">
        <v>0</v>
      </c>
      <c r="P639" s="12">
        <f t="shared" ref="P639" si="303">SUM(J639-I639)</f>
        <v>3</v>
      </c>
      <c r="Q639" s="10" t="s">
        <v>28</v>
      </c>
      <c r="R639" s="8">
        <f t="shared" ref="R639" si="304">IF(Q639="A", 3, IF(Q639="B", 5, IF(Q639="C", 7, IF(Q639="D", 10, ""))))</f>
        <v>5</v>
      </c>
      <c r="S639" s="10" t="str">
        <f t="shared" ref="S639" si="305">IF(R639&gt;=P639, "Achieved", "Not Achieved")</f>
        <v>Achieved</v>
      </c>
    </row>
    <row r="640" spans="1:19" x14ac:dyDescent="0.45">
      <c r="A640" s="9" t="s">
        <v>2126</v>
      </c>
      <c r="B640" s="8" t="s">
        <v>2199</v>
      </c>
      <c r="C640" s="10" t="s">
        <v>1256</v>
      </c>
      <c r="D640" s="8" t="str" cm="1">
        <f t="array" ref="D640">_xlfn.IFS(
  OR(C640="AR", C640="VK", C640="MS", C640="PT", C640="MM", C640="PP"), "CENTRAL",
  OR(C640="SS", C640="GC", C640="SM", C640="AY", C640="AG"), "NORTH",
  OR(C640="DP", C640="PG", C640="KD", C640="DS", C640="SP"), "WEST-I",
  OR(C640="MP", C640="SK", C640="NA", C640="OD"), "WEST-II",
  OR(C640="ND", C640="AM", C640="JK"), "EAST",
  TRUE, "UNKNOWN"
)</f>
        <v>WEST-II</v>
      </c>
      <c r="E640" s="10" t="s">
        <v>2201</v>
      </c>
      <c r="F640" s="8" t="s">
        <v>2205</v>
      </c>
      <c r="G640" s="8" t="s">
        <v>2202</v>
      </c>
      <c r="H640" s="8" t="s">
        <v>2203</v>
      </c>
      <c r="I640" s="37">
        <v>45663</v>
      </c>
      <c r="J640" s="37">
        <v>45666</v>
      </c>
      <c r="K640" s="10" t="s">
        <v>34</v>
      </c>
      <c r="L640" s="10" t="s">
        <v>35</v>
      </c>
      <c r="M640" s="13">
        <v>31.09</v>
      </c>
      <c r="O640" s="8">
        <v>0</v>
      </c>
      <c r="P640" s="12">
        <f t="shared" ref="P640" si="306">SUM(J640-I640)</f>
        <v>3</v>
      </c>
      <c r="Q640" s="10" t="s">
        <v>28</v>
      </c>
      <c r="R640" s="8">
        <f t="shared" ref="R640" si="307">IF(Q640="A", 3, IF(Q640="B", 5, IF(Q640="C", 7, IF(Q640="D", 10, ""))))</f>
        <v>5</v>
      </c>
      <c r="S640" s="10" t="str">
        <f t="shared" ref="S640" si="308">IF(R640&gt;=P640, "Achieved", "Not Achieved")</f>
        <v>Achieved</v>
      </c>
    </row>
    <row r="641" spans="1:19" x14ac:dyDescent="0.45">
      <c r="A641" s="9" t="s">
        <v>2126</v>
      </c>
      <c r="B641" s="8" t="s">
        <v>2199</v>
      </c>
      <c r="C641" s="10" t="s">
        <v>1256</v>
      </c>
      <c r="D641" s="8" t="str" cm="1">
        <f t="array" ref="D641">_xlfn.IFS(
  OR(C641="AR", C641="VK", C641="MS", C641="PT", C641="MM", C641="PP"), "CENTRAL",
  OR(C641="SS", C641="GC", C641="SM", C641="AY", C641="AG"), "NORTH",
  OR(C641="DP", C641="PG", C641="KD", C641="DS", C641="SP"), "WEST-I",
  OR(C641="MP", C641="SK", C641="NA", C641="OD"), "WEST-II",
  OR(C641="ND", C641="AM", C641="JK"), "EAST",
  TRUE, "UNKNOWN"
)</f>
        <v>WEST-II</v>
      </c>
      <c r="E641" s="10" t="s">
        <v>2201</v>
      </c>
      <c r="F641" s="8" t="s">
        <v>2206</v>
      </c>
      <c r="G641" s="8" t="s">
        <v>2202</v>
      </c>
      <c r="H641" s="8" t="s">
        <v>2203</v>
      </c>
      <c r="I641" s="37">
        <v>45663</v>
      </c>
      <c r="J641" s="37">
        <v>45666</v>
      </c>
      <c r="K641" s="10" t="s">
        <v>34</v>
      </c>
      <c r="L641" s="10" t="s">
        <v>35</v>
      </c>
      <c r="M641" s="13">
        <v>290.77999999999997</v>
      </c>
      <c r="O641" s="8">
        <v>0</v>
      </c>
      <c r="P641" s="12">
        <f t="shared" ref="P641" si="309">SUM(J641-I641)</f>
        <v>3</v>
      </c>
      <c r="Q641" s="10" t="s">
        <v>28</v>
      </c>
      <c r="R641" s="8">
        <f t="shared" ref="R641" si="310">IF(Q641="A", 3, IF(Q641="B", 5, IF(Q641="C", 7, IF(Q641="D", 10, ""))))</f>
        <v>5</v>
      </c>
      <c r="S641" s="10" t="str">
        <f t="shared" ref="S641" si="311">IF(R641&gt;=P641, "Achieved", "Not Achieved")</f>
        <v>Achieved</v>
      </c>
    </row>
    <row r="642" spans="1:19" x14ac:dyDescent="0.45">
      <c r="A642" s="9" t="s">
        <v>2126</v>
      </c>
      <c r="B642" s="8" t="s">
        <v>2199</v>
      </c>
      <c r="C642" s="10" t="s">
        <v>1256</v>
      </c>
      <c r="D642" s="8" t="str" cm="1">
        <f t="array" ref="D642">_xlfn.IFS(
  OR(C642="AR", C642="VK", C642="MS", C642="PT", C642="MM", C642="PP"), "CENTRAL",
  OR(C642="SS", C642="GC", C642="SM", C642="AY", C642="AG"), "NORTH",
  OR(C642="DP", C642="PG", C642="KD", C642="DS", C642="SP"), "WEST-I",
  OR(C642="MP", C642="SK", C642="NA", C642="OD"), "WEST-II",
  OR(C642="ND", C642="AM", C642="JK"), "EAST",
  TRUE, "UNKNOWN"
)</f>
        <v>WEST-II</v>
      </c>
      <c r="E642" s="10" t="s">
        <v>2201</v>
      </c>
      <c r="F642" s="8" t="s">
        <v>2200</v>
      </c>
      <c r="G642" s="8" t="s">
        <v>2202</v>
      </c>
      <c r="H642" s="8" t="s">
        <v>2203</v>
      </c>
      <c r="I642" s="37">
        <v>46025</v>
      </c>
      <c r="J642" s="37">
        <v>46028</v>
      </c>
      <c r="K642" s="10" t="s">
        <v>34</v>
      </c>
      <c r="L642" s="10" t="s">
        <v>35</v>
      </c>
      <c r="M642" s="13">
        <v>209.35</v>
      </c>
      <c r="O642" s="8">
        <v>0</v>
      </c>
      <c r="P642" s="12">
        <f t="shared" ref="P642" si="312">SUM(J642-I642)</f>
        <v>3</v>
      </c>
      <c r="Q642" s="10" t="s">
        <v>28</v>
      </c>
      <c r="R642" s="8">
        <f t="shared" ref="R642" si="313">IF(Q642="A", 3, IF(Q642="B", 5, IF(Q642="C", 7, IF(Q642="D", 10, ""))))</f>
        <v>5</v>
      </c>
      <c r="S642" s="10" t="str">
        <f t="shared" ref="S642" si="314">IF(R642&gt;=P642, "Achieved", "Not Achieved")</f>
        <v>Achieved</v>
      </c>
    </row>
    <row r="643" spans="1:19" x14ac:dyDescent="0.45">
      <c r="A643" s="9" t="s">
        <v>2126</v>
      </c>
      <c r="B643" s="8" t="s">
        <v>2213</v>
      </c>
      <c r="C643" s="10" t="s">
        <v>65</v>
      </c>
      <c r="D643" s="8" t="str" cm="1">
        <f t="array" ref="D643">_xlfn.IFS(
  OR(C643="AR", C643="VK", C643="MS", C643="PT", C643="MM", C643="PP"), "CENTRAL",
  OR(C643="SS", C643="GC", C643="SM", C643="AY", C643="AG"), "NORTH",
  OR(C643="DP", C643="PG", C643="KD", C643="DS", C643="SP"), "WEST-I",
  OR(C643="MP", C643="SK", C643="NA", C643="OD"), "WEST-II",
  OR(C643="ND", C643="AM", C643="JK"), "EAST",
  TRUE, "UNKNOWN"
)</f>
        <v>CENTRAL</v>
      </c>
      <c r="E643" s="10" t="s">
        <v>2214</v>
      </c>
      <c r="F643" s="8" t="s">
        <v>2215</v>
      </c>
      <c r="G643" s="8" t="s">
        <v>434</v>
      </c>
      <c r="H643" s="8" t="s">
        <v>636</v>
      </c>
      <c r="I643" s="37">
        <v>46024</v>
      </c>
      <c r="J643" s="37">
        <v>46033</v>
      </c>
      <c r="K643" s="10" t="s">
        <v>87</v>
      </c>
      <c r="L643" s="10" t="s">
        <v>47</v>
      </c>
      <c r="M643" s="13">
        <v>444</v>
      </c>
      <c r="N643" s="37">
        <v>46034</v>
      </c>
      <c r="O643" s="8">
        <v>0</v>
      </c>
      <c r="P643" s="12">
        <f t="shared" ref="P643" si="315">SUM(J643-I643)</f>
        <v>9</v>
      </c>
      <c r="Q643" s="10" t="s">
        <v>59</v>
      </c>
      <c r="R643" s="8">
        <f t="shared" ref="R643" si="316">IF(Q643="A", 3, IF(Q643="B", 5, IF(Q643="C", 7, IF(Q643="D", 10, ""))))</f>
        <v>10</v>
      </c>
      <c r="S643" s="10" t="str">
        <f t="shared" ref="S643" si="317">IF(R643&gt;=P643, "Achieved", "Not Achieved")</f>
        <v>Achieved</v>
      </c>
    </row>
    <row r="644" spans="1:19" x14ac:dyDescent="0.45">
      <c r="A644" s="9" t="s">
        <v>2126</v>
      </c>
      <c r="B644" s="8" t="s">
        <v>2213</v>
      </c>
      <c r="C644" s="10" t="s">
        <v>65</v>
      </c>
      <c r="D644" s="8" t="str" cm="1">
        <f t="array" ref="D644">_xlfn.IFS(
  OR(C644="AR", C644="VK", C644="MS", C644="PT", C644="MM", C644="PP"), "CENTRAL",
  OR(C644="SS", C644="GC", C644="SM", C644="AY", C644="AG"), "NORTH",
  OR(C644="DP", C644="PG", C644="KD", C644="DS", C644="SP"), "WEST-I",
  OR(C644="MP", C644="SK", C644="NA", C644="OD"), "WEST-II",
  OR(C644="ND", C644="AM", C644="JK"), "EAST",
  TRUE, "UNKNOWN"
)</f>
        <v>CENTRAL</v>
      </c>
      <c r="E644" s="10" t="s">
        <v>2214</v>
      </c>
      <c r="F644" s="8" t="s">
        <v>2216</v>
      </c>
      <c r="G644" s="8" t="s">
        <v>434</v>
      </c>
      <c r="H644" s="8" t="s">
        <v>636</v>
      </c>
      <c r="I644" s="37">
        <v>46024</v>
      </c>
      <c r="J644" s="37">
        <v>46033</v>
      </c>
      <c r="K644" s="10" t="s">
        <v>87</v>
      </c>
      <c r="L644" s="10" t="s">
        <v>47</v>
      </c>
      <c r="M644" s="13">
        <v>2052</v>
      </c>
      <c r="N644" s="37">
        <v>46034</v>
      </c>
      <c r="O644" s="8">
        <v>0</v>
      </c>
      <c r="P644" s="12">
        <f t="shared" ref="P644" si="318">SUM(J644-I644)</f>
        <v>9</v>
      </c>
      <c r="Q644" s="10" t="s">
        <v>59</v>
      </c>
      <c r="R644" s="8">
        <f t="shared" ref="R644" si="319">IF(Q644="A", 3, IF(Q644="B", 5, IF(Q644="C", 7, IF(Q644="D", 10, ""))))</f>
        <v>10</v>
      </c>
      <c r="S644" s="10" t="str">
        <f t="shared" ref="S644" si="320">IF(R644&gt;=P644, "Achieved", "Not Achieved")</f>
        <v>Achieved</v>
      </c>
    </row>
    <row r="645" spans="1:19" x14ac:dyDescent="0.45">
      <c r="A645" s="9" t="s">
        <v>2126</v>
      </c>
      <c r="B645" s="8" t="s">
        <v>2231</v>
      </c>
      <c r="C645" s="10" t="s">
        <v>382</v>
      </c>
      <c r="D645" s="8" t="str" cm="1">
        <f t="array" ref="D645">_xlfn.IFS(
  OR(C645="AR", C645="VK", C645="MS", C645="PT", C645="MM", C645="PP"), "CENTRAL",
  OR(C645="SS", C645="GC", C645="SM", C645="AY", C645="AG"), "NORTH",
  OR(C645="DP", C645="PG", C645="KD", C645="DS", C645="SP"), "WEST-I",
  OR(C645="MP", C645="SK", C645="NA", C645="OD"), "WEST-II",
  OR(C645="ND", C645="AM", C645="JK"), "EAST",
  TRUE, "UNKNOWN"
)</f>
        <v>NORTH</v>
      </c>
      <c r="E645" s="10" t="s">
        <v>2233</v>
      </c>
      <c r="F645" s="8" t="s">
        <v>2232</v>
      </c>
      <c r="G645" s="8" t="s">
        <v>32</v>
      </c>
      <c r="H645" s="8" t="s">
        <v>2234</v>
      </c>
      <c r="I645" s="37">
        <v>46030</v>
      </c>
      <c r="J645" s="37">
        <v>46035</v>
      </c>
      <c r="K645" s="10" t="s">
        <v>56</v>
      </c>
      <c r="L645" s="10" t="s">
        <v>50</v>
      </c>
      <c r="M645" s="13">
        <v>1786.43</v>
      </c>
      <c r="O645" s="8">
        <v>0</v>
      </c>
      <c r="P645" s="12">
        <f t="shared" ref="P645" si="321">SUM(J645-I645)</f>
        <v>5</v>
      </c>
      <c r="Q645" s="10" t="s">
        <v>28</v>
      </c>
      <c r="R645" s="8">
        <f t="shared" ref="R645" si="322">IF(Q645="A", 3, IF(Q645="B", 5, IF(Q645="C", 7, IF(Q645="D", 10, ""))))</f>
        <v>5</v>
      </c>
      <c r="S645" s="10" t="str">
        <f t="shared" ref="S645" si="323">IF(R645&gt;=P645, "Achieved", "Not Achieved")</f>
        <v>Achieved</v>
      </c>
    </row>
    <row r="646" spans="1:19" x14ac:dyDescent="0.45">
      <c r="A646" s="9" t="s">
        <v>2126</v>
      </c>
      <c r="B646" s="8" t="s">
        <v>2235</v>
      </c>
      <c r="C646" s="10" t="s">
        <v>72</v>
      </c>
      <c r="D646" s="8" t="str" cm="1">
        <f t="array" ref="D646">_xlfn.IFS(
  OR(C646="AR", C646="VK", C646="MS", C646="PT", C646="MM", C646="PP"), "CENTRAL",
  OR(C646="SS", C646="GC", C646="SM", C646="AY", C646="AG"), "NORTH",
  OR(C646="DP", C646="PG", C646="KD", C646="DS", C646="SP"), "WEST-I",
  OR(C646="MP", C646="SK", C646="NA", C646="OD"), "WEST-II",
  OR(C646="ND", C646="AM", C646="JK"), "EAST",
  TRUE, "UNKNOWN"
)</f>
        <v>CENTRAL</v>
      </c>
      <c r="E646" s="10" t="s">
        <v>2236</v>
      </c>
      <c r="F646" s="8" t="s">
        <v>2237</v>
      </c>
      <c r="G646" s="8" t="s">
        <v>32</v>
      </c>
      <c r="H646" s="8" t="s">
        <v>1364</v>
      </c>
      <c r="I646" s="37">
        <v>46031</v>
      </c>
      <c r="J646" s="37">
        <v>46034</v>
      </c>
      <c r="K646" s="10" t="s">
        <v>46</v>
      </c>
      <c r="L646" s="10" t="s">
        <v>47</v>
      </c>
      <c r="M646" s="13">
        <v>2416.0300000000002</v>
      </c>
      <c r="O646" s="8">
        <v>0</v>
      </c>
      <c r="P646" s="12">
        <f t="shared" ref="P646" si="324">SUM(J646-I646)</f>
        <v>3</v>
      </c>
      <c r="Q646" s="10" t="s">
        <v>28</v>
      </c>
      <c r="R646" s="8">
        <f t="shared" ref="R646" si="325">IF(Q646="A", 3, IF(Q646="B", 5, IF(Q646="C", 7, IF(Q646="D", 10, ""))))</f>
        <v>5</v>
      </c>
      <c r="S646" s="10" t="str">
        <f t="shared" ref="S646" si="326">IF(R646&gt;=P646, "Achieved", "Not Achieved")</f>
        <v>Achieved</v>
      </c>
    </row>
    <row r="647" spans="1:19" x14ac:dyDescent="0.45">
      <c r="A647" s="9" t="s">
        <v>2126</v>
      </c>
      <c r="B647" s="8" t="s">
        <v>2235</v>
      </c>
      <c r="C647" s="10" t="s">
        <v>72</v>
      </c>
      <c r="D647" s="8" t="str" cm="1">
        <f t="array" ref="D647">_xlfn.IFS(
  OR(C647="AR", C647="VK", C647="MS", C647="PT", C647="MM", C647="PP"), "CENTRAL",
  OR(C647="SS", C647="GC", C647="SM", C647="AY", C647="AG"), "NORTH",
  OR(C647="DP", C647="PG", C647="KD", C647="DS", C647="SP"), "WEST-I",
  OR(C647="MP", C647="SK", C647="NA", C647="OD"), "WEST-II",
  OR(C647="ND", C647="AM", C647="JK"), "EAST",
  TRUE, "UNKNOWN"
)</f>
        <v>CENTRAL</v>
      </c>
      <c r="E647" s="10" t="s">
        <v>2236</v>
      </c>
      <c r="F647" s="8" t="s">
        <v>2238</v>
      </c>
      <c r="G647" s="8" t="s">
        <v>32</v>
      </c>
      <c r="H647" s="8" t="s">
        <v>1364</v>
      </c>
      <c r="I647" s="37">
        <v>46031</v>
      </c>
      <c r="J647" s="37">
        <v>46034</v>
      </c>
      <c r="K647" s="10" t="s">
        <v>46</v>
      </c>
      <c r="L647" s="10" t="s">
        <v>47</v>
      </c>
      <c r="M647" s="13">
        <v>1044.57</v>
      </c>
      <c r="O647" s="8">
        <v>0</v>
      </c>
      <c r="P647" s="12">
        <f t="shared" ref="P647" si="327">SUM(J647-I647)</f>
        <v>3</v>
      </c>
      <c r="Q647" s="10" t="s">
        <v>28</v>
      </c>
      <c r="R647" s="8">
        <f t="shared" ref="R647" si="328">IF(Q647="A", 3, IF(Q647="B", 5, IF(Q647="C", 7, IF(Q647="D", 10, ""))))</f>
        <v>5</v>
      </c>
      <c r="S647" s="10" t="str">
        <f t="shared" ref="S647" si="329">IF(R647&gt;=P647, "Achieved", "Not Achieved")</f>
        <v>Achieved</v>
      </c>
    </row>
    <row r="648" spans="1:19" x14ac:dyDescent="0.45">
      <c r="A648" s="9" t="s">
        <v>2126</v>
      </c>
      <c r="B648" s="8" t="s">
        <v>2235</v>
      </c>
      <c r="C648" s="10" t="s">
        <v>72</v>
      </c>
      <c r="D648" s="8" t="str" cm="1">
        <f t="array" ref="D648">_xlfn.IFS(
  OR(C648="AR", C648="VK", C648="MS", C648="PT", C648="MM", C648="PP"), "CENTRAL",
  OR(C648="SS", C648="GC", C648="SM", C648="AY", C648="AG"), "NORTH",
  OR(C648="DP", C648="PG", C648="KD", C648="DS", C648="SP"), "WEST-I",
  OR(C648="MP", C648="SK", C648="NA", C648="OD"), "WEST-II",
  OR(C648="ND", C648="AM", C648="JK"), "EAST",
  TRUE, "UNKNOWN"
)</f>
        <v>CENTRAL</v>
      </c>
      <c r="E648" s="10" t="s">
        <v>2236</v>
      </c>
      <c r="F648" s="8" t="s">
        <v>2239</v>
      </c>
      <c r="G648" s="8" t="s">
        <v>32</v>
      </c>
      <c r="H648" s="8" t="s">
        <v>1364</v>
      </c>
      <c r="I648" s="37">
        <v>46031</v>
      </c>
      <c r="J648" s="37">
        <v>46034</v>
      </c>
      <c r="K648" s="10" t="s">
        <v>46</v>
      </c>
      <c r="L648" s="10" t="s">
        <v>47</v>
      </c>
      <c r="M648" s="13">
        <v>472.98</v>
      </c>
      <c r="O648" s="8">
        <v>0</v>
      </c>
      <c r="P648" s="12">
        <f t="shared" ref="P648" si="330">SUM(J648-I648)</f>
        <v>3</v>
      </c>
      <c r="Q648" s="10" t="s">
        <v>28</v>
      </c>
      <c r="R648" s="8">
        <f t="shared" ref="R648" si="331">IF(Q648="A", 3, IF(Q648="B", 5, IF(Q648="C", 7, IF(Q648="D", 10, ""))))</f>
        <v>5</v>
      </c>
      <c r="S648" s="10" t="str">
        <f t="shared" ref="S648" si="332">IF(R648&gt;=P648, "Achieved", "Not Achieved")</f>
        <v>Achieved</v>
      </c>
    </row>
    <row r="649" spans="1:19" x14ac:dyDescent="0.45">
      <c r="A649" s="9" t="s">
        <v>2126</v>
      </c>
      <c r="B649" s="8" t="s">
        <v>2240</v>
      </c>
      <c r="C649" s="10" t="s">
        <v>382</v>
      </c>
      <c r="D649" s="8" t="str" cm="1">
        <f t="array" ref="D649">_xlfn.IFS(
  OR(C649="AR", C649="VK", C649="MS", C649="PT", C649="MM", C649="PP"), "CENTRAL",
  OR(C649="SS", C649="GC", C649="SM", C649="AY", C649="AG"), "NORTH",
  OR(C649="DP", C649="PG", C649="KD", C649="DS", C649="SP"), "WEST-I",
  OR(C649="MP", C649="SK", C649="NA", C649="OD"), "WEST-II",
  OR(C649="ND", C649="AM", C649="JK"), "EAST",
  TRUE, "UNKNOWN"
)</f>
        <v>NORTH</v>
      </c>
      <c r="E649" s="10" t="s">
        <v>2241</v>
      </c>
      <c r="F649" s="8" t="s">
        <v>2232</v>
      </c>
      <c r="G649" s="8" t="s">
        <v>1029</v>
      </c>
      <c r="H649" s="8" t="s">
        <v>2242</v>
      </c>
      <c r="I649" s="37">
        <v>46032</v>
      </c>
      <c r="J649" s="37">
        <v>46041</v>
      </c>
      <c r="K649" s="10" t="s">
        <v>56</v>
      </c>
      <c r="L649" s="10" t="s">
        <v>50</v>
      </c>
      <c r="M649" s="13">
        <v>427.55</v>
      </c>
      <c r="O649" s="8">
        <v>0</v>
      </c>
      <c r="P649" s="12">
        <f t="shared" ref="P649" si="333">SUM(J649-I649)</f>
        <v>9</v>
      </c>
      <c r="Q649" s="10" t="s">
        <v>28</v>
      </c>
      <c r="R649" s="8">
        <f t="shared" ref="R649" si="334">IF(Q649="A", 3, IF(Q649="B", 5, IF(Q649="C", 7, IF(Q649="D", 10, ""))))</f>
        <v>5</v>
      </c>
      <c r="S649" s="10" t="str">
        <f t="shared" ref="S649" si="335">IF(R649&gt;=P649, "Achieved", "Not Achieved")</f>
        <v>Not Achieved</v>
      </c>
    </row>
    <row r="650" spans="1:19" x14ac:dyDescent="0.45">
      <c r="A650" s="9" t="s">
        <v>2126</v>
      </c>
      <c r="B650" s="8" t="s">
        <v>2253</v>
      </c>
      <c r="C650" s="10" t="s">
        <v>1178</v>
      </c>
      <c r="D650" s="8" t="str" cm="1">
        <f t="array" ref="D650">_xlfn.IFS(
  OR(C650="AR", C650="VK", C650="MS", C650="PT", C650="MM", C650="PP"), "CENTRAL",
  OR(C650="SS", C650="GC", C650="SM", C650="AY", C650="AG"), "NORTH",
  OR(C650="DP", C650="PG", C650="KD", C650="DS", C650="SP"), "WEST-I",
  OR(C650="MP", C650="SK", C650="NA", C650="OD"), "WEST-II",
  OR(C650="ND", C650="AM", C650="JK"), "EAST",
  TRUE, "UNKNOWN"
)</f>
        <v>NORTH</v>
      </c>
      <c r="E650" s="10" t="s">
        <v>2254</v>
      </c>
      <c r="F650" s="8" t="s">
        <v>23</v>
      </c>
      <c r="G650" s="8" t="s">
        <v>32</v>
      </c>
      <c r="H650" s="8" t="s">
        <v>2255</v>
      </c>
      <c r="I650" s="37">
        <v>46034</v>
      </c>
      <c r="J650" s="37">
        <v>46042</v>
      </c>
      <c r="K650" s="10" t="s">
        <v>1973</v>
      </c>
      <c r="L650" s="10" t="s">
        <v>27</v>
      </c>
      <c r="M650" s="13">
        <v>372.77</v>
      </c>
      <c r="O650" s="8">
        <v>0</v>
      </c>
      <c r="P650" s="12">
        <f t="shared" ref="P650:P651" si="336">SUM(J650-I650)</f>
        <v>8</v>
      </c>
      <c r="Q650" s="10" t="s">
        <v>28</v>
      </c>
      <c r="R650" s="8">
        <f t="shared" ref="R650:R651" si="337">IF(Q650="A", 3, IF(Q650="B", 5, IF(Q650="C", 7, IF(Q650="D", 10, ""))))</f>
        <v>5</v>
      </c>
      <c r="S650" s="10" t="str">
        <f t="shared" ref="S650:S651" si="338">IF(R650&gt;=P650, "Achieved", "Not Achieved")</f>
        <v>Not Achieved</v>
      </c>
    </row>
    <row r="651" spans="1:19" x14ac:dyDescent="0.45">
      <c r="A651" s="9" t="s">
        <v>2126</v>
      </c>
      <c r="B651" s="8" t="s">
        <v>2256</v>
      </c>
      <c r="C651" s="10" t="s">
        <v>72</v>
      </c>
      <c r="D651" s="8" t="str" cm="1">
        <f t="array" ref="D651">_xlfn.IFS(
  OR(C651="AR", C651="VK", C651="MS", C651="PT", C651="MM", C651="PP"), "CENTRAL",
  OR(C651="SS", C651="GC", C651="SM", C651="AY", C651="AG"), "NORTH",
  OR(C651="DP", C651="PG", C651="KD", C651="DS", C651="SP"), "WEST-I",
  OR(C651="MP", C651="SK", C651="NA", C651="OD"), "WEST-II",
  OR(C651="ND", C651="AM", C651="JK"), "EAST",
  TRUE, "UNKNOWN"
)</f>
        <v>CENTRAL</v>
      </c>
      <c r="E651" s="10" t="s">
        <v>2258</v>
      </c>
      <c r="F651" s="8" t="s">
        <v>2257</v>
      </c>
      <c r="G651" s="8" t="s">
        <v>2259</v>
      </c>
      <c r="H651" s="8" t="s">
        <v>2260</v>
      </c>
      <c r="I651" s="37">
        <v>46038</v>
      </c>
      <c r="J651" s="37">
        <v>46042</v>
      </c>
      <c r="K651" s="10" t="s">
        <v>46</v>
      </c>
      <c r="L651" s="10" t="s">
        <v>35</v>
      </c>
      <c r="M651" s="13">
        <v>386.38</v>
      </c>
      <c r="N651" s="37">
        <v>46042</v>
      </c>
      <c r="O651" s="8">
        <v>0</v>
      </c>
      <c r="P651" s="12">
        <f t="shared" si="336"/>
        <v>4</v>
      </c>
      <c r="Q651" s="10" t="s">
        <v>28</v>
      </c>
      <c r="R651" s="8">
        <f t="shared" si="337"/>
        <v>5</v>
      </c>
      <c r="S651" s="10" t="str">
        <f t="shared" si="338"/>
        <v>Achieved</v>
      </c>
    </row>
    <row r="652" spans="1:19" x14ac:dyDescent="0.45">
      <c r="A652" s="9" t="s">
        <v>2126</v>
      </c>
      <c r="B652" s="8" t="s">
        <v>2256</v>
      </c>
      <c r="C652" s="10" t="s">
        <v>72</v>
      </c>
      <c r="D652" s="8" t="str" cm="1">
        <f t="array" ref="D652">_xlfn.IFS(
  OR(C652="AR", C652="VK", C652="MS", C652="PT", C652="MM", C652="PP"), "CENTRAL",
  OR(C652="SS", C652="GC", C652="SM", C652="AY", C652="AG"), "NORTH",
  OR(C652="DP", C652="PG", C652="KD", C652="DS", C652="SP"), "WEST-I",
  OR(C652="MP", C652="SK", C652="NA", C652="OD"), "WEST-II",
  OR(C652="ND", C652="AM", C652="JK"), "EAST",
  TRUE, "UNKNOWN"
)</f>
        <v>CENTRAL</v>
      </c>
      <c r="E652" s="10" t="s">
        <v>2258</v>
      </c>
      <c r="F652" s="8" t="s">
        <v>2261</v>
      </c>
      <c r="G652" s="8" t="s">
        <v>2259</v>
      </c>
      <c r="H652" s="8" t="s">
        <v>2260</v>
      </c>
      <c r="I652" s="37">
        <v>46038</v>
      </c>
      <c r="J652" s="37">
        <v>46042</v>
      </c>
      <c r="K652" s="10" t="s">
        <v>46</v>
      </c>
      <c r="L652" s="10" t="s">
        <v>35</v>
      </c>
      <c r="M652" s="13">
        <v>11.55</v>
      </c>
      <c r="N652" s="37">
        <v>46042</v>
      </c>
      <c r="O652" s="8">
        <v>0</v>
      </c>
      <c r="P652" s="12">
        <f t="shared" ref="P652:P653" si="339">SUM(J652-I652)</f>
        <v>4</v>
      </c>
      <c r="Q652" s="10" t="s">
        <v>28</v>
      </c>
      <c r="R652" s="8">
        <f t="shared" ref="R652:R653" si="340">IF(Q652="A", 3, IF(Q652="B", 5, IF(Q652="C", 7, IF(Q652="D", 10, ""))))</f>
        <v>5</v>
      </c>
      <c r="S652" s="10" t="str">
        <f t="shared" ref="S652:S653" si="341">IF(R652&gt;=P652, "Achieved", "Not Achieved")</f>
        <v>Achieved</v>
      </c>
    </row>
    <row r="653" spans="1:19" x14ac:dyDescent="0.45">
      <c r="A653" s="9" t="s">
        <v>2126</v>
      </c>
      <c r="B653" s="8" t="s">
        <v>2256</v>
      </c>
      <c r="C653" s="10" t="s">
        <v>72</v>
      </c>
      <c r="D653" s="8" t="str" cm="1">
        <f t="array" ref="D653">_xlfn.IFS(
  OR(C653="AR", C653="VK", C653="MS", C653="PT", C653="MM", C653="PP"), "CENTRAL",
  OR(C653="SS", C653="GC", C653="SM", C653="AY", C653="AG"), "NORTH",
  OR(C653="DP", C653="PG", C653="KD", C653="DS", C653="SP"), "WEST-I",
  OR(C653="MP", C653="SK", C653="NA", C653="OD"), "WEST-II",
  OR(C653="ND", C653="AM", C653="JK"), "EAST",
  TRUE, "UNKNOWN"
)</f>
        <v>CENTRAL</v>
      </c>
      <c r="E653" s="10" t="s">
        <v>2258</v>
      </c>
      <c r="F653" s="8" t="s">
        <v>2262</v>
      </c>
      <c r="G653" s="8" t="s">
        <v>2259</v>
      </c>
      <c r="H653" s="8" t="s">
        <v>2260</v>
      </c>
      <c r="I653" s="37">
        <v>46038</v>
      </c>
      <c r="J653" s="37">
        <v>46042</v>
      </c>
      <c r="K653" s="10" t="s">
        <v>46</v>
      </c>
      <c r="L653" s="10" t="s">
        <v>35</v>
      </c>
      <c r="M653" s="13">
        <v>5.39</v>
      </c>
      <c r="N653" s="37">
        <v>46042</v>
      </c>
      <c r="O653" s="8">
        <v>0</v>
      </c>
      <c r="P653" s="12">
        <f t="shared" si="339"/>
        <v>4</v>
      </c>
      <c r="Q653" s="10" t="s">
        <v>28</v>
      </c>
      <c r="R653" s="8">
        <f t="shared" si="340"/>
        <v>5</v>
      </c>
      <c r="S653" s="10" t="str">
        <f t="shared" si="341"/>
        <v>Achieved</v>
      </c>
    </row>
    <row r="654" spans="1:19" x14ac:dyDescent="0.45">
      <c r="A654" s="9" t="s">
        <v>2126</v>
      </c>
      <c r="B654" s="8" t="s">
        <v>2265</v>
      </c>
      <c r="C654" s="10" t="s">
        <v>221</v>
      </c>
      <c r="D654" s="8" t="str" cm="1">
        <f t="array" ref="D654">_xlfn.IFS(
  OR(C654="AR", C654="VK", C654="MS", C654="PT", C654="MM", C654="PP"), "CENTRAL",
  OR(C654="SS", C654="GC", C654="SM", C654="AY", C654="AG"), "NORTH",
  OR(C654="DP", C654="PG", C654="KD", C654="DS", C654="SP"), "WEST-I",
  OR(C654="MP", C654="SK", C654="NA", C654="OD"), "WEST-II",
  OR(C654="ND", C654="AM", C654="JK"), "EAST",
  TRUE, "UNKNOWN"
)</f>
        <v>EAST</v>
      </c>
      <c r="E654" s="10" t="s">
        <v>2266</v>
      </c>
      <c r="F654" s="8" t="s">
        <v>2267</v>
      </c>
      <c r="G654" s="8" t="s">
        <v>2268</v>
      </c>
      <c r="H654" s="8" t="s">
        <v>2269</v>
      </c>
      <c r="I654" s="37">
        <v>46041</v>
      </c>
      <c r="J654" s="37">
        <v>46043</v>
      </c>
      <c r="K654" s="10" t="s">
        <v>70</v>
      </c>
      <c r="L654" s="10" t="s">
        <v>35</v>
      </c>
      <c r="M654" s="13">
        <v>85.43</v>
      </c>
      <c r="N654" s="37">
        <v>46043</v>
      </c>
      <c r="O654" s="8">
        <v>0</v>
      </c>
      <c r="P654" s="12">
        <f t="shared" ref="P654" si="342">SUM(J654-I654)</f>
        <v>2</v>
      </c>
      <c r="Q654" s="10" t="s">
        <v>28</v>
      </c>
      <c r="R654" s="8">
        <f t="shared" ref="R654" si="343">IF(Q654="A", 3, IF(Q654="B", 5, IF(Q654="C", 7, IF(Q654="D", 10, ""))))</f>
        <v>5</v>
      </c>
      <c r="S654" s="10" t="str">
        <f t="shared" ref="S654" si="344">IF(R654&gt;=P654, "Achieved", "Not Achieved")</f>
        <v>Achieved</v>
      </c>
    </row>
    <row r="655" spans="1:19" x14ac:dyDescent="0.45">
      <c r="A655" s="9" t="s">
        <v>2126</v>
      </c>
      <c r="B655" s="8" t="s">
        <v>2270</v>
      </c>
      <c r="C655" s="10" t="s">
        <v>382</v>
      </c>
      <c r="D655" s="8" t="str" cm="1">
        <f t="array" ref="D655">_xlfn.IFS(
  OR(C655="AR", C655="VK", C655="MS", C655="PT", C655="MM", C655="PP"), "CENTRAL",
  OR(C655="SS", C655="GC", C655="SM", C655="AY", C655="AG"), "NORTH",
  OR(C655="DP", C655="PG", C655="KD", C655="DS", C655="SP"), "WEST-I",
  OR(C655="MP", C655="SK", C655="NA", C655="OD"), "WEST-II",
  OR(C655="ND", C655="AM", C655="JK"), "EAST",
  TRUE, "UNKNOWN"
)</f>
        <v>NORTH</v>
      </c>
      <c r="E655" s="10" t="s">
        <v>2271</v>
      </c>
      <c r="F655" s="8" t="s">
        <v>282</v>
      </c>
      <c r="G655" s="8" t="s">
        <v>928</v>
      </c>
      <c r="H655" s="8" t="s">
        <v>2272</v>
      </c>
      <c r="I655" s="37">
        <v>45665</v>
      </c>
      <c r="J655" s="37">
        <v>45678</v>
      </c>
      <c r="K655" s="10" t="s">
        <v>2161</v>
      </c>
      <c r="L655" s="10" t="s">
        <v>50</v>
      </c>
      <c r="M655" s="13">
        <v>506.02</v>
      </c>
      <c r="O655" s="8">
        <v>0</v>
      </c>
      <c r="P655" s="12">
        <f t="shared" ref="P655" si="345">SUM(J655-I655)</f>
        <v>13</v>
      </c>
      <c r="Q655" s="10" t="s">
        <v>28</v>
      </c>
      <c r="R655" s="8">
        <f t="shared" ref="R655" si="346">IF(Q655="A", 3, IF(Q655="B", 5, IF(Q655="C", 7, IF(Q655="D", 10, ""))))</f>
        <v>5</v>
      </c>
      <c r="S655" s="10" t="str">
        <f t="shared" ref="S655" si="347">IF(R655&gt;=P655, "Achieved", "Not Achieved")</f>
        <v>Not Achieved</v>
      </c>
    </row>
    <row r="656" spans="1:19" x14ac:dyDescent="0.45">
      <c r="A656" s="9" t="s">
        <v>2126</v>
      </c>
      <c r="B656" s="8" t="s">
        <v>2273</v>
      </c>
      <c r="C656" s="10" t="s">
        <v>61</v>
      </c>
      <c r="D656" s="8" t="str" cm="1">
        <f t="array" ref="D656">_xlfn.IFS(
  OR(C656="AR", C656="VK", C656="MS", C656="PT", C656="MM", C656="PP"), "CENTRAL",
  OR(C656="SS", C656="GC", C656="SM", C656="AY", C656="AG"), "NORTH",
  OR(C656="DP", C656="PG", C656="KD", C656="DS", C656="SP"), "WEST-I",
  OR(C656="MP", C656="SK", C656="NA", C656="OD"), "WEST-II",
  OR(C656="ND", C656="AM", C656="JK"), "EAST",
  TRUE, "UNKNOWN"
)</f>
        <v>NORTH</v>
      </c>
      <c r="E656" s="10" t="s">
        <v>2274</v>
      </c>
      <c r="F656" s="8" t="s">
        <v>23</v>
      </c>
      <c r="G656" s="8" t="s">
        <v>32</v>
      </c>
      <c r="H656" s="8" t="s">
        <v>1127</v>
      </c>
      <c r="I656" s="37">
        <v>46037</v>
      </c>
      <c r="J656" s="37">
        <v>46038</v>
      </c>
      <c r="K656" s="10" t="s">
        <v>1973</v>
      </c>
      <c r="L656" s="10" t="s">
        <v>27</v>
      </c>
      <c r="M656" s="13">
        <v>513.85</v>
      </c>
      <c r="O656" s="8">
        <v>0</v>
      </c>
      <c r="P656" s="12">
        <f t="shared" ref="P656" si="348">SUM(J656-I656)</f>
        <v>1</v>
      </c>
      <c r="Q656" s="10" t="s">
        <v>28</v>
      </c>
      <c r="R656" s="8">
        <f t="shared" ref="R656" si="349">IF(Q656="A", 3, IF(Q656="B", 5, IF(Q656="C", 7, IF(Q656="D", 10, ""))))</f>
        <v>5</v>
      </c>
      <c r="S656" s="10" t="str">
        <f t="shared" ref="S656" si="350">IF(R656&gt;=P656, "Achieved", "Not Achieved")</f>
        <v>Achieved</v>
      </c>
    </row>
    <row r="657" spans="1:19" x14ac:dyDescent="0.45">
      <c r="A657" s="9" t="s">
        <v>2126</v>
      </c>
      <c r="B657" s="8" t="s">
        <v>2275</v>
      </c>
      <c r="C657" s="10" t="s">
        <v>108</v>
      </c>
      <c r="D657" s="8" t="str" cm="1">
        <f t="array" ref="D657">_xlfn.IFS(
  OR(C657="AR", C657="VK", C657="MS", C657="PT", C657="MM", C657="PP"), "CENTRAL",
  OR(C657="SS", C657="GC", C657="SM", C657="AY", C657="AG"), "NORTH",
  OR(C657="DP", C657="PG", C657="KD", C657="DS", C657="SP"), "WEST-I",
  OR(C657="MP", C657="SK", C657="NA", C657="OD"), "WEST-II",
  OR(C657="ND", C657="AM", C657="JK"), "EAST",
  TRUE, "UNKNOWN"
)</f>
        <v>EAST</v>
      </c>
      <c r="E657" s="10" t="s">
        <v>2276</v>
      </c>
      <c r="F657" s="8" t="s">
        <v>1995</v>
      </c>
      <c r="G657" s="8" t="s">
        <v>2277</v>
      </c>
      <c r="H657" s="8" t="s">
        <v>2278</v>
      </c>
      <c r="I657" s="37">
        <v>46042</v>
      </c>
      <c r="J657" s="37">
        <v>46044</v>
      </c>
      <c r="K657" s="10" t="s">
        <v>34</v>
      </c>
      <c r="L657" s="10" t="s">
        <v>35</v>
      </c>
      <c r="M657" s="13">
        <v>795.92</v>
      </c>
      <c r="N657" s="37">
        <v>46044</v>
      </c>
      <c r="O657" s="8">
        <v>0</v>
      </c>
      <c r="P657" s="12">
        <f t="shared" ref="P657" si="351">SUM(J657-I657)</f>
        <v>2</v>
      </c>
      <c r="Q657" s="10" t="s">
        <v>28</v>
      </c>
      <c r="R657" s="8">
        <f t="shared" ref="R657" si="352">IF(Q657="A", 3, IF(Q657="B", 5, IF(Q657="C", 7, IF(Q657="D", 10, ""))))</f>
        <v>5</v>
      </c>
      <c r="S657" s="10" t="str">
        <f t="shared" ref="S657" si="353">IF(R657&gt;=P657, "Achieved", "Not Achieved")</f>
        <v>Achieved</v>
      </c>
    </row>
    <row r="658" spans="1:19" x14ac:dyDescent="0.45">
      <c r="A658" s="9" t="s">
        <v>2126</v>
      </c>
      <c r="B658" s="8" t="s">
        <v>2285</v>
      </c>
      <c r="C658" s="10" t="s">
        <v>30</v>
      </c>
      <c r="D658" s="8" t="str" cm="1">
        <f t="array" ref="D658">_xlfn.IFS(
  OR(C658="AR", C658="VK", C658="MS", C658="PT", C658="MM", C658="PP"), "CENTRAL",
  OR(C658="SS", C658="GC", C658="SM", C658="AY", C658="AG"), "NORTH",
  OR(C658="DP", C658="PG", C658="KD", C658="DS", C658="SP"), "WEST-I",
  OR(C658="MP", C658="SK", C658="NA", C658="OD"), "WEST-II",
  OR(C658="ND", C658="AM", C658="JK"), "EAST",
  TRUE, "UNKNOWN"
)</f>
        <v>CENTRAL</v>
      </c>
      <c r="E658" s="10" t="s">
        <v>2286</v>
      </c>
      <c r="F658" s="8" t="s">
        <v>208</v>
      </c>
      <c r="G658" s="8" t="s">
        <v>32</v>
      </c>
      <c r="H658" s="8" t="s">
        <v>1422</v>
      </c>
      <c r="I658" s="37">
        <v>46023</v>
      </c>
      <c r="J658" s="37">
        <v>46049</v>
      </c>
      <c r="K658" s="10" t="s">
        <v>49</v>
      </c>
      <c r="L658" s="10" t="s">
        <v>50</v>
      </c>
      <c r="M658" s="13">
        <v>446.34</v>
      </c>
      <c r="N658" s="37">
        <v>46049</v>
      </c>
      <c r="O658" s="8">
        <v>0</v>
      </c>
      <c r="P658" s="12">
        <f t="shared" ref="P658" si="354">SUM(J658-I658)</f>
        <v>26</v>
      </c>
      <c r="Q658" s="10" t="s">
        <v>28</v>
      </c>
      <c r="R658" s="8">
        <f t="shared" ref="R658" si="355">IF(Q658="A", 3, IF(Q658="B", 5, IF(Q658="C", 7, IF(Q658="D", 10, ""))))</f>
        <v>5</v>
      </c>
      <c r="S658" s="10" t="str">
        <f t="shared" ref="S658" si="356">IF(R658&gt;=P658, "Achieved", "Not Achieved")</f>
        <v>Not Achieved</v>
      </c>
    </row>
    <row r="659" spans="1:19" x14ac:dyDescent="0.45">
      <c r="A659" s="9" t="s">
        <v>2126</v>
      </c>
      <c r="B659" s="8" t="s">
        <v>2287</v>
      </c>
      <c r="C659" s="10" t="s">
        <v>108</v>
      </c>
      <c r="D659" s="8" t="str" cm="1">
        <f t="array" ref="D659">_xlfn.IFS(
  OR(C659="AR", C659="VK", C659="MS", C659="PT", C659="MM", C659="PP"), "CENTRAL",
  OR(C659="SS", C659="GC", C659="SM", C659="AY", C659="AG"), "NORTH",
  OR(C659="DP", C659="PG", C659="KD", C659="DS", C659="SP"), "WEST-I",
  OR(C659="MP", C659="SK", C659="NA", C659="OD"), "WEST-II",
  OR(C659="ND", C659="AM", C659="JK"), "EAST",
  TRUE, "UNKNOWN"
)</f>
        <v>EAST</v>
      </c>
      <c r="E659" s="10" t="s">
        <v>2288</v>
      </c>
      <c r="F659" s="8" t="s">
        <v>2289</v>
      </c>
      <c r="G659" s="8" t="s">
        <v>32</v>
      </c>
      <c r="H659" s="8" t="s">
        <v>2290</v>
      </c>
      <c r="I659" s="37">
        <v>46044</v>
      </c>
      <c r="J659" s="37">
        <v>46049</v>
      </c>
      <c r="K659" s="10" t="s">
        <v>70</v>
      </c>
      <c r="L659" s="10" t="s">
        <v>35</v>
      </c>
      <c r="M659" s="13">
        <v>91.84</v>
      </c>
      <c r="N659" s="37">
        <v>46049</v>
      </c>
      <c r="O659" s="8">
        <v>0</v>
      </c>
      <c r="P659" s="12">
        <f t="shared" ref="P659" si="357">SUM(J659-I659)</f>
        <v>5</v>
      </c>
      <c r="Q659" s="10" t="s">
        <v>28</v>
      </c>
      <c r="R659" s="8">
        <f t="shared" ref="R659" si="358">IF(Q659="A", 3, IF(Q659="B", 5, IF(Q659="C", 7, IF(Q659="D", 10, ""))))</f>
        <v>5</v>
      </c>
      <c r="S659" s="10" t="str">
        <f t="shared" ref="S659" si="359">IF(R659&gt;=P659, "Achieved", "Not Achieved")</f>
        <v>Achieved</v>
      </c>
    </row>
    <row r="660" spans="1:19" x14ac:dyDescent="0.45">
      <c r="A660" s="9" t="s">
        <v>2126</v>
      </c>
      <c r="B660" s="8" t="s">
        <v>2291</v>
      </c>
      <c r="C660" s="10" t="s">
        <v>633</v>
      </c>
      <c r="D660" s="8" t="str" cm="1">
        <f t="array" ref="D660">_xlfn.IFS(
  OR(C660="AR", C660="VK", C660="MS", C660="PT", C660="MM", C660="PP"), "CENTRAL",
  OR(C660="SS", C660="GC", C660="SM", C660="AY", C660="AG"), "NORTH",
  OR(C660="DP", C660="PG", C660="KD", C660="DS", C660="SP"), "WEST-I",
  OR(C660="MP", C660="SK", C660="NA", C660="OD"), "WEST-II",
  OR(C660="ND", C660="AM", C660="JK"), "EAST",
  TRUE, "UNKNOWN"
)</f>
        <v>WEST-I</v>
      </c>
      <c r="E660" s="10" t="s">
        <v>2292</v>
      </c>
      <c r="F660" s="8" t="s">
        <v>116</v>
      </c>
      <c r="G660" s="8" t="s">
        <v>2293</v>
      </c>
      <c r="H660" s="8" t="s">
        <v>2294</v>
      </c>
      <c r="I660" s="37">
        <v>46044</v>
      </c>
      <c r="J660" s="37">
        <v>46049</v>
      </c>
      <c r="K660" s="10" t="s">
        <v>761</v>
      </c>
      <c r="L660" s="10" t="s">
        <v>47</v>
      </c>
      <c r="M660" s="13">
        <v>35.020000000000003</v>
      </c>
      <c r="N660" s="37">
        <v>46049</v>
      </c>
      <c r="O660" s="8">
        <v>0</v>
      </c>
      <c r="P660" s="12">
        <f t="shared" ref="P660:P665" si="360">SUM(J660-I660)</f>
        <v>5</v>
      </c>
      <c r="Q660" s="10" t="s">
        <v>28</v>
      </c>
      <c r="R660" s="8">
        <f t="shared" ref="R660:R665" si="361">IF(Q660="A", 3, IF(Q660="B", 5, IF(Q660="C", 7, IF(Q660="D", 10, ""))))</f>
        <v>5</v>
      </c>
      <c r="S660" s="10" t="str">
        <f t="shared" ref="S660:S665" si="362">IF(R660&gt;=P660, "Achieved", "Not Achieved")</f>
        <v>Achieved</v>
      </c>
    </row>
    <row r="661" spans="1:19" s="1" customFormat="1" ht="14.25" x14ac:dyDescent="0.45">
      <c r="A661" s="9" t="s">
        <v>2126</v>
      </c>
      <c r="B661" s="8" t="s">
        <v>2296</v>
      </c>
      <c r="C661" s="8" t="s">
        <v>30</v>
      </c>
      <c r="D661" s="8" t="str" cm="1">
        <f t="array" ref="D661">_xlfn.IFS(
  OR(C661="AR", C661="VK", C661="MS", C661="PT", C661="MM", C661="PP"), "CENTRAL",
  OR(C661="SS", C661="GC", C661="SM", C661="AY", C661="AG"), "NORTH",
  OR(C661="DP", C661="PG", C661="KD", C661="DS", C661="SP"), "WEST-I",
  OR(C661="MP", C661="SK", C661="NA", C661="OD"), "WEST-II",
  OR(C661="ND", C661="AM", C661="JK"), "EAST",
  TRUE, "UNKNOWN"
)</f>
        <v>CENTRAL</v>
      </c>
      <c r="E661" s="10" t="s">
        <v>2201</v>
      </c>
      <c r="F661" s="10" t="s">
        <v>2218</v>
      </c>
      <c r="G661" s="8" t="s">
        <v>2202</v>
      </c>
      <c r="H661" s="10" t="s">
        <v>2203</v>
      </c>
      <c r="I661" s="37">
        <v>45685</v>
      </c>
      <c r="J661" s="37">
        <v>45685</v>
      </c>
      <c r="K661" s="10" t="s">
        <v>2161</v>
      </c>
      <c r="L661" s="10" t="s">
        <v>50</v>
      </c>
      <c r="M661" s="13">
        <v>36.03</v>
      </c>
      <c r="N661" s="37"/>
      <c r="O661" s="8">
        <v>0</v>
      </c>
      <c r="P661" s="12">
        <f t="shared" si="360"/>
        <v>0</v>
      </c>
      <c r="Q661" s="10" t="s">
        <v>28</v>
      </c>
      <c r="R661" s="12">
        <f t="shared" si="361"/>
        <v>5</v>
      </c>
      <c r="S661" s="10" t="str">
        <f t="shared" si="362"/>
        <v>Achieved</v>
      </c>
    </row>
    <row r="662" spans="1:19" s="1" customFormat="1" ht="14.25" x14ac:dyDescent="0.45">
      <c r="A662" s="9" t="s">
        <v>2126</v>
      </c>
      <c r="B662" s="8" t="s">
        <v>2296</v>
      </c>
      <c r="C662" s="8" t="s">
        <v>30</v>
      </c>
      <c r="D662" s="8" t="str" cm="1">
        <f t="array" ref="D662">_xlfn.IFS(
  OR(C662="AR", C662="VK", C662="MS", C662="PT", C662="MM", C662="PP"), "CENTRAL",
  OR(C662="SS", C662="GC", C662="SM", C662="AY", C662="AG"), "NORTH",
  OR(C662="DP", C662="PG", C662="KD", C662="DS", C662="SP"), "WEST-I",
  OR(C662="MP", C662="SK", C662="NA", C662="OD"), "WEST-II",
  OR(C662="ND", C662="AM", C662="JK"), "EAST",
  TRUE, "UNKNOWN"
)</f>
        <v>CENTRAL</v>
      </c>
      <c r="E662" s="10" t="s">
        <v>2201</v>
      </c>
      <c r="F662" s="10" t="s">
        <v>2219</v>
      </c>
      <c r="G662" s="8" t="s">
        <v>2202</v>
      </c>
      <c r="H662" s="10" t="s">
        <v>2203</v>
      </c>
      <c r="I662" s="37">
        <v>45685</v>
      </c>
      <c r="J662" s="37">
        <v>45685</v>
      </c>
      <c r="K662" s="10" t="s">
        <v>2161</v>
      </c>
      <c r="L662" s="10" t="s">
        <v>50</v>
      </c>
      <c r="M662" s="13">
        <v>26.95</v>
      </c>
      <c r="N662" s="37"/>
      <c r="O662" s="8">
        <v>0</v>
      </c>
      <c r="P662" s="12">
        <f t="shared" si="360"/>
        <v>0</v>
      </c>
      <c r="Q662" s="10" t="s">
        <v>28</v>
      </c>
      <c r="R662" s="12">
        <f t="shared" si="361"/>
        <v>5</v>
      </c>
      <c r="S662" s="10" t="str">
        <f t="shared" si="362"/>
        <v>Achieved</v>
      </c>
    </row>
    <row r="663" spans="1:19" s="1" customFormat="1" ht="14.25" x14ac:dyDescent="0.45">
      <c r="A663" s="9" t="s">
        <v>2126</v>
      </c>
      <c r="B663" s="8" t="s">
        <v>2296</v>
      </c>
      <c r="C663" s="8" t="s">
        <v>30</v>
      </c>
      <c r="D663" s="8" t="str" cm="1">
        <f t="array" ref="D663">_xlfn.IFS(
  OR(C663="AR", C663="VK", C663="MS", C663="PT", C663="MM", C663="PP"), "CENTRAL",
  OR(C663="SS", C663="GC", C663="SM", C663="AY", C663="AG"), "NORTH",
  OR(C663="DP", C663="PG", C663="KD", C663="DS", C663="SP"), "WEST-I",
  OR(C663="MP", C663="SK", C663="NA", C663="OD"), "WEST-II",
  OR(C663="ND", C663="AM", C663="JK"), "EAST",
  TRUE, "UNKNOWN"
)</f>
        <v>CENTRAL</v>
      </c>
      <c r="E663" s="10" t="s">
        <v>2201</v>
      </c>
      <c r="F663" s="10" t="s">
        <v>2220</v>
      </c>
      <c r="G663" s="8" t="s">
        <v>2202</v>
      </c>
      <c r="H663" s="10" t="s">
        <v>2203</v>
      </c>
      <c r="I663" s="37">
        <v>45685</v>
      </c>
      <c r="J663" s="37">
        <v>45685</v>
      </c>
      <c r="K663" s="10" t="s">
        <v>2161</v>
      </c>
      <c r="L663" s="10" t="s">
        <v>50</v>
      </c>
      <c r="M663" s="13">
        <v>278.08999999999997</v>
      </c>
      <c r="N663" s="37"/>
      <c r="O663" s="8">
        <v>0</v>
      </c>
      <c r="P663" s="12">
        <f t="shared" si="360"/>
        <v>0</v>
      </c>
      <c r="Q663" s="10" t="s">
        <v>28</v>
      </c>
      <c r="R663" s="12">
        <f t="shared" si="361"/>
        <v>5</v>
      </c>
      <c r="S663" s="10" t="str">
        <f t="shared" si="362"/>
        <v>Achieved</v>
      </c>
    </row>
    <row r="664" spans="1:19" s="1" customFormat="1" ht="14.25" x14ac:dyDescent="0.45">
      <c r="A664" s="9" t="s">
        <v>2126</v>
      </c>
      <c r="B664" s="8" t="s">
        <v>2296</v>
      </c>
      <c r="C664" s="8" t="s">
        <v>30</v>
      </c>
      <c r="D664" s="8" t="str" cm="1">
        <f t="array" ref="D664">_xlfn.IFS(
  OR(C664="AR", C664="VK", C664="MS", C664="PT", C664="MM", C664="PP"), "CENTRAL",
  OR(C664="SS", C664="GC", C664="SM", C664="AY", C664="AG"), "NORTH",
  OR(C664="DP", C664="PG", C664="KD", C664="DS", C664="SP"), "WEST-I",
  OR(C664="MP", C664="SK", C664="NA", C664="OD"), "WEST-II",
  OR(C664="ND", C664="AM", C664="JK"), "EAST",
  TRUE, "UNKNOWN"
)</f>
        <v>CENTRAL</v>
      </c>
      <c r="E664" s="10" t="s">
        <v>2201</v>
      </c>
      <c r="F664" s="10" t="s">
        <v>2200</v>
      </c>
      <c r="G664" s="8" t="s">
        <v>2202</v>
      </c>
      <c r="H664" s="10" t="s">
        <v>2203</v>
      </c>
      <c r="I664" s="37">
        <v>45685</v>
      </c>
      <c r="J664" s="37">
        <v>45685</v>
      </c>
      <c r="K664" s="10" t="s">
        <v>2161</v>
      </c>
      <c r="L664" s="10" t="s">
        <v>50</v>
      </c>
      <c r="M664" s="13">
        <v>200.3</v>
      </c>
      <c r="N664" s="37"/>
      <c r="O664" s="8">
        <v>0</v>
      </c>
      <c r="P664" s="12">
        <f t="shared" si="360"/>
        <v>0</v>
      </c>
      <c r="Q664" s="10" t="s">
        <v>28</v>
      </c>
      <c r="R664" s="12">
        <f t="shared" si="361"/>
        <v>5</v>
      </c>
      <c r="S664" s="10" t="str">
        <f t="shared" si="362"/>
        <v>Achieved</v>
      </c>
    </row>
    <row r="665" spans="1:19" s="1" customFormat="1" ht="14.25" x14ac:dyDescent="0.45">
      <c r="A665" s="9" t="s">
        <v>2126</v>
      </c>
      <c r="B665" s="8" t="s">
        <v>2296</v>
      </c>
      <c r="C665" s="8" t="s">
        <v>30</v>
      </c>
      <c r="D665" s="8" t="str" cm="1">
        <f t="array" ref="D665">_xlfn.IFS(
  OR(C665="AR", C665="VK", C665="MS", C665="PT", C665="MM", C665="PP"), "CENTRAL",
  OR(C665="SS", C665="GC", C665="SM", C665="AY", C665="AG"), "NORTH",
  OR(C665="DP", C665="PG", C665="KD", C665="DS", C665="SP"), "WEST-I",
  OR(C665="MP", C665="SK", C665="NA", C665="OD"), "WEST-II",
  OR(C665="ND", C665="AM", C665="JK"), "EAST",
  TRUE, "UNKNOWN"
)</f>
        <v>CENTRAL</v>
      </c>
      <c r="E665" s="10" t="s">
        <v>2201</v>
      </c>
      <c r="F665" s="10" t="s">
        <v>2221</v>
      </c>
      <c r="G665" s="8" t="s">
        <v>2202</v>
      </c>
      <c r="H665" s="10" t="s">
        <v>2203</v>
      </c>
      <c r="I665" s="37">
        <v>45685</v>
      </c>
      <c r="J665" s="37">
        <v>45685</v>
      </c>
      <c r="K665" s="10" t="s">
        <v>2161</v>
      </c>
      <c r="L665" s="10" t="s">
        <v>50</v>
      </c>
      <c r="M665" s="13">
        <v>24.8</v>
      </c>
      <c r="N665" s="37"/>
      <c r="O665" s="8">
        <v>0</v>
      </c>
      <c r="P665" s="12">
        <f t="shared" si="360"/>
        <v>0</v>
      </c>
      <c r="Q665" s="10" t="s">
        <v>28</v>
      </c>
      <c r="R665" s="12">
        <f t="shared" si="361"/>
        <v>5</v>
      </c>
      <c r="S665" s="10" t="str">
        <f t="shared" si="362"/>
        <v>Achieved</v>
      </c>
    </row>
    <row r="666" spans="1:19" s="1" customFormat="1" ht="14.25" x14ac:dyDescent="0.45">
      <c r="A666" s="9" t="s">
        <v>2126</v>
      </c>
      <c r="B666" s="8" t="s">
        <v>2297</v>
      </c>
      <c r="C666" s="8" t="s">
        <v>380</v>
      </c>
      <c r="D666" s="8" t="str" cm="1">
        <f t="array" ref="D666">_xlfn.IFS(
  OR(C666="AR", C666="VK", C666="MS", C666="PT", C666="MM", C666="PP"), "CENTRAL",
  OR(C666="SS", C666="GC", C666="SM", C666="AY", C666="AG"), "NORTH",
  OR(C666="DP", C666="PG", C666="KD", C666="DS", C666="SP"), "WEST-I",
  OR(C666="MP", C666="SK", C666="NA", C666="OD"), "WEST-II",
  OR(C666="ND", C666="AM", C666="JK"), "EAST",
  TRUE, "UNKNOWN"
)</f>
        <v>WEST-I</v>
      </c>
      <c r="E666" s="10" t="s">
        <v>2201</v>
      </c>
      <c r="F666" s="10" t="s">
        <v>2218</v>
      </c>
      <c r="G666" s="8" t="s">
        <v>2202</v>
      </c>
      <c r="H666" s="10" t="s">
        <v>2203</v>
      </c>
      <c r="I666" s="37">
        <v>45685</v>
      </c>
      <c r="J666" s="37">
        <v>45685</v>
      </c>
      <c r="K666" s="10" t="s">
        <v>2161</v>
      </c>
      <c r="L666" s="10" t="s">
        <v>50</v>
      </c>
      <c r="M666" s="13">
        <v>36.03</v>
      </c>
      <c r="N666" s="37"/>
      <c r="O666" s="8">
        <v>0</v>
      </c>
      <c r="P666" s="12">
        <f t="shared" ref="P666:P670" si="363">SUM(J666-I666)</f>
        <v>0</v>
      </c>
      <c r="Q666" s="10" t="s">
        <v>28</v>
      </c>
      <c r="R666" s="12">
        <f t="shared" ref="R666:R670" si="364">IF(Q666="A", 3, IF(Q666="B", 5, IF(Q666="C", 7, IF(Q666="D", 10, ""))))</f>
        <v>5</v>
      </c>
      <c r="S666" s="10" t="str">
        <f t="shared" ref="S666:S670" si="365">IF(R666&gt;=P666, "Achieved", "Not Achieved")</f>
        <v>Achieved</v>
      </c>
    </row>
    <row r="667" spans="1:19" s="1" customFormat="1" ht="14.25" x14ac:dyDescent="0.45">
      <c r="A667" s="9" t="s">
        <v>2126</v>
      </c>
      <c r="B667" s="8" t="s">
        <v>2297</v>
      </c>
      <c r="C667" s="8" t="s">
        <v>380</v>
      </c>
      <c r="D667" s="8" t="str" cm="1">
        <f t="array" ref="D667">_xlfn.IFS(
  OR(C667="AR", C667="VK", C667="MS", C667="PT", C667="MM", C667="PP"), "CENTRAL",
  OR(C667="SS", C667="GC", C667="SM", C667="AY", C667="AG"), "NORTH",
  OR(C667="DP", C667="PG", C667="KD", C667="DS", C667="SP"), "WEST-I",
  OR(C667="MP", C667="SK", C667="NA", C667="OD"), "WEST-II",
  OR(C667="ND", C667="AM", C667="JK"), "EAST",
  TRUE, "UNKNOWN"
)</f>
        <v>WEST-I</v>
      </c>
      <c r="E667" s="10" t="s">
        <v>2201</v>
      </c>
      <c r="F667" s="10" t="s">
        <v>2219</v>
      </c>
      <c r="G667" s="8" t="s">
        <v>2202</v>
      </c>
      <c r="H667" s="10" t="s">
        <v>2203</v>
      </c>
      <c r="I667" s="37">
        <v>45685</v>
      </c>
      <c r="J667" s="37">
        <v>45685</v>
      </c>
      <c r="K667" s="10" t="s">
        <v>2161</v>
      </c>
      <c r="L667" s="10" t="s">
        <v>50</v>
      </c>
      <c r="M667" s="13">
        <v>26.95</v>
      </c>
      <c r="N667" s="37"/>
      <c r="O667" s="8">
        <v>0</v>
      </c>
      <c r="P667" s="12">
        <f t="shared" si="363"/>
        <v>0</v>
      </c>
      <c r="Q667" s="10" t="s">
        <v>28</v>
      </c>
      <c r="R667" s="12">
        <f t="shared" si="364"/>
        <v>5</v>
      </c>
      <c r="S667" s="10" t="str">
        <f t="shared" si="365"/>
        <v>Achieved</v>
      </c>
    </row>
    <row r="668" spans="1:19" s="1" customFormat="1" ht="14.25" x14ac:dyDescent="0.45">
      <c r="A668" s="9" t="s">
        <v>2126</v>
      </c>
      <c r="B668" s="8" t="s">
        <v>2297</v>
      </c>
      <c r="C668" s="8" t="s">
        <v>380</v>
      </c>
      <c r="D668" s="8" t="str" cm="1">
        <f t="array" ref="D668">_xlfn.IFS(
  OR(C668="AR", C668="VK", C668="MS", C668="PT", C668="MM", C668="PP"), "CENTRAL",
  OR(C668="SS", C668="GC", C668="SM", C668="AY", C668="AG"), "NORTH",
  OR(C668="DP", C668="PG", C668="KD", C668="DS", C668="SP"), "WEST-I",
  OR(C668="MP", C668="SK", C668="NA", C668="OD"), "WEST-II",
  OR(C668="ND", C668="AM", C668="JK"), "EAST",
  TRUE, "UNKNOWN"
)</f>
        <v>WEST-I</v>
      </c>
      <c r="E668" s="10" t="s">
        <v>2201</v>
      </c>
      <c r="F668" s="10" t="s">
        <v>2220</v>
      </c>
      <c r="G668" s="8" t="s">
        <v>2202</v>
      </c>
      <c r="H668" s="10" t="s">
        <v>2203</v>
      </c>
      <c r="I668" s="37">
        <v>45685</v>
      </c>
      <c r="J668" s="37">
        <v>45685</v>
      </c>
      <c r="K668" s="10" t="s">
        <v>2161</v>
      </c>
      <c r="L668" s="10" t="s">
        <v>50</v>
      </c>
      <c r="M668" s="13">
        <v>278.08999999999997</v>
      </c>
      <c r="N668" s="37"/>
      <c r="O668" s="8">
        <v>0</v>
      </c>
      <c r="P668" s="12">
        <f t="shared" si="363"/>
        <v>0</v>
      </c>
      <c r="Q668" s="10" t="s">
        <v>28</v>
      </c>
      <c r="R668" s="12">
        <f t="shared" si="364"/>
        <v>5</v>
      </c>
      <c r="S668" s="10" t="str">
        <f t="shared" si="365"/>
        <v>Achieved</v>
      </c>
    </row>
    <row r="669" spans="1:19" s="1" customFormat="1" ht="14.25" x14ac:dyDescent="0.45">
      <c r="A669" s="9" t="s">
        <v>2126</v>
      </c>
      <c r="B669" s="8" t="s">
        <v>2297</v>
      </c>
      <c r="C669" s="8" t="s">
        <v>380</v>
      </c>
      <c r="D669" s="8" t="str" cm="1">
        <f t="array" ref="D669">_xlfn.IFS(
  OR(C669="AR", C669="VK", C669="MS", C669="PT", C669="MM", C669="PP"), "CENTRAL",
  OR(C669="SS", C669="GC", C669="SM", C669="AY", C669="AG"), "NORTH",
  OR(C669="DP", C669="PG", C669="KD", C669="DS", C669="SP"), "WEST-I",
  OR(C669="MP", C669="SK", C669="NA", C669="OD"), "WEST-II",
  OR(C669="ND", C669="AM", C669="JK"), "EAST",
  TRUE, "UNKNOWN"
)</f>
        <v>WEST-I</v>
      </c>
      <c r="E669" s="10" t="s">
        <v>2201</v>
      </c>
      <c r="F669" s="10" t="s">
        <v>2200</v>
      </c>
      <c r="G669" s="8" t="s">
        <v>2202</v>
      </c>
      <c r="H669" s="10" t="s">
        <v>2203</v>
      </c>
      <c r="I669" s="37">
        <v>45685</v>
      </c>
      <c r="J669" s="37">
        <v>45685</v>
      </c>
      <c r="K669" s="10" t="s">
        <v>2161</v>
      </c>
      <c r="L669" s="10" t="s">
        <v>50</v>
      </c>
      <c r="M669" s="13">
        <v>200.3</v>
      </c>
      <c r="N669" s="37"/>
      <c r="O669" s="8">
        <v>0</v>
      </c>
      <c r="P669" s="12">
        <f t="shared" si="363"/>
        <v>0</v>
      </c>
      <c r="Q669" s="10" t="s">
        <v>28</v>
      </c>
      <c r="R669" s="12">
        <f t="shared" si="364"/>
        <v>5</v>
      </c>
      <c r="S669" s="10" t="str">
        <f t="shared" si="365"/>
        <v>Achieved</v>
      </c>
    </row>
    <row r="670" spans="1:19" s="1" customFormat="1" ht="14.25" x14ac:dyDescent="0.45">
      <c r="A670" s="9" t="s">
        <v>2126</v>
      </c>
      <c r="B670" s="8" t="s">
        <v>2297</v>
      </c>
      <c r="C670" s="8" t="s">
        <v>380</v>
      </c>
      <c r="D670" s="8" t="str" cm="1">
        <f t="array" ref="D670">_xlfn.IFS(
  OR(C670="AR", C670="VK", C670="MS", C670="PT", C670="MM", C670="PP"), "CENTRAL",
  OR(C670="SS", C670="GC", C670="SM", C670="AY", C670="AG"), "NORTH",
  OR(C670="DP", C670="PG", C670="KD", C670="DS", C670="SP"), "WEST-I",
  OR(C670="MP", C670="SK", C670="NA", C670="OD"), "WEST-II",
  OR(C670="ND", C670="AM", C670="JK"), "EAST",
  TRUE, "UNKNOWN"
)</f>
        <v>WEST-I</v>
      </c>
      <c r="E670" s="10" t="s">
        <v>2201</v>
      </c>
      <c r="F670" s="10" t="s">
        <v>2221</v>
      </c>
      <c r="G670" s="8" t="s">
        <v>2202</v>
      </c>
      <c r="H670" s="10" t="s">
        <v>2203</v>
      </c>
      <c r="I670" s="37">
        <v>45685</v>
      </c>
      <c r="J670" s="37">
        <v>45685</v>
      </c>
      <c r="K670" s="10" t="s">
        <v>2161</v>
      </c>
      <c r="L670" s="10" t="s">
        <v>50</v>
      </c>
      <c r="M670" s="13">
        <v>24.8</v>
      </c>
      <c r="N670" s="37"/>
      <c r="O670" s="8">
        <v>0</v>
      </c>
      <c r="P670" s="12">
        <f t="shared" si="363"/>
        <v>0</v>
      </c>
      <c r="Q670" s="10" t="s">
        <v>28</v>
      </c>
      <c r="R670" s="12">
        <f t="shared" si="364"/>
        <v>5</v>
      </c>
      <c r="S670" s="10" t="str">
        <f t="shared" si="365"/>
        <v>Achieved</v>
      </c>
    </row>
    <row r="671" spans="1:19" x14ac:dyDescent="0.45">
      <c r="A671" s="9" t="s">
        <v>2126</v>
      </c>
      <c r="B671" s="8" t="s">
        <v>2298</v>
      </c>
      <c r="C671" s="10" t="s">
        <v>1255</v>
      </c>
      <c r="D671" s="8" t="str" cm="1">
        <f t="array" ref="D671">_xlfn.IFS(
  OR(C671="AR", C671="VK", C671="MS", C671="PT", C671="MM", C671="PP"), "CENTRAL",
  OR(C671="SS", C671="GC", C671="SM", C671="AY", C671="AG"), "NORTH",
  OR(C671="DP", C671="PG", C671="KD", C671="DS", C671="SP"), "WEST-I",
  OR(C671="MP", C671="SK", C671="NA", C671="OD"), "WEST-II",
  OR(C671="ND", C671="AM", C671="JK"), "EAST",
  TRUE, "UNKNOWN"
)</f>
        <v>WEST-I</v>
      </c>
      <c r="E671" s="10" t="s">
        <v>2299</v>
      </c>
      <c r="F671" s="8" t="s">
        <v>2300</v>
      </c>
      <c r="G671" s="8" t="s">
        <v>2301</v>
      </c>
      <c r="H671" s="8" t="s">
        <v>2302</v>
      </c>
      <c r="I671" s="37">
        <v>46044</v>
      </c>
      <c r="J671" s="37">
        <v>46044</v>
      </c>
      <c r="K671" s="10" t="s">
        <v>186</v>
      </c>
      <c r="L671" s="10" t="s">
        <v>47</v>
      </c>
      <c r="M671" s="13">
        <v>1212.8800000000001</v>
      </c>
      <c r="O671" s="8">
        <v>0</v>
      </c>
      <c r="P671" s="12">
        <f t="shared" ref="P671" si="366">SUM(J671-I671)</f>
        <v>0</v>
      </c>
      <c r="Q671" s="10" t="s">
        <v>28</v>
      </c>
      <c r="R671" s="12">
        <f t="shared" ref="R671" si="367">IF(Q671="A", 3, IF(Q671="B", 5, IF(Q671="C", 7, IF(Q671="D", 10, ""))))</f>
        <v>5</v>
      </c>
      <c r="S671" s="10" t="str">
        <f t="shared" ref="S671" si="368">IF(R671&gt;=P671, "Achieved", "Not Achieved")</f>
        <v>Achieved</v>
      </c>
    </row>
    <row r="672" spans="1:19" x14ac:dyDescent="0.45">
      <c r="A672" s="9" t="s">
        <v>2126</v>
      </c>
      <c r="B672" s="8" t="s">
        <v>2303</v>
      </c>
      <c r="C672" s="10" t="s">
        <v>380</v>
      </c>
      <c r="D672" s="8" t="str" cm="1">
        <f t="array" ref="D672">_xlfn.IFS(
  OR(C672="AR", C672="VK", C672="MS", C672="PT", C672="MM", C672="PP"), "CENTRAL",
  OR(C672="SS", C672="GC", C672="SM", C672="AY", C672="AG"), "NORTH",
  OR(C672="DP", C672="PG", C672="KD", C672="DS", C672="SP"), "WEST-I",
  OR(C672="MP", C672="SK", C672="NA", C672="OD"), "WEST-II",
  OR(C672="ND", C672="AM", C672="JK"), "EAST",
  TRUE, "UNKNOWN"
)</f>
        <v>WEST-I</v>
      </c>
      <c r="E672" s="10" t="s">
        <v>2304</v>
      </c>
      <c r="F672" s="8" t="s">
        <v>2307</v>
      </c>
      <c r="G672" s="8" t="s">
        <v>2306</v>
      </c>
      <c r="H672" s="8" t="s">
        <v>2305</v>
      </c>
      <c r="I672" s="37">
        <v>46043</v>
      </c>
      <c r="J672" s="37">
        <v>46051</v>
      </c>
      <c r="K672" s="10" t="s">
        <v>761</v>
      </c>
      <c r="L672" s="10" t="s">
        <v>47</v>
      </c>
      <c r="M672" s="13">
        <v>877.86</v>
      </c>
      <c r="O672" s="8">
        <v>0</v>
      </c>
      <c r="P672" s="12">
        <f t="shared" ref="P672" si="369">SUM(J672-I672)</f>
        <v>8</v>
      </c>
      <c r="Q672" s="10" t="s">
        <v>28</v>
      </c>
      <c r="R672" s="12">
        <f t="shared" ref="R672" si="370">IF(Q672="A", 3, IF(Q672="B", 5, IF(Q672="C", 7, IF(Q672="D", 10, ""))))</f>
        <v>5</v>
      </c>
      <c r="S672" s="10" t="str">
        <f t="shared" ref="S672" si="371">IF(R672&gt;=P672, "Achieved", "Not Achieved")</f>
        <v>Not Achieved</v>
      </c>
    </row>
    <row r="673" spans="1:19" x14ac:dyDescent="0.45">
      <c r="A673" s="9" t="s">
        <v>2126</v>
      </c>
      <c r="B673" s="8" t="s">
        <v>2308</v>
      </c>
      <c r="C673" s="10" t="s">
        <v>1256</v>
      </c>
      <c r="D673" s="8" t="str" cm="1">
        <f t="array" ref="D673">_xlfn.IFS(
  OR(C673="AR", C673="VK", C673="MS", C673="PT", C673="MM", C673="PP"), "CENTRAL",
  OR(C673="SS", C673="GC", C673="SM", C673="AY", C673="AG"), "NORTH",
  OR(C673="DP", C673="PG", C673="KD", C673="DS", C673="SP"), "WEST-I",
  OR(C673="MP", C673="SK", C673="NA", C673="OD"), "WEST-II",
  OR(C673="ND", C673="AM", C673="JK"), "EAST",
  TRUE, "UNKNOWN"
)</f>
        <v>WEST-II</v>
      </c>
      <c r="E673" s="10" t="s">
        <v>189</v>
      </c>
      <c r="F673" s="8" t="s">
        <v>2309</v>
      </c>
      <c r="G673" s="8" t="s">
        <v>32</v>
      </c>
      <c r="H673" s="8" t="s">
        <v>2310</v>
      </c>
      <c r="I673" s="37">
        <v>46050</v>
      </c>
      <c r="J673" s="37">
        <v>46051</v>
      </c>
      <c r="K673" s="10" t="s">
        <v>70</v>
      </c>
      <c r="L673" s="10" t="s">
        <v>35</v>
      </c>
      <c r="M673" s="13">
        <v>89.07</v>
      </c>
      <c r="N673" s="37">
        <v>46058</v>
      </c>
      <c r="O673" s="8">
        <v>0</v>
      </c>
      <c r="P673" s="12">
        <f t="shared" ref="P673" si="372">SUM(J673-I673)</f>
        <v>1</v>
      </c>
      <c r="Q673" s="10" t="s">
        <v>28</v>
      </c>
      <c r="R673" s="12">
        <f t="shared" ref="R673" si="373">IF(Q673="A", 3, IF(Q673="B", 5, IF(Q673="C", 7, IF(Q673="D", 10, ""))))</f>
        <v>5</v>
      </c>
      <c r="S673" s="10" t="str">
        <f t="shared" ref="S673" si="374">IF(R673&gt;=P673, "Achieved", "Not Achieved")</f>
        <v>Achieved</v>
      </c>
    </row>
    <row r="674" spans="1:19" x14ac:dyDescent="0.45">
      <c r="A674" s="9" t="s">
        <v>2126</v>
      </c>
      <c r="B674" s="8" t="s">
        <v>2308</v>
      </c>
      <c r="C674" s="10" t="s">
        <v>1256</v>
      </c>
      <c r="D674" s="8" t="str" cm="1">
        <f t="array" ref="D674">_xlfn.IFS(
  OR(C674="AR", C674="VK", C674="MS", C674="PT", C674="MM", C674="PP"), "CENTRAL",
  OR(C674="SS", C674="GC", C674="SM", C674="AY", C674="AG"), "NORTH",
  OR(C674="DP", C674="PG", C674="KD", C674="DS", C674="SP"), "WEST-I",
  OR(C674="MP", C674="SK", C674="NA", C674="OD"), "WEST-II",
  OR(C674="ND", C674="AM", C674="JK"), "EAST",
  TRUE, "UNKNOWN"
)</f>
        <v>WEST-II</v>
      </c>
      <c r="E674" s="10" t="s">
        <v>189</v>
      </c>
      <c r="F674" s="8" t="s">
        <v>2311</v>
      </c>
      <c r="G674" s="8" t="s">
        <v>32</v>
      </c>
      <c r="H674" s="8" t="s">
        <v>2310</v>
      </c>
      <c r="I674" s="37">
        <v>46050</v>
      </c>
      <c r="J674" s="37">
        <v>46051</v>
      </c>
      <c r="K674" s="10" t="s">
        <v>70</v>
      </c>
      <c r="L674" s="10" t="s">
        <v>35</v>
      </c>
      <c r="M674" s="13">
        <v>56.31</v>
      </c>
      <c r="N674" s="37">
        <v>46058</v>
      </c>
      <c r="O674" s="8">
        <v>0</v>
      </c>
      <c r="P674" s="12">
        <f t="shared" ref="P674:P675" si="375">SUM(J674-I674)</f>
        <v>1</v>
      </c>
      <c r="Q674" s="10" t="s">
        <v>28</v>
      </c>
      <c r="R674" s="12">
        <f t="shared" ref="R674:R675" si="376">IF(Q674="A", 3, IF(Q674="B", 5, IF(Q674="C", 7, IF(Q674="D", 10, ""))))</f>
        <v>5</v>
      </c>
      <c r="S674" s="10" t="str">
        <f t="shared" ref="S674:S675" si="377">IF(R674&gt;=P674, "Achieved", "Not Achieved")</f>
        <v>Achieved</v>
      </c>
    </row>
    <row r="675" spans="1:19" x14ac:dyDescent="0.45">
      <c r="A675" s="9" t="s">
        <v>2126</v>
      </c>
      <c r="B675" s="8" t="s">
        <v>2308</v>
      </c>
      <c r="C675" s="10" t="s">
        <v>1256</v>
      </c>
      <c r="D675" s="8" t="str" cm="1">
        <f t="array" ref="D675">_xlfn.IFS(
  OR(C675="AR", C675="VK", C675="MS", C675="PT", C675="MM", C675="PP"), "CENTRAL",
  OR(C675="SS", C675="GC", C675="SM", C675="AY", C675="AG"), "NORTH",
  OR(C675="DP", C675="PG", C675="KD", C675="DS", C675="SP"), "WEST-I",
  OR(C675="MP", C675="SK", C675="NA", C675="OD"), "WEST-II",
  OR(C675="ND", C675="AM", C675="JK"), "EAST",
  TRUE, "UNKNOWN"
)</f>
        <v>WEST-II</v>
      </c>
      <c r="E675" s="10" t="s">
        <v>189</v>
      </c>
      <c r="F675" s="8" t="s">
        <v>2312</v>
      </c>
      <c r="G675" s="8" t="s">
        <v>32</v>
      </c>
      <c r="H675" s="8" t="s">
        <v>2310</v>
      </c>
      <c r="I675" s="37">
        <v>46050</v>
      </c>
      <c r="J675" s="37">
        <v>46051</v>
      </c>
      <c r="K675" s="10" t="s">
        <v>70</v>
      </c>
      <c r="L675" s="10" t="s">
        <v>35</v>
      </c>
      <c r="M675" s="13">
        <v>145.61000000000001</v>
      </c>
      <c r="N675" s="37">
        <v>46058</v>
      </c>
      <c r="O675" s="8">
        <v>0</v>
      </c>
      <c r="P675" s="12">
        <f t="shared" si="375"/>
        <v>1</v>
      </c>
      <c r="Q675" s="10" t="s">
        <v>28</v>
      </c>
      <c r="R675" s="12">
        <f t="shared" si="376"/>
        <v>5</v>
      </c>
      <c r="S675" s="10" t="str">
        <f t="shared" si="377"/>
        <v>Achieved</v>
      </c>
    </row>
    <row r="676" spans="1:19" x14ac:dyDescent="0.45">
      <c r="A676" s="9" t="s">
        <v>2126</v>
      </c>
      <c r="B676" s="8" t="s">
        <v>2313</v>
      </c>
      <c r="C676" s="10" t="s">
        <v>633</v>
      </c>
      <c r="D676" s="8" t="str" cm="1">
        <f t="array" ref="D676">_xlfn.IFS(
  OR(C676="AR", C676="VK", C676="MS", C676="PT", C676="MM", C676="PP"), "CENTRAL",
  OR(C676="SS", C676="GC", C676="SM", C676="AY", C676="AG"), "NORTH",
  OR(C676="DP", C676="PG", C676="KD", C676="DS", C676="SP"), "WEST-I",
  OR(C676="MP", C676="SK", C676="NA", C676="OD"), "WEST-II",
  OR(C676="ND", C676="AM", C676="JK"), "EAST",
  TRUE, "UNKNOWN"
)</f>
        <v>WEST-I</v>
      </c>
      <c r="E676" s="10" t="s">
        <v>2314</v>
      </c>
      <c r="F676" s="8" t="s">
        <v>2317</v>
      </c>
      <c r="G676" s="8" t="s">
        <v>712</v>
      </c>
      <c r="H676" s="8" t="s">
        <v>2316</v>
      </c>
      <c r="I676" s="37">
        <v>46041</v>
      </c>
      <c r="J676" s="37">
        <v>46051</v>
      </c>
      <c r="K676" s="10" t="s">
        <v>134</v>
      </c>
      <c r="L676" s="10" t="s">
        <v>47</v>
      </c>
      <c r="M676" s="13">
        <v>1252.6300000000001</v>
      </c>
      <c r="O676" s="8">
        <v>0</v>
      </c>
      <c r="P676" s="12">
        <f t="shared" ref="P676" si="378">SUM(J676-I676)</f>
        <v>10</v>
      </c>
      <c r="Q676" s="10" t="s">
        <v>82</v>
      </c>
      <c r="R676" s="12">
        <f t="shared" ref="R676" si="379">IF(Q676="A", 3, IF(Q676="B", 5, IF(Q676="C", 7, IF(Q676="D", 10, ""))))</f>
        <v>7</v>
      </c>
      <c r="S676" s="10" t="str">
        <f t="shared" ref="S676:S677" si="380">IF(R676&gt;=P676, "Achieved", "Not Achieved")</f>
        <v>Not Achieved</v>
      </c>
    </row>
    <row r="677" spans="1:19" x14ac:dyDescent="0.45">
      <c r="A677" s="9" t="s">
        <v>2126</v>
      </c>
      <c r="B677" s="8" t="s">
        <v>2313</v>
      </c>
      <c r="C677" s="10" t="s">
        <v>633</v>
      </c>
      <c r="D677" s="8" t="str" cm="1">
        <f t="array" ref="D677">_xlfn.IFS(
  OR(C677="AR", C677="VK", C677="MS", C677="PT", C677="MM", C677="PP"), "CENTRAL",
  OR(C677="SS", C677="GC", C677="SM", C677="AY", C677="AG"), "NORTH",
  OR(C677="DP", C677="PG", C677="KD", C677="DS", C677="SP"), "WEST-I",
  OR(C677="MP", C677="SK", C677="NA", C677="OD"), "WEST-II",
  OR(C677="ND", C677="AM", C677="JK"), "EAST",
  TRUE, "UNKNOWN"
)</f>
        <v>WEST-I</v>
      </c>
      <c r="E677" s="10" t="s">
        <v>2314</v>
      </c>
      <c r="F677" s="8" t="s">
        <v>2315</v>
      </c>
      <c r="G677" s="8" t="s">
        <v>712</v>
      </c>
      <c r="H677" s="8" t="s">
        <v>2316</v>
      </c>
      <c r="I677" s="37">
        <v>46041</v>
      </c>
      <c r="J677" s="37">
        <v>46051</v>
      </c>
      <c r="K677" s="10" t="s">
        <v>134</v>
      </c>
      <c r="L677" s="10" t="s">
        <v>47</v>
      </c>
      <c r="M677" s="13">
        <v>192.95</v>
      </c>
      <c r="O677" s="8">
        <v>0</v>
      </c>
      <c r="P677" s="12">
        <f t="shared" ref="P677" si="381">SUM(J677-I677)</f>
        <v>10</v>
      </c>
      <c r="Q677" s="10" t="s">
        <v>28</v>
      </c>
      <c r="R677" s="12">
        <f t="shared" ref="R677" si="382">IF(Q677="A", 3, IF(Q677="B", 5, IF(Q677="C", 7, IF(Q677="D", 10, ""))))</f>
        <v>5</v>
      </c>
      <c r="S677" s="10" t="str">
        <f t="shared" si="380"/>
        <v>Not Achieved</v>
      </c>
    </row>
    <row r="678" spans="1:19" x14ac:dyDescent="0.45">
      <c r="A678" s="9" t="s">
        <v>2126</v>
      </c>
      <c r="B678" s="8" t="s">
        <v>2318</v>
      </c>
      <c r="C678" s="10" t="s">
        <v>1704</v>
      </c>
      <c r="D678" s="8" t="str" cm="1">
        <f t="array" ref="D678">_xlfn.IFS(
  OR(C678="AR", C678="VK", C678="MS", C678="PT", C678="MM", C678="PP"), "CENTRAL",
  OR(C678="SS", C678="GC", C678="SM", C678="AY", C678="AG"), "NORTH",
  OR(C678="DP", C678="PG", C678="KD", C678="DS", C678="SP"), "WEST-I",
  OR(C678="MP", C678="SK", C678="NA", C678="OD"), "WEST-II",
  OR(C678="ND", C678="AM", C678="JK"), "EAST",
  TRUE, "UNKNOWN"
)</f>
        <v>NORTH</v>
      </c>
      <c r="E678" s="10" t="s">
        <v>2319</v>
      </c>
      <c r="F678" s="8" t="s">
        <v>2320</v>
      </c>
      <c r="G678" s="8" t="s">
        <v>1510</v>
      </c>
      <c r="H678" s="8" t="s">
        <v>2321</v>
      </c>
      <c r="I678" s="37">
        <v>45964</v>
      </c>
      <c r="J678" s="37">
        <v>45966</v>
      </c>
      <c r="K678" s="10" t="s">
        <v>41</v>
      </c>
      <c r="L678" s="10" t="s">
        <v>27</v>
      </c>
      <c r="M678" s="13">
        <v>13.33</v>
      </c>
      <c r="O678" s="8">
        <v>0</v>
      </c>
      <c r="P678" s="12">
        <f t="shared" ref="P678" si="383">SUM(J678-I678)</f>
        <v>2</v>
      </c>
      <c r="Q678" s="10" t="s">
        <v>28</v>
      </c>
      <c r="R678" s="12">
        <f t="shared" ref="R678" si="384">IF(Q678="A", 3, IF(Q678="B", 5, IF(Q678="C", 7, IF(Q678="D", 10, ""))))</f>
        <v>5</v>
      </c>
      <c r="S678" s="10" t="str">
        <f t="shared" ref="S678" si="385">IF(R678&gt;=P678, "Achieved", "Not Achieved")</f>
        <v>Achieved</v>
      </c>
    </row>
    <row r="679" spans="1:19" x14ac:dyDescent="0.45">
      <c r="A679" s="9" t="s">
        <v>2126</v>
      </c>
      <c r="B679" s="8" t="s">
        <v>2322</v>
      </c>
      <c r="C679" s="10" t="s">
        <v>633</v>
      </c>
      <c r="D679" s="8" t="str" cm="1">
        <f t="array" ref="D679">_xlfn.IFS(
  OR(C679="AR", C679="VK", C679="MS", C679="PT", C679="MM", C679="PP"), "CENTRAL",
  OR(C679="SS", C679="GC", C679="SM", C679="AY", C679="AG"), "NORTH",
  OR(C679="DP", C679="PG", C679="KD", C679="DS", C679="SP"), "WEST-I",
  OR(C679="MP", C679="SK", C679="NA", C679="OD"), "WEST-II",
  OR(C679="ND", C679="AM", C679="JK"), "EAST",
  TRUE, "UNKNOWN"
)</f>
        <v>WEST-I</v>
      </c>
      <c r="E679" s="10" t="s">
        <v>2324</v>
      </c>
      <c r="F679" s="8" t="s">
        <v>2323</v>
      </c>
      <c r="G679" s="8" t="s">
        <v>2325</v>
      </c>
      <c r="H679" s="8" t="s">
        <v>2326</v>
      </c>
      <c r="I679" s="37">
        <v>46051</v>
      </c>
      <c r="J679" s="37">
        <v>46051</v>
      </c>
      <c r="K679" s="10" t="s">
        <v>186</v>
      </c>
      <c r="L679" s="10" t="s">
        <v>47</v>
      </c>
      <c r="M679" s="13">
        <v>3.28</v>
      </c>
      <c r="O679" s="8">
        <v>0</v>
      </c>
      <c r="P679" s="12">
        <f t="shared" ref="P679" si="386">SUM(J679-I679)</f>
        <v>0</v>
      </c>
      <c r="Q679" s="10" t="s">
        <v>28</v>
      </c>
      <c r="R679" s="12">
        <f t="shared" ref="R679" si="387">IF(Q679="A", 3, IF(Q679="B", 5, IF(Q679="C", 7, IF(Q679="D", 10, ""))))</f>
        <v>5</v>
      </c>
      <c r="S679" s="10" t="str">
        <f t="shared" ref="S679" si="388">IF(R679&gt;=P679, "Achieved", "Not Achieved")</f>
        <v>Achieved</v>
      </c>
    </row>
    <row r="680" spans="1:19" x14ac:dyDescent="0.45">
      <c r="A680" s="9" t="s">
        <v>2126</v>
      </c>
      <c r="B680" s="8" t="s">
        <v>2322</v>
      </c>
      <c r="C680" s="10" t="s">
        <v>633</v>
      </c>
      <c r="D680" s="8" t="str" cm="1">
        <f t="array" ref="D680">_xlfn.IFS(
  OR(C680="AR", C680="VK", C680="MS", C680="PT", C680="MM", C680="PP"), "CENTRAL",
  OR(C680="SS", C680="GC", C680="SM", C680="AY", C680="AG"), "NORTH",
  OR(C680="DP", C680="PG", C680="KD", C680="DS", C680="SP"), "WEST-I",
  OR(C680="MP", C680="SK", C680="NA", C680="OD"), "WEST-II",
  OR(C680="ND", C680="AM", C680="JK"), "EAST",
  TRUE, "UNKNOWN"
)</f>
        <v>WEST-I</v>
      </c>
      <c r="E680" s="10" t="s">
        <v>2324</v>
      </c>
      <c r="F680" s="8" t="s">
        <v>2327</v>
      </c>
      <c r="G680" s="8" t="s">
        <v>2325</v>
      </c>
      <c r="H680" s="8" t="s">
        <v>2326</v>
      </c>
      <c r="I680" s="37">
        <v>46051</v>
      </c>
      <c r="J680" s="37">
        <v>46051</v>
      </c>
      <c r="K680" s="10" t="s">
        <v>186</v>
      </c>
      <c r="L680" s="10" t="s">
        <v>47</v>
      </c>
      <c r="M680" s="13">
        <v>4.45</v>
      </c>
      <c r="O680" s="8">
        <v>0</v>
      </c>
      <c r="P680" s="12">
        <f t="shared" ref="P680:P681" si="389">SUM(J680-I680)</f>
        <v>0</v>
      </c>
      <c r="Q680" s="10" t="s">
        <v>28</v>
      </c>
      <c r="R680" s="12">
        <f t="shared" ref="R680:R681" si="390">IF(Q680="A", 3, IF(Q680="B", 5, IF(Q680="C", 7, IF(Q680="D", 10, ""))))</f>
        <v>5</v>
      </c>
      <c r="S680" s="10" t="str">
        <f t="shared" ref="S680:S681" si="391">IF(R680&gt;=P680, "Achieved", "Not Achieved")</f>
        <v>Achieved</v>
      </c>
    </row>
    <row r="681" spans="1:19" x14ac:dyDescent="0.45">
      <c r="A681" s="9" t="s">
        <v>2126</v>
      </c>
      <c r="B681" s="8" t="s">
        <v>2322</v>
      </c>
      <c r="C681" s="10" t="s">
        <v>633</v>
      </c>
      <c r="D681" s="8" t="str" cm="1">
        <f t="array" ref="D681">_xlfn.IFS(
  OR(C681="AR", C681="VK", C681="MS", C681="PT", C681="MM", C681="PP"), "CENTRAL",
  OR(C681="SS", C681="GC", C681="SM", C681="AY", C681="AG"), "NORTH",
  OR(C681="DP", C681="PG", C681="KD", C681="DS", C681="SP"), "WEST-I",
  OR(C681="MP", C681="SK", C681="NA", C681="OD"), "WEST-II",
  OR(C681="ND", C681="AM", C681="JK"), "EAST",
  TRUE, "UNKNOWN"
)</f>
        <v>WEST-I</v>
      </c>
      <c r="E681" s="10" t="s">
        <v>2324</v>
      </c>
      <c r="F681" s="8" t="s">
        <v>2328</v>
      </c>
      <c r="G681" s="8" t="s">
        <v>2325</v>
      </c>
      <c r="H681" s="8" t="s">
        <v>2326</v>
      </c>
      <c r="I681" s="37">
        <v>46051</v>
      </c>
      <c r="J681" s="37">
        <v>46051</v>
      </c>
      <c r="K681" s="10" t="s">
        <v>186</v>
      </c>
      <c r="L681" s="10" t="s">
        <v>47</v>
      </c>
      <c r="M681" s="13">
        <v>12.22</v>
      </c>
      <c r="O681" s="8">
        <v>0</v>
      </c>
      <c r="P681" s="12">
        <f t="shared" si="389"/>
        <v>0</v>
      </c>
      <c r="Q681" s="10" t="s">
        <v>28</v>
      </c>
      <c r="R681" s="12">
        <f t="shared" si="390"/>
        <v>5</v>
      </c>
      <c r="S681" s="10" t="str">
        <f t="shared" si="391"/>
        <v>Achieved</v>
      </c>
    </row>
    <row r="682" spans="1:19" x14ac:dyDescent="0.45">
      <c r="A682" s="9" t="s">
        <v>2126</v>
      </c>
      <c r="B682" s="8" t="s">
        <v>2329</v>
      </c>
      <c r="C682" s="10" t="s">
        <v>380</v>
      </c>
      <c r="D682" s="8" t="str" cm="1">
        <f t="array" ref="D682">_xlfn.IFS(
  OR(C682="AR", C682="VK", C682="MS", C682="PT", C682="MM", C682="PP"), "CENTRAL",
  OR(C682="SS", C682="GC", C682="SM", C682="AY", C682="AG"), "NORTH",
  OR(C682="DP", C682="PG", C682="KD", C682="DS", C682="SP"), "WEST-I",
  OR(C682="MP", C682="SK", C682="NA", C682="OD"), "WEST-II",
  OR(C682="ND", C682="AM", C682="JK"), "EAST",
  TRUE, "UNKNOWN"
)</f>
        <v>WEST-I</v>
      </c>
      <c r="E682" s="10" t="s">
        <v>2304</v>
      </c>
      <c r="F682" s="8" t="s">
        <v>2330</v>
      </c>
      <c r="G682" s="8" t="s">
        <v>2306</v>
      </c>
      <c r="H682" s="8" t="s">
        <v>2305</v>
      </c>
      <c r="I682" s="37">
        <v>46043</v>
      </c>
      <c r="J682" s="37">
        <v>46051</v>
      </c>
      <c r="K682" s="10" t="s">
        <v>762</v>
      </c>
      <c r="L682" s="10" t="s">
        <v>47</v>
      </c>
      <c r="M682" s="13">
        <v>795.25</v>
      </c>
      <c r="N682" s="37">
        <v>46051</v>
      </c>
      <c r="O682" s="8">
        <v>0</v>
      </c>
      <c r="P682" s="12">
        <f t="shared" ref="P682" si="392">SUM(J682-I682)</f>
        <v>8</v>
      </c>
      <c r="Q682" s="10" t="s">
        <v>28</v>
      </c>
      <c r="R682" s="12">
        <f t="shared" ref="R682" si="393">IF(Q682="A", 3, IF(Q682="B", 5, IF(Q682="C", 7, IF(Q682="D", 10, ""))))</f>
        <v>5</v>
      </c>
      <c r="S682" s="10" t="str">
        <f t="shared" ref="S682" si="394">IF(R682&gt;=P682, "Achieved", "Not Achieved")</f>
        <v>Not Achieved</v>
      </c>
    </row>
    <row r="683" spans="1:19" x14ac:dyDescent="0.45">
      <c r="A683" s="9" t="s">
        <v>2126</v>
      </c>
      <c r="B683" s="8" t="s">
        <v>2331</v>
      </c>
      <c r="C683" s="10" t="s">
        <v>156</v>
      </c>
      <c r="D683" s="8" t="str" cm="1">
        <f t="array" ref="D683">_xlfn.IFS(
  OR(C683="AR", C683="VK", C683="MS", C683="PT", C683="MM", C683="PP"), "CENTRAL",
  OR(C683="SS", C683="GC", C683="SM", C683="AY", C683="AG"), "NORTH",
  OR(C683="DP", C683="PG", C683="KD", C683="DS", C683="SP"), "WEST-I",
  OR(C683="MP", C683="SK", C683="NA", C683="OD"), "WEST-II",
  OR(C683="ND", C683="AM", C683="JK"), "EAST",
  TRUE, "UNKNOWN"
)</f>
        <v>CENTRAL</v>
      </c>
      <c r="E683" s="10" t="s">
        <v>2332</v>
      </c>
      <c r="F683" s="8" t="s">
        <v>282</v>
      </c>
      <c r="G683" s="8" t="s">
        <v>238</v>
      </c>
      <c r="H683" s="8" t="s">
        <v>720</v>
      </c>
      <c r="I683" s="37">
        <v>46049</v>
      </c>
      <c r="J683" s="37">
        <v>46051</v>
      </c>
      <c r="K683" s="10" t="s">
        <v>186</v>
      </c>
      <c r="L683" s="10" t="s">
        <v>47</v>
      </c>
      <c r="M683" s="13">
        <v>402.22</v>
      </c>
      <c r="N683" s="37">
        <v>46051</v>
      </c>
      <c r="O683" s="8">
        <v>0</v>
      </c>
      <c r="P683" s="12">
        <f t="shared" ref="P683" si="395">SUM(J683-I683)</f>
        <v>2</v>
      </c>
      <c r="Q683" s="10" t="s">
        <v>28</v>
      </c>
      <c r="R683" s="12">
        <f t="shared" ref="R683" si="396">IF(Q683="A", 3, IF(Q683="B", 5, IF(Q683="C", 7, IF(Q683="D", 10, ""))))</f>
        <v>5</v>
      </c>
      <c r="S683" s="10" t="str">
        <f t="shared" ref="S683" si="397">IF(R683&gt;=P683, "Achieved", "Not Achieved")</f>
        <v>Achieved</v>
      </c>
    </row>
    <row r="684" spans="1:19" x14ac:dyDescent="0.45">
      <c r="A684" s="9" t="s">
        <v>2126</v>
      </c>
      <c r="B684" s="8" t="s">
        <v>2333</v>
      </c>
      <c r="C684" s="10" t="s">
        <v>221</v>
      </c>
      <c r="D684" s="8" t="str" cm="1">
        <f t="array" ref="D684">_xlfn.IFS(
  OR(C684="AR", C684="VK", C684="MS", C684="PT", C684="MM", C684="PP"), "CENTRAL",
  OR(C684="SS", C684="GC", C684="SM", C684="AY", C684="AG"), "NORTH",
  OR(C684="DP", C684="PG", C684="KD", C684="DS", C684="SP"), "WEST-I",
  OR(C684="MP", C684="SK", C684="NA", C684="OD"), "WEST-II",
  OR(C684="ND", C684="AM", C684="JK"), "EAST",
  TRUE, "UNKNOWN"
)</f>
        <v>EAST</v>
      </c>
      <c r="E684" s="10" t="s">
        <v>2334</v>
      </c>
      <c r="F684" s="8" t="s">
        <v>2335</v>
      </c>
      <c r="G684" s="8" t="s">
        <v>2336</v>
      </c>
      <c r="H684" s="8" t="s">
        <v>2337</v>
      </c>
      <c r="I684" s="37">
        <v>46042</v>
      </c>
      <c r="J684" s="37">
        <v>46044</v>
      </c>
      <c r="K684" s="10" t="s">
        <v>70</v>
      </c>
      <c r="L684" s="10" t="s">
        <v>35</v>
      </c>
      <c r="M684" s="13">
        <v>1631.59</v>
      </c>
      <c r="N684" s="37">
        <v>46044</v>
      </c>
      <c r="O684" s="8">
        <v>0</v>
      </c>
      <c r="P684" s="12">
        <f t="shared" ref="P684" si="398">SUM(J684-I684)</f>
        <v>2</v>
      </c>
      <c r="Q684" s="10" t="s">
        <v>28</v>
      </c>
      <c r="R684" s="12">
        <f t="shared" ref="R684:R685" si="399">IF(Q684="A", 3, IF(Q684="B", 5, IF(Q684="C", 7, IF(Q684="D", 10, ""))))</f>
        <v>5</v>
      </c>
      <c r="S684" s="10" t="str">
        <f t="shared" ref="S684:S685" si="400">IF(R684&gt;=P684, "Achieved", "Not Achieved")</f>
        <v>Achieved</v>
      </c>
    </row>
    <row r="685" spans="1:19" x14ac:dyDescent="0.45">
      <c r="A685" s="9" t="s">
        <v>2126</v>
      </c>
      <c r="B685" s="8" t="s">
        <v>2338</v>
      </c>
      <c r="C685" s="10" t="s">
        <v>241</v>
      </c>
      <c r="D685" s="8" t="str" cm="1">
        <f t="array" ref="D685">_xlfn.IFS(
  OR(C685="AR", C685="VK", C685="MS", C685="PT", C685="MM", C685="PP"), "CENTRAL",
  OR(C685="SS", C685="GC", C685="SM", C685="AY", C685="AG"), "NORTH",
  OR(C685="DP", C685="PG", C685="KD", C685="DS", C685="SP"), "WEST-I",
  OR(C685="MP", C685="SK", C685="NA", C685="OD"), "WEST-II",
  OR(C685="ND", C685="AM", C685="JK"), "EAST",
  TRUE, "UNKNOWN"
)</f>
        <v>CENTRAL</v>
      </c>
      <c r="E685" s="10" t="s">
        <v>2339</v>
      </c>
      <c r="F685" s="8" t="s">
        <v>2340</v>
      </c>
      <c r="G685" s="8" t="s">
        <v>32</v>
      </c>
      <c r="H685" s="8" t="s">
        <v>2341</v>
      </c>
      <c r="I685" s="37">
        <v>46045</v>
      </c>
      <c r="J685" s="37">
        <v>46050</v>
      </c>
      <c r="K685" s="10" t="s">
        <v>56</v>
      </c>
      <c r="L685" s="10" t="s">
        <v>50</v>
      </c>
      <c r="M685" s="13">
        <v>120.79</v>
      </c>
      <c r="O685" s="8">
        <v>0</v>
      </c>
      <c r="P685" s="12">
        <f t="shared" ref="P685" si="401">SUM(J685-I685)</f>
        <v>5</v>
      </c>
      <c r="Q685" s="10" t="s">
        <v>57</v>
      </c>
      <c r="R685" s="8">
        <f t="shared" si="399"/>
        <v>3</v>
      </c>
      <c r="S685" s="10" t="str">
        <f t="shared" si="400"/>
        <v>Not Achieved</v>
      </c>
    </row>
    <row r="686" spans="1:19" x14ac:dyDescent="0.45">
      <c r="A686" s="9" t="s">
        <v>2126</v>
      </c>
      <c r="B686" s="8" t="s">
        <v>2338</v>
      </c>
      <c r="C686" s="10" t="s">
        <v>241</v>
      </c>
      <c r="D686" s="8" t="str" cm="1">
        <f t="array" ref="D686">_xlfn.IFS(
  OR(C686="AR", C686="VK", C686="MS", C686="PT", C686="MM", C686="PP"), "CENTRAL",
  OR(C686="SS", C686="GC", C686="SM", C686="AY", C686="AG"), "NORTH",
  OR(C686="DP", C686="PG", C686="KD", C686="DS", C686="SP"), "WEST-I",
  OR(C686="MP", C686="SK", C686="NA", C686="OD"), "WEST-II",
  OR(C686="ND", C686="AM", C686="JK"), "EAST",
  TRUE, "UNKNOWN"
)</f>
        <v>CENTRAL</v>
      </c>
      <c r="E686" s="10" t="s">
        <v>2339</v>
      </c>
      <c r="F686" s="8" t="s">
        <v>2342</v>
      </c>
      <c r="G686" s="8" t="s">
        <v>32</v>
      </c>
      <c r="H686" s="8" t="s">
        <v>2341</v>
      </c>
      <c r="I686" s="37">
        <v>46045</v>
      </c>
      <c r="J686" s="37">
        <v>46052</v>
      </c>
      <c r="K686" s="10" t="s">
        <v>56</v>
      </c>
      <c r="L686" s="10" t="s">
        <v>50</v>
      </c>
      <c r="M686" s="13">
        <v>341.55</v>
      </c>
      <c r="O686" s="8">
        <v>0</v>
      </c>
      <c r="P686" s="12">
        <f t="shared" ref="P686" si="402">SUM(J686-I686)</f>
        <v>7</v>
      </c>
      <c r="Q686" s="10" t="s">
        <v>57</v>
      </c>
      <c r="R686" s="8">
        <f t="shared" ref="R686" si="403">IF(Q686="A", 3, IF(Q686="B", 5, IF(Q686="C", 7, IF(Q686="D", 10, ""))))</f>
        <v>3</v>
      </c>
      <c r="S686" s="10" t="str">
        <f t="shared" ref="S686" si="404">IF(R686&gt;=P686, "Achieved", "Not Achieved")</f>
        <v>Not Achieved</v>
      </c>
    </row>
    <row r="687" spans="1:19" x14ac:dyDescent="0.45">
      <c r="A687" s="9" t="s">
        <v>2126</v>
      </c>
      <c r="B687" s="8" t="s">
        <v>2343</v>
      </c>
      <c r="C687" s="10" t="s">
        <v>30</v>
      </c>
      <c r="D687" s="8" t="str" cm="1">
        <f t="array" ref="D687">_xlfn.IFS(
  OR(C687="AR", C687="VK", C687="MS", C687="PT", C687="MM", C687="PP"), "CENTRAL",
  OR(C687="SS", C687="GC", C687="SM", C687="AY", C687="AG"), "NORTH",
  OR(C687="DP", C687="PG", C687="KD", C687="DS", C687="SP"), "WEST-I",
  OR(C687="MP", C687="SK", C687="NA", C687="OD"), "WEST-II",
  OR(C687="ND", C687="AM", C687="JK"), "EAST",
  TRUE, "UNKNOWN"
)</f>
        <v>CENTRAL</v>
      </c>
      <c r="E687" s="10" t="s">
        <v>2344</v>
      </c>
      <c r="F687" s="8" t="s">
        <v>208</v>
      </c>
      <c r="G687" s="8" t="s">
        <v>2345</v>
      </c>
      <c r="H687" s="8" t="s">
        <v>2346</v>
      </c>
      <c r="I687" s="37">
        <v>46051</v>
      </c>
      <c r="J687" s="37">
        <v>46053</v>
      </c>
      <c r="K687" s="10" t="s">
        <v>46</v>
      </c>
      <c r="L687" s="10" t="s">
        <v>47</v>
      </c>
      <c r="M687" s="13">
        <v>987.41</v>
      </c>
      <c r="N687" s="37">
        <v>46053</v>
      </c>
      <c r="O687" s="8">
        <v>0</v>
      </c>
      <c r="P687" s="12">
        <f t="shared" ref="P687" si="405">SUM(J687-I687)</f>
        <v>2</v>
      </c>
      <c r="Q687" s="10" t="s">
        <v>28</v>
      </c>
      <c r="R687" s="8">
        <f t="shared" ref="R687" si="406">IF(Q687="A", 3, IF(Q687="B", 5, IF(Q687="C", 7, IF(Q687="D", 10, ""))))</f>
        <v>5</v>
      </c>
      <c r="S687" s="10" t="str">
        <f t="shared" ref="S687" si="407">IF(R687&gt;=P687, "Achieved", "Not Achieved")</f>
        <v>Achieved</v>
      </c>
    </row>
    <row r="688" spans="1:19" x14ac:dyDescent="0.45">
      <c r="A688" s="9" t="s">
        <v>2126</v>
      </c>
      <c r="B688" s="8" t="s">
        <v>2347</v>
      </c>
      <c r="C688" s="10" t="s">
        <v>382</v>
      </c>
      <c r="D688" s="8" t="str" cm="1">
        <f t="array" ref="D688">_xlfn.IFS(
  OR(C688="AR", C688="VK", C688="MS", C688="PT", C688="MM", C688="PP"), "CENTRAL",
  OR(C688="SS", C688="GC", C688="SM", C688="AY", C688="AG"), "NORTH",
  OR(C688="DP", C688="PG", C688="KD", C688="DS", C688="SP"), "WEST-I",
  OR(C688="MP", C688="SK", C688="NA", C688="OD"), "WEST-II",
  OR(C688="ND", C688="AM", C688="JK"), "EAST",
  TRUE, "UNKNOWN"
)</f>
        <v>NORTH</v>
      </c>
      <c r="E688" s="10" t="s">
        <v>2348</v>
      </c>
      <c r="F688" s="8" t="s">
        <v>67</v>
      </c>
      <c r="G688" s="8" t="s">
        <v>2349</v>
      </c>
      <c r="H688" s="8" t="s">
        <v>2350</v>
      </c>
      <c r="I688" s="37">
        <v>46050</v>
      </c>
      <c r="J688" s="37">
        <v>46053</v>
      </c>
      <c r="K688" s="10" t="s">
        <v>87</v>
      </c>
      <c r="L688" s="10" t="s">
        <v>47</v>
      </c>
      <c r="M688" s="13">
        <v>4717</v>
      </c>
      <c r="N688" s="37">
        <v>46053</v>
      </c>
      <c r="O688" s="8">
        <v>0</v>
      </c>
      <c r="P688" s="12">
        <f t="shared" ref="P688" si="408">SUM(J688-I688)</f>
        <v>3</v>
      </c>
      <c r="Q688" s="10" t="s">
        <v>59</v>
      </c>
      <c r="R688" s="8">
        <f t="shared" ref="R688" si="409">IF(Q688="A", 3, IF(Q688="B", 5, IF(Q688="C", 7, IF(Q688="D", 10, ""))))</f>
        <v>10</v>
      </c>
      <c r="S688" s="10" t="str">
        <f t="shared" ref="S688" si="410">IF(R688&gt;=P688, "Achieved", "Not Achieved")</f>
        <v>Achieved</v>
      </c>
    </row>
    <row r="689" spans="1:19" x14ac:dyDescent="0.45">
      <c r="A689" s="9" t="s">
        <v>2126</v>
      </c>
      <c r="B689" s="8" t="s">
        <v>2351</v>
      </c>
      <c r="C689" s="10" t="s">
        <v>382</v>
      </c>
      <c r="D689" s="8" t="str" cm="1">
        <f t="array" ref="D689">_xlfn.IFS(
  OR(C689="AR", C689="VK", C689="MS", C689="PT", C689="MM", C689="PP"), "CENTRAL",
  OR(C689="SS", C689="GC", C689="SM", C689="AY", C689="AG"), "NORTH",
  OR(C689="DP", C689="PG", C689="KD", C689="DS", C689="SP"), "WEST-I",
  OR(C689="MP", C689="SK", C689="NA", C689="OD"), "WEST-II",
  OR(C689="ND", C689="AM", C689="JK"), "EAST",
  TRUE, "UNKNOWN"
)</f>
        <v>NORTH</v>
      </c>
      <c r="E689" s="10" t="s">
        <v>2352</v>
      </c>
      <c r="F689" s="8" t="s">
        <v>2353</v>
      </c>
      <c r="G689" s="8" t="s">
        <v>2354</v>
      </c>
      <c r="H689" s="8" t="s">
        <v>2355</v>
      </c>
      <c r="I689" s="37">
        <v>46053</v>
      </c>
      <c r="J689" s="37">
        <v>46053</v>
      </c>
      <c r="K689" s="10" t="s">
        <v>2161</v>
      </c>
      <c r="L689" s="10" t="s">
        <v>50</v>
      </c>
      <c r="M689" s="13">
        <v>1499.93</v>
      </c>
      <c r="N689" s="37">
        <v>46056</v>
      </c>
      <c r="O689" s="8">
        <v>0</v>
      </c>
      <c r="P689" s="12">
        <f t="shared" ref="P689" si="411">SUM(J689-I689)</f>
        <v>0</v>
      </c>
      <c r="Q689" s="10" t="s">
        <v>28</v>
      </c>
      <c r="R689" s="8">
        <f t="shared" ref="R689" si="412">IF(Q689="A", 3, IF(Q689="B", 5, IF(Q689="C", 7, IF(Q689="D", 10, ""))))</f>
        <v>5</v>
      </c>
      <c r="S689" s="10" t="str">
        <f t="shared" ref="S689" si="413">IF(R689&gt;=P689, "Achieved", "Not Achieved")</f>
        <v>Achieved</v>
      </c>
    </row>
    <row r="690" spans="1:19" x14ac:dyDescent="0.45">
      <c r="A690" s="9" t="s">
        <v>2366</v>
      </c>
      <c r="B690" s="8" t="s">
        <v>2367</v>
      </c>
      <c r="C690" s="10" t="s">
        <v>382</v>
      </c>
      <c r="D690" s="8" t="str" cm="1">
        <f t="array" ref="D690">_xlfn.IFS(
  OR(C690="AR", C690="VK", C690="MS", C690="PT", C690="MM", C690="PP"), "CENTRAL",
  OR(C690="SS", C690="GC", C690="SM", C690="AY", C690="AG"), "NORTH",
  OR(C690="DP", C690="PG", C690="KD", C690="DS", C690="SP"), "WEST-I",
  OR(C690="MP", C690="SK", C690="NA", C690="OD"), "WEST-II",
  OR(C690="ND", C690="AM", C690="JK"), "EAST",
  TRUE, "UNKNOWN"
)</f>
        <v>NORTH</v>
      </c>
      <c r="E690" s="10" t="s">
        <v>2368</v>
      </c>
      <c r="F690" s="8" t="s">
        <v>1058</v>
      </c>
      <c r="G690" s="8" t="s">
        <v>2369</v>
      </c>
      <c r="H690" s="8" t="s">
        <v>2370</v>
      </c>
      <c r="I690" s="37">
        <v>45985</v>
      </c>
      <c r="J690" s="37">
        <v>46056</v>
      </c>
      <c r="K690" s="10" t="s">
        <v>56</v>
      </c>
      <c r="L690" s="10" t="s">
        <v>50</v>
      </c>
      <c r="M690" s="13">
        <v>921.19</v>
      </c>
      <c r="O690" s="8">
        <v>0</v>
      </c>
      <c r="P690" s="12">
        <f t="shared" ref="P690" si="414">SUM(J690-I690)</f>
        <v>71</v>
      </c>
      <c r="Q690" s="10" t="s">
        <v>57</v>
      </c>
      <c r="R690" s="8">
        <f t="shared" ref="R690" si="415">IF(Q690="A", 3, IF(Q690="B", 5, IF(Q690="C", 7, IF(Q690="D", 10, ""))))</f>
        <v>3</v>
      </c>
      <c r="S690" s="10" t="str">
        <f t="shared" ref="S690" si="416">IF(R690&gt;=P690, "Achieved", "Not Achieved")</f>
        <v>Not Achieved</v>
      </c>
    </row>
    <row r="691" spans="1:19" x14ac:dyDescent="0.45">
      <c r="A691" s="9" t="s">
        <v>2126</v>
      </c>
      <c r="B691" s="8" t="s">
        <v>2371</v>
      </c>
      <c r="C691" s="10" t="s">
        <v>30</v>
      </c>
      <c r="D691" s="8" t="str" cm="1">
        <f t="array" ref="D691">_xlfn.IFS(
  OR(C691="AR", C691="VK", C691="MS", C691="PT", C691="MM", C691="PP"), "CENTRAL",
  OR(C691="SS", C691="GC", C691="SM", C691="AY", C691="AG"), "NORTH",
  OR(C691="DP", C691="PG", C691="KD", C691="DS", C691="SP"), "WEST-I",
  OR(C691="MP", C691="SK", C691="NA", C691="OD"), "WEST-II",
  OR(C691="ND", C691="AM", C691="JK"), "EAST",
  TRUE, "UNKNOWN"
)</f>
        <v>CENTRAL</v>
      </c>
      <c r="E691" s="10" t="s">
        <v>2372</v>
      </c>
      <c r="F691" s="8" t="s">
        <v>1949</v>
      </c>
      <c r="G691" s="8" t="s">
        <v>32</v>
      </c>
      <c r="H691" s="8" t="s">
        <v>1546</v>
      </c>
      <c r="I691" s="37">
        <v>46043</v>
      </c>
      <c r="J691" s="37">
        <v>46050</v>
      </c>
      <c r="K691" s="10" t="s">
        <v>56</v>
      </c>
      <c r="L691" s="10" t="s">
        <v>50</v>
      </c>
      <c r="M691" s="13">
        <v>64.22</v>
      </c>
      <c r="O691" s="8">
        <v>0</v>
      </c>
      <c r="P691" s="12">
        <f t="shared" ref="P691" si="417">SUM(J691-I691)</f>
        <v>7</v>
      </c>
      <c r="Q691" s="10" t="s">
        <v>28</v>
      </c>
      <c r="R691" s="8">
        <f t="shared" ref="R691" si="418">IF(Q691="A", 3, IF(Q691="B", 5, IF(Q691="C", 7, IF(Q691="D", 10, ""))))</f>
        <v>5</v>
      </c>
      <c r="S691" s="10" t="str">
        <f t="shared" ref="S691" si="419">IF(R691&gt;=P691, "Achieved", "Not Achieved")</f>
        <v>Not Achieved</v>
      </c>
    </row>
    <row r="692" spans="1:19" x14ac:dyDescent="0.45">
      <c r="A692" s="9" t="s">
        <v>2126</v>
      </c>
      <c r="B692" s="8" t="s">
        <v>2371</v>
      </c>
      <c r="C692" s="10" t="s">
        <v>30</v>
      </c>
      <c r="D692" s="8" t="str" cm="1">
        <f t="array" ref="D692">_xlfn.IFS(
  OR(C692="AR", C692="VK", C692="MS", C692="PT", C692="MM", C692="PP"), "CENTRAL",
  OR(C692="SS", C692="GC", C692="SM", C692="AY", C692="AG"), "NORTH",
  OR(C692="DP", C692="PG", C692="KD", C692="DS", C692="SP"), "WEST-I",
  OR(C692="MP", C692="SK", C692="NA", C692="OD"), "WEST-II",
  OR(C692="ND", C692="AM", C692="JK"), "EAST",
  TRUE, "UNKNOWN"
)</f>
        <v>CENTRAL</v>
      </c>
      <c r="E692" s="10" t="s">
        <v>2372</v>
      </c>
      <c r="F692" s="8" t="s">
        <v>1947</v>
      </c>
      <c r="G692" s="8" t="s">
        <v>32</v>
      </c>
      <c r="H692" s="8" t="s">
        <v>1546</v>
      </c>
      <c r="I692" s="37">
        <v>46043</v>
      </c>
      <c r="J692" s="37">
        <v>46050</v>
      </c>
      <c r="K692" s="10" t="s">
        <v>56</v>
      </c>
      <c r="L692" s="10" t="s">
        <v>50</v>
      </c>
      <c r="M692" s="13">
        <v>501.06</v>
      </c>
      <c r="O692" s="8">
        <v>0</v>
      </c>
      <c r="P692" s="12">
        <f t="shared" ref="P692" si="420">SUM(J692-I692)</f>
        <v>7</v>
      </c>
      <c r="Q692" s="10" t="s">
        <v>28</v>
      </c>
      <c r="R692" s="8">
        <f t="shared" ref="R692" si="421">IF(Q692="A", 3, IF(Q692="B", 5, IF(Q692="C", 7, IF(Q692="D", 10, ""))))</f>
        <v>5</v>
      </c>
      <c r="S692" s="10" t="str">
        <f t="shared" ref="S692" si="422">IF(R692&gt;=P692, "Achieved", "Not Achieved")</f>
        <v>Not Achieved</v>
      </c>
    </row>
    <row r="693" spans="1:19" x14ac:dyDescent="0.45">
      <c r="A693" s="9" t="s">
        <v>2366</v>
      </c>
      <c r="B693" s="8" t="s">
        <v>2373</v>
      </c>
      <c r="C693" s="10" t="s">
        <v>633</v>
      </c>
      <c r="D693" s="8" t="str" cm="1">
        <f t="array" ref="D693">_xlfn.IFS(
  OR(C693="AR", C693="VK", C693="MS", C693="PT", C693="MM", C693="PP"), "CENTRAL",
  OR(C693="SS", C693="GC", C693="SM", C693="AY", C693="AG"), "NORTH",
  OR(C693="DP", C693="PG", C693="KD", C693="DS", C693="SP"), "WEST-I",
  OR(C693="MP", C693="SK", C693="NA", C693="OD"), "WEST-II",
  OR(C693="ND", C693="AM", C693="JK"), "EAST",
  TRUE, "UNKNOWN"
)</f>
        <v>WEST-I</v>
      </c>
      <c r="E693" s="10" t="s">
        <v>2374</v>
      </c>
      <c r="F693" s="8" t="s">
        <v>2375</v>
      </c>
      <c r="G693" s="8" t="s">
        <v>2293</v>
      </c>
      <c r="H693" s="8" t="s">
        <v>2294</v>
      </c>
      <c r="I693" s="37">
        <v>46053</v>
      </c>
      <c r="J693" s="37">
        <v>46055</v>
      </c>
      <c r="K693" s="10" t="s">
        <v>134</v>
      </c>
      <c r="L693" s="10" t="s">
        <v>47</v>
      </c>
      <c r="M693" s="13">
        <v>400.45</v>
      </c>
      <c r="N693" s="37">
        <v>46055</v>
      </c>
      <c r="O693" s="8">
        <v>0</v>
      </c>
      <c r="P693" s="12">
        <f t="shared" ref="P693" si="423">SUM(J693-I693)</f>
        <v>2</v>
      </c>
      <c r="Q693" s="10" t="s">
        <v>28</v>
      </c>
      <c r="R693" s="8">
        <f t="shared" ref="R693" si="424">IF(Q693="A", 3, IF(Q693="B", 5, IF(Q693="C", 7, IF(Q693="D", 10, ""))))</f>
        <v>5</v>
      </c>
      <c r="S693" s="10" t="str">
        <f t="shared" ref="S693" si="425">IF(R693&gt;=P693, "Achieved", "Not Achieved")</f>
        <v>Achieved</v>
      </c>
    </row>
    <row r="694" spans="1:19" x14ac:dyDescent="0.45">
      <c r="A694" s="9" t="s">
        <v>2366</v>
      </c>
      <c r="B694" s="8" t="s">
        <v>2376</v>
      </c>
      <c r="C694" s="10" t="s">
        <v>1178</v>
      </c>
      <c r="D694" s="8" t="str" cm="1">
        <f t="array" ref="D694">_xlfn.IFS(
  OR(C694="AR", C694="VK", C694="MS", C694="PT", C694="MM", C694="PP"), "CENTRAL",
  OR(C694="SS", C694="GC", C694="SM", C694="AY", C694="AG"), "NORTH",
  OR(C694="DP", C694="PG", C694="KD", C694="DS", C694="SP"), "WEST-I",
  OR(C694="MP", C694="SK", C694="NA", C694="OD"), "WEST-II",
  OR(C694="ND", C694="AM", C694="JK"), "EAST",
  TRUE, "UNKNOWN"
)</f>
        <v>NORTH</v>
      </c>
      <c r="E694" s="10" t="s">
        <v>372</v>
      </c>
      <c r="F694" s="8" t="s">
        <v>1085</v>
      </c>
      <c r="G694" s="8" t="s">
        <v>2377</v>
      </c>
      <c r="H694" s="8" t="s">
        <v>2378</v>
      </c>
      <c r="I694" s="37">
        <v>46051</v>
      </c>
      <c r="J694" s="37">
        <v>46056</v>
      </c>
      <c r="K694" s="10" t="s">
        <v>81</v>
      </c>
      <c r="L694" s="10" t="s">
        <v>27</v>
      </c>
      <c r="M694" s="13">
        <v>939.35</v>
      </c>
      <c r="O694" s="8">
        <v>0</v>
      </c>
      <c r="P694" s="12">
        <f t="shared" ref="P694" si="426">SUM(J694-I694)</f>
        <v>5</v>
      </c>
      <c r="Q694" s="10" t="s">
        <v>28</v>
      </c>
      <c r="R694" s="8">
        <f t="shared" ref="R694" si="427">IF(Q694="A", 3, IF(Q694="B", 5, IF(Q694="C", 7, IF(Q694="D", 10, ""))))</f>
        <v>5</v>
      </c>
      <c r="S694" s="10" t="str">
        <f t="shared" ref="S694" si="428">IF(R694&gt;=P694, "Achieved", "Not Achieved")</f>
        <v>Achieved</v>
      </c>
    </row>
    <row r="695" spans="1:19" x14ac:dyDescent="0.45">
      <c r="A695" s="9" t="s">
        <v>2366</v>
      </c>
      <c r="B695" s="8" t="s">
        <v>2379</v>
      </c>
      <c r="C695" s="10" t="s">
        <v>61</v>
      </c>
      <c r="D695" s="8" t="str" cm="1">
        <f t="array" ref="D695">_xlfn.IFS(
  OR(C695="AR", C695="VK", C695="MS", C695="PT", C695="MM", C695="PP"), "CENTRAL",
  OR(C695="SS", C695="GC", C695="SM", C695="AY", C695="AG"), "NORTH",
  OR(C695="DP", C695="PG", C695="KD", C695="DS", C695="SP"), "WEST-I",
  OR(C695="MP", C695="SK", C695="NA", C695="OD"), "WEST-II",
  OR(C695="ND", C695="AM", C695="JK"), "EAST",
  TRUE, "UNKNOWN"
)</f>
        <v>NORTH</v>
      </c>
      <c r="E695" s="10" t="s">
        <v>2380</v>
      </c>
      <c r="F695" s="8" t="s">
        <v>1386</v>
      </c>
      <c r="G695" s="8" t="s">
        <v>32</v>
      </c>
      <c r="H695" s="8" t="s">
        <v>2381</v>
      </c>
      <c r="I695" s="37">
        <v>46051</v>
      </c>
      <c r="J695" s="37">
        <v>46056</v>
      </c>
      <c r="K695" s="10" t="s">
        <v>441</v>
      </c>
      <c r="L695" s="10" t="s">
        <v>27</v>
      </c>
      <c r="M695" s="13">
        <v>478.12</v>
      </c>
      <c r="O695" s="8">
        <v>0</v>
      </c>
      <c r="P695" s="12">
        <f t="shared" ref="P695" si="429">SUM(J695-I695)</f>
        <v>5</v>
      </c>
      <c r="Q695" s="10" t="s">
        <v>28</v>
      </c>
      <c r="R695" s="8">
        <f t="shared" ref="R695" si="430">IF(Q695="A", 3, IF(Q695="B", 5, IF(Q695="C", 7, IF(Q695="D", 10, ""))))</f>
        <v>5</v>
      </c>
      <c r="S695" s="10" t="str">
        <f t="shared" ref="S695" si="431">IF(R695&gt;=P695, "Achieved", "Not Achieved")</f>
        <v>Achieved</v>
      </c>
    </row>
    <row r="696" spans="1:19" x14ac:dyDescent="0.45">
      <c r="A696" s="9" t="s">
        <v>2366</v>
      </c>
      <c r="B696" s="8" t="s">
        <v>2382</v>
      </c>
      <c r="C696" s="10" t="s">
        <v>72</v>
      </c>
      <c r="D696" s="8" t="str" cm="1">
        <f t="array" ref="D696">_xlfn.IFS(
  OR(C696="AR", C696="VK", C696="MS", C696="PT", C696="MM", C696="PP"), "CENTRAL",
  OR(C696="SS", C696="GC", C696="SM", C696="AY", C696="AG"), "NORTH",
  OR(C696="DP", C696="PG", C696="KD", C696="DS", C696="SP"), "WEST-I",
  OR(C696="MP", C696="SK", C696="NA", C696="OD"), "WEST-II",
  OR(C696="ND", C696="AM", C696="JK"), "EAST",
  TRUE, "UNKNOWN"
)</f>
        <v>CENTRAL</v>
      </c>
      <c r="E696" s="10" t="s">
        <v>2383</v>
      </c>
      <c r="F696" s="8" t="s">
        <v>643</v>
      </c>
      <c r="G696" s="8" t="s">
        <v>85</v>
      </c>
      <c r="H696" s="8" t="s">
        <v>2384</v>
      </c>
      <c r="I696" s="37">
        <v>46052</v>
      </c>
      <c r="J696" s="37">
        <v>46056</v>
      </c>
      <c r="K696" s="10" t="s">
        <v>87</v>
      </c>
      <c r="L696" s="10" t="s">
        <v>47</v>
      </c>
      <c r="M696" s="13">
        <v>1378</v>
      </c>
      <c r="O696" s="8">
        <v>0</v>
      </c>
      <c r="P696" s="12">
        <f t="shared" ref="P696" si="432">SUM(J696-I696)</f>
        <v>4</v>
      </c>
      <c r="Q696" s="10" t="s">
        <v>82</v>
      </c>
      <c r="R696" s="8">
        <f t="shared" ref="R696" si="433">IF(Q696="A", 3, IF(Q696="B", 5, IF(Q696="C", 7, IF(Q696="D", 10, ""))))</f>
        <v>7</v>
      </c>
      <c r="S696" s="10" t="str">
        <f t="shared" ref="S696" si="434">IF(R696&gt;=P696, "Achieved", "Not Achieved")</f>
        <v>Achieved</v>
      </c>
    </row>
    <row r="697" spans="1:19" x14ac:dyDescent="0.45">
      <c r="A697" s="9" t="s">
        <v>2366</v>
      </c>
      <c r="B697" s="8" t="s">
        <v>2385</v>
      </c>
      <c r="C697" s="10" t="s">
        <v>241</v>
      </c>
      <c r="D697" s="8" t="str" cm="1">
        <f t="array" ref="D697">_xlfn.IFS(
  OR(C697="AR", C697="VK", C697="MS", C697="PT", C697="MM", C697="PP"), "CENTRAL",
  OR(C697="SS", C697="GC", C697="SM", C697="AY", C697="AG"), "NORTH",
  OR(C697="DP", C697="PG", C697="KD", C697="DS", C697="SP"), "WEST-I",
  OR(C697="MP", C697="SK", C697="NA", C697="OD"), "WEST-II",
  OR(C697="ND", C697="AM", C697="JK"), "EAST",
  TRUE, "UNKNOWN"
)</f>
        <v>CENTRAL</v>
      </c>
      <c r="E697" s="10" t="s">
        <v>2386</v>
      </c>
      <c r="F697" s="8" t="s">
        <v>67</v>
      </c>
      <c r="G697" s="8" t="s">
        <v>32</v>
      </c>
      <c r="H697" s="8" t="s">
        <v>2387</v>
      </c>
      <c r="I697" s="37">
        <v>46077</v>
      </c>
      <c r="J697" s="37">
        <v>46077</v>
      </c>
      <c r="K697" s="10" t="s">
        <v>87</v>
      </c>
      <c r="L697" s="10" t="s">
        <v>47</v>
      </c>
      <c r="M697" s="13">
        <v>144</v>
      </c>
      <c r="N697" s="37">
        <v>46077</v>
      </c>
      <c r="O697" s="8">
        <v>0</v>
      </c>
      <c r="P697" s="12">
        <f t="shared" ref="P697" si="435">SUM(J697-I697)</f>
        <v>0</v>
      </c>
      <c r="Q697" s="10" t="s">
        <v>57</v>
      </c>
      <c r="R697" s="8">
        <f t="shared" ref="R697" si="436">IF(Q697="A", 3, IF(Q697="B", 5, IF(Q697="C", 7, IF(Q697="D", 10, ""))))</f>
        <v>3</v>
      </c>
      <c r="S697" s="10" t="str">
        <f t="shared" ref="S697" si="437">IF(R697&gt;=P697, "Achieved", "Not Achieved")</f>
        <v>Achieved</v>
      </c>
    </row>
    <row r="698" spans="1:19" x14ac:dyDescent="0.45">
      <c r="A698" s="9" t="s">
        <v>2366</v>
      </c>
      <c r="B698" s="8" t="s">
        <v>2388</v>
      </c>
      <c r="C698" s="10" t="s">
        <v>241</v>
      </c>
      <c r="D698" s="8" t="str" cm="1">
        <f t="array" ref="D698">_xlfn.IFS(
  OR(C698="AR", C698="VK", C698="MS", C698="PT", C698="MM", C698="PP"), "CENTRAL",
  OR(C698="SS", C698="GC", C698="SM", C698="AY", C698="AG"), "NORTH",
  OR(C698="DP", C698="PG", C698="KD", C698="DS", C698="SP"), "WEST-I",
  OR(C698="MP", C698="SK", C698="NA", C698="OD"), "WEST-II",
  OR(C698="ND", C698="AM", C698="JK"), "EAST",
  TRUE, "UNKNOWN"
)</f>
        <v>CENTRAL</v>
      </c>
      <c r="E698" s="10" t="s">
        <v>2389</v>
      </c>
      <c r="F698" s="8" t="s">
        <v>276</v>
      </c>
      <c r="G698" s="8" t="s">
        <v>32</v>
      </c>
      <c r="H698" s="8" t="s">
        <v>2390</v>
      </c>
      <c r="I698" s="37">
        <v>46053</v>
      </c>
      <c r="J698" s="37">
        <v>46055</v>
      </c>
      <c r="K698" s="10" t="s">
        <v>762</v>
      </c>
      <c r="L698" s="10" t="s">
        <v>47</v>
      </c>
      <c r="M698" s="13">
        <v>104.35</v>
      </c>
      <c r="N698" s="37">
        <v>46055</v>
      </c>
      <c r="O698" s="8">
        <v>0</v>
      </c>
      <c r="P698" s="12">
        <f t="shared" ref="P698" si="438">SUM(J698-I698)</f>
        <v>2</v>
      </c>
      <c r="Q698" s="10" t="s">
        <v>28</v>
      </c>
      <c r="R698" s="8">
        <f t="shared" ref="R698" si="439">IF(Q698="A", 3, IF(Q698="B", 5, IF(Q698="C", 7, IF(Q698="D", 10, ""))))</f>
        <v>5</v>
      </c>
      <c r="S698" s="10" t="str">
        <f t="shared" ref="S698" si="440">IF(R698&gt;=P698, "Achieved", "Not Achieved")</f>
        <v>Achieved</v>
      </c>
    </row>
    <row r="699" spans="1:19" x14ac:dyDescent="0.45">
      <c r="A699" s="9" t="s">
        <v>2366</v>
      </c>
      <c r="B699" s="8" t="s">
        <v>2391</v>
      </c>
      <c r="C699" s="10" t="s">
        <v>633</v>
      </c>
      <c r="D699" s="8" t="str" cm="1">
        <f t="array" ref="D699">_xlfn.IFS(
  OR(C699="AR", C699="VK", C699="MS", C699="PT", C699="MM", C699="PP"), "CENTRAL",
  OR(C699="SS", C699="GC", C699="SM", C699="AY", C699="AG"), "NORTH",
  OR(C699="DP", C699="PG", C699="KD", C699="DS", C699="SP"), "WEST-I",
  OR(C699="MP", C699="SK", C699="NA", C699="OD"), "WEST-II",
  OR(C699="ND", C699="AM", C699="JK"), "EAST",
  TRUE, "UNKNOWN"
)</f>
        <v>WEST-I</v>
      </c>
      <c r="E699" s="10" t="s">
        <v>2392</v>
      </c>
      <c r="F699" s="8" t="s">
        <v>2393</v>
      </c>
      <c r="G699" s="8" t="s">
        <v>1761</v>
      </c>
      <c r="H699" s="8" t="s">
        <v>2394</v>
      </c>
      <c r="I699" s="37">
        <v>46052</v>
      </c>
      <c r="J699" s="37">
        <v>46057</v>
      </c>
      <c r="K699" s="10" t="s">
        <v>762</v>
      </c>
      <c r="L699" s="10" t="s">
        <v>47</v>
      </c>
      <c r="M699" s="13">
        <v>210.42</v>
      </c>
      <c r="O699" s="8">
        <v>0</v>
      </c>
      <c r="P699" s="12">
        <f t="shared" ref="P699:P700" si="441">SUM(J699-I699)</f>
        <v>5</v>
      </c>
      <c r="Q699" s="10" t="s">
        <v>28</v>
      </c>
      <c r="R699" s="8">
        <f t="shared" ref="R699:R700" si="442">IF(Q699="A", 3, IF(Q699="B", 5, IF(Q699="C", 7, IF(Q699="D", 10, ""))))</f>
        <v>5</v>
      </c>
      <c r="S699" s="10" t="str">
        <f t="shared" ref="S699:S700" si="443">IF(R699&gt;=P699, "Achieved", "Not Achieved")</f>
        <v>Achieved</v>
      </c>
    </row>
    <row r="700" spans="1:19" x14ac:dyDescent="0.45">
      <c r="A700" s="9" t="s">
        <v>2366</v>
      </c>
      <c r="B700" s="8" t="s">
        <v>2141</v>
      </c>
      <c r="C700" s="10" t="s">
        <v>382</v>
      </c>
      <c r="D700" s="8" t="str" cm="1">
        <f t="array" ref="D700">_xlfn.IFS(
  OR(C700="AR", C700="VK", C700="MS", C700="PT", C700="MM", C700="PP"), "CENTRAL",
  OR(C700="SS", C700="GC", C700="SM", C700="AY", C700="AG"), "NORTH",
  OR(C700="DP", C700="PG", C700="KD", C700="DS", C700="SP"), "WEST-I",
  OR(C700="MP", C700="SK", C700="NA", C700="OD"), "WEST-II",
  OR(C700="ND", C700="AM", C700="JK"), "EAST",
  TRUE, "UNKNOWN"
)</f>
        <v>NORTH</v>
      </c>
      <c r="E700" s="10" t="s">
        <v>2143</v>
      </c>
      <c r="F700" s="8" t="s">
        <v>2395</v>
      </c>
      <c r="G700" s="8" t="s">
        <v>32</v>
      </c>
      <c r="H700" s="8" t="s">
        <v>2144</v>
      </c>
      <c r="I700" s="37">
        <v>46022</v>
      </c>
      <c r="J700" s="37">
        <v>46051</v>
      </c>
      <c r="K700" s="10" t="s">
        <v>56</v>
      </c>
      <c r="L700" s="10" t="s">
        <v>50</v>
      </c>
      <c r="M700" s="13">
        <v>22.24</v>
      </c>
      <c r="O700" s="8">
        <v>0</v>
      </c>
      <c r="P700" s="12">
        <f t="shared" si="441"/>
        <v>29</v>
      </c>
      <c r="Q700" s="10" t="s">
        <v>57</v>
      </c>
      <c r="R700" s="8">
        <f t="shared" si="442"/>
        <v>3</v>
      </c>
      <c r="S700" s="10" t="str">
        <f t="shared" si="443"/>
        <v>Not Achieved</v>
      </c>
    </row>
    <row r="701" spans="1:19" x14ac:dyDescent="0.45">
      <c r="A701" s="9" t="s">
        <v>2366</v>
      </c>
      <c r="B701" s="8" t="s">
        <v>2396</v>
      </c>
      <c r="C701" s="10" t="s">
        <v>1178</v>
      </c>
      <c r="D701" s="8" t="str" cm="1">
        <f t="array" ref="D701">_xlfn.IFS(
  OR(C701="AR", C701="VK", C701="MS", C701="PT", C701="MM", C701="PP"), "CENTRAL",
  OR(C701="SS", C701="GC", C701="SM", C701="AY", C701="AG"), "NORTH",
  OR(C701="DP", C701="PG", C701="KD", C701="DS", C701="SP"), "WEST-I",
  OR(C701="MP", C701="SK", C701="NA", C701="OD"), "WEST-II",
  OR(C701="ND", C701="AM", C701="JK"), "EAST",
  TRUE, "UNKNOWN"
)</f>
        <v>NORTH</v>
      </c>
      <c r="E701" s="10" t="s">
        <v>2397</v>
      </c>
      <c r="F701" s="8" t="s">
        <v>208</v>
      </c>
      <c r="G701" s="8" t="s">
        <v>2189</v>
      </c>
      <c r="H701" s="8" t="s">
        <v>2398</v>
      </c>
      <c r="I701" s="37">
        <v>46051</v>
      </c>
      <c r="J701" s="37">
        <v>46058</v>
      </c>
      <c r="K701" s="10" t="s">
        <v>81</v>
      </c>
      <c r="L701" s="10" t="s">
        <v>27</v>
      </c>
      <c r="M701" s="13">
        <v>132.49</v>
      </c>
      <c r="N701" s="37">
        <v>46058</v>
      </c>
      <c r="O701" s="8">
        <v>0</v>
      </c>
      <c r="P701" s="12">
        <f t="shared" ref="P701:P702" si="444">SUM(J701-I701)</f>
        <v>7</v>
      </c>
      <c r="Q701" s="10" t="s">
        <v>28</v>
      </c>
      <c r="R701" s="8">
        <f t="shared" ref="R701:R702" si="445">IF(Q701="A", 3, IF(Q701="B", 5, IF(Q701="C", 7, IF(Q701="D", 10, ""))))</f>
        <v>5</v>
      </c>
      <c r="S701" s="10" t="str">
        <f t="shared" ref="S701:S702" si="446">IF(R701&gt;=P701, "Achieved", "Not Achieved")</f>
        <v>Not Achieved</v>
      </c>
    </row>
    <row r="702" spans="1:19" x14ac:dyDescent="0.45">
      <c r="A702" s="9" t="s">
        <v>2366</v>
      </c>
      <c r="B702" s="8" t="s">
        <v>2402</v>
      </c>
      <c r="C702" s="10" t="s">
        <v>633</v>
      </c>
      <c r="D702" s="8" t="str" cm="1">
        <f t="array" ref="D702">_xlfn.IFS(
  OR(C702="AR", C702="VK", C702="MS", C702="PT", C702="MM", C702="PP"), "CENTRAL",
  OR(C702="SS", C702="GC", C702="SM", C702="AY", C702="AG"), "NORTH",
  OR(C702="DP", C702="PG", C702="KD", C702="DS", C702="SP"), "WEST-I",
  OR(C702="MP", C702="SK", C702="NA", C702="OD"), "WEST-II",
  OR(C702="ND", C702="AM", C702="JK"), "EAST",
  TRUE, "UNKNOWN"
)</f>
        <v>WEST-I</v>
      </c>
      <c r="E702" s="10" t="s">
        <v>1195</v>
      </c>
      <c r="F702" s="8" t="s">
        <v>1196</v>
      </c>
      <c r="G702" s="8" t="s">
        <v>1197</v>
      </c>
      <c r="H702" s="8" t="s">
        <v>1198</v>
      </c>
      <c r="I702" s="37">
        <v>45894</v>
      </c>
      <c r="J702" s="37">
        <v>45898</v>
      </c>
      <c r="K702" s="10" t="s">
        <v>46</v>
      </c>
      <c r="L702" s="10" t="s">
        <v>47</v>
      </c>
      <c r="M702" s="13">
        <v>127.89</v>
      </c>
      <c r="N702" s="37">
        <v>45902</v>
      </c>
      <c r="O702" s="8">
        <v>0</v>
      </c>
      <c r="P702" s="12">
        <f t="shared" si="444"/>
        <v>4</v>
      </c>
      <c r="Q702" s="10" t="s">
        <v>28</v>
      </c>
      <c r="R702" s="8">
        <f t="shared" si="445"/>
        <v>5</v>
      </c>
      <c r="S702" s="10" t="str">
        <f t="shared" si="446"/>
        <v>Achieved</v>
      </c>
    </row>
    <row r="703" spans="1:19" x14ac:dyDescent="0.4">
      <c r="A703" s="9" t="s">
        <v>2366</v>
      </c>
      <c r="B703" s="6" t="s">
        <v>2404</v>
      </c>
      <c r="C703" s="27" t="s">
        <v>61</v>
      </c>
      <c r="D703" s="8" t="str" cm="1">
        <f t="array" ref="D703">_xlfn.IFS(
  OR(C703="AR", C703="VK", C703="MS", C703="PT", C703="MM", C703="PP"), "CENTRAL",
  OR(C703="SS", C703="GC", C703="SM", C703="AY", C703="AG"), "NORTH",
  OR(C703="DP", C703="PG", C703="KD", C703="DS", C703="SP"), "WEST-I",
  OR(C703="MP", C703="SK", C703="NA", C703="OD"), "WEST-II",
  OR(C703="ND", C703="AM", C703="JK"), "EAST",
  TRUE, "UNKNOWN"
)</f>
        <v>NORTH</v>
      </c>
      <c r="E703" s="27" t="s">
        <v>2405</v>
      </c>
      <c r="F703" s="6" t="s">
        <v>1820</v>
      </c>
      <c r="G703" s="8" t="s">
        <v>32</v>
      </c>
      <c r="H703" s="6" t="s">
        <v>2406</v>
      </c>
      <c r="I703" s="39">
        <v>46056</v>
      </c>
      <c r="J703" s="37">
        <v>46059</v>
      </c>
      <c r="K703" s="6" t="s">
        <v>81</v>
      </c>
      <c r="L703" s="6" t="s">
        <v>27</v>
      </c>
      <c r="M703" s="23">
        <v>720.21</v>
      </c>
      <c r="N703" s="39"/>
      <c r="O703" s="26">
        <v>0</v>
      </c>
      <c r="P703" s="12">
        <f t="shared" ref="P703" si="447">SUM(J703-I703)</f>
        <v>3</v>
      </c>
      <c r="Q703" s="10" t="s">
        <v>28</v>
      </c>
      <c r="R703" s="8">
        <f t="shared" ref="R703" si="448">IF(Q703="A", 3, IF(Q703="B", 5, IF(Q703="C", 7, IF(Q703="D", 10, ""))))</f>
        <v>5</v>
      </c>
      <c r="S703" s="10" t="str">
        <f t="shared" ref="S703" si="449">IF(R703&gt;=P703, "Achieved", "Not Achieved")</f>
        <v>Achieved</v>
      </c>
    </row>
    <row r="704" spans="1:19" x14ac:dyDescent="0.4">
      <c r="A704" s="9" t="s">
        <v>2366</v>
      </c>
      <c r="B704" s="8" t="s">
        <v>2407</v>
      </c>
      <c r="C704" s="10" t="s">
        <v>108</v>
      </c>
      <c r="D704" s="8" t="str" cm="1">
        <f t="array" ref="D704">_xlfn.IFS(
  OR(C704="AR", C704="VK", C704="MS", C704="PT", C704="MM", C704="PP"), "CENTRAL",
  OR(C704="SS", C704="GC", C704="SM", C704="AY", C704="AG"), "NORTH",
  OR(C704="DP", C704="PG", C704="KD", C704="DS", C704="SP"), "WEST-I",
  OR(C704="MP", C704="SK", C704="NA", C704="OD"), "WEST-II",
  OR(C704="ND", C704="AM", C704="JK"), "EAST",
  TRUE, "UNKNOWN"
)</f>
        <v>EAST</v>
      </c>
      <c r="E704" s="10" t="s">
        <v>189</v>
      </c>
      <c r="F704" s="8" t="s">
        <v>2408</v>
      </c>
      <c r="G704" s="8" t="s">
        <v>32</v>
      </c>
      <c r="H704" s="8" t="s">
        <v>2409</v>
      </c>
      <c r="I704" s="37">
        <v>46059</v>
      </c>
      <c r="J704" s="37">
        <v>46059</v>
      </c>
      <c r="K704" s="10" t="s">
        <v>1703</v>
      </c>
      <c r="L704" s="10" t="s">
        <v>35</v>
      </c>
      <c r="M704" s="13">
        <v>400.38</v>
      </c>
      <c r="N704" s="37">
        <v>46059</v>
      </c>
      <c r="O704" s="26">
        <v>0</v>
      </c>
      <c r="P704" s="12">
        <f t="shared" ref="P704" si="450">SUM(J704-I704)</f>
        <v>0</v>
      </c>
      <c r="Q704" s="10" t="s">
        <v>28</v>
      </c>
      <c r="R704" s="8">
        <f t="shared" ref="R704" si="451">IF(Q704="A", 3, IF(Q704="B", 5, IF(Q704="C", 7, IF(Q704="D", 10, ""))))</f>
        <v>5</v>
      </c>
      <c r="S704" s="10" t="str">
        <f t="shared" ref="S704" si="452">IF(R704&gt;=P704, "Achieved", "Not Achieved")</f>
        <v>Achieved</v>
      </c>
    </row>
    <row r="705" spans="1:19" x14ac:dyDescent="0.4">
      <c r="A705" s="9" t="s">
        <v>2366</v>
      </c>
      <c r="B705" s="8" t="s">
        <v>2410</v>
      </c>
      <c r="C705" s="10" t="s">
        <v>99</v>
      </c>
      <c r="D705" s="8" t="str" cm="1">
        <f t="array" ref="D705">_xlfn.IFS(
  OR(C705="AR", C705="VK", C705="MS", C705="PT", C705="MM", C705="PP"), "CENTRAL",
  OR(C705="SS", C705="GC", C705="SM", C705="AY", C705="AG"), "NORTH",
  OR(C705="DP", C705="PG", C705="KD", C705="DS", C705="SP"), "WEST-I",
  OR(C705="MP", C705="SK", C705="NA", C705="OD"), "WEST-II",
  OR(C705="ND", C705="AM", C705="JK"), "EAST",
  TRUE, "UNKNOWN"
)</f>
        <v>EAST</v>
      </c>
      <c r="E705" s="10" t="s">
        <v>2411</v>
      </c>
      <c r="F705" s="8" t="s">
        <v>2412</v>
      </c>
      <c r="G705" s="8" t="s">
        <v>32</v>
      </c>
      <c r="H705" s="8" t="s">
        <v>2413</v>
      </c>
      <c r="I705" s="37">
        <v>46057</v>
      </c>
      <c r="J705" s="37">
        <v>46059</v>
      </c>
      <c r="K705" s="10" t="s">
        <v>70</v>
      </c>
      <c r="L705" s="10" t="s">
        <v>35</v>
      </c>
      <c r="M705" s="13">
        <v>182.47</v>
      </c>
      <c r="N705" s="37">
        <v>46059</v>
      </c>
      <c r="O705" s="26">
        <v>0</v>
      </c>
      <c r="P705" s="12">
        <f t="shared" ref="P705" si="453">SUM(J705-I705)</f>
        <v>2</v>
      </c>
      <c r="Q705" s="10" t="s">
        <v>28</v>
      </c>
      <c r="R705" s="8">
        <f t="shared" ref="R705" si="454">IF(Q705="A", 3, IF(Q705="B", 5, IF(Q705="C", 7, IF(Q705="D", 10, ""))))</f>
        <v>5</v>
      </c>
      <c r="S705" s="10" t="str">
        <f t="shared" ref="S705" si="455">IF(R705&gt;=P705, "Achieved", "Not Achieved")</f>
        <v>Achieved</v>
      </c>
    </row>
    <row r="706" spans="1:19" x14ac:dyDescent="0.4">
      <c r="A706" s="9" t="s">
        <v>2366</v>
      </c>
      <c r="B706" s="8" t="s">
        <v>2410</v>
      </c>
      <c r="C706" s="10" t="s">
        <v>99</v>
      </c>
      <c r="D706" s="8" t="str" cm="1">
        <f t="array" ref="D706">_xlfn.IFS(
  OR(C706="AR", C706="VK", C706="MS", C706="PT", C706="MM", C706="PP"), "CENTRAL",
  OR(C706="SS", C706="GC", C706="SM", C706="AY", C706="AG"), "NORTH",
  OR(C706="DP", C706="PG", C706="KD", C706="DS", C706="SP"), "WEST-I",
  OR(C706="MP", C706="SK", C706="NA", C706="OD"), "WEST-II",
  OR(C706="ND", C706="AM", C706="JK"), "EAST",
  TRUE, "UNKNOWN"
)</f>
        <v>EAST</v>
      </c>
      <c r="E706" s="10" t="s">
        <v>2411</v>
      </c>
      <c r="F706" s="8" t="s">
        <v>2414</v>
      </c>
      <c r="G706" s="8" t="s">
        <v>32</v>
      </c>
      <c r="H706" s="8" t="s">
        <v>2413</v>
      </c>
      <c r="I706" s="37">
        <v>46057</v>
      </c>
      <c r="J706" s="37">
        <v>46059</v>
      </c>
      <c r="K706" s="10" t="s">
        <v>70</v>
      </c>
      <c r="L706" s="10" t="s">
        <v>35</v>
      </c>
      <c r="M706" s="13">
        <v>52.88</v>
      </c>
      <c r="N706" s="37">
        <v>46059</v>
      </c>
      <c r="O706" s="26">
        <v>0</v>
      </c>
      <c r="P706" s="12">
        <f t="shared" ref="P706" si="456">SUM(J706-I706)</f>
        <v>2</v>
      </c>
      <c r="Q706" s="10" t="s">
        <v>28</v>
      </c>
      <c r="R706" s="8">
        <f t="shared" ref="R706" si="457">IF(Q706="A", 3, IF(Q706="B", 5, IF(Q706="C", 7, IF(Q706="D", 10, ""))))</f>
        <v>5</v>
      </c>
      <c r="S706" s="10" t="str">
        <f t="shared" ref="S706" si="458">IF(R706&gt;=P706, "Achieved", "Not Achieved")</f>
        <v>Achieved</v>
      </c>
    </row>
    <row r="707" spans="1:19" x14ac:dyDescent="0.4">
      <c r="A707" s="9" t="s">
        <v>2366</v>
      </c>
      <c r="B707" s="8" t="s">
        <v>2421</v>
      </c>
      <c r="C707" s="10" t="s">
        <v>61</v>
      </c>
      <c r="D707" s="8" t="str" cm="1">
        <f t="array" ref="D707">_xlfn.IFS(
  OR(C707="AR", C707="VK", C707="MS", C707="PT", C707="MM", C707="PP"), "CENTRAL",
  OR(C707="SS", C707="GC", C707="SM", C707="AY", C707="AG"), "NORTH",
  OR(C707="DP", C707="PG", C707="KD", C707="DS", C707="SP"), "WEST-I",
  OR(C707="MP", C707="SK", C707="NA", C707="OD"), "WEST-II",
  OR(C707="ND", C707="AM", C707="JK"), "EAST",
  TRUE, "UNKNOWN"
)</f>
        <v>NORTH</v>
      </c>
      <c r="E707" s="10" t="s">
        <v>2422</v>
      </c>
      <c r="F707" s="8" t="s">
        <v>2423</v>
      </c>
      <c r="G707" s="8" t="s">
        <v>85</v>
      </c>
      <c r="H707" s="8" t="s">
        <v>2424</v>
      </c>
      <c r="I707" s="37">
        <v>46045</v>
      </c>
      <c r="J707" s="37">
        <v>46060</v>
      </c>
      <c r="K707" s="10" t="s">
        <v>1973</v>
      </c>
      <c r="L707" s="10" t="s">
        <v>27</v>
      </c>
      <c r="M707" s="13">
        <v>859.48</v>
      </c>
      <c r="O707" s="26">
        <v>0</v>
      </c>
      <c r="P707" s="12">
        <f t="shared" ref="P707" si="459">SUM(J707-I707)</f>
        <v>15</v>
      </c>
      <c r="Q707" s="10" t="s">
        <v>28</v>
      </c>
      <c r="R707" s="8">
        <f t="shared" ref="R707" si="460">IF(Q707="A", 3, IF(Q707="B", 5, IF(Q707="C", 7, IF(Q707="D", 10, ""))))</f>
        <v>5</v>
      </c>
      <c r="S707" s="10" t="str">
        <f t="shared" ref="S707" si="461">IF(R707&gt;=P707, "Achieved", "Not Achieved")</f>
        <v>Not Achieved</v>
      </c>
    </row>
    <row r="708" spans="1:19" x14ac:dyDescent="0.4">
      <c r="A708" s="9" t="s">
        <v>2366</v>
      </c>
      <c r="B708" s="8" t="s">
        <v>2421</v>
      </c>
      <c r="C708" s="10" t="s">
        <v>61</v>
      </c>
      <c r="D708" s="8" t="str" cm="1">
        <f t="array" ref="D708">_xlfn.IFS(
  OR(C708="AR", C708="VK", C708="MS", C708="PT", C708="MM", C708="PP"), "CENTRAL",
  OR(C708="SS", C708="GC", C708="SM", C708="AY", C708="AG"), "NORTH",
  OR(C708="DP", C708="PG", C708="KD", C708="DS", C708="SP"), "WEST-I",
  OR(C708="MP", C708="SK", C708="NA", C708="OD"), "WEST-II",
  OR(C708="ND", C708="AM", C708="JK"), "EAST",
  TRUE, "UNKNOWN"
)</f>
        <v>NORTH</v>
      </c>
      <c r="E708" s="10" t="s">
        <v>2422</v>
      </c>
      <c r="F708" s="8" t="s">
        <v>2425</v>
      </c>
      <c r="G708" s="8" t="s">
        <v>85</v>
      </c>
      <c r="H708" s="8" t="s">
        <v>2424</v>
      </c>
      <c r="I708" s="37">
        <v>46045</v>
      </c>
      <c r="J708" s="37">
        <v>46060</v>
      </c>
      <c r="K708" s="10" t="s">
        <v>1973</v>
      </c>
      <c r="L708" s="10" t="s">
        <v>27</v>
      </c>
      <c r="M708" s="13">
        <v>2060.69</v>
      </c>
      <c r="O708" s="26">
        <v>0</v>
      </c>
      <c r="P708" s="12">
        <f t="shared" ref="P708:P709" si="462">SUM(J708-I708)</f>
        <v>15</v>
      </c>
      <c r="Q708" s="10" t="s">
        <v>82</v>
      </c>
      <c r="R708" s="8">
        <f t="shared" ref="R708:R709" si="463">IF(Q708="A", 3, IF(Q708="B", 5, IF(Q708="C", 7, IF(Q708="D", 10, ""))))</f>
        <v>7</v>
      </c>
      <c r="S708" s="10" t="str">
        <f t="shared" ref="S708:S709" si="464">IF(R708&gt;=P708, "Achieved", "Not Achieved")</f>
        <v>Not Achieved</v>
      </c>
    </row>
    <row r="709" spans="1:19" x14ac:dyDescent="0.4">
      <c r="A709" s="9" t="s">
        <v>2366</v>
      </c>
      <c r="B709" s="8" t="s">
        <v>2421</v>
      </c>
      <c r="C709" s="10" t="s">
        <v>61</v>
      </c>
      <c r="D709" s="8" t="str" cm="1">
        <f t="array" ref="D709">_xlfn.IFS(
  OR(C709="AR", C709="VK", C709="MS", C709="PT", C709="MM", C709="PP"), "CENTRAL",
  OR(C709="SS", C709="GC", C709="SM", C709="AY", C709="AG"), "NORTH",
  OR(C709="DP", C709="PG", C709="KD", C709="DS", C709="SP"), "WEST-I",
  OR(C709="MP", C709="SK", C709="NA", C709="OD"), "WEST-II",
  OR(C709="ND", C709="AM", C709="JK"), "EAST",
  TRUE, "UNKNOWN"
)</f>
        <v>NORTH</v>
      </c>
      <c r="E709" s="10" t="s">
        <v>2422</v>
      </c>
      <c r="F709" s="8" t="s">
        <v>2426</v>
      </c>
      <c r="G709" s="8" t="s">
        <v>85</v>
      </c>
      <c r="H709" s="8" t="s">
        <v>2424</v>
      </c>
      <c r="I709" s="37">
        <v>46045</v>
      </c>
      <c r="J709" s="37">
        <v>46060</v>
      </c>
      <c r="K709" s="10" t="s">
        <v>441</v>
      </c>
      <c r="L709" s="10" t="s">
        <v>27</v>
      </c>
      <c r="M709" s="13">
        <v>1134.43</v>
      </c>
      <c r="O709" s="26">
        <v>0</v>
      </c>
      <c r="P709" s="12">
        <f t="shared" si="462"/>
        <v>15</v>
      </c>
      <c r="Q709" s="10" t="s">
        <v>28</v>
      </c>
      <c r="R709" s="8">
        <f t="shared" si="463"/>
        <v>5</v>
      </c>
      <c r="S709" s="10" t="str">
        <f t="shared" si="464"/>
        <v>Not Achieved</v>
      </c>
    </row>
    <row r="710" spans="1:19" x14ac:dyDescent="0.4">
      <c r="A710" s="9" t="s">
        <v>2366</v>
      </c>
      <c r="B710" s="8" t="s">
        <v>2427</v>
      </c>
      <c r="C710" s="10" t="s">
        <v>72</v>
      </c>
      <c r="D710" s="8" t="str" cm="1">
        <f t="array" ref="D710">_xlfn.IFS(
  OR(C710="AR", C710="VK", C710="MS", C710="PT", C710="MM", C710="PP"), "CENTRAL",
  OR(C710="SS", C710="GC", C710="SM", C710="AY", C710="AG"), "NORTH",
  OR(C710="DP", C710="PG", C710="KD", C710="DS", C710="SP"), "WEST-I",
  OR(C710="MP", C710="SK", C710="NA", C710="OD"), "WEST-II",
  OR(C710="ND", C710="AM", C710="JK"), "EAST",
  TRUE, "UNKNOWN"
)</f>
        <v>CENTRAL</v>
      </c>
      <c r="E710" s="10" t="s">
        <v>2428</v>
      </c>
      <c r="F710" s="8" t="s">
        <v>2432</v>
      </c>
      <c r="G710" s="8" t="s">
        <v>2429</v>
      </c>
      <c r="H710" s="8" t="s">
        <v>2430</v>
      </c>
      <c r="I710" s="37">
        <v>46059</v>
      </c>
      <c r="J710" s="37">
        <v>46062</v>
      </c>
      <c r="K710" s="10" t="s">
        <v>186</v>
      </c>
      <c r="L710" s="10" t="s">
        <v>47</v>
      </c>
      <c r="M710" s="13">
        <v>47.51</v>
      </c>
      <c r="N710" s="37">
        <v>46062</v>
      </c>
      <c r="O710" s="26">
        <v>0</v>
      </c>
      <c r="P710" s="12">
        <f t="shared" ref="P710" si="465">SUM(J710-I710)</f>
        <v>3</v>
      </c>
      <c r="Q710" s="10" t="s">
        <v>28</v>
      </c>
      <c r="R710" s="8">
        <f t="shared" ref="R710" si="466">IF(Q710="A", 3, IF(Q710="B", 5, IF(Q710="C", 7, IF(Q710="D", 10, ""))))</f>
        <v>5</v>
      </c>
      <c r="S710" s="10" t="str">
        <f t="shared" ref="S710" si="467">IF(R710&gt;=P710, "Achieved", "Not Achieved")</f>
        <v>Achieved</v>
      </c>
    </row>
    <row r="711" spans="1:19" x14ac:dyDescent="0.4">
      <c r="A711" s="9" t="s">
        <v>2366</v>
      </c>
      <c r="B711" s="8" t="s">
        <v>2427</v>
      </c>
      <c r="C711" s="10" t="s">
        <v>72</v>
      </c>
      <c r="D711" s="8" t="str" cm="1">
        <f t="array" ref="D711">_xlfn.IFS(
  OR(C711="AR", C711="VK", C711="MS", C711="PT", C711="MM", C711="PP"), "CENTRAL",
  OR(C711="SS", C711="GC", C711="SM", C711="AY", C711="AG"), "NORTH",
  OR(C711="DP", C711="PG", C711="KD", C711="DS", C711="SP"), "WEST-I",
  OR(C711="MP", C711="SK", C711="NA", C711="OD"), "WEST-II",
  OR(C711="ND", C711="AM", C711="JK"), "EAST",
  TRUE, "UNKNOWN"
)</f>
        <v>CENTRAL</v>
      </c>
      <c r="E711" s="10" t="s">
        <v>2428</v>
      </c>
      <c r="F711" s="8" t="s">
        <v>2431</v>
      </c>
      <c r="G711" s="8" t="s">
        <v>2429</v>
      </c>
      <c r="H711" s="8" t="s">
        <v>2430</v>
      </c>
      <c r="I711" s="37">
        <v>46059</v>
      </c>
      <c r="J711" s="37">
        <v>46062</v>
      </c>
      <c r="K711" s="10" t="s">
        <v>186</v>
      </c>
      <c r="L711" s="10" t="s">
        <v>47</v>
      </c>
      <c r="M711" s="13">
        <v>144.18</v>
      </c>
      <c r="N711" s="37">
        <v>46062</v>
      </c>
      <c r="O711" s="26">
        <v>0</v>
      </c>
      <c r="P711" s="12">
        <f t="shared" ref="P711" si="468">SUM(J711-I711)</f>
        <v>3</v>
      </c>
      <c r="Q711" s="10" t="s">
        <v>28</v>
      </c>
      <c r="R711" s="8">
        <f t="shared" ref="R711" si="469">IF(Q711="A", 3, IF(Q711="B", 5, IF(Q711="C", 7, IF(Q711="D", 10, ""))))</f>
        <v>5</v>
      </c>
      <c r="S711" s="10" t="str">
        <f t="shared" ref="S711" si="470">IF(R711&gt;=P711, "Achieved", "Not Achieved")</f>
        <v>Achieved</v>
      </c>
    </row>
    <row r="712" spans="1:19" x14ac:dyDescent="0.4">
      <c r="A712" s="9" t="s">
        <v>2366</v>
      </c>
      <c r="B712" s="8" t="s">
        <v>2433</v>
      </c>
      <c r="C712" s="10" t="s">
        <v>108</v>
      </c>
      <c r="D712" s="8" t="str" cm="1">
        <f t="array" ref="D712">_xlfn.IFS(
  OR(C712="AR", C712="VK", C712="MS", C712="PT", C712="MM", C712="PP"), "CENTRAL",
  OR(C712="SS", C712="GC", C712="SM", C712="AY", C712="AG"), "NORTH",
  OR(C712="DP", C712="PG", C712="KD", C712="DS", C712="SP"), "WEST-I",
  OR(C712="MP", C712="SK", C712="NA", C712="OD"), "WEST-II",
  OR(C712="ND", C712="AM", C712="JK"), "EAST",
  TRUE, "UNKNOWN"
)</f>
        <v>EAST</v>
      </c>
      <c r="E712" s="10" t="s">
        <v>2434</v>
      </c>
      <c r="F712" s="8" t="s">
        <v>2435</v>
      </c>
      <c r="G712" s="8" t="s">
        <v>2436</v>
      </c>
      <c r="H712" s="8" t="s">
        <v>2437</v>
      </c>
      <c r="I712" s="37">
        <v>46059</v>
      </c>
      <c r="J712" s="37">
        <v>46062</v>
      </c>
      <c r="K712" s="10" t="s">
        <v>1703</v>
      </c>
      <c r="L712" s="10" t="s">
        <v>35</v>
      </c>
      <c r="M712" s="13">
        <v>101.14</v>
      </c>
      <c r="N712" s="37">
        <v>46062</v>
      </c>
      <c r="O712" s="26">
        <v>0</v>
      </c>
      <c r="P712" s="12">
        <f t="shared" ref="P712" si="471">SUM(J712-I712)</f>
        <v>3</v>
      </c>
      <c r="Q712" s="10" t="s">
        <v>28</v>
      </c>
      <c r="R712" s="8">
        <f t="shared" ref="R712" si="472">IF(Q712="A", 3, IF(Q712="B", 5, IF(Q712="C", 7, IF(Q712="D", 10, ""))))</f>
        <v>5</v>
      </c>
      <c r="S712" s="10" t="str">
        <f t="shared" ref="S712" si="473">IF(R712&gt;=P712, "Achieved", "Not Achieved")</f>
        <v>Achieved</v>
      </c>
    </row>
    <row r="713" spans="1:19" x14ac:dyDescent="0.4">
      <c r="A713" s="9" t="s">
        <v>2366</v>
      </c>
      <c r="B713" s="8" t="s">
        <v>2438</v>
      </c>
      <c r="C713" s="10" t="s">
        <v>99</v>
      </c>
      <c r="D713" s="8" t="str" cm="1">
        <f t="array" ref="D713">_xlfn.IFS(
  OR(C713="AR", C713="VK", C713="MS", C713="PT", C713="MM", C713="PP"), "CENTRAL",
  OR(C713="SS", C713="GC", C713="SM", C713="AY", C713="AG"), "NORTH",
  OR(C713="DP", C713="PG", C713="KD", C713="DS", C713="SP"), "WEST-I",
  OR(C713="MP", C713="SK", C713="NA", C713="OD"), "WEST-II",
  OR(C713="ND", C713="AM", C713="JK"), "EAST",
  TRUE, "UNKNOWN"
)</f>
        <v>EAST</v>
      </c>
      <c r="E713" s="10" t="s">
        <v>2439</v>
      </c>
      <c r="F713" s="8" t="s">
        <v>282</v>
      </c>
      <c r="G713" s="8" t="s">
        <v>2440</v>
      </c>
      <c r="H713" s="8" t="s">
        <v>2441</v>
      </c>
      <c r="I713" s="37">
        <v>46008</v>
      </c>
      <c r="J713" s="37">
        <v>46014</v>
      </c>
      <c r="K713" s="10" t="s">
        <v>1703</v>
      </c>
      <c r="L713" s="10" t="s">
        <v>35</v>
      </c>
      <c r="M713" s="13">
        <v>153.69999999999999</v>
      </c>
      <c r="N713" s="37">
        <v>46014</v>
      </c>
      <c r="O713" s="26">
        <v>0</v>
      </c>
      <c r="P713" s="12">
        <f t="shared" ref="P713" si="474">SUM(J713-I713)</f>
        <v>6</v>
      </c>
      <c r="Q713" s="10" t="s">
        <v>28</v>
      </c>
      <c r="R713" s="8">
        <f t="shared" ref="R713" si="475">IF(Q713="A", 3, IF(Q713="B", 5, IF(Q713="C", 7, IF(Q713="D", 10, ""))))</f>
        <v>5</v>
      </c>
      <c r="S713" s="10" t="str">
        <f t="shared" ref="S713" si="476">IF(R713&gt;=P713, "Achieved", "Not Achieved")</f>
        <v>Not Achieved</v>
      </c>
    </row>
    <row r="714" spans="1:19" x14ac:dyDescent="0.4">
      <c r="A714" s="9" t="s">
        <v>2366</v>
      </c>
      <c r="B714" s="8" t="s">
        <v>2442</v>
      </c>
      <c r="C714" s="10" t="s">
        <v>1178</v>
      </c>
      <c r="D714" s="8" t="str" cm="1">
        <f t="array" ref="D714">_xlfn.IFS(
  OR(C714="AR", C714="VK", C714="MS", C714="PT", C714="MM", C714="PP"), "CENTRAL",
  OR(C714="SS", C714="GC", C714="SM", C714="AY", C714="AG"), "NORTH",
  OR(C714="DP", C714="PG", C714="KD", C714="DS", C714="SP"), "WEST-I",
  OR(C714="MP", C714="SK", C714="NA", C714="OD"), "WEST-II",
  OR(C714="ND", C714="AM", C714="JK"), "EAST",
  TRUE, "UNKNOWN"
)</f>
        <v>NORTH</v>
      </c>
      <c r="E714" s="10" t="s">
        <v>2443</v>
      </c>
      <c r="F714" s="8" t="s">
        <v>102</v>
      </c>
      <c r="G714" s="8" t="s">
        <v>2444</v>
      </c>
      <c r="H714" s="8" t="s">
        <v>2445</v>
      </c>
      <c r="I714" s="37">
        <v>46060</v>
      </c>
      <c r="J714" s="37">
        <v>46062</v>
      </c>
      <c r="K714" s="10" t="s">
        <v>34</v>
      </c>
      <c r="L714" s="10" t="s">
        <v>35</v>
      </c>
      <c r="M714" s="13">
        <v>893.08</v>
      </c>
      <c r="N714" s="37">
        <v>46062</v>
      </c>
      <c r="O714" s="26">
        <v>0</v>
      </c>
      <c r="P714" s="12">
        <f t="shared" ref="P714" si="477">SUM(J714-I714)</f>
        <v>2</v>
      </c>
      <c r="Q714" s="10" t="s">
        <v>28</v>
      </c>
      <c r="R714" s="8">
        <f t="shared" ref="R714" si="478">IF(Q714="A", 3, IF(Q714="B", 5, IF(Q714="C", 7, IF(Q714="D", 10, ""))))</f>
        <v>5</v>
      </c>
      <c r="S714" s="10" t="str">
        <f t="shared" ref="S714" si="479">IF(R714&gt;=P714, "Achieved", "Not Achieved")</f>
        <v>Achieved</v>
      </c>
    </row>
    <row r="715" spans="1:19" x14ac:dyDescent="0.4">
      <c r="A715" s="9" t="s">
        <v>2366</v>
      </c>
      <c r="B715" s="8" t="s">
        <v>2446</v>
      </c>
      <c r="C715" s="10" t="s">
        <v>30</v>
      </c>
      <c r="D715" s="8" t="str" cm="1">
        <f t="array" ref="D715">_xlfn.IFS(
  OR(C715="AR", C715="VK", C715="MS", C715="PT", C715="MM", C715="PP"), "CENTRAL",
  OR(C715="SS", C715="GC", C715="SM", C715="AY", C715="AG"), "NORTH",
  OR(C715="DP", C715="PG", C715="KD", C715="DS", C715="SP"), "WEST-I",
  OR(C715="MP", C715="SK", C715="NA", C715="OD"), "WEST-II",
  OR(C715="ND", C715="AM", C715="JK"), "EAST",
  TRUE, "UNKNOWN"
)</f>
        <v>CENTRAL</v>
      </c>
      <c r="E715" s="10" t="s">
        <v>2447</v>
      </c>
      <c r="F715" s="8" t="s">
        <v>2448</v>
      </c>
      <c r="G715" s="8" t="s">
        <v>32</v>
      </c>
      <c r="H715" s="8" t="s">
        <v>2449</v>
      </c>
      <c r="I715" s="37">
        <v>46060</v>
      </c>
      <c r="J715" s="37">
        <v>46063</v>
      </c>
      <c r="K715" s="10" t="s">
        <v>762</v>
      </c>
      <c r="L715" s="10" t="s">
        <v>47</v>
      </c>
      <c r="M715" s="13">
        <v>173.75</v>
      </c>
      <c r="N715" s="37">
        <v>46063</v>
      </c>
      <c r="O715" s="26">
        <v>0</v>
      </c>
      <c r="P715" s="12">
        <f t="shared" ref="P715" si="480">SUM(J715-I715)</f>
        <v>3</v>
      </c>
      <c r="Q715" s="10" t="s">
        <v>28</v>
      </c>
      <c r="R715" s="8">
        <f t="shared" ref="R715" si="481">IF(Q715="A", 3, IF(Q715="B", 5, IF(Q715="C", 7, IF(Q715="D", 10, ""))))</f>
        <v>5</v>
      </c>
      <c r="S715" s="10" t="str">
        <f t="shared" ref="S715" si="482">IF(R715&gt;=P715, "Achieved", "Not Achieved")</f>
        <v>Achieved</v>
      </c>
    </row>
    <row r="716" spans="1:19" x14ac:dyDescent="0.4">
      <c r="A716" s="9" t="s">
        <v>2366</v>
      </c>
      <c r="B716" s="8" t="s">
        <v>2460</v>
      </c>
      <c r="C716" s="10" t="s">
        <v>382</v>
      </c>
      <c r="D716" s="8" t="str" cm="1">
        <f t="array" ref="D716">_xlfn.IFS(
  OR(C716="AR", C716="VK", C716="MS", C716="PT", C716="MM", C716="PP"), "CENTRAL",
  OR(C716="SS", C716="GC", C716="SM", C716="AY", C716="AG"), "NORTH",
  OR(C716="DP", C716="PG", C716="KD", C716="DS", C716="SP"), "WEST-I",
  OR(C716="MP", C716="SK", C716="NA", C716="OD"), "WEST-II",
  OR(C716="ND", C716="AM", C716="JK"), "EAST",
  TRUE, "UNKNOWN"
)</f>
        <v>NORTH</v>
      </c>
      <c r="E716" s="10" t="s">
        <v>2461</v>
      </c>
      <c r="F716" s="8" t="s">
        <v>282</v>
      </c>
      <c r="G716" s="8" t="s">
        <v>2462</v>
      </c>
      <c r="H716" s="8" t="s">
        <v>2463</v>
      </c>
      <c r="I716" s="37">
        <v>46058</v>
      </c>
      <c r="J716" s="37">
        <v>46063</v>
      </c>
      <c r="K716" s="10" t="s">
        <v>134</v>
      </c>
      <c r="L716" s="10" t="s">
        <v>50</v>
      </c>
      <c r="M716" s="13">
        <v>140.38999999999999</v>
      </c>
      <c r="N716" s="37">
        <v>46063</v>
      </c>
      <c r="O716" s="26">
        <v>0</v>
      </c>
      <c r="P716" s="12">
        <f t="shared" ref="P716" si="483">SUM(J716-I716)</f>
        <v>5</v>
      </c>
      <c r="Q716" s="10" t="s">
        <v>28</v>
      </c>
      <c r="R716" s="8">
        <f t="shared" ref="R716" si="484">IF(Q716="A", 3, IF(Q716="B", 5, IF(Q716="C", 7, IF(Q716="D", 10, ""))))</f>
        <v>5</v>
      </c>
      <c r="S716" s="10" t="str">
        <f t="shared" ref="S716" si="485">IF(R716&gt;=P716, "Achieved", "Not Achieved")</f>
        <v>Achieved</v>
      </c>
    </row>
    <row r="717" spans="1:19" x14ac:dyDescent="0.4">
      <c r="A717" s="9" t="s">
        <v>2366</v>
      </c>
      <c r="B717" s="8" t="s">
        <v>2464</v>
      </c>
      <c r="C717" s="10" t="s">
        <v>1178</v>
      </c>
      <c r="D717" s="8" t="str" cm="1">
        <f t="array" ref="D717">_xlfn.IFS(
  OR(C717="AR", C717="VK", C717="MS", C717="PT", C717="MM", C717="PP"), "CENTRAL",
  OR(C717="SS", C717="GC", C717="SM", C717="AY", C717="AG"), "NORTH",
  OR(C717="DP", C717="PG", C717="KD", C717="DS", C717="SP"), "WEST-I",
  OR(C717="MP", C717="SK", C717="NA", C717="OD"), "WEST-II",
  OR(C717="ND", C717="AM", C717="JK"), "EAST",
  TRUE, "UNKNOWN"
)</f>
        <v>NORTH</v>
      </c>
      <c r="E717" s="10" t="s">
        <v>2397</v>
      </c>
      <c r="F717" s="8" t="s">
        <v>2282</v>
      </c>
      <c r="G717" s="8" t="s">
        <v>85</v>
      </c>
      <c r="H717" s="8" t="s">
        <v>2465</v>
      </c>
      <c r="I717" s="37">
        <v>46051</v>
      </c>
      <c r="J717" s="37">
        <v>46063</v>
      </c>
      <c r="K717" s="10" t="s">
        <v>1703</v>
      </c>
      <c r="L717" s="10" t="s">
        <v>35</v>
      </c>
      <c r="M717" s="13">
        <v>342.86</v>
      </c>
      <c r="N717" s="37">
        <v>46063</v>
      </c>
      <c r="O717" s="26">
        <v>0</v>
      </c>
      <c r="P717" s="12">
        <f t="shared" ref="P717" si="486">SUM(J717-I717)</f>
        <v>12</v>
      </c>
      <c r="Q717" s="10" t="s">
        <v>28</v>
      </c>
      <c r="R717" s="8">
        <f t="shared" ref="R717" si="487">IF(Q717="A", 3, IF(Q717="B", 5, IF(Q717="C", 7, IF(Q717="D", 10, ""))))</f>
        <v>5</v>
      </c>
      <c r="S717" s="10" t="str">
        <f t="shared" ref="S717" si="488">IF(R717&gt;=P717, "Achieved", "Not Achieved")</f>
        <v>Not Achieved</v>
      </c>
    </row>
    <row r="718" spans="1:19" x14ac:dyDescent="0.4">
      <c r="A718" s="9" t="s">
        <v>2366</v>
      </c>
      <c r="B718" s="8" t="s">
        <v>2477</v>
      </c>
      <c r="C718" s="10" t="s">
        <v>221</v>
      </c>
      <c r="D718" s="8" t="str" cm="1">
        <f t="array" ref="D718">_xlfn.IFS(
  OR(C718="AR", C718="VK", C718="MS", C718="PT", C718="MM", C718="PP"), "CENTRAL",
  OR(C718="SS", C718="GC", C718="SM", C718="AY", C718="AG"), "NORTH",
  OR(C718="DP", C718="PG", C718="KD", C718="DS", C718="SP"), "WEST-I",
  OR(C718="MP", C718="SK", C718="NA", C718="OD"), "WEST-II",
  OR(C718="ND", C718="AM", C718="JK"), "EAST",
  TRUE, "UNKNOWN"
)</f>
        <v>EAST</v>
      </c>
      <c r="E718" s="10" t="s">
        <v>2478</v>
      </c>
      <c r="F718" s="8" t="s">
        <v>2479</v>
      </c>
      <c r="G718" s="8" t="s">
        <v>2336</v>
      </c>
      <c r="H718" s="8" t="s">
        <v>2337</v>
      </c>
      <c r="I718" s="37">
        <v>46044</v>
      </c>
      <c r="J718" s="37">
        <v>46050</v>
      </c>
      <c r="K718" s="10" t="s">
        <v>1703</v>
      </c>
      <c r="L718" s="10" t="s">
        <v>35</v>
      </c>
      <c r="M718" s="13">
        <v>323.5</v>
      </c>
      <c r="N718" s="37">
        <v>46050</v>
      </c>
      <c r="O718" s="26">
        <v>0</v>
      </c>
      <c r="P718" s="12">
        <f t="shared" ref="P718" si="489">SUM(J718-I718)</f>
        <v>6</v>
      </c>
      <c r="Q718" s="10" t="s">
        <v>28</v>
      </c>
      <c r="R718" s="8">
        <f t="shared" ref="R718" si="490">IF(Q718="A", 3, IF(Q718="B", 5, IF(Q718="C", 7, IF(Q718="D", 10, ""))))</f>
        <v>5</v>
      </c>
      <c r="S718" s="10" t="str">
        <f t="shared" ref="S718" si="491">IF(R718&gt;=P718, "Achieved", "Not Achieved")</f>
        <v>Not Achieved</v>
      </c>
    </row>
    <row r="719" spans="1:19" x14ac:dyDescent="0.4">
      <c r="A719" s="9" t="s">
        <v>2366</v>
      </c>
      <c r="B719" s="8" t="s">
        <v>2480</v>
      </c>
      <c r="C719" s="10" t="s">
        <v>72</v>
      </c>
      <c r="D719" s="8" t="str" cm="1">
        <f t="array" ref="D719">_xlfn.IFS(
  OR(C719="AR", C719="VK", C719="MS", C719="PT", C719="MM", C719="PP"), "CENTRAL",
  OR(C719="SS", C719="GC", C719="SM", C719="AY", C719="AG"), "NORTH",
  OR(C719="DP", C719="PG", C719="KD", C719="DS", C719="SP"), "WEST-I",
  OR(C719="MP", C719="SK", C719="NA", C719="OD"), "WEST-II",
  OR(C719="ND", C719="AM", C719="JK"), "EAST",
  TRUE, "UNKNOWN"
)</f>
        <v>CENTRAL</v>
      </c>
      <c r="E719" s="10" t="s">
        <v>2481</v>
      </c>
      <c r="F719" s="8" t="s">
        <v>2482</v>
      </c>
      <c r="G719" s="8" t="s">
        <v>2483</v>
      </c>
      <c r="H719" s="8" t="s">
        <v>2484</v>
      </c>
      <c r="I719" s="37">
        <v>46050</v>
      </c>
      <c r="J719" s="37">
        <v>46050</v>
      </c>
      <c r="K719" s="10" t="s">
        <v>1703</v>
      </c>
      <c r="L719" s="10" t="s">
        <v>35</v>
      </c>
      <c r="M719" s="13">
        <v>512.88</v>
      </c>
      <c r="N719" s="37">
        <v>46050</v>
      </c>
      <c r="O719" s="26">
        <v>0</v>
      </c>
      <c r="P719" s="12">
        <f t="shared" ref="P719" si="492">SUM(J719-I719)</f>
        <v>0</v>
      </c>
      <c r="Q719" s="10" t="s">
        <v>28</v>
      </c>
      <c r="R719" s="8">
        <f t="shared" ref="R719" si="493">IF(Q719="A", 3, IF(Q719="B", 5, IF(Q719="C", 7, IF(Q719="D", 10, ""))))</f>
        <v>5</v>
      </c>
      <c r="S719" s="10" t="str">
        <f t="shared" ref="S719" si="494">IF(R719&gt;=P719, "Achieved", "Not Achieved")</f>
        <v>Achieved</v>
      </c>
    </row>
    <row r="720" spans="1:19" x14ac:dyDescent="0.4">
      <c r="A720" s="9" t="s">
        <v>2366</v>
      </c>
      <c r="B720" s="8" t="s">
        <v>2492</v>
      </c>
      <c r="C720" s="10" t="s">
        <v>30</v>
      </c>
      <c r="D720" s="8" t="str" cm="1">
        <f t="array" ref="D720">_xlfn.IFS(
  OR(C720="AR", C720="VK", C720="MS", C720="PT", C720="MM", C720="PP"), "CENTRAL",
  OR(C720="SS", C720="GC", C720="SM", C720="AY", C720="AG"), "NORTH",
  OR(C720="DP", C720="PG", C720="KD", C720="DS", C720="SP"), "WEST-I",
  OR(C720="MP", C720="SK", C720="NA", C720="OD"), "WEST-II",
  OR(C720="ND", C720="AM", C720="JK"), "EAST",
  TRUE, "UNKNOWN"
)</f>
        <v>CENTRAL</v>
      </c>
      <c r="E720" s="10" t="s">
        <v>2493</v>
      </c>
      <c r="F720" s="8" t="s">
        <v>2101</v>
      </c>
      <c r="G720" s="8" t="s">
        <v>32</v>
      </c>
      <c r="H720" s="8" t="s">
        <v>2494</v>
      </c>
      <c r="I720" s="37">
        <v>46024</v>
      </c>
      <c r="J720" s="37">
        <v>46028</v>
      </c>
      <c r="K720" s="10" t="s">
        <v>1703</v>
      </c>
      <c r="L720" s="10" t="s">
        <v>35</v>
      </c>
      <c r="M720" s="13">
        <v>204.86</v>
      </c>
      <c r="N720" s="37">
        <v>46028</v>
      </c>
      <c r="O720" s="26">
        <v>0</v>
      </c>
      <c r="P720" s="12">
        <f t="shared" ref="P720" si="495">SUM(J720-I720)</f>
        <v>4</v>
      </c>
      <c r="Q720" s="10" t="s">
        <v>28</v>
      </c>
      <c r="R720" s="8">
        <f t="shared" ref="R720" si="496">IF(Q720="A", 3, IF(Q720="B", 5, IF(Q720="C", 7, IF(Q720="D", 10, ""))))</f>
        <v>5</v>
      </c>
      <c r="S720" s="10" t="str">
        <f t="shared" ref="S720" si="497">IF(R720&gt;=P720, "Achieved", "Not Achieved")</f>
        <v>Achieved</v>
      </c>
    </row>
    <row r="721" spans="1:19" x14ac:dyDescent="0.4">
      <c r="A721" s="9" t="s">
        <v>2366</v>
      </c>
      <c r="B721" s="8" t="s">
        <v>2499</v>
      </c>
      <c r="C721" s="10" t="s">
        <v>241</v>
      </c>
      <c r="D721" s="8" t="str" cm="1">
        <f t="array" ref="D721">_xlfn.IFS(
  OR(C721="AR", C721="VK", C721="MS", C721="PT", C721="MM", C721="PP"), "CENTRAL",
  OR(C721="SS", C721="GC", C721="SM", C721="AY", C721="AG"), "NORTH",
  OR(C721="DP", C721="PG", C721="KD", C721="DS", C721="SP"), "WEST-I",
  OR(C721="MP", C721="SK", C721="NA", C721="OD"), "WEST-II",
  OR(C721="ND", C721="AM", C721="JK"), "EAST",
  TRUE, "UNKNOWN"
)</f>
        <v>CENTRAL</v>
      </c>
      <c r="E721" s="10" t="s">
        <v>2500</v>
      </c>
      <c r="F721" s="8" t="s">
        <v>1690</v>
      </c>
      <c r="G721" s="8" t="s">
        <v>2501</v>
      </c>
      <c r="H721" s="8" t="s">
        <v>2502</v>
      </c>
      <c r="I721" s="37">
        <v>46063</v>
      </c>
      <c r="J721" s="37">
        <v>46064</v>
      </c>
      <c r="K721" s="10" t="s">
        <v>134</v>
      </c>
      <c r="L721" s="10" t="s">
        <v>47</v>
      </c>
      <c r="M721" s="13">
        <v>764.31</v>
      </c>
      <c r="N721" s="37">
        <v>46064</v>
      </c>
      <c r="O721" s="26">
        <v>0</v>
      </c>
      <c r="P721" s="12">
        <f t="shared" ref="P721" si="498">SUM(J721-I721)</f>
        <v>1</v>
      </c>
      <c r="Q721" s="10" t="s">
        <v>28</v>
      </c>
      <c r="R721" s="8">
        <f t="shared" ref="R721" si="499">IF(Q721="A", 3, IF(Q721="B", 5, IF(Q721="C", 7, IF(Q721="D", 10, ""))))</f>
        <v>5</v>
      </c>
      <c r="S721" s="10" t="str">
        <f t="shared" ref="S721" si="500">IF(R721&gt;=P721, "Achieved", "Not Achieved")</f>
        <v>Achieved</v>
      </c>
    </row>
    <row r="722" spans="1:19" x14ac:dyDescent="0.4">
      <c r="A722" s="9" t="s">
        <v>2366</v>
      </c>
      <c r="B722" s="8" t="s">
        <v>2505</v>
      </c>
      <c r="C722" s="10" t="s">
        <v>72</v>
      </c>
      <c r="D722" s="8" t="str" cm="1">
        <f t="array" ref="D722">_xlfn.IFS(
  OR(C722="AR", C722="VK", C722="MS", C722="PT", C722="MM", C722="PP"), "CENTRAL",
  OR(C722="SS", C722="GC", C722="SM", C722="AY", C722="AG"), "NORTH",
  OR(C722="DP", C722="PG", C722="KD", C722="DS", C722="SP"), "WEST-I",
  OR(C722="MP", C722="SK", C722="NA", C722="OD"), "WEST-II",
  OR(C722="ND", C722="AM", C722="JK"), "EAST",
  TRUE, "UNKNOWN"
)</f>
        <v>CENTRAL</v>
      </c>
      <c r="E722" s="10" t="s">
        <v>2506</v>
      </c>
      <c r="F722" s="8" t="s">
        <v>2507</v>
      </c>
      <c r="G722" s="8" t="s">
        <v>2508</v>
      </c>
      <c r="H722" s="8" t="s">
        <v>2509</v>
      </c>
      <c r="I722" s="37">
        <v>46013</v>
      </c>
      <c r="J722" s="37">
        <v>46015</v>
      </c>
      <c r="K722" s="10" t="s">
        <v>1703</v>
      </c>
      <c r="L722" s="10" t="s">
        <v>35</v>
      </c>
      <c r="M722" s="13">
        <v>246.01</v>
      </c>
      <c r="N722" s="37">
        <v>46015</v>
      </c>
      <c r="O722" s="26">
        <v>0</v>
      </c>
      <c r="P722" s="12">
        <f t="shared" ref="P722" si="501">SUM(J722-I722)</f>
        <v>2</v>
      </c>
      <c r="Q722" s="10" t="s">
        <v>28</v>
      </c>
      <c r="R722" s="8">
        <f t="shared" ref="R722" si="502">IF(Q722="A", 3, IF(Q722="B", 5, IF(Q722="C", 7, IF(Q722="D", 10, ""))))</f>
        <v>5</v>
      </c>
      <c r="S722" s="10" t="str">
        <f t="shared" ref="S722" si="503">IF(R722&gt;=P722, "Achieved", "Not Achieved")</f>
        <v>Achieved</v>
      </c>
    </row>
    <row r="723" spans="1:19" x14ac:dyDescent="0.45">
      <c r="A723" s="9" t="s">
        <v>2366</v>
      </c>
      <c r="B723" s="8" t="s">
        <v>1283</v>
      </c>
      <c r="C723" s="10" t="s">
        <v>108</v>
      </c>
      <c r="D723" s="8" t="str" cm="1">
        <f t="array" ref="D723">_xlfn.IFS(
  OR(C723="AR", C723="VK", C723="MS", C723="PT", C723="MM", C723="PP"), "CENTRAL",
  OR(C723="SS", C723="GC", C723="SM", C723="AY", C723="AG"), "NORTH",
  OR(C723="DP", C723="PG", C723="KD", C723="DS", C723="SP"), "WEST-I",
  OR(C723="MP", C723="SK", C723="NA", C723="OD"), "WEST-II",
  OR(C723="ND", C723="AM", C723="JK"), "EAST",
  TRUE, "UNKNOWN"
)</f>
        <v>EAST</v>
      </c>
      <c r="E723" s="10" t="s">
        <v>1284</v>
      </c>
      <c r="F723" s="8" t="s">
        <v>2511</v>
      </c>
      <c r="G723" s="8" t="s">
        <v>32</v>
      </c>
      <c r="H723" s="8" t="s">
        <v>1286</v>
      </c>
      <c r="I723" s="37">
        <v>45908</v>
      </c>
      <c r="J723" s="37">
        <v>46010</v>
      </c>
      <c r="K723" s="10" t="s">
        <v>1703</v>
      </c>
      <c r="L723" s="10" t="s">
        <v>35</v>
      </c>
      <c r="M723" s="13">
        <v>110.59</v>
      </c>
      <c r="O723" s="8">
        <v>0</v>
      </c>
      <c r="P723" s="12">
        <f t="shared" ref="P723:P724" si="504">SUM(J723-I723)</f>
        <v>102</v>
      </c>
      <c r="Q723" s="10" t="s">
        <v>28</v>
      </c>
      <c r="R723" s="8">
        <f t="shared" ref="R723:R724" si="505">IF(Q723="A", 3, IF(Q723="B", 5, IF(Q723="C", 7, IF(Q723="D", 10, ""))))</f>
        <v>5</v>
      </c>
      <c r="S723" s="10" t="str">
        <f t="shared" ref="S723:S724" si="506">IF(R723&gt;=P723, "Achieved", "Not Achieved")</f>
        <v>Not Achieved</v>
      </c>
    </row>
    <row r="724" spans="1:19" x14ac:dyDescent="0.45">
      <c r="A724" s="9" t="s">
        <v>2366</v>
      </c>
      <c r="B724" s="8" t="s">
        <v>1283</v>
      </c>
      <c r="C724" s="10" t="s">
        <v>108</v>
      </c>
      <c r="D724" s="8" t="str" cm="1">
        <f t="array" ref="D724">_xlfn.IFS(
  OR(C724="AR", C724="VK", C724="MS", C724="PT", C724="MM", C724="PP"), "CENTRAL",
  OR(C724="SS", C724="GC", C724="SM", C724="AY", C724="AG"), "NORTH",
  OR(C724="DP", C724="PG", C724="KD", C724="DS", C724="SP"), "WEST-I",
  OR(C724="MP", C724="SK", C724="NA", C724="OD"), "WEST-II",
  OR(C724="ND", C724="AM", C724="JK"), "EAST",
  TRUE, "UNKNOWN"
)</f>
        <v>EAST</v>
      </c>
      <c r="E724" s="10" t="s">
        <v>1284</v>
      </c>
      <c r="F724" s="8" t="s">
        <v>2510</v>
      </c>
      <c r="G724" s="8" t="s">
        <v>32</v>
      </c>
      <c r="H724" s="8" t="s">
        <v>1286</v>
      </c>
      <c r="I724" s="37">
        <v>45908</v>
      </c>
      <c r="J724" s="37">
        <v>46010</v>
      </c>
      <c r="K724" s="10" t="s">
        <v>1703</v>
      </c>
      <c r="L724" s="10" t="s">
        <v>35</v>
      </c>
      <c r="M724" s="13">
        <v>207.27</v>
      </c>
      <c r="O724" s="8">
        <v>0</v>
      </c>
      <c r="P724" s="12">
        <f t="shared" si="504"/>
        <v>102</v>
      </c>
      <c r="Q724" s="10" t="s">
        <v>28</v>
      </c>
      <c r="R724" s="8">
        <f t="shared" si="505"/>
        <v>5</v>
      </c>
      <c r="S724" s="10" t="str">
        <f t="shared" si="506"/>
        <v>Not Achieved</v>
      </c>
    </row>
    <row r="725" spans="1:19" x14ac:dyDescent="0.45">
      <c r="A725" s="9" t="s">
        <v>2366</v>
      </c>
      <c r="B725" s="8" t="s">
        <v>2512</v>
      </c>
      <c r="C725" s="10" t="s">
        <v>72</v>
      </c>
      <c r="D725" s="8" t="str" cm="1">
        <f t="array" ref="D725">_xlfn.IFS(
  OR(C725="AR", C725="VK", C725="MS", C725="PT", C725="MM", C725="PP"), "CENTRAL",
  OR(C725="SS", C725="GC", C725="SM", C725="AY", C725="AG"), "NORTH",
  OR(C725="DP", C725="PG", C725="KD", C725="DS", C725="SP"), "WEST-I",
  OR(C725="MP", C725="SK", C725="NA", C725="OD"), "WEST-II",
  OR(C725="ND", C725="AM", C725="JK"), "EAST",
  TRUE, "UNKNOWN"
)</f>
        <v>CENTRAL</v>
      </c>
      <c r="E725" s="10" t="s">
        <v>2513</v>
      </c>
      <c r="F725" s="8" t="s">
        <v>2514</v>
      </c>
      <c r="G725" s="8" t="s">
        <v>32</v>
      </c>
      <c r="H725" s="8" t="s">
        <v>32</v>
      </c>
      <c r="I725" s="37">
        <v>45994</v>
      </c>
      <c r="J725" s="37">
        <v>46000</v>
      </c>
      <c r="K725" s="10" t="s">
        <v>1703</v>
      </c>
      <c r="L725" s="10" t="s">
        <v>35</v>
      </c>
      <c r="M725" s="13">
        <v>274.22000000000003</v>
      </c>
      <c r="N725" s="37">
        <v>46000</v>
      </c>
      <c r="O725" s="8">
        <v>0</v>
      </c>
      <c r="P725" s="12">
        <f t="shared" ref="P725" si="507">SUM(J725-I725)</f>
        <v>6</v>
      </c>
      <c r="Q725" s="10" t="s">
        <v>28</v>
      </c>
      <c r="R725" s="8">
        <f t="shared" ref="R725" si="508">IF(Q725="A", 3, IF(Q725="B", 5, IF(Q725="C", 7, IF(Q725="D", 10, ""))))</f>
        <v>5</v>
      </c>
      <c r="S725" s="10" t="str">
        <f t="shared" ref="S725" si="509">IF(R725&gt;=P725, "Achieved", "Not Achieved")</f>
        <v>Not Achieved</v>
      </c>
    </row>
    <row r="726" spans="1:19" x14ac:dyDescent="0.45">
      <c r="A726" s="9" t="s">
        <v>2366</v>
      </c>
      <c r="B726" s="8" t="s">
        <v>2515</v>
      </c>
      <c r="C726" s="10" t="s">
        <v>1178</v>
      </c>
      <c r="D726" s="8" t="str" cm="1">
        <f t="array" ref="D726">_xlfn.IFS(
  OR(C726="AR", C726="VK", C726="MS", C726="PT", C726="MM", C726="PP"), "CENTRAL",
  OR(C726="SS", C726="GC", C726="SM", C726="AY", C726="AG"), "NORTH",
  OR(C726="DP", C726="PG", C726="KD", C726="DS", C726="SP"), "WEST-I",
  OR(C726="MP", C726="SK", C726="NA", C726="OD"), "WEST-II",
  OR(C726="ND", C726="AM", C726="JK"), "EAST",
  TRUE, "UNKNOWN"
)</f>
        <v>NORTH</v>
      </c>
      <c r="E726" s="10" t="s">
        <v>2516</v>
      </c>
      <c r="F726" s="8" t="s">
        <v>23</v>
      </c>
      <c r="G726" s="8" t="s">
        <v>32</v>
      </c>
      <c r="H726" s="8" t="s">
        <v>1963</v>
      </c>
      <c r="I726" s="37">
        <v>46062</v>
      </c>
      <c r="J726" s="37">
        <v>46064</v>
      </c>
      <c r="K726" s="10" t="s">
        <v>1973</v>
      </c>
      <c r="L726" s="10" t="s">
        <v>27</v>
      </c>
      <c r="M726" s="13">
        <v>370.68</v>
      </c>
      <c r="O726" s="8">
        <v>0</v>
      </c>
      <c r="P726" s="12">
        <f t="shared" ref="P726" si="510">SUM(J726-I726)</f>
        <v>2</v>
      </c>
      <c r="Q726" s="10" t="s">
        <v>28</v>
      </c>
      <c r="R726" s="8">
        <f t="shared" ref="R726" si="511">IF(Q726="A", 3, IF(Q726="B", 5, IF(Q726="C", 7, IF(Q726="D", 10, ""))))</f>
        <v>5</v>
      </c>
      <c r="S726" s="10" t="str">
        <f t="shared" ref="S726" si="512">IF(R726&gt;=P726, "Achieved", "Not Achieved")</f>
        <v>Achieved</v>
      </c>
    </row>
    <row r="727" spans="1:19" x14ac:dyDescent="0.45">
      <c r="A727" s="9" t="s">
        <v>2366</v>
      </c>
      <c r="B727" s="8" t="s">
        <v>2520</v>
      </c>
      <c r="C727" s="10" t="s">
        <v>1178</v>
      </c>
      <c r="D727" s="8" t="str" cm="1">
        <f t="array" ref="D727">_xlfn.IFS(
  OR(C727="AR", C727="VK", C727="MS", C727="PT", C727="MM", C727="PP"), "CENTRAL",
  OR(C727="SS", C727="GC", C727="SM", C727="AY", C727="AG"), "NORTH",
  OR(C727="DP", C727="PG", C727="KD", C727="DS", C727="SP"), "WEST-I",
  OR(C727="MP", C727="SK", C727="NA", C727="OD"), "WEST-II",
  OR(C727="ND", C727="AM", C727="JK"), "EAST",
  TRUE, "UNKNOWN"
)</f>
        <v>NORTH</v>
      </c>
      <c r="E727" s="10" t="s">
        <v>2521</v>
      </c>
      <c r="F727" s="8" t="s">
        <v>102</v>
      </c>
      <c r="G727" s="8" t="s">
        <v>1828</v>
      </c>
      <c r="H727" s="8" t="s">
        <v>2522</v>
      </c>
      <c r="I727" s="37">
        <v>46064</v>
      </c>
      <c r="J727" s="37">
        <v>46065</v>
      </c>
      <c r="K727" s="10" t="s">
        <v>34</v>
      </c>
      <c r="L727" s="10" t="s">
        <v>35</v>
      </c>
      <c r="M727" s="13">
        <v>566.17999999999995</v>
      </c>
      <c r="N727" s="37">
        <v>46065</v>
      </c>
      <c r="O727" s="8">
        <v>0</v>
      </c>
      <c r="P727" s="12">
        <f t="shared" ref="P727" si="513">SUM(J727-I727)</f>
        <v>1</v>
      </c>
      <c r="Q727" s="10" t="s">
        <v>28</v>
      </c>
      <c r="R727" s="8">
        <f t="shared" ref="R727" si="514">IF(Q727="A", 3, IF(Q727="B", 5, IF(Q727="C", 7, IF(Q727="D", 10, ""))))</f>
        <v>5</v>
      </c>
      <c r="S727" s="10" t="str">
        <f t="shared" ref="S727" si="515">IF(R727&gt;=P727, "Achieved", "Not Achieved")</f>
        <v>Achieved</v>
      </c>
    </row>
    <row r="728" spans="1:19" x14ac:dyDescent="0.45">
      <c r="A728" s="9" t="s">
        <v>2366</v>
      </c>
      <c r="B728" s="8" t="s">
        <v>2523</v>
      </c>
      <c r="C728" s="10" t="s">
        <v>1704</v>
      </c>
      <c r="D728" s="8" t="str" cm="1">
        <f t="array" ref="D728">_xlfn.IFS(
  OR(C728="AR", C728="VK", C728="MS", C728="PT", C728="MM", C728="PP"), "CENTRAL",
  OR(C728="SS", C728="GC", C728="SM", C728="AY", C728="AG"), "NORTH",
  OR(C728="DP", C728="PG", C728="KD", C728="DS", C728="SP"), "WEST-I",
  OR(C728="MP", C728="SK", C728="NA", C728="OD"), "WEST-II",
  OR(C728="ND", C728="AM", C728="JK"), "EAST",
  TRUE, "UNKNOWN"
)</f>
        <v>NORTH</v>
      </c>
      <c r="E728" s="10" t="s">
        <v>2524</v>
      </c>
      <c r="F728" s="8" t="s">
        <v>2525</v>
      </c>
      <c r="G728" s="8" t="s">
        <v>32</v>
      </c>
      <c r="H728" s="8" t="s">
        <v>2526</v>
      </c>
      <c r="I728" s="37">
        <v>46063</v>
      </c>
      <c r="J728" s="37">
        <v>46065</v>
      </c>
      <c r="K728" s="10" t="s">
        <v>441</v>
      </c>
      <c r="L728" s="10" t="s">
        <v>27</v>
      </c>
      <c r="M728" s="13">
        <v>196.1</v>
      </c>
      <c r="N728" s="37">
        <v>46065</v>
      </c>
      <c r="O728" s="8">
        <v>0</v>
      </c>
      <c r="P728" s="12">
        <f t="shared" ref="P728" si="516">SUM(J728-I728)</f>
        <v>2</v>
      </c>
      <c r="Q728" s="10" t="s">
        <v>28</v>
      </c>
      <c r="R728" s="8">
        <f t="shared" ref="R728" si="517">IF(Q728="A", 3, IF(Q728="B", 5, IF(Q728="C", 7, IF(Q728="D", 10, ""))))</f>
        <v>5</v>
      </c>
      <c r="S728" s="10" t="str">
        <f t="shared" ref="S728" si="518">IF(R728&gt;=P728, "Achieved", "Not Achieved")</f>
        <v>Achieved</v>
      </c>
    </row>
    <row r="729" spans="1:19" x14ac:dyDescent="0.45">
      <c r="A729" s="9" t="s">
        <v>2366</v>
      </c>
      <c r="B729" s="8" t="s">
        <v>2527</v>
      </c>
      <c r="C729" s="10" t="s">
        <v>156</v>
      </c>
      <c r="D729" s="8" t="str" cm="1">
        <f t="array" ref="D729">_xlfn.IFS(
  OR(C729="AR", C729="VK", C729="MS", C729="PT", C729="MM", C729="PP"), "CENTRAL",
  OR(C729="SS", C729="GC", C729="SM", C729="AY", C729="AG"), "NORTH",
  OR(C729="DP", C729="PG", C729="KD", C729="DS", C729="SP"), "WEST-I",
  OR(C729="MP", C729="SK", C729="NA", C729="OD"), "WEST-II",
  OR(C729="ND", C729="AM", C729="JK"), "EAST",
  TRUE, "UNKNOWN"
)</f>
        <v>CENTRAL</v>
      </c>
      <c r="E729" s="10" t="s">
        <v>2528</v>
      </c>
      <c r="F729" s="8" t="s">
        <v>67</v>
      </c>
      <c r="G729" s="8" t="s">
        <v>32</v>
      </c>
      <c r="H729" s="8" t="s">
        <v>656</v>
      </c>
      <c r="I729" s="37">
        <v>46065</v>
      </c>
      <c r="J729" s="37">
        <v>46065</v>
      </c>
      <c r="K729" s="10" t="s">
        <v>87</v>
      </c>
      <c r="L729" s="10" t="s">
        <v>47</v>
      </c>
      <c r="M729" s="13">
        <v>370</v>
      </c>
      <c r="O729" s="8">
        <v>0</v>
      </c>
      <c r="P729" s="12">
        <f t="shared" ref="P729" si="519">SUM(J729-I729)</f>
        <v>0</v>
      </c>
      <c r="Q729" s="10" t="s">
        <v>28</v>
      </c>
      <c r="R729" s="8">
        <f t="shared" ref="R729" si="520">IF(Q729="A", 3, IF(Q729="B", 5, IF(Q729="C", 7, IF(Q729="D", 10, ""))))</f>
        <v>5</v>
      </c>
      <c r="S729" s="10" t="str">
        <f t="shared" ref="S729" si="521">IF(R729&gt;=P729, "Achieved", "Not Achieved")</f>
        <v>Achieved</v>
      </c>
    </row>
    <row r="730" spans="1:19" x14ac:dyDescent="0.45">
      <c r="A730" s="9" t="s">
        <v>2366</v>
      </c>
      <c r="B730" s="8" t="s">
        <v>2529</v>
      </c>
      <c r="C730" s="10" t="s">
        <v>99</v>
      </c>
      <c r="D730" s="8" t="str" cm="1">
        <f t="array" ref="D730">_xlfn.IFS(
  OR(C730="AR", C730="VK", C730="MS", C730="PT", C730="MM", C730="PP"), "CENTRAL",
  OR(C730="SS", C730="GC", C730="SM", C730="AY", C730="AG"), "NORTH",
  OR(C730="DP", C730="PG", C730="KD", C730="DS", C730="SP"), "WEST-I",
  OR(C730="MP", C730="SK", C730="NA", C730="OD"), "WEST-II",
  OR(C730="ND", C730="AM", C730="JK"), "EAST",
  TRUE, "UNKNOWN"
)</f>
        <v>EAST</v>
      </c>
      <c r="E730" s="10" t="s">
        <v>2530</v>
      </c>
      <c r="F730" s="8" t="s">
        <v>78</v>
      </c>
      <c r="G730" s="8" t="s">
        <v>1956</v>
      </c>
      <c r="H730" s="8" t="s">
        <v>2531</v>
      </c>
      <c r="I730" s="37">
        <v>46062</v>
      </c>
      <c r="J730" s="37">
        <v>46065</v>
      </c>
      <c r="K730" s="10" t="s">
        <v>1703</v>
      </c>
      <c r="L730" s="10" t="s">
        <v>35</v>
      </c>
      <c r="M730" s="13">
        <v>158.41999999999999</v>
      </c>
      <c r="N730" s="37">
        <v>46065</v>
      </c>
      <c r="O730" s="8">
        <v>0</v>
      </c>
      <c r="P730" s="12">
        <f t="shared" ref="P730" si="522">SUM(J730-I730)</f>
        <v>3</v>
      </c>
      <c r="Q730" s="10" t="s">
        <v>28</v>
      </c>
      <c r="R730" s="8">
        <f t="shared" ref="R730" si="523">IF(Q730="A", 3, IF(Q730="B", 5, IF(Q730="C", 7, IF(Q730="D", 10, ""))))</f>
        <v>5</v>
      </c>
      <c r="S730" s="10" t="str">
        <f t="shared" ref="S730" si="524">IF(R730&gt;=P730, "Achieved", "Not Achieved")</f>
        <v>Achieved</v>
      </c>
    </row>
    <row r="731" spans="1:19" x14ac:dyDescent="0.45">
      <c r="A731" s="9" t="s">
        <v>2366</v>
      </c>
      <c r="B731" s="8" t="s">
        <v>2534</v>
      </c>
      <c r="C731" s="10" t="s">
        <v>65</v>
      </c>
      <c r="D731" s="8" t="str" cm="1">
        <f t="array" ref="D731">_xlfn.IFS(
  OR(C731="AR", C731="VK", C731="MS", C731="PT", C731="MM", C731="PP"), "CENTRAL",
  OR(C731="SS", C731="GC", C731="SM", C731="AY", C731="AG"), "NORTH",
  OR(C731="DP", C731="PG", C731="KD", C731="DS", C731="SP"), "WEST-I",
  OR(C731="MP", C731="SK", C731="NA", C731="OD"), "WEST-II",
  OR(C731="ND", C731="AM", C731="JK"), "EAST",
  TRUE, "UNKNOWN"
)</f>
        <v>CENTRAL</v>
      </c>
      <c r="E731" s="10" t="s">
        <v>2535</v>
      </c>
      <c r="F731" s="8" t="s">
        <v>121</v>
      </c>
      <c r="G731" s="8" t="s">
        <v>434</v>
      </c>
      <c r="H731" s="8" t="s">
        <v>2536</v>
      </c>
      <c r="I731" s="37">
        <v>46034</v>
      </c>
      <c r="J731" s="37">
        <v>46042</v>
      </c>
      <c r="K731" s="10" t="s">
        <v>186</v>
      </c>
      <c r="L731" s="10" t="s">
        <v>47</v>
      </c>
      <c r="M731" s="13">
        <v>949.41</v>
      </c>
      <c r="O731" s="8">
        <v>0</v>
      </c>
      <c r="P731" s="12">
        <f t="shared" ref="P731" si="525">SUM(J731-I731)</f>
        <v>8</v>
      </c>
      <c r="Q731" s="10" t="s">
        <v>28</v>
      </c>
      <c r="R731" s="8">
        <f t="shared" ref="R731" si="526">IF(Q731="A", 3, IF(Q731="B", 5, IF(Q731="C", 7, IF(Q731="D", 10, ""))))</f>
        <v>5</v>
      </c>
      <c r="S731" s="10" t="str">
        <f t="shared" ref="S731" si="527">IF(R731&gt;=P731, "Achieved", "Not Achieved")</f>
        <v>Not Achieved</v>
      </c>
    </row>
    <row r="732" spans="1:19" x14ac:dyDescent="0.45">
      <c r="A732" s="9" t="s">
        <v>2366</v>
      </c>
      <c r="B732" s="8" t="s">
        <v>2537</v>
      </c>
      <c r="C732" s="10" t="s">
        <v>633</v>
      </c>
      <c r="D732" s="8" t="str" cm="1">
        <f t="array" ref="D732">_xlfn.IFS(
  OR(C732="AR", C732="VK", C732="MS", C732="PT", C732="MM", C732="PP"), "CENTRAL",
  OR(C732="SS", C732="GC", C732="SM", C732="AY", C732="AG"), "NORTH",
  OR(C732="DP", C732="PG", C732="KD", C732="DS", C732="SP"), "WEST-I",
  OR(C732="MP", C732="SK", C732="NA", C732="OD"), "WEST-II",
  OR(C732="ND", C732="AM", C732="JK"), "EAST",
  TRUE, "UNKNOWN"
)</f>
        <v>WEST-I</v>
      </c>
      <c r="E732" s="10" t="s">
        <v>2538</v>
      </c>
      <c r="F732" s="8" t="s">
        <v>32</v>
      </c>
      <c r="G732" s="8" t="s">
        <v>32</v>
      </c>
      <c r="H732" s="8" t="s">
        <v>32</v>
      </c>
      <c r="I732" s="37">
        <v>45901</v>
      </c>
      <c r="J732" s="37">
        <v>45901</v>
      </c>
      <c r="K732" s="10" t="s">
        <v>186</v>
      </c>
      <c r="L732" s="10" t="s">
        <v>47</v>
      </c>
      <c r="M732" s="13">
        <f>151218/1000</f>
        <v>151.21799999999999</v>
      </c>
      <c r="O732" s="8">
        <v>0</v>
      </c>
      <c r="P732" s="12">
        <f t="shared" ref="P732" si="528">SUM(J732-I732)</f>
        <v>0</v>
      </c>
      <c r="Q732" s="10" t="s">
        <v>28</v>
      </c>
      <c r="R732" s="8">
        <f t="shared" ref="R732" si="529">IF(Q732="A", 3, IF(Q732="B", 5, IF(Q732="C", 7, IF(Q732="D", 10, ""))))</f>
        <v>5</v>
      </c>
      <c r="S732" s="10" t="str">
        <f t="shared" ref="S732" si="530">IF(R732&gt;=P732, "Achieved", "Not Achieved")</f>
        <v>Achieved</v>
      </c>
    </row>
    <row r="733" spans="1:19" x14ac:dyDescent="0.45">
      <c r="A733" s="9" t="s">
        <v>2366</v>
      </c>
      <c r="B733" s="8" t="s">
        <v>2539</v>
      </c>
      <c r="C733" s="10" t="s">
        <v>61</v>
      </c>
      <c r="D733" s="8" t="str" cm="1">
        <f t="array" ref="D733">_xlfn.IFS(
  OR(C733="AR", C733="VK", C733="MS", C733="PT", C733="MM", C733="PP"), "CENTRAL",
  OR(C733="SS", C733="GC", C733="SM", C733="AY", C733="AG"), "NORTH",
  OR(C733="DP", C733="PG", C733="KD", C733="DS", C733="SP"), "WEST-I",
  OR(C733="MP", C733="SK", C733="NA", C733="OD"), "WEST-II",
  OR(C733="ND", C733="AM", C733="JK"), "EAST",
  TRUE, "UNKNOWN"
)</f>
        <v>NORTH</v>
      </c>
      <c r="E733" s="10" t="s">
        <v>2540</v>
      </c>
      <c r="F733" s="8" t="s">
        <v>2542</v>
      </c>
      <c r="G733" s="8" t="s">
        <v>32</v>
      </c>
      <c r="H733" s="8" t="s">
        <v>2541</v>
      </c>
      <c r="I733" s="37">
        <v>46064</v>
      </c>
      <c r="J733" s="37">
        <v>46065</v>
      </c>
      <c r="K733" s="10" t="s">
        <v>70</v>
      </c>
      <c r="L733" s="10" t="s">
        <v>27</v>
      </c>
      <c r="M733" s="13">
        <v>2147.38</v>
      </c>
      <c r="N733" s="37">
        <v>46066</v>
      </c>
      <c r="O733" s="8">
        <v>0</v>
      </c>
      <c r="P733" s="12">
        <f t="shared" ref="P733" si="531">SUM(J733-I733)</f>
        <v>1</v>
      </c>
      <c r="Q733" s="10" t="s">
        <v>28</v>
      </c>
      <c r="R733" s="8">
        <f t="shared" ref="R733" si="532">IF(Q733="A", 3, IF(Q733="B", 5, IF(Q733="C", 7, IF(Q733="D", 10, ""))))</f>
        <v>5</v>
      </c>
      <c r="S733" s="10" t="str">
        <f t="shared" ref="S733" si="533">IF(R733&gt;=P733, "Achieved", "Not Achieved")</f>
        <v>Achieved</v>
      </c>
    </row>
    <row r="734" spans="1:19" x14ac:dyDescent="0.45">
      <c r="A734" s="9" t="s">
        <v>2366</v>
      </c>
      <c r="B734" s="8" t="s">
        <v>2539</v>
      </c>
      <c r="C734" s="10" t="s">
        <v>61</v>
      </c>
      <c r="D734" s="8" t="str" cm="1">
        <f t="array" ref="D734">_xlfn.IFS(
  OR(C734="AR", C734="VK", C734="MS", C734="PT", C734="MM", C734="PP"), "CENTRAL",
  OR(C734="SS", C734="GC", C734="SM", C734="AY", C734="AG"), "NORTH",
  OR(C734="DP", C734="PG", C734="KD", C734="DS", C734="SP"), "WEST-I",
  OR(C734="MP", C734="SK", C734="NA", C734="OD"), "WEST-II",
  OR(C734="ND", C734="AM", C734="JK"), "EAST",
  TRUE, "UNKNOWN"
)</f>
        <v>NORTH</v>
      </c>
      <c r="E734" s="10" t="s">
        <v>2540</v>
      </c>
      <c r="F734" s="8" t="s">
        <v>2550</v>
      </c>
      <c r="G734" s="8" t="s">
        <v>32</v>
      </c>
      <c r="H734" s="8" t="s">
        <v>2541</v>
      </c>
      <c r="I734" s="37">
        <v>46064</v>
      </c>
      <c r="J734" s="37">
        <v>46066</v>
      </c>
      <c r="K734" s="10" t="s">
        <v>70</v>
      </c>
      <c r="L734" s="10" t="s">
        <v>27</v>
      </c>
      <c r="M734" s="13">
        <v>1946.11</v>
      </c>
      <c r="N734" s="37">
        <v>46066</v>
      </c>
      <c r="O734" s="8">
        <v>0</v>
      </c>
      <c r="P734" s="12">
        <f t="shared" ref="P734" si="534">SUM(J734-I734)</f>
        <v>2</v>
      </c>
      <c r="Q734" s="10" t="s">
        <v>28</v>
      </c>
      <c r="R734" s="8">
        <f t="shared" ref="R734" si="535">IF(Q734="A", 3, IF(Q734="B", 5, IF(Q734="C", 7, IF(Q734="D", 10, ""))))</f>
        <v>5</v>
      </c>
      <c r="S734" s="10" t="str">
        <f t="shared" ref="S734" si="536">IF(R734&gt;=P734, "Achieved", "Not Achieved")</f>
        <v>Achieved</v>
      </c>
    </row>
    <row r="735" spans="1:19" x14ac:dyDescent="0.45">
      <c r="A735" s="9" t="s">
        <v>2366</v>
      </c>
      <c r="B735" s="8" t="s">
        <v>2543</v>
      </c>
      <c r="C735" s="10" t="s">
        <v>380</v>
      </c>
      <c r="D735" s="8" t="str" cm="1">
        <f t="array" ref="D735">_xlfn.IFS(
  OR(C735="AR", C735="VK", C735="MS", C735="PT", C735="MM", C735="PP"), "CENTRAL",
  OR(C735="SS", C735="GC", C735="SM", C735="AY", C735="AG"), "NORTH",
  OR(C735="DP", C735="PG", C735="KD", C735="DS", C735="SP"), "WEST-I",
  OR(C735="MP", C735="SK", C735="NA", C735="OD"), "WEST-II",
  OR(C735="ND", C735="AM", C735="JK"), "EAST",
  TRUE, "UNKNOWN"
)</f>
        <v>WEST-I</v>
      </c>
      <c r="E735" s="10" t="s">
        <v>2544</v>
      </c>
      <c r="F735" s="8" t="s">
        <v>78</v>
      </c>
      <c r="G735" s="8" t="s">
        <v>2545</v>
      </c>
      <c r="H735" s="8" t="s">
        <v>2546</v>
      </c>
      <c r="I735" s="37">
        <v>45962</v>
      </c>
      <c r="J735" s="37">
        <v>45967</v>
      </c>
      <c r="K735" s="10" t="s">
        <v>762</v>
      </c>
      <c r="L735" s="10" t="s">
        <v>47</v>
      </c>
      <c r="M735" s="13">
        <v>561.32000000000005</v>
      </c>
      <c r="N735" s="37">
        <v>45967</v>
      </c>
      <c r="O735" s="8">
        <v>0</v>
      </c>
      <c r="P735" s="12">
        <f t="shared" ref="P735" si="537">SUM(J735-I735)</f>
        <v>5</v>
      </c>
      <c r="Q735" s="10" t="s">
        <v>28</v>
      </c>
      <c r="R735" s="8">
        <f t="shared" ref="R735" si="538">IF(Q735="A", 3, IF(Q735="B", 5, IF(Q735="C", 7, IF(Q735="D", 10, ""))))</f>
        <v>5</v>
      </c>
      <c r="S735" s="10" t="str">
        <f t="shared" ref="S735" si="539">IF(R735&gt;=P735, "Achieved", "Not Achieved")</f>
        <v>Achieved</v>
      </c>
    </row>
    <row r="736" spans="1:19" x14ac:dyDescent="0.45">
      <c r="A736" s="9" t="s">
        <v>2366</v>
      </c>
      <c r="B736" s="8" t="s">
        <v>2547</v>
      </c>
      <c r="C736" s="10" t="s">
        <v>1704</v>
      </c>
      <c r="D736" s="8" t="str" cm="1">
        <f t="array" ref="D736">_xlfn.IFS(
  OR(C736="AR", C736="VK", C736="MS", C736="PT", C736="MM", C736="PP"), "CENTRAL",
  OR(C736="SS", C736="GC", C736="SM", C736="AY", C736="AG"), "NORTH",
  OR(C736="DP", C736="PG", C736="KD", C736="DS", C736="SP"), "WEST-I",
  OR(C736="MP", C736="SK", C736="NA", C736="OD"), "WEST-II",
  OR(C736="ND", C736="AM", C736="JK"), "EAST",
  TRUE, "UNKNOWN"
)</f>
        <v>NORTH</v>
      </c>
      <c r="E736" s="10" t="s">
        <v>2548</v>
      </c>
      <c r="F736" s="8" t="s">
        <v>23</v>
      </c>
      <c r="G736" s="8" t="s">
        <v>32</v>
      </c>
      <c r="H736" s="8" t="s">
        <v>2549</v>
      </c>
      <c r="I736" s="37">
        <v>46002</v>
      </c>
      <c r="J736" s="37">
        <v>46065</v>
      </c>
      <c r="K736" s="10" t="s">
        <v>1973</v>
      </c>
      <c r="L736" s="10" t="s">
        <v>27</v>
      </c>
      <c r="M736" s="13">
        <v>566.92999999999995</v>
      </c>
      <c r="N736" s="37">
        <v>46065</v>
      </c>
      <c r="O736" s="8">
        <v>0</v>
      </c>
      <c r="P736" s="12">
        <f t="shared" ref="P736" si="540">SUM(J736-I736)</f>
        <v>63</v>
      </c>
      <c r="Q736" s="10" t="s">
        <v>28</v>
      </c>
      <c r="R736" s="8">
        <f t="shared" ref="R736" si="541">IF(Q736="A", 3, IF(Q736="B", 5, IF(Q736="C", 7, IF(Q736="D", 10, ""))))</f>
        <v>5</v>
      </c>
      <c r="S736" s="10" t="str">
        <f t="shared" ref="S736" si="542">IF(R736&gt;=P736, "Achieved", "Not Achieved")</f>
        <v>Not Achieved</v>
      </c>
    </row>
    <row r="737" spans="1:19" x14ac:dyDescent="0.45">
      <c r="A737" s="9" t="s">
        <v>2366</v>
      </c>
      <c r="B737" s="8" t="s">
        <v>2553</v>
      </c>
      <c r="C737" s="10" t="s">
        <v>1178</v>
      </c>
      <c r="D737" s="8" t="str" cm="1">
        <f t="array" ref="D737">_xlfn.IFS(
  OR(C737="AR", C737="VK", C737="MS", C737="PT", C737="MM", C737="PP"), "CENTRAL",
  OR(C737="SS", C737="GC", C737="SM", C737="AY", C737="AG"), "NORTH",
  OR(C737="DP", C737="PG", C737="KD", C737="DS", C737="SP"), "WEST-I",
  OR(C737="MP", C737="SK", C737="NA", C737="OD"), "WEST-II",
  OR(C737="ND", C737="AM", C737="JK"), "EAST",
  TRUE, "UNKNOWN"
)</f>
        <v>NORTH</v>
      </c>
      <c r="E737" s="10" t="s">
        <v>2554</v>
      </c>
      <c r="F737" s="8" t="s">
        <v>2555</v>
      </c>
      <c r="G737" s="8" t="s">
        <v>32</v>
      </c>
      <c r="H737" s="8" t="s">
        <v>1963</v>
      </c>
      <c r="I737" s="37">
        <v>46066</v>
      </c>
      <c r="J737" s="37">
        <v>46066</v>
      </c>
      <c r="K737" s="10" t="s">
        <v>81</v>
      </c>
      <c r="L737" s="10" t="s">
        <v>27</v>
      </c>
      <c r="M737" s="13">
        <v>53.16</v>
      </c>
      <c r="O737" s="8">
        <v>0</v>
      </c>
      <c r="P737" s="12">
        <f t="shared" ref="P737" si="543">SUM(J737-I737)</f>
        <v>0</v>
      </c>
      <c r="Q737" s="10" t="s">
        <v>28</v>
      </c>
      <c r="R737" s="8">
        <f t="shared" ref="R737" si="544">IF(Q737="A", 3, IF(Q737="B", 5, IF(Q737="C", 7, IF(Q737="D", 10, ""))))</f>
        <v>5</v>
      </c>
      <c r="S737" s="10" t="str">
        <f t="shared" ref="S737" si="545">IF(R737&gt;=P737, "Achieved", "Not Achieved")</f>
        <v>Achieved</v>
      </c>
    </row>
    <row r="738" spans="1:19" x14ac:dyDescent="0.45">
      <c r="A738" s="9" t="s">
        <v>2366</v>
      </c>
      <c r="B738" s="8" t="s">
        <v>2553</v>
      </c>
      <c r="C738" s="10" t="s">
        <v>1178</v>
      </c>
      <c r="D738" s="8" t="str" cm="1">
        <f t="array" ref="D738">_xlfn.IFS(
  OR(C738="AR", C738="VK", C738="MS", C738="PT", C738="MM", C738="PP"), "CENTRAL",
  OR(C738="SS", C738="GC", C738="SM", C738="AY", C738="AG"), "NORTH",
  OR(C738="DP", C738="PG", C738="KD", C738="DS", C738="SP"), "WEST-I",
  OR(C738="MP", C738="SK", C738="NA", C738="OD"), "WEST-II",
  OR(C738="ND", C738="AM", C738="JK"), "EAST",
  TRUE, "UNKNOWN"
)</f>
        <v>NORTH</v>
      </c>
      <c r="E738" s="10" t="s">
        <v>2554</v>
      </c>
      <c r="F738" s="8" t="s">
        <v>2556</v>
      </c>
      <c r="G738" s="8" t="s">
        <v>32</v>
      </c>
      <c r="H738" s="8" t="s">
        <v>1963</v>
      </c>
      <c r="I738" s="37">
        <v>46066</v>
      </c>
      <c r="J738" s="37">
        <v>46066</v>
      </c>
      <c r="K738" s="10" t="s">
        <v>81</v>
      </c>
      <c r="L738" s="10" t="s">
        <v>27</v>
      </c>
      <c r="M738" s="13">
        <v>30.4</v>
      </c>
      <c r="O738" s="8">
        <v>0</v>
      </c>
      <c r="P738" s="12">
        <f t="shared" ref="P738" si="546">SUM(J738-I738)</f>
        <v>0</v>
      </c>
      <c r="Q738" s="10" t="s">
        <v>28</v>
      </c>
      <c r="R738" s="8">
        <f t="shared" ref="R738" si="547">IF(Q738="A", 3, IF(Q738="B", 5, IF(Q738="C", 7, IF(Q738="D", 10, ""))))</f>
        <v>5</v>
      </c>
      <c r="S738" s="10" t="str">
        <f t="shared" ref="S738" si="548">IF(R738&gt;=P738, "Achieved", "Not Achieved")</f>
        <v>Achieved</v>
      </c>
    </row>
    <row r="739" spans="1:19" x14ac:dyDescent="0.45">
      <c r="A739" s="9" t="s">
        <v>2366</v>
      </c>
      <c r="B739" s="8" t="s">
        <v>2553</v>
      </c>
      <c r="C739" s="10" t="s">
        <v>1178</v>
      </c>
      <c r="D739" s="8" t="str" cm="1">
        <f t="array" ref="D739">_xlfn.IFS(
  OR(C739="AR", C739="VK", C739="MS", C739="PT", C739="MM", C739="PP"), "CENTRAL",
  OR(C739="SS", C739="GC", C739="SM", C739="AY", C739="AG"), "NORTH",
  OR(C739="DP", C739="PG", C739="KD", C739="DS", C739="SP"), "WEST-I",
  OR(C739="MP", C739="SK", C739="NA", C739="OD"), "WEST-II",
  OR(C739="ND", C739="AM", C739="JK"), "EAST",
  TRUE, "UNKNOWN"
)</f>
        <v>NORTH</v>
      </c>
      <c r="E739" s="10" t="s">
        <v>2554</v>
      </c>
      <c r="F739" s="8" t="s">
        <v>2557</v>
      </c>
      <c r="G739" s="8" t="s">
        <v>32</v>
      </c>
      <c r="H739" s="8" t="s">
        <v>1963</v>
      </c>
      <c r="I739" s="37">
        <v>46066</v>
      </c>
      <c r="J739" s="37">
        <v>46066</v>
      </c>
      <c r="K739" s="10" t="s">
        <v>81</v>
      </c>
      <c r="L739" s="10" t="s">
        <v>27</v>
      </c>
      <c r="M739" s="13">
        <v>65.48</v>
      </c>
      <c r="O739" s="8">
        <v>0</v>
      </c>
      <c r="P739" s="12">
        <f t="shared" ref="P739" si="549">SUM(J739-I739)</f>
        <v>0</v>
      </c>
      <c r="Q739" s="10" t="s">
        <v>28</v>
      </c>
      <c r="R739" s="8">
        <f t="shared" ref="R739" si="550">IF(Q739="A", 3, IF(Q739="B", 5, IF(Q739="C", 7, IF(Q739="D", 10, ""))))</f>
        <v>5</v>
      </c>
      <c r="S739" s="10" t="str">
        <f t="shared" ref="S739" si="551">IF(R739&gt;=P739, "Achieved", "Not Achieved")</f>
        <v>Achieved</v>
      </c>
    </row>
    <row r="740" spans="1:19" x14ac:dyDescent="0.45">
      <c r="A740" s="9" t="s">
        <v>2366</v>
      </c>
      <c r="B740" s="8" t="s">
        <v>2560</v>
      </c>
      <c r="C740" s="10" t="s">
        <v>61</v>
      </c>
      <c r="D740" s="8" t="str" cm="1">
        <f t="array" ref="D740">_xlfn.IFS(
  OR(C740="AR", C740="VK", C740="MS", C740="PT", C740="MM", C740="PP"), "CENTRAL",
  OR(C740="SS", C740="GC", C740="SM", C740="AY", C740="AG"), "NORTH",
  OR(C740="DP", C740="PG", C740="KD", C740="DS", C740="SP"), "WEST-I",
  OR(C740="MP", C740="SK", C740="NA", C740="OD"), "WEST-II",
  OR(C740="ND", C740="AM", C740="JK"), "EAST",
  TRUE, "UNKNOWN"
)</f>
        <v>NORTH</v>
      </c>
      <c r="E740" s="10" t="s">
        <v>2561</v>
      </c>
      <c r="F740" s="8" t="s">
        <v>2562</v>
      </c>
      <c r="G740" s="8" t="s">
        <v>2563</v>
      </c>
      <c r="H740" s="8" t="s">
        <v>2564</v>
      </c>
      <c r="I740" s="37">
        <v>46062</v>
      </c>
      <c r="J740" s="37">
        <v>46071</v>
      </c>
      <c r="K740" s="10" t="s">
        <v>34</v>
      </c>
      <c r="L740" s="10" t="s">
        <v>27</v>
      </c>
      <c r="M740" s="13">
        <v>168.75</v>
      </c>
      <c r="N740" s="37">
        <v>46071</v>
      </c>
      <c r="O740" s="8">
        <v>0</v>
      </c>
      <c r="P740" s="12">
        <f t="shared" ref="P740" si="552">SUM(J740-I740)</f>
        <v>9</v>
      </c>
      <c r="Q740" s="10" t="s">
        <v>28</v>
      </c>
      <c r="R740" s="8">
        <f t="shared" ref="R740" si="553">IF(Q740="A", 3, IF(Q740="B", 5, IF(Q740="C", 7, IF(Q740="D", 10, ""))))</f>
        <v>5</v>
      </c>
      <c r="S740" s="10" t="str">
        <f t="shared" ref="S740" si="554">IF(R740&gt;=P740, "Achieved", "Not Achieved")</f>
        <v>Not Achieved</v>
      </c>
    </row>
    <row r="741" spans="1:19" x14ac:dyDescent="0.45">
      <c r="A741" s="9" t="s">
        <v>2366</v>
      </c>
      <c r="B741" s="8" t="s">
        <v>2560</v>
      </c>
      <c r="C741" s="10" t="s">
        <v>61</v>
      </c>
      <c r="D741" s="8" t="str" cm="1">
        <f t="array" ref="D741">_xlfn.IFS(
  OR(C741="AR", C741="VK", C741="MS", C741="PT", C741="MM", C741="PP"), "CENTRAL",
  OR(C741="SS", C741="GC", C741="SM", C741="AY", C741="AG"), "NORTH",
  OR(C741="DP", C741="PG", C741="KD", C741="DS", C741="SP"), "WEST-I",
  OR(C741="MP", C741="SK", C741="NA", C741="OD"), "WEST-II",
  OR(C741="ND", C741="AM", C741="JK"), "EAST",
  TRUE, "UNKNOWN"
)</f>
        <v>NORTH</v>
      </c>
      <c r="E741" s="10" t="s">
        <v>2561</v>
      </c>
      <c r="F741" s="8" t="s">
        <v>2565</v>
      </c>
      <c r="G741" s="8" t="s">
        <v>2563</v>
      </c>
      <c r="H741" s="8" t="s">
        <v>2564</v>
      </c>
      <c r="I741" s="37">
        <v>46062</v>
      </c>
      <c r="J741" s="37">
        <v>46071</v>
      </c>
      <c r="K741" s="10" t="s">
        <v>34</v>
      </c>
      <c r="L741" s="10" t="s">
        <v>27</v>
      </c>
      <c r="M741" s="13">
        <v>173.82</v>
      </c>
      <c r="N741" s="37">
        <v>46071</v>
      </c>
      <c r="O741" s="8">
        <v>0</v>
      </c>
      <c r="P741" s="12">
        <f t="shared" ref="P741" si="555">SUM(J741-I741)</f>
        <v>9</v>
      </c>
      <c r="Q741" s="10" t="s">
        <v>28</v>
      </c>
      <c r="R741" s="8">
        <f t="shared" ref="R741" si="556">IF(Q741="A", 3, IF(Q741="B", 5, IF(Q741="C", 7, IF(Q741="D", 10, ""))))</f>
        <v>5</v>
      </c>
      <c r="S741" s="10" t="str">
        <f t="shared" ref="S741" si="557">IF(R741&gt;=P741, "Achieved", "Not Achieved")</f>
        <v>Not Achieved</v>
      </c>
    </row>
    <row r="742" spans="1:19" x14ac:dyDescent="0.45">
      <c r="A742" s="9" t="s">
        <v>2366</v>
      </c>
      <c r="B742" s="8" t="s">
        <v>2566</v>
      </c>
      <c r="C742" s="10" t="s">
        <v>241</v>
      </c>
      <c r="D742" s="8" t="str" cm="1">
        <f t="array" ref="D742">_xlfn.IFS(
  OR(C742="AR", C742="VK", C742="MS", C742="PT", C742="MM", C742="PP"), "CENTRAL",
  OR(C742="SS", C742="GC", C742="SM", C742="AY", C742="AG"), "NORTH",
  OR(C742="DP", C742="PG", C742="KD", C742="DS", C742="SP"), "WEST-I",
  OR(C742="MP", C742="SK", C742="NA", C742="OD"), "WEST-II",
  OR(C742="ND", C742="AM", C742="JK"), "EAST",
  TRUE, "UNKNOWN"
)</f>
        <v>CENTRAL</v>
      </c>
      <c r="E742" s="10" t="s">
        <v>2567</v>
      </c>
      <c r="F742" s="8" t="s">
        <v>67</v>
      </c>
      <c r="G742" s="8" t="s">
        <v>2568</v>
      </c>
      <c r="H742" s="8" t="s">
        <v>2569</v>
      </c>
      <c r="I742" s="37">
        <v>46071</v>
      </c>
      <c r="J742" s="37">
        <v>46071</v>
      </c>
      <c r="K742" s="10" t="s">
        <v>87</v>
      </c>
      <c r="L742" s="10" t="s">
        <v>47</v>
      </c>
      <c r="M742" s="13">
        <v>450</v>
      </c>
      <c r="N742" s="37">
        <v>46071</v>
      </c>
      <c r="O742" s="8">
        <v>0</v>
      </c>
      <c r="P742" s="12">
        <f t="shared" ref="P742" si="558">SUM(J742-I742)</f>
        <v>0</v>
      </c>
      <c r="Q742" s="10" t="s">
        <v>28</v>
      </c>
      <c r="R742" s="8">
        <f t="shared" ref="R742" si="559">IF(Q742="A", 3, IF(Q742="B", 5, IF(Q742="C", 7, IF(Q742="D", 10, ""))))</f>
        <v>5</v>
      </c>
      <c r="S742" s="10" t="str">
        <f t="shared" ref="S742" si="560">IF(R742&gt;=P742, "Achieved", "Not Achieved")</f>
        <v>Achieved</v>
      </c>
    </row>
    <row r="743" spans="1:19" x14ac:dyDescent="0.45">
      <c r="A743" s="9" t="s">
        <v>2366</v>
      </c>
      <c r="B743" s="8" t="s">
        <v>2573</v>
      </c>
      <c r="C743" s="10" t="s">
        <v>61</v>
      </c>
      <c r="D743" s="8" t="str" cm="1">
        <f t="array" ref="D743">_xlfn.IFS(
  OR(C743="AR", C743="VK", C743="MS", C743="PT", C743="MM", C743="PP"), "CENTRAL",
  OR(C743="SS", C743="GC", C743="SM", C743="AY", C743="AG"), "NORTH",
  OR(C743="DP", C743="PG", C743="KD", C743="DS", C743="SP"), "WEST-I",
  OR(C743="MP", C743="SK", C743="NA", C743="OD"), "WEST-II",
  OR(C743="ND", C743="AM", C743="JK"), "EAST",
  TRUE, "UNKNOWN"
)</f>
        <v>NORTH</v>
      </c>
      <c r="E743" s="10" t="s">
        <v>2574</v>
      </c>
      <c r="F743" s="8" t="s">
        <v>2575</v>
      </c>
      <c r="G743" s="8" t="s">
        <v>455</v>
      </c>
      <c r="H743" s="8" t="s">
        <v>2576</v>
      </c>
      <c r="I743" s="37">
        <v>46013</v>
      </c>
      <c r="J743" s="37">
        <v>46072</v>
      </c>
      <c r="K743" s="10" t="s">
        <v>26</v>
      </c>
      <c r="L743" s="10" t="s">
        <v>27</v>
      </c>
      <c r="M743" s="13">
        <v>63.41</v>
      </c>
      <c r="O743" s="8">
        <v>0</v>
      </c>
      <c r="P743" s="12">
        <f t="shared" ref="P743" si="561">SUM(J743-I743)</f>
        <v>59</v>
      </c>
      <c r="Q743" s="10" t="s">
        <v>82</v>
      </c>
      <c r="R743" s="8">
        <f t="shared" ref="R743" si="562">IF(Q743="A", 3, IF(Q743="B", 5, IF(Q743="C", 7, IF(Q743="D", 10, ""))))</f>
        <v>7</v>
      </c>
      <c r="S743" s="10" t="str">
        <f t="shared" ref="S743" si="563">IF(R743&gt;=P743, "Achieved", "Not Achieved")</f>
        <v>Not Achieved</v>
      </c>
    </row>
    <row r="744" spans="1:19" x14ac:dyDescent="0.45">
      <c r="A744" s="9" t="s">
        <v>2366</v>
      </c>
      <c r="B744" s="8" t="s">
        <v>2573</v>
      </c>
      <c r="C744" s="10" t="s">
        <v>61</v>
      </c>
      <c r="D744" s="8" t="str" cm="1">
        <f t="array" ref="D744">_xlfn.IFS(
  OR(C744="AR", C744="VK", C744="MS", C744="PT", C744="MM", C744="PP"), "CENTRAL",
  OR(C744="SS", C744="GC", C744="SM", C744="AY", C744="AG"), "NORTH",
  OR(C744="DP", C744="PG", C744="KD", C744="DS", C744="SP"), "WEST-I",
  OR(C744="MP", C744="SK", C744="NA", C744="OD"), "WEST-II",
  OR(C744="ND", C744="AM", C744="JK"), "EAST",
  TRUE, "UNKNOWN"
)</f>
        <v>NORTH</v>
      </c>
      <c r="E744" s="10" t="s">
        <v>2574</v>
      </c>
      <c r="F744" s="8" t="s">
        <v>2577</v>
      </c>
      <c r="G744" s="8" t="s">
        <v>455</v>
      </c>
      <c r="H744" s="8" t="s">
        <v>2576</v>
      </c>
      <c r="I744" s="37">
        <v>46013</v>
      </c>
      <c r="J744" s="37">
        <v>46072</v>
      </c>
      <c r="K744" s="10" t="s">
        <v>26</v>
      </c>
      <c r="L744" s="10" t="s">
        <v>27</v>
      </c>
      <c r="M744" s="13">
        <v>386.95</v>
      </c>
      <c r="O744" s="8">
        <v>0</v>
      </c>
      <c r="P744" s="12">
        <f t="shared" ref="P744" si="564">SUM(J744-I744)</f>
        <v>59</v>
      </c>
      <c r="Q744" s="10" t="s">
        <v>28</v>
      </c>
      <c r="R744" s="8">
        <f t="shared" ref="R744" si="565">IF(Q744="A", 3, IF(Q744="B", 5, IF(Q744="C", 7, IF(Q744="D", 10, ""))))</f>
        <v>5</v>
      </c>
      <c r="S744" s="10" t="str">
        <f t="shared" ref="S744" si="566">IF(R744&gt;=P744, "Achieved", "Not Achieved")</f>
        <v>Not Achieved</v>
      </c>
    </row>
    <row r="745" spans="1:19" x14ac:dyDescent="0.45">
      <c r="A745" s="9" t="s">
        <v>2366</v>
      </c>
      <c r="B745" s="8" t="s">
        <v>2578</v>
      </c>
      <c r="C745" s="10" t="s">
        <v>61</v>
      </c>
      <c r="D745" s="8" t="str" cm="1">
        <f t="array" ref="D745">_xlfn.IFS(
  OR(C745="AR", C745="VK", C745="MS", C745="PT", C745="MM", C745="PP"), "CENTRAL",
  OR(C745="SS", C745="GC", C745="SM", C745="AY", C745="AG"), "NORTH",
  OR(C745="DP", C745="PG", C745="KD", C745="DS", C745="SP"), "WEST-I",
  OR(C745="MP", C745="SK", C745="NA", C745="OD"), "WEST-II",
  OR(C745="ND", C745="AM", C745="JK"), "EAST",
  TRUE, "UNKNOWN"
)</f>
        <v>NORTH</v>
      </c>
      <c r="E745" s="10" t="s">
        <v>2579</v>
      </c>
      <c r="F745" s="8" t="s">
        <v>106</v>
      </c>
      <c r="G745" s="8" t="s">
        <v>455</v>
      </c>
      <c r="H745" s="8" t="s">
        <v>2580</v>
      </c>
      <c r="I745" s="37">
        <v>46018</v>
      </c>
      <c r="J745" s="37">
        <v>46072</v>
      </c>
      <c r="K745" s="10" t="s">
        <v>26</v>
      </c>
      <c r="L745" s="10" t="s">
        <v>27</v>
      </c>
      <c r="M745" s="13">
        <v>429.38</v>
      </c>
      <c r="O745" s="8">
        <v>0</v>
      </c>
      <c r="P745" s="12">
        <f t="shared" ref="P745" si="567">SUM(J745-I745)</f>
        <v>54</v>
      </c>
      <c r="Q745" s="10" t="s">
        <v>28</v>
      </c>
      <c r="R745" s="8">
        <f t="shared" ref="R745" si="568">IF(Q745="A", 3, IF(Q745="B", 5, IF(Q745="C", 7, IF(Q745="D", 10, ""))))</f>
        <v>5</v>
      </c>
      <c r="S745" s="10" t="str">
        <f t="shared" ref="S745" si="569">IF(R745&gt;=P745, "Achieved", "Not Achieved")</f>
        <v>Not Achieved</v>
      </c>
    </row>
    <row r="746" spans="1:19" x14ac:dyDescent="0.45">
      <c r="A746" s="9" t="s">
        <v>2366</v>
      </c>
      <c r="B746" s="8" t="s">
        <v>2581</v>
      </c>
      <c r="C746" s="10" t="s">
        <v>1178</v>
      </c>
      <c r="D746" s="8" t="str" cm="1">
        <f t="array" ref="D746">_xlfn.IFS(
  OR(C746="AR", C746="VK", C746="MS", C746="PT", C746="MM", C746="PP"), "CENTRAL",
  OR(C746="SS", C746="GC", C746="SM", C746="AY", C746="AG"), "NORTH",
  OR(C746="DP", C746="PG", C746="KD", C746="DS", C746="SP"), "WEST-I",
  OR(C746="MP", C746="SK", C746="NA", C746="OD"), "WEST-II",
  OR(C746="ND", C746="AM", C746="JK"), "EAST",
  TRUE, "UNKNOWN"
)</f>
        <v>NORTH</v>
      </c>
      <c r="E746" s="10" t="s">
        <v>2582</v>
      </c>
      <c r="F746" s="8" t="s">
        <v>1696</v>
      </c>
      <c r="G746" s="8" t="s">
        <v>32</v>
      </c>
      <c r="H746" s="8" t="s">
        <v>1963</v>
      </c>
      <c r="I746" s="37">
        <v>46069</v>
      </c>
      <c r="J746" s="37">
        <v>46072</v>
      </c>
      <c r="K746" s="10" t="s">
        <v>1973</v>
      </c>
      <c r="L746" s="10" t="s">
        <v>27</v>
      </c>
      <c r="M746" s="13">
        <v>305.74</v>
      </c>
      <c r="O746" s="8">
        <v>0</v>
      </c>
      <c r="P746" s="12">
        <f t="shared" ref="P746" si="570">SUM(J746-I746)</f>
        <v>3</v>
      </c>
      <c r="Q746" s="10" t="s">
        <v>28</v>
      </c>
      <c r="R746" s="8">
        <f t="shared" ref="R746" si="571">IF(Q746="A", 3, IF(Q746="B", 5, IF(Q746="C", 7, IF(Q746="D", 10, ""))))</f>
        <v>5</v>
      </c>
      <c r="S746" s="10" t="str">
        <f t="shared" ref="S746" si="572">IF(R746&gt;=P746, "Achieved", "Not Achieved")</f>
        <v>Achieved</v>
      </c>
    </row>
    <row r="747" spans="1:19" x14ac:dyDescent="0.45">
      <c r="A747" s="9" t="s">
        <v>2366</v>
      </c>
      <c r="B747" s="8" t="s">
        <v>2583</v>
      </c>
      <c r="C747" s="10" t="s">
        <v>99</v>
      </c>
      <c r="D747" s="8" t="str" cm="1">
        <f t="array" ref="D747">_xlfn.IFS(
  OR(C747="AR", C747="VK", C747="MS", C747="PT", C747="MM", C747="PP"), "CENTRAL",
  OR(C747="SS", C747="GC", C747="SM", C747="AY", C747="AG"), "NORTH",
  OR(C747="DP", C747="PG", C747="KD", C747="DS", C747="SP"), "WEST-I",
  OR(C747="MP", C747="SK", C747="NA", C747="OD"), "WEST-II",
  OR(C747="ND", C747="AM", C747="JK"), "EAST",
  TRUE, "UNKNOWN"
)</f>
        <v>EAST</v>
      </c>
      <c r="E747" s="10" t="s">
        <v>2584</v>
      </c>
      <c r="F747" s="8" t="s">
        <v>1188</v>
      </c>
      <c r="G747" s="8" t="s">
        <v>32</v>
      </c>
      <c r="H747" s="8" t="s">
        <v>2585</v>
      </c>
      <c r="I747" s="37">
        <v>46071</v>
      </c>
      <c r="J747" s="37">
        <v>46072</v>
      </c>
      <c r="K747" s="10" t="s">
        <v>34</v>
      </c>
      <c r="L747" s="10" t="s">
        <v>35</v>
      </c>
      <c r="M747" s="13">
        <v>856.2</v>
      </c>
      <c r="N747" s="37">
        <v>46072</v>
      </c>
      <c r="O747" s="8">
        <v>0</v>
      </c>
      <c r="P747" s="12">
        <f t="shared" ref="P747" si="573">SUM(J747-I747)</f>
        <v>1</v>
      </c>
      <c r="Q747" s="10" t="s">
        <v>28</v>
      </c>
      <c r="R747" s="8">
        <f t="shared" ref="R747" si="574">IF(Q747="A", 3, IF(Q747="B", 5, IF(Q747="C", 7, IF(Q747="D", 10, ""))))</f>
        <v>5</v>
      </c>
      <c r="S747" s="10" t="str">
        <f t="shared" ref="S747" si="575">IF(R747&gt;=P747, "Achieved", "Not Achieved")</f>
        <v>Achieved</v>
      </c>
    </row>
    <row r="748" spans="1:19" x14ac:dyDescent="0.45">
      <c r="A748" s="9" t="s">
        <v>2366</v>
      </c>
      <c r="B748" s="8" t="s">
        <v>2588</v>
      </c>
      <c r="C748" s="10" t="s">
        <v>241</v>
      </c>
      <c r="D748" s="8" t="str" cm="1">
        <f t="array" ref="D748">_xlfn.IFS(
  OR(C748="AR", C748="VK", C748="MS", C748="PT", C748="MM", C748="PP"), "CENTRAL",
  OR(C748="SS", C748="GC", C748="SM", C748="AY", C748="AG"), "NORTH",
  OR(C748="DP", C748="PG", C748="KD", C748="DS", C748="SP"), "WEST-I",
  OR(C748="MP", C748="SK", C748="NA", C748="OD"), "WEST-II",
  OR(C748="ND", C748="AM", C748="JK"), "EAST",
  TRUE, "UNKNOWN"
)</f>
        <v>CENTRAL</v>
      </c>
      <c r="E748" s="10" t="s">
        <v>2589</v>
      </c>
      <c r="F748" s="8" t="s">
        <v>2590</v>
      </c>
      <c r="G748" s="8" t="s">
        <v>2591</v>
      </c>
      <c r="H748" s="8" t="s">
        <v>2592</v>
      </c>
      <c r="I748" s="37">
        <v>46070</v>
      </c>
      <c r="J748" s="37">
        <v>46073</v>
      </c>
      <c r="K748" s="10" t="s">
        <v>186</v>
      </c>
      <c r="L748" s="10" t="s">
        <v>47</v>
      </c>
      <c r="M748" s="13">
        <v>716.87</v>
      </c>
      <c r="N748" s="37">
        <v>46073</v>
      </c>
      <c r="O748" s="8">
        <v>0</v>
      </c>
      <c r="P748" s="12">
        <f t="shared" ref="P748" si="576">SUM(J748-I748)</f>
        <v>3</v>
      </c>
      <c r="Q748" s="10" t="s">
        <v>28</v>
      </c>
      <c r="R748" s="8">
        <f t="shared" ref="R748" si="577">IF(Q748="A", 3, IF(Q748="B", 5, IF(Q748="C", 7, IF(Q748="D", 10, ""))))</f>
        <v>5</v>
      </c>
      <c r="S748" s="10" t="str">
        <f t="shared" ref="S748" si="578">IF(R748&gt;=P748, "Achieved", "Not Achieved")</f>
        <v>Achieved</v>
      </c>
    </row>
    <row r="749" spans="1:19" x14ac:dyDescent="0.45">
      <c r="A749" s="9" t="s">
        <v>2366</v>
      </c>
      <c r="B749" s="8" t="s">
        <v>2588</v>
      </c>
      <c r="C749" s="10" t="s">
        <v>241</v>
      </c>
      <c r="D749" s="8" t="str" cm="1">
        <f t="array" ref="D749">_xlfn.IFS(
  OR(C749="AR", C749="VK", C749="MS", C749="PT", C749="MM", C749="PP"), "CENTRAL",
  OR(C749="SS", C749="GC", C749="SM", C749="AY", C749="AG"), "NORTH",
  OR(C749="DP", C749="PG", C749="KD", C749="DS", C749="SP"), "WEST-I",
  OR(C749="MP", C749="SK", C749="NA", C749="OD"), "WEST-II",
  OR(C749="ND", C749="AM", C749="JK"), "EAST",
  TRUE, "UNKNOWN"
)</f>
        <v>CENTRAL</v>
      </c>
      <c r="E749" s="10" t="s">
        <v>2589</v>
      </c>
      <c r="F749" s="8" t="s">
        <v>2593</v>
      </c>
      <c r="G749" s="8" t="s">
        <v>2591</v>
      </c>
      <c r="H749" s="8" t="s">
        <v>2592</v>
      </c>
      <c r="I749" s="37">
        <v>46070</v>
      </c>
      <c r="J749" s="37">
        <v>46073</v>
      </c>
      <c r="K749" s="10" t="s">
        <v>762</v>
      </c>
      <c r="L749" s="10" t="s">
        <v>47</v>
      </c>
      <c r="M749" s="13">
        <v>204.83</v>
      </c>
      <c r="N749" s="37">
        <v>46073</v>
      </c>
      <c r="O749" s="8">
        <v>0</v>
      </c>
      <c r="P749" s="12">
        <f t="shared" ref="P749:P750" si="579">SUM(J749-I749)</f>
        <v>3</v>
      </c>
      <c r="Q749" s="10" t="s">
        <v>28</v>
      </c>
      <c r="R749" s="8">
        <f t="shared" ref="R749:R750" si="580">IF(Q749="A", 3, IF(Q749="B", 5, IF(Q749="C", 7, IF(Q749="D", 10, ""))))</f>
        <v>5</v>
      </c>
      <c r="S749" s="10" t="str">
        <f t="shared" ref="S749:S750" si="581">IF(R749&gt;=P749, "Achieved", "Not Achieved")</f>
        <v>Achieved</v>
      </c>
    </row>
    <row r="750" spans="1:19" x14ac:dyDescent="0.45">
      <c r="A750" s="9" t="s">
        <v>2366</v>
      </c>
      <c r="B750" s="8" t="s">
        <v>2588</v>
      </c>
      <c r="C750" s="10" t="s">
        <v>241</v>
      </c>
      <c r="D750" s="8" t="str" cm="1">
        <f t="array" ref="D750">_xlfn.IFS(
  OR(C750="AR", C750="VK", C750="MS", C750="PT", C750="MM", C750="PP"), "CENTRAL",
  OR(C750="SS", C750="GC", C750="SM", C750="AY", C750="AG"), "NORTH",
  OR(C750="DP", C750="PG", C750="KD", C750="DS", C750="SP"), "WEST-I",
  OR(C750="MP", C750="SK", C750="NA", C750="OD"), "WEST-II",
  OR(C750="ND", C750="AM", C750="JK"), "EAST",
  TRUE, "UNKNOWN"
)</f>
        <v>CENTRAL</v>
      </c>
      <c r="E750" s="10" t="s">
        <v>2589</v>
      </c>
      <c r="F750" s="8" t="s">
        <v>2590</v>
      </c>
      <c r="G750" s="8" t="s">
        <v>2591</v>
      </c>
      <c r="H750" s="8" t="s">
        <v>2592</v>
      </c>
      <c r="I750" s="37">
        <v>46070</v>
      </c>
      <c r="J750" s="37">
        <v>46073</v>
      </c>
      <c r="K750" s="10" t="s">
        <v>762</v>
      </c>
      <c r="L750" s="10" t="s">
        <v>47</v>
      </c>
      <c r="M750" s="13">
        <v>531.67999999999995</v>
      </c>
      <c r="N750" s="37">
        <v>46073</v>
      </c>
      <c r="O750" s="8">
        <v>0</v>
      </c>
      <c r="P750" s="12">
        <f t="shared" si="579"/>
        <v>3</v>
      </c>
      <c r="Q750" s="10" t="s">
        <v>28</v>
      </c>
      <c r="R750" s="8">
        <f t="shared" si="580"/>
        <v>5</v>
      </c>
      <c r="S750" s="10" t="str">
        <f t="shared" si="581"/>
        <v>Achieved</v>
      </c>
    </row>
    <row r="751" spans="1:19" x14ac:dyDescent="0.45">
      <c r="A751" s="9" t="s">
        <v>2366</v>
      </c>
      <c r="B751" s="8" t="s">
        <v>2594</v>
      </c>
      <c r="C751" s="10" t="s">
        <v>30</v>
      </c>
      <c r="D751" s="8" t="str" cm="1">
        <f t="array" ref="D751">_xlfn.IFS(
  OR(C751="AR", C751="VK", C751="MS", C751="PT", C751="MM", C751="PP"), "CENTRAL",
  OR(C751="SS", C751="GC", C751="SM", C751="AY", C751="AG"), "NORTH",
  OR(C751="DP", C751="PG", C751="KD", C751="DS", C751="SP"), "WEST-I",
  OR(C751="MP", C751="SK", C751="NA", C751="OD"), "WEST-II",
  OR(C751="ND", C751="AM", C751="JK"), "EAST",
  TRUE, "UNKNOWN"
)</f>
        <v>CENTRAL</v>
      </c>
      <c r="E751" s="10" t="s">
        <v>2595</v>
      </c>
      <c r="F751" s="8" t="s">
        <v>2596</v>
      </c>
      <c r="G751" s="8" t="s">
        <v>32</v>
      </c>
      <c r="H751" s="8" t="s">
        <v>1422</v>
      </c>
      <c r="I751" s="37">
        <v>46074</v>
      </c>
      <c r="J751" s="37">
        <v>46076</v>
      </c>
      <c r="K751" s="10" t="s">
        <v>134</v>
      </c>
      <c r="L751" s="10" t="s">
        <v>47</v>
      </c>
      <c r="M751" s="13">
        <v>293.41000000000003</v>
      </c>
      <c r="N751" s="37">
        <v>46077</v>
      </c>
      <c r="O751" s="8">
        <v>0</v>
      </c>
      <c r="P751" s="12">
        <f t="shared" ref="P751" si="582">SUM(J751-I751)</f>
        <v>2</v>
      </c>
      <c r="Q751" s="10" t="s">
        <v>28</v>
      </c>
      <c r="R751" s="8">
        <f t="shared" ref="R751" si="583">IF(Q751="A", 3, IF(Q751="B", 5, IF(Q751="C", 7, IF(Q751="D", 10, ""))))</f>
        <v>5</v>
      </c>
      <c r="S751" s="10" t="str">
        <f t="shared" ref="S751" si="584">IF(R751&gt;=P751, "Achieved", "Not Achieved")</f>
        <v>Achieved</v>
      </c>
    </row>
    <row r="752" spans="1:19" x14ac:dyDescent="0.45">
      <c r="A752" s="9" t="s">
        <v>2366</v>
      </c>
      <c r="B752" s="8" t="s">
        <v>2597</v>
      </c>
      <c r="C752" s="10" t="s">
        <v>61</v>
      </c>
      <c r="D752" s="8" t="str" cm="1">
        <f t="array" ref="D752">_xlfn.IFS(
  OR(C752="AR", C752="VK", C752="MS", C752="PT", C752="MM", C752="PP"), "CENTRAL",
  OR(C752="SS", C752="GC", C752="SM", C752="AY", C752="AG"), "NORTH",
  OR(C752="DP", C752="PG", C752="KD", C752="DS", C752="SP"), "WEST-I",
  OR(C752="MP", C752="SK", C752="NA", C752="OD"), "WEST-II",
  OR(C752="ND", C752="AM", C752="JK"), "EAST",
  TRUE, "UNKNOWN"
)</f>
        <v>NORTH</v>
      </c>
      <c r="E752" s="10" t="s">
        <v>2599</v>
      </c>
      <c r="F752" s="8" t="s">
        <v>121</v>
      </c>
      <c r="G752" s="8" t="s">
        <v>32</v>
      </c>
      <c r="H752" s="8" t="s">
        <v>2600</v>
      </c>
      <c r="I752" s="37">
        <v>45986</v>
      </c>
      <c r="J752" s="37">
        <v>46076</v>
      </c>
      <c r="K752" s="10" t="s">
        <v>49</v>
      </c>
      <c r="L752" s="10" t="s">
        <v>50</v>
      </c>
      <c r="M752" s="13">
        <v>289.77999999999997</v>
      </c>
      <c r="O752" s="8">
        <v>0</v>
      </c>
      <c r="P752" s="12">
        <f t="shared" ref="P752" si="585">SUM(J752-I752)</f>
        <v>90</v>
      </c>
      <c r="Q752" s="10" t="s">
        <v>28</v>
      </c>
      <c r="R752" s="8">
        <f t="shared" ref="R752" si="586">IF(Q752="A", 3, IF(Q752="B", 5, IF(Q752="C", 7, IF(Q752="D", 10, ""))))</f>
        <v>5</v>
      </c>
      <c r="S752" s="10" t="str">
        <f t="shared" ref="S752" si="587">IF(R752&gt;=P752, "Achieved", "Not Achieved")</f>
        <v>Not Achieved</v>
      </c>
    </row>
    <row r="753" spans="1:19" x14ac:dyDescent="0.45">
      <c r="A753" s="9" t="s">
        <v>2366</v>
      </c>
      <c r="B753" s="8" t="s">
        <v>2601</v>
      </c>
      <c r="C753" s="10" t="s">
        <v>1255</v>
      </c>
      <c r="D753" s="8" t="str" cm="1">
        <f t="array" ref="D753">_xlfn.IFS(
  OR(C753="AR", C753="VK", C753="MS", C753="PT", C753="MM", C753="PP"), "CENTRAL",
  OR(C753="SS", C753="GC", C753="SM", C753="AY", C753="AG"), "NORTH",
  OR(C753="DP", C753="PG", C753="KD", C753="DS", C753="SP"), "WEST-I",
  OR(C753="MP", C753="SK", C753="NA", C753="OD"), "WEST-II",
  OR(C753="ND", C753="AM", C753="JK"), "EAST",
  TRUE, "UNKNOWN"
)</f>
        <v>WEST-I</v>
      </c>
      <c r="E753" s="10" t="s">
        <v>2602</v>
      </c>
      <c r="F753" s="8" t="s">
        <v>2603</v>
      </c>
      <c r="G753" s="8" t="s">
        <v>2604</v>
      </c>
      <c r="H753" s="8" t="s">
        <v>2605</v>
      </c>
      <c r="I753" s="37">
        <v>46069</v>
      </c>
      <c r="J753" s="37">
        <v>46076</v>
      </c>
      <c r="K753" s="10" t="s">
        <v>70</v>
      </c>
      <c r="L753" s="10" t="s">
        <v>35</v>
      </c>
      <c r="M753" s="13">
        <v>380.96</v>
      </c>
      <c r="N753" s="37">
        <v>46076</v>
      </c>
      <c r="O753" s="8">
        <v>0</v>
      </c>
      <c r="P753" s="12">
        <f t="shared" ref="P753" si="588">SUM(J753-I753)</f>
        <v>7</v>
      </c>
      <c r="Q753" s="10" t="s">
        <v>28</v>
      </c>
      <c r="R753" s="8">
        <f t="shared" ref="R753" si="589">IF(Q753="A", 3, IF(Q753="B", 5, IF(Q753="C", 7, IF(Q753="D", 10, ""))))</f>
        <v>5</v>
      </c>
      <c r="S753" s="10" t="str">
        <f t="shared" ref="S753" si="590">IF(R753&gt;=P753, "Achieved", "Not Achieved")</f>
        <v>Not Achieved</v>
      </c>
    </row>
    <row r="754" spans="1:19" x14ac:dyDescent="0.45">
      <c r="A754" s="9" t="s">
        <v>2366</v>
      </c>
      <c r="B754" s="8" t="s">
        <v>2601</v>
      </c>
      <c r="C754" s="10" t="s">
        <v>1255</v>
      </c>
      <c r="D754" s="8" t="str" cm="1">
        <f t="array" ref="D754">_xlfn.IFS(
  OR(C754="AR", C754="VK", C754="MS", C754="PT", C754="MM", C754="PP"), "CENTRAL",
  OR(C754="SS", C754="GC", C754="SM", C754="AY", C754="AG"), "NORTH",
  OR(C754="DP", C754="PG", C754="KD", C754="DS", C754="SP"), "WEST-I",
  OR(C754="MP", C754="SK", C754="NA", C754="OD"), "WEST-II",
  OR(C754="ND", C754="AM", C754="JK"), "EAST",
  TRUE, "UNKNOWN"
)</f>
        <v>WEST-I</v>
      </c>
      <c r="E754" s="10" t="s">
        <v>2602</v>
      </c>
      <c r="F754" s="8" t="s">
        <v>2606</v>
      </c>
      <c r="G754" s="8" t="s">
        <v>2604</v>
      </c>
      <c r="H754" s="8" t="s">
        <v>2605</v>
      </c>
      <c r="I754" s="37">
        <v>46069</v>
      </c>
      <c r="J754" s="37">
        <v>46076</v>
      </c>
      <c r="K754" s="10" t="s">
        <v>70</v>
      </c>
      <c r="L754" s="10" t="s">
        <v>35</v>
      </c>
      <c r="M754" s="13">
        <v>271.86</v>
      </c>
      <c r="N754" s="37">
        <v>46076</v>
      </c>
      <c r="O754" s="8">
        <v>0</v>
      </c>
      <c r="P754" s="12">
        <f t="shared" ref="P754" si="591">SUM(J754-I754)</f>
        <v>7</v>
      </c>
      <c r="Q754" s="10" t="s">
        <v>28</v>
      </c>
      <c r="R754" s="8">
        <f t="shared" ref="R754" si="592">IF(Q754="A", 3, IF(Q754="B", 5, IF(Q754="C", 7, IF(Q754="D", 10, ""))))</f>
        <v>5</v>
      </c>
      <c r="S754" s="10" t="str">
        <f t="shared" ref="S754" si="593">IF(R754&gt;=P754, "Achieved", "Not Achieved")</f>
        <v>Not Achieved</v>
      </c>
    </row>
    <row r="755" spans="1:19" x14ac:dyDescent="0.45">
      <c r="A755" s="9" t="s">
        <v>2366</v>
      </c>
      <c r="B755" s="8" t="s">
        <v>2601</v>
      </c>
      <c r="C755" s="10" t="s">
        <v>1255</v>
      </c>
      <c r="D755" s="8" t="str" cm="1">
        <f t="array" ref="D755">_xlfn.IFS(
  OR(C755="AR", C755="VK", C755="MS", C755="PT", C755="MM", C755="PP"), "CENTRAL",
  OR(C755="SS", C755="GC", C755="SM", C755="AY", C755="AG"), "NORTH",
  OR(C755="DP", C755="PG", C755="KD", C755="DS", C755="SP"), "WEST-I",
  OR(C755="MP", C755="SK", C755="NA", C755="OD"), "WEST-II",
  OR(C755="ND", C755="AM", C755="JK"), "EAST",
  TRUE, "UNKNOWN"
)</f>
        <v>WEST-I</v>
      </c>
      <c r="E755" s="10" t="s">
        <v>2602</v>
      </c>
      <c r="F755" s="8" t="s">
        <v>2607</v>
      </c>
      <c r="G755" s="8" t="s">
        <v>2604</v>
      </c>
      <c r="H755" s="8" t="s">
        <v>2605</v>
      </c>
      <c r="I755" s="37">
        <v>46069</v>
      </c>
      <c r="J755" s="37">
        <v>46076</v>
      </c>
      <c r="K755" s="10" t="s">
        <v>1703</v>
      </c>
      <c r="L755" s="10" t="s">
        <v>35</v>
      </c>
      <c r="M755" s="13">
        <v>653.47</v>
      </c>
      <c r="N755" s="37">
        <v>46076</v>
      </c>
      <c r="O755" s="8">
        <v>0</v>
      </c>
      <c r="P755" s="12">
        <f t="shared" ref="P755" si="594">SUM(J755-I755)</f>
        <v>7</v>
      </c>
      <c r="Q755" s="10" t="s">
        <v>28</v>
      </c>
      <c r="R755" s="8">
        <f t="shared" ref="R755" si="595">IF(Q755="A", 3, IF(Q755="B", 5, IF(Q755="C", 7, IF(Q755="D", 10, ""))))</f>
        <v>5</v>
      </c>
      <c r="S755" s="10" t="str">
        <f t="shared" ref="S755" si="596">IF(R755&gt;=P755, "Achieved", "Not Achieved")</f>
        <v>Not Achieved</v>
      </c>
    </row>
    <row r="756" spans="1:19" x14ac:dyDescent="0.45">
      <c r="A756" s="9" t="s">
        <v>2366</v>
      </c>
      <c r="B756" s="8" t="s">
        <v>2601</v>
      </c>
      <c r="C756" s="10" t="s">
        <v>1255</v>
      </c>
      <c r="D756" s="8" t="str" cm="1">
        <f t="array" ref="D756">_xlfn.IFS(
  OR(C756="AR", C756="VK", C756="MS", C756="PT", C756="MM", C756="PP"), "CENTRAL",
  OR(C756="SS", C756="GC", C756="SM", C756="AY", C756="AG"), "NORTH",
  OR(C756="DP", C756="PG", C756="KD", C756="DS", C756="SP"), "WEST-I",
  OR(C756="MP", C756="SK", C756="NA", C756="OD"), "WEST-II",
  OR(C756="ND", C756="AM", C756="JK"), "EAST",
  TRUE, "UNKNOWN"
)</f>
        <v>WEST-I</v>
      </c>
      <c r="E756" s="10" t="s">
        <v>2602</v>
      </c>
      <c r="F756" s="8" t="s">
        <v>2608</v>
      </c>
      <c r="G756" s="8" t="s">
        <v>2604</v>
      </c>
      <c r="H756" s="8" t="s">
        <v>2605</v>
      </c>
      <c r="I756" s="37">
        <v>46069</v>
      </c>
      <c r="J756" s="37">
        <v>46076</v>
      </c>
      <c r="K756" s="10" t="s">
        <v>1703</v>
      </c>
      <c r="L756" s="10" t="s">
        <v>35</v>
      </c>
      <c r="M756" s="13">
        <v>861.47</v>
      </c>
      <c r="N756" s="37">
        <v>46076</v>
      </c>
      <c r="O756" s="8">
        <v>0</v>
      </c>
      <c r="P756" s="12">
        <f t="shared" ref="P756" si="597">SUM(J756-I756)</f>
        <v>7</v>
      </c>
      <c r="Q756" s="10" t="s">
        <v>28</v>
      </c>
      <c r="R756" s="8">
        <f t="shared" ref="R756" si="598">IF(Q756="A", 3, IF(Q756="B", 5, IF(Q756="C", 7, IF(Q756="D", 10, ""))))</f>
        <v>5</v>
      </c>
      <c r="S756" s="10" t="str">
        <f t="shared" ref="S756" si="599">IF(R756&gt;=P756, "Achieved", "Not Achieved")</f>
        <v>Not Achieved</v>
      </c>
    </row>
    <row r="757" spans="1:19" x14ac:dyDescent="0.45">
      <c r="A757" s="9" t="s">
        <v>2366</v>
      </c>
      <c r="B757" s="8" t="s">
        <v>2601</v>
      </c>
      <c r="C757" s="10" t="s">
        <v>1255</v>
      </c>
      <c r="D757" s="8" t="str" cm="1">
        <f t="array" ref="D757">_xlfn.IFS(
  OR(C757="AR", C757="VK", C757="MS", C757="PT", C757="MM", C757="PP"), "CENTRAL",
  OR(C757="SS", C757="GC", C757="SM", C757="AY", C757="AG"), "NORTH",
  OR(C757="DP", C757="PG", C757="KD", C757="DS", C757="SP"), "WEST-I",
  OR(C757="MP", C757="SK", C757="NA", C757="OD"), "WEST-II",
  OR(C757="ND", C757="AM", C757="JK"), "EAST",
  TRUE, "UNKNOWN"
)</f>
        <v>WEST-I</v>
      </c>
      <c r="E757" s="10" t="s">
        <v>2602</v>
      </c>
      <c r="F757" s="8" t="s">
        <v>2609</v>
      </c>
      <c r="G757" s="8" t="s">
        <v>2604</v>
      </c>
      <c r="H757" s="8" t="s">
        <v>2605</v>
      </c>
      <c r="I757" s="37">
        <v>46069</v>
      </c>
      <c r="J757" s="37">
        <v>46076</v>
      </c>
      <c r="K757" s="10" t="s">
        <v>1703</v>
      </c>
      <c r="L757" s="10" t="s">
        <v>35</v>
      </c>
      <c r="M757" s="13">
        <v>1002.03</v>
      </c>
      <c r="N757" s="37">
        <v>46076</v>
      </c>
      <c r="O757" s="8">
        <v>0</v>
      </c>
      <c r="P757" s="12">
        <f t="shared" ref="P757" si="600">SUM(J757-I757)</f>
        <v>7</v>
      </c>
      <c r="Q757" s="10" t="s">
        <v>28</v>
      </c>
      <c r="R757" s="8">
        <f t="shared" ref="R757" si="601">IF(Q757="A", 3, IF(Q757="B", 5, IF(Q757="C", 7, IF(Q757="D", 10, ""))))</f>
        <v>5</v>
      </c>
      <c r="S757" s="10" t="str">
        <f t="shared" ref="S757" si="602">IF(R757&gt;=P757, "Achieved", "Not Achieved")</f>
        <v>Not Achieved</v>
      </c>
    </row>
    <row r="758" spans="1:19" x14ac:dyDescent="0.45">
      <c r="A758" s="9" t="s">
        <v>2366</v>
      </c>
      <c r="B758" s="8" t="s">
        <v>2610</v>
      </c>
      <c r="C758" s="10" t="s">
        <v>380</v>
      </c>
      <c r="D758" s="8" t="str" cm="1">
        <f t="array" ref="D758">_xlfn.IFS(
  OR(C758="AR", C758="VK", C758="MS", C758="PT", C758="MM", C758="PP"), "CENTRAL",
  OR(C758="SS", C758="GC", C758="SM", C758="AY", C758="AG"), "NORTH",
  OR(C758="DP", C758="PG", C758="KD", C758="DS", C758="SP"), "WEST-I",
  OR(C758="MP", C758="SK", C758="NA", C758="OD"), "WEST-II",
  OR(C758="ND", C758="AM", C758="JK"), "EAST",
  TRUE, "UNKNOWN"
)</f>
        <v>WEST-I</v>
      </c>
      <c r="E758" s="10" t="s">
        <v>1013</v>
      </c>
      <c r="F758" s="8" t="s">
        <v>208</v>
      </c>
      <c r="G758" s="8" t="s">
        <v>1014</v>
      </c>
      <c r="H758" s="8" t="s">
        <v>2212</v>
      </c>
      <c r="I758" s="37">
        <v>46072</v>
      </c>
      <c r="J758" s="37">
        <v>46078</v>
      </c>
      <c r="K758" s="10" t="s">
        <v>46</v>
      </c>
      <c r="L758" s="10" t="s">
        <v>47</v>
      </c>
      <c r="M758" s="13">
        <v>1253.75</v>
      </c>
      <c r="N758" s="37">
        <v>46077</v>
      </c>
      <c r="O758" s="8">
        <v>0</v>
      </c>
      <c r="P758" s="12">
        <f t="shared" ref="P758" si="603">SUM(J758-I758)</f>
        <v>6</v>
      </c>
      <c r="Q758" s="10" t="s">
        <v>28</v>
      </c>
      <c r="R758" s="8">
        <f t="shared" ref="R758" si="604">IF(Q758="A", 3, IF(Q758="B", 5, IF(Q758="C", 7, IF(Q758="D", 10, ""))))</f>
        <v>5</v>
      </c>
      <c r="S758" s="10" t="str">
        <f t="shared" ref="S758" si="605">IF(R758&gt;=P758, "Achieved", "Not Achieved")</f>
        <v>Not Achieved</v>
      </c>
    </row>
    <row r="759" spans="1:19" x14ac:dyDescent="0.45">
      <c r="A759" s="9" t="s">
        <v>2366</v>
      </c>
      <c r="B759" s="8" t="s">
        <v>2612</v>
      </c>
      <c r="C759" s="10" t="s">
        <v>221</v>
      </c>
      <c r="D759" s="8" t="str" cm="1">
        <f t="array" ref="D759">_xlfn.IFS(
  OR(C759="AR", C759="VK", C759="MS", C759="PT", C759="MM", C759="PP"), "CENTRAL",
  OR(C759="SS", C759="GC", C759="SM", C759="AY", C759="AG"), "NORTH",
  OR(C759="DP", C759="PG", C759="KD", C759="DS", C759="SP"), "WEST-I",
  OR(C759="MP", C759="SK", C759="NA", C759="OD"), "WEST-II",
  OR(C759="ND", C759="AM", C759="JK"), "EAST",
  TRUE, "UNKNOWN"
)</f>
        <v>EAST</v>
      </c>
      <c r="E759" s="10" t="s">
        <v>2613</v>
      </c>
      <c r="F759" s="8" t="s">
        <v>78</v>
      </c>
      <c r="G759" s="8" t="s">
        <v>32</v>
      </c>
      <c r="H759" s="8" t="s">
        <v>224</v>
      </c>
      <c r="I759" s="37">
        <v>46075</v>
      </c>
      <c r="J759" s="37">
        <v>46078</v>
      </c>
      <c r="K759" s="10" t="s">
        <v>1703</v>
      </c>
      <c r="L759" s="10" t="s">
        <v>35</v>
      </c>
      <c r="M759" s="13">
        <v>1381.54</v>
      </c>
      <c r="N759" s="37">
        <v>46078</v>
      </c>
      <c r="O759" s="8">
        <v>0</v>
      </c>
      <c r="P759" s="12">
        <f t="shared" ref="P759" si="606">SUM(J759-I759)</f>
        <v>3</v>
      </c>
      <c r="Q759" s="10" t="s">
        <v>28</v>
      </c>
      <c r="R759" s="8">
        <f t="shared" ref="R759" si="607">IF(Q759="A", 3, IF(Q759="B", 5, IF(Q759="C", 7, IF(Q759="D", 10, ""))))</f>
        <v>5</v>
      </c>
      <c r="S759" s="10" t="str">
        <f t="shared" ref="S759" si="608">IF(R759&gt;=P759, "Achieved", "Not Achieved")</f>
        <v>Achieved</v>
      </c>
    </row>
    <row r="760" spans="1:19" x14ac:dyDescent="0.45">
      <c r="A760" s="9" t="s">
        <v>2366</v>
      </c>
      <c r="B760" s="8" t="s">
        <v>2614</v>
      </c>
      <c r="C760" s="10" t="s">
        <v>2559</v>
      </c>
      <c r="D760" s="8" t="str" cm="1">
        <f t="array" ref="D760">_xlfn.IFS(
  OR(C760="AR", C760="VK", C760="MS", C760="PT", C760="MM", C760="PP"), "CENTRAL",
  OR(C760="SS", C760="GC", C760="SM", C760="AY", C760="AG"), "NORTH",
  OR(C760="DP", C760="PG", C760="KD", C760="DS", C760="SP"), "WEST-I",
  OR(C760="MP", C760="SK", C760="NA", C760="OD"), "WEST-II",
  OR(C760="ND", C760="AM", C760="JK"), "EAST",
  TRUE, "UNKNOWN"
)</f>
        <v>WEST-II</v>
      </c>
      <c r="E760" s="10" t="s">
        <v>2615</v>
      </c>
      <c r="F760" s="8" t="s">
        <v>23</v>
      </c>
      <c r="G760" s="8" t="s">
        <v>32</v>
      </c>
      <c r="H760" s="8" t="s">
        <v>2616</v>
      </c>
      <c r="I760" s="37">
        <v>46073</v>
      </c>
      <c r="J760" s="37">
        <v>46078</v>
      </c>
      <c r="K760" s="10" t="s">
        <v>1973</v>
      </c>
      <c r="L760" s="10" t="s">
        <v>27</v>
      </c>
      <c r="M760" s="13">
        <v>29.06</v>
      </c>
      <c r="N760" s="37">
        <v>46078</v>
      </c>
      <c r="O760" s="8">
        <v>0</v>
      </c>
      <c r="P760" s="12">
        <f t="shared" ref="P760" si="609">SUM(J760-I760)</f>
        <v>5</v>
      </c>
      <c r="Q760" s="10" t="s">
        <v>28</v>
      </c>
      <c r="R760" s="8">
        <f t="shared" ref="R760" si="610">IF(Q760="A", 3, IF(Q760="B", 5, IF(Q760="C", 7, IF(Q760="D", 10, ""))))</f>
        <v>5</v>
      </c>
      <c r="S760" s="10" t="str">
        <f t="shared" ref="S760" si="611">IF(R760&gt;=P760, "Achieved", "Not Achieved")</f>
        <v>Achieved</v>
      </c>
    </row>
    <row r="761" spans="1:19" x14ac:dyDescent="0.45">
      <c r="A761" s="9" t="s">
        <v>2366</v>
      </c>
      <c r="B761" s="8" t="s">
        <v>2617</v>
      </c>
      <c r="C761" s="10" t="s">
        <v>380</v>
      </c>
      <c r="D761" s="8" t="str" cm="1">
        <f t="array" ref="D761">_xlfn.IFS(
  OR(C761="AR", C761="VK", C761="MS", C761="PT", C761="MM", C761="PP"), "CENTRAL",
  OR(C761="SS", C761="GC", C761="SM", C761="AY", C761="AG"), "NORTH",
  OR(C761="DP", C761="PG", C761="KD", C761="DS", C761="SP"), "WEST-I",
  OR(C761="MP", C761="SK", C761="NA", C761="OD"), "WEST-II",
  OR(C761="ND", C761="AM", C761="JK"), "EAST",
  TRUE, "UNKNOWN"
)</f>
        <v>WEST-I</v>
      </c>
      <c r="E761" s="10" t="s">
        <v>2618</v>
      </c>
      <c r="F761" s="8" t="s">
        <v>2619</v>
      </c>
      <c r="G761" s="8" t="s">
        <v>1014</v>
      </c>
      <c r="H761" s="8" t="s">
        <v>2620</v>
      </c>
      <c r="I761" s="37">
        <v>46074</v>
      </c>
      <c r="J761" s="37">
        <v>46079</v>
      </c>
      <c r="K761" s="10" t="s">
        <v>762</v>
      </c>
      <c r="L761" s="10" t="s">
        <v>47</v>
      </c>
      <c r="M761" s="13">
        <v>1017</v>
      </c>
      <c r="N761" s="37">
        <v>46079</v>
      </c>
      <c r="O761" s="8">
        <v>0</v>
      </c>
      <c r="P761" s="12">
        <f t="shared" ref="P761" si="612">SUM(J761-I761)</f>
        <v>5</v>
      </c>
      <c r="Q761" s="10" t="s">
        <v>28</v>
      </c>
      <c r="R761" s="8">
        <f t="shared" ref="R761" si="613">IF(Q761="A", 3, IF(Q761="B", 5, IF(Q761="C", 7, IF(Q761="D", 10, ""))))</f>
        <v>5</v>
      </c>
      <c r="S761" s="10" t="str">
        <f t="shared" ref="S761" si="614">IF(R761&gt;=P761, "Achieved", "Not Achieved")</f>
        <v>Achieved</v>
      </c>
    </row>
    <row r="762" spans="1:19" x14ac:dyDescent="0.45">
      <c r="A762" s="9" t="s">
        <v>2366</v>
      </c>
      <c r="B762" s="8" t="s">
        <v>2621</v>
      </c>
      <c r="C762" s="10" t="s">
        <v>633</v>
      </c>
      <c r="D762" s="8" t="str" cm="1">
        <f t="array" ref="D762">_xlfn.IFS(
  OR(C762="AR", C762="VK", C762="MS", C762="PT", C762="MM", C762="PP"), "CENTRAL",
  OR(C762="SS", C762="GC", C762="SM", C762="AY", C762="AG"), "NORTH",
  OR(C762="DP", C762="PG", C762="KD", C762="DS", C762="SP"), "WEST-I",
  OR(C762="MP", C762="SK", C762="NA", C762="OD"), "WEST-II",
  OR(C762="ND", C762="AM", C762="JK"), "EAST",
  TRUE, "UNKNOWN"
)</f>
        <v>WEST-I</v>
      </c>
      <c r="E762" s="10" t="s">
        <v>2622</v>
      </c>
      <c r="F762" s="8" t="s">
        <v>2623</v>
      </c>
      <c r="G762" s="8" t="s">
        <v>2624</v>
      </c>
      <c r="H762" s="8" t="s">
        <v>2625</v>
      </c>
      <c r="I762" s="37">
        <v>46070</v>
      </c>
      <c r="J762" s="37">
        <v>46079</v>
      </c>
      <c r="K762" s="10" t="s">
        <v>762</v>
      </c>
      <c r="L762" s="10" t="s">
        <v>47</v>
      </c>
      <c r="M762" s="13">
        <v>892</v>
      </c>
      <c r="O762" s="8">
        <v>0</v>
      </c>
      <c r="P762" s="12">
        <f t="shared" ref="P762" si="615">SUM(J762-I762)</f>
        <v>9</v>
      </c>
      <c r="Q762" s="10" t="s">
        <v>28</v>
      </c>
      <c r="R762" s="8">
        <f t="shared" ref="R762" si="616">IF(Q762="A", 3, IF(Q762="B", 5, IF(Q762="C", 7, IF(Q762="D", 10, ""))))</f>
        <v>5</v>
      </c>
      <c r="S762" s="10" t="str">
        <f t="shared" ref="S762" si="617">IF(R762&gt;=P762, "Achieved", "Not Achieved")</f>
        <v>Not Achieved</v>
      </c>
    </row>
    <row r="763" spans="1:19" x14ac:dyDescent="0.45">
      <c r="A763" s="9" t="s">
        <v>2366</v>
      </c>
      <c r="B763" s="8" t="s">
        <v>2626</v>
      </c>
      <c r="C763" s="10" t="s">
        <v>380</v>
      </c>
      <c r="D763" s="8" t="str" cm="1">
        <f t="array" ref="D763">_xlfn.IFS(
  OR(C763="AR", C763="VK", C763="MS", C763="PT", C763="MM", C763="PP"), "CENTRAL",
  OR(C763="SS", C763="GC", C763="SM", C763="AY", C763="AG"), "NORTH",
  OR(C763="DP", C763="PG", C763="KD", C763="DS", C763="SP"), "WEST-I",
  OR(C763="MP", C763="SK", C763="NA", C763="OD"), "WEST-II",
  OR(C763="ND", C763="AM", C763="JK"), "EAST",
  TRUE, "UNKNOWN"
)</f>
        <v>WEST-I</v>
      </c>
      <c r="E763" s="10" t="s">
        <v>1013</v>
      </c>
      <c r="F763" s="8" t="s">
        <v>2627</v>
      </c>
      <c r="G763" s="8" t="s">
        <v>1014</v>
      </c>
      <c r="H763" s="8" t="s">
        <v>2212</v>
      </c>
      <c r="I763" s="37">
        <v>46072</v>
      </c>
      <c r="J763" s="37">
        <v>46078</v>
      </c>
      <c r="K763" s="10" t="s">
        <v>46</v>
      </c>
      <c r="L763" s="10" t="s">
        <v>47</v>
      </c>
      <c r="M763" s="13">
        <v>1313.87</v>
      </c>
      <c r="N763" s="37">
        <v>46079</v>
      </c>
      <c r="O763" s="8">
        <v>0</v>
      </c>
      <c r="P763" s="12">
        <f t="shared" ref="P763" si="618">SUM(J763-I763)</f>
        <v>6</v>
      </c>
      <c r="Q763" s="10" t="s">
        <v>28</v>
      </c>
      <c r="R763" s="8">
        <f t="shared" ref="R763" si="619">IF(Q763="A", 3, IF(Q763="B", 5, IF(Q763="C", 7, IF(Q763="D", 10, ""))))</f>
        <v>5</v>
      </c>
      <c r="S763" s="10" t="str">
        <f t="shared" ref="S763" si="620">IF(R763&gt;=P763, "Achieved", "Not Achieved")</f>
        <v>Not Achieved</v>
      </c>
    </row>
    <row r="764" spans="1:19" x14ac:dyDescent="0.45">
      <c r="A764" s="9" t="s">
        <v>2366</v>
      </c>
      <c r="B764" s="8" t="s">
        <v>2630</v>
      </c>
      <c r="C764" s="10" t="s">
        <v>633</v>
      </c>
      <c r="D764" s="8" t="str" cm="1">
        <f t="array" ref="D764">_xlfn.IFS(
  OR(C764="AR", C764="VK", C764="MS", C764="PT", C764="MM", C764="PP"), "CENTRAL",
  OR(C764="SS", C764="GC", C764="SM", C764="AY", C764="AG"), "NORTH",
  OR(C764="DP", C764="PG", C764="KD", C764="DS", C764="SP"), "WEST-I",
  OR(C764="MP", C764="SK", C764="NA", C764="OD"), "WEST-II",
  OR(C764="ND", C764="AM", C764="JK"), "EAST",
  TRUE, "UNKNOWN"
)</f>
        <v>WEST-I</v>
      </c>
      <c r="E764" s="10" t="s">
        <v>2314</v>
      </c>
      <c r="F764" s="8" t="s">
        <v>2631</v>
      </c>
      <c r="G764" s="8" t="s">
        <v>712</v>
      </c>
      <c r="H764" s="8" t="s">
        <v>2316</v>
      </c>
      <c r="I764" s="37">
        <v>46076</v>
      </c>
      <c r="J764" s="37">
        <v>46079</v>
      </c>
      <c r="K764" s="10" t="s">
        <v>134</v>
      </c>
      <c r="L764" s="10" t="s">
        <v>47</v>
      </c>
      <c r="M764" s="13">
        <v>840.61</v>
      </c>
      <c r="N764" s="37">
        <v>46079</v>
      </c>
      <c r="O764" s="8">
        <v>0</v>
      </c>
      <c r="P764" s="12">
        <f t="shared" ref="P764" si="621">SUM(J764-I764)</f>
        <v>3</v>
      </c>
      <c r="Q764" s="10" t="s">
        <v>28</v>
      </c>
      <c r="R764" s="8">
        <f t="shared" ref="R764" si="622">IF(Q764="A", 3, IF(Q764="B", 5, IF(Q764="C", 7, IF(Q764="D", 10, ""))))</f>
        <v>5</v>
      </c>
      <c r="S764" s="10" t="str">
        <f t="shared" ref="S764" si="623">IF(R764&gt;=P764, "Achieved", "Not Achieved")</f>
        <v>Achieved</v>
      </c>
    </row>
    <row r="765" spans="1:19" x14ac:dyDescent="0.45">
      <c r="A765" s="9" t="s">
        <v>2366</v>
      </c>
      <c r="B765" s="8" t="s">
        <v>2630</v>
      </c>
      <c r="C765" s="10" t="s">
        <v>633</v>
      </c>
      <c r="D765" s="8" t="str" cm="1">
        <f t="array" ref="D765">_xlfn.IFS(
  OR(C765="AR", C765="VK", C765="MS", C765="PT", C765="MM", C765="PP"), "CENTRAL",
  OR(C765="SS", C765="GC", C765="SM", C765="AY", C765="AG"), "NORTH",
  OR(C765="DP", C765="PG", C765="KD", C765="DS", C765="SP"), "WEST-I",
  OR(C765="MP", C765="SK", C765="NA", C765="OD"), "WEST-II",
  OR(C765="ND", C765="AM", C765="JK"), "EAST",
  TRUE, "UNKNOWN"
)</f>
        <v>WEST-I</v>
      </c>
      <c r="E765" s="10" t="s">
        <v>2314</v>
      </c>
      <c r="F765" s="8" t="s">
        <v>2632</v>
      </c>
      <c r="G765" s="8" t="s">
        <v>712</v>
      </c>
      <c r="H765" s="8" t="s">
        <v>2316</v>
      </c>
      <c r="I765" s="37">
        <v>46076</v>
      </c>
      <c r="J765" s="37">
        <v>46079</v>
      </c>
      <c r="K765" s="10" t="s">
        <v>134</v>
      </c>
      <c r="L765" s="10" t="s">
        <v>47</v>
      </c>
      <c r="M765" s="13">
        <v>510.39</v>
      </c>
      <c r="N765" s="37">
        <v>46079</v>
      </c>
      <c r="O765" s="8">
        <v>0</v>
      </c>
      <c r="P765" s="12">
        <f t="shared" ref="P765" si="624">SUM(J765-I765)</f>
        <v>3</v>
      </c>
      <c r="Q765" s="10" t="s">
        <v>28</v>
      </c>
      <c r="R765" s="8">
        <f t="shared" ref="R765" si="625">IF(Q765="A", 3, IF(Q765="B", 5, IF(Q765="C", 7, IF(Q765="D", 10, ""))))</f>
        <v>5</v>
      </c>
      <c r="S765" s="10" t="str">
        <f t="shared" ref="S765" si="626">IF(R765&gt;=P765, "Achieved", "Not Achieved")</f>
        <v>Achieved</v>
      </c>
    </row>
    <row r="766" spans="1:19" x14ac:dyDescent="0.45">
      <c r="A766" s="9" t="s">
        <v>2366</v>
      </c>
      <c r="B766" s="8" t="s">
        <v>2633</v>
      </c>
      <c r="C766" s="10" t="s">
        <v>108</v>
      </c>
      <c r="D766" s="8" t="str" cm="1">
        <f t="array" ref="D766">_xlfn.IFS(
  OR(C766="AR", C766="VK", C766="MS", C766="PT", C766="MM", C766="PP"), "CENTRAL",
  OR(C766="SS", C766="GC", C766="SM", C766="AY", C766="AG"), "NORTH",
  OR(C766="DP", C766="PG", C766="KD", C766="DS", C766="SP"), "WEST-I",
  OR(C766="MP", C766="SK", C766="NA", C766="OD"), "WEST-II",
  OR(C766="ND", C766="AM", C766="JK"), "EAST",
  TRUE, "UNKNOWN"
)</f>
        <v>EAST</v>
      </c>
      <c r="E766" s="10" t="s">
        <v>2634</v>
      </c>
      <c r="F766" s="8" t="s">
        <v>1594</v>
      </c>
      <c r="G766" s="8" t="s">
        <v>32</v>
      </c>
      <c r="H766" s="8" t="s">
        <v>2635</v>
      </c>
      <c r="I766" s="37">
        <v>46079</v>
      </c>
      <c r="J766" s="37">
        <v>46080</v>
      </c>
      <c r="K766" s="10" t="s">
        <v>56</v>
      </c>
      <c r="L766" s="10" t="s">
        <v>35</v>
      </c>
      <c r="M766" s="13">
        <v>69.37</v>
      </c>
      <c r="N766" s="37">
        <v>46080</v>
      </c>
      <c r="O766" s="8">
        <v>0</v>
      </c>
      <c r="P766" s="12">
        <f t="shared" ref="P766" si="627">SUM(J766-I766)</f>
        <v>1</v>
      </c>
      <c r="Q766" s="10" t="s">
        <v>57</v>
      </c>
      <c r="R766" s="8">
        <f t="shared" ref="R766" si="628">IF(Q766="A", 3, IF(Q766="B", 5, IF(Q766="C", 7, IF(Q766="D", 10, ""))))</f>
        <v>3</v>
      </c>
      <c r="S766" s="10" t="str">
        <f t="shared" ref="S766" si="629">IF(R766&gt;=P766, "Achieved", "Not Achieved")</f>
        <v>Achieved</v>
      </c>
    </row>
    <row r="767" spans="1:19" x14ac:dyDescent="0.45">
      <c r="A767" s="9" t="s">
        <v>2652</v>
      </c>
      <c r="B767" s="8" t="s">
        <v>2636</v>
      </c>
      <c r="C767" s="10" t="s">
        <v>1178</v>
      </c>
      <c r="D767" s="8" t="str" cm="1">
        <f t="array" ref="D767">_xlfn.IFS(
  OR(C767="AR", C767="VK", C767="MS", C767="PT", C767="MM", C767="PP"), "CENTRAL",
  OR(C767="SS", C767="GC", C767="SM", C767="AY", C767="AG"), "NORTH",
  OR(C767="DP", C767="PG", C767="KD", C767="DS", C767="SP"), "WEST-I",
  OR(C767="MP", C767="SK", C767="NA", C767="OD"), "WEST-II",
  OR(C767="ND", C767="AM", C767="JK"), "EAST",
  TRUE, "UNKNOWN"
)</f>
        <v>NORTH</v>
      </c>
      <c r="E767" s="10" t="s">
        <v>2637</v>
      </c>
      <c r="F767" s="8" t="s">
        <v>1433</v>
      </c>
      <c r="G767" s="8" t="s">
        <v>2638</v>
      </c>
      <c r="H767" s="8" t="s">
        <v>406</v>
      </c>
      <c r="I767" s="37">
        <v>46078</v>
      </c>
      <c r="J767" s="37">
        <v>46084</v>
      </c>
      <c r="K767" s="10" t="s">
        <v>2161</v>
      </c>
      <c r="L767" s="10" t="s">
        <v>27</v>
      </c>
      <c r="M767" s="13">
        <v>270.64</v>
      </c>
      <c r="O767" s="8">
        <v>0</v>
      </c>
      <c r="P767" s="12">
        <f t="shared" ref="P767" si="630">SUM(J767-I767)</f>
        <v>6</v>
      </c>
      <c r="Q767" s="10" t="s">
        <v>28</v>
      </c>
      <c r="R767" s="8">
        <f t="shared" ref="R767" si="631">IF(Q767="A", 3, IF(Q767="B", 5, IF(Q767="C", 7, IF(Q767="D", 10, ""))))</f>
        <v>5</v>
      </c>
      <c r="S767" s="10" t="str">
        <f t="shared" ref="S767" si="632">IF(R767&gt;=P767, "Achieved", "Not Achieved")</f>
        <v>Not Achieved</v>
      </c>
    </row>
    <row r="768" spans="1:19" x14ac:dyDescent="0.45">
      <c r="A768" s="9" t="s">
        <v>2652</v>
      </c>
      <c r="B768" s="8" t="s">
        <v>2639</v>
      </c>
      <c r="C768" s="10" t="s">
        <v>30</v>
      </c>
      <c r="D768" s="8" t="str" cm="1">
        <f t="array" ref="D768">_xlfn.IFS(
  OR(C768="AR", C768="VK", C768="MS", C768="PT", C768="MM", C768="PP"), "CENTRAL",
  OR(C768="SS", C768="GC", C768="SM", C768="AY", C768="AG"), "NORTH",
  OR(C768="DP", C768="PG", C768="KD", C768="DS", C768="SP"), "WEST-I",
  OR(C768="MP", C768="SK", C768="NA", C768="OD"), "WEST-II",
  OR(C768="ND", C768="AM", C768="JK"), "EAST",
  TRUE, "UNKNOWN"
)</f>
        <v>CENTRAL</v>
      </c>
      <c r="E768" s="10" t="s">
        <v>2640</v>
      </c>
      <c r="F768" s="8" t="s">
        <v>208</v>
      </c>
      <c r="G768" s="8" t="s">
        <v>32</v>
      </c>
      <c r="H768" s="8" t="s">
        <v>2641</v>
      </c>
      <c r="I768" s="37">
        <v>46083</v>
      </c>
      <c r="J768" s="37">
        <v>46084</v>
      </c>
      <c r="K768" s="10" t="s">
        <v>46</v>
      </c>
      <c r="L768" s="10" t="s">
        <v>47</v>
      </c>
      <c r="M768" s="13">
        <v>389.62</v>
      </c>
      <c r="O768" s="8">
        <v>0</v>
      </c>
      <c r="P768" s="12">
        <f t="shared" ref="P768" si="633">SUM(J768-I768)</f>
        <v>1</v>
      </c>
      <c r="Q768" s="10" t="s">
        <v>28</v>
      </c>
      <c r="R768" s="8">
        <f t="shared" ref="R768" si="634">IF(Q768="A", 3, IF(Q768="B", 5, IF(Q768="C", 7, IF(Q768="D", 10, ""))))</f>
        <v>5</v>
      </c>
      <c r="S768" s="10" t="str">
        <f t="shared" ref="S768" si="635">IF(R768&gt;=P768, "Achieved", "Not Achieved")</f>
        <v>Achieved</v>
      </c>
    </row>
    <row r="769" spans="1:19" x14ac:dyDescent="0.45">
      <c r="A769" s="9" t="s">
        <v>2652</v>
      </c>
      <c r="B769" s="8" t="s">
        <v>2642</v>
      </c>
      <c r="C769" s="10" t="s">
        <v>61</v>
      </c>
      <c r="D769" s="8" t="str" cm="1">
        <f t="array" ref="D769">_xlfn.IFS(
  OR(C769="AR", C769="VK", C769="MS", C769="PT", C769="MM", C769="PP"), "CENTRAL",
  OR(C769="SS", C769="GC", C769="SM", C769="AY", C769="AG"), "NORTH",
  OR(C769="DP", C769="PG", C769="KD", C769="DS", C769="SP"), "WEST-I",
  OR(C769="MP", C769="SK", C769="NA", C769="OD"), "WEST-II",
  OR(C769="ND", C769="AM", C769="JK"), "EAST",
  TRUE, "UNKNOWN"
)</f>
        <v>NORTH</v>
      </c>
      <c r="E769" s="10" t="s">
        <v>2643</v>
      </c>
      <c r="F769" s="8" t="s">
        <v>116</v>
      </c>
      <c r="G769" s="8" t="s">
        <v>2563</v>
      </c>
      <c r="H769" s="8" t="s">
        <v>2644</v>
      </c>
      <c r="I769" s="37">
        <v>46075</v>
      </c>
      <c r="J769" s="37">
        <v>46085</v>
      </c>
      <c r="K769" s="10" t="s">
        <v>70</v>
      </c>
      <c r="L769" s="10" t="s">
        <v>35</v>
      </c>
      <c r="M769" s="13">
        <v>2172.96</v>
      </c>
      <c r="N769" s="37">
        <v>46085</v>
      </c>
      <c r="O769" s="8">
        <v>0</v>
      </c>
      <c r="P769" s="12">
        <f t="shared" ref="P769" si="636">SUM(J769-I769)</f>
        <v>10</v>
      </c>
      <c r="Q769" s="10" t="s">
        <v>82</v>
      </c>
      <c r="R769" s="8">
        <f t="shared" ref="R769" si="637">IF(Q769="A", 3, IF(Q769="B", 5, IF(Q769="C", 7, IF(Q769="D", 10, ""))))</f>
        <v>7</v>
      </c>
      <c r="S769" s="10" t="str">
        <f t="shared" ref="S769" si="638">IF(R769&gt;=P769, "Achieved", "Not Achieved")</f>
        <v>Not Achieved</v>
      </c>
    </row>
    <row r="770" spans="1:19" x14ac:dyDescent="0.45">
      <c r="A770" s="9" t="s">
        <v>2652</v>
      </c>
      <c r="B770" s="8" t="s">
        <v>2645</v>
      </c>
      <c r="C770" s="10" t="s">
        <v>764</v>
      </c>
      <c r="D770" s="8" t="str" cm="1">
        <f t="array" ref="D770">_xlfn.IFS(
  OR(C770="AR", C770="VK", C770="MS", C770="PT", C770="MM", C770="PP"), "CENTRAL",
  OR(C770="SS", C770="GC", C770="SM", C770="AY", C770="AG"), "NORTH",
  OR(C770="DP", C770="PG", C770="KD", C770="DS", C770="SP"), "WEST-I",
  OR(C770="MP", C770="SK", C770="NA", C770="OD"), "WEST-II",
  OR(C770="ND", C770="AM", C770="JK"), "EAST",
  TRUE, "UNKNOWN"
)</f>
        <v>WEST-I</v>
      </c>
      <c r="E770" s="10" t="s">
        <v>2646</v>
      </c>
      <c r="F770" s="8" t="s">
        <v>2647</v>
      </c>
      <c r="G770" s="8" t="s">
        <v>32</v>
      </c>
      <c r="H770" s="8" t="s">
        <v>760</v>
      </c>
      <c r="I770" s="37">
        <v>46083</v>
      </c>
      <c r="J770" s="37">
        <v>46084</v>
      </c>
      <c r="K770" s="10" t="s">
        <v>46</v>
      </c>
      <c r="L770" s="10" t="s">
        <v>47</v>
      </c>
      <c r="M770" s="13">
        <v>910.51</v>
      </c>
      <c r="N770" s="37">
        <v>46086</v>
      </c>
      <c r="O770" s="8">
        <v>0</v>
      </c>
      <c r="P770" s="12">
        <f t="shared" ref="P770" si="639">SUM(J770-I770)</f>
        <v>1</v>
      </c>
      <c r="Q770" s="10" t="s">
        <v>28</v>
      </c>
      <c r="R770" s="8">
        <f t="shared" ref="R770" si="640">IF(Q770="A", 3, IF(Q770="B", 5, IF(Q770="C", 7, IF(Q770="D", 10, ""))))</f>
        <v>5</v>
      </c>
      <c r="S770" s="10" t="str">
        <f t="shared" ref="S770" si="641">IF(R770&gt;=P770, "Achieved", "Not Achieved")</f>
        <v>Achieved</v>
      </c>
    </row>
    <row r="771" spans="1:19" x14ac:dyDescent="0.45">
      <c r="A771" s="9" t="s">
        <v>2652</v>
      </c>
      <c r="B771" s="8" t="s">
        <v>2648</v>
      </c>
      <c r="C771" s="10" t="s">
        <v>1704</v>
      </c>
      <c r="D771" s="8" t="str" cm="1">
        <f t="array" ref="D771">_xlfn.IFS(
  OR(C771="AR", C771="VK", C771="MS", C771="PT", C771="MM", C771="PP"), "CENTRAL",
  OR(C771="SS", C771="GC", C771="SM", C771="AY", C771="AG"), "NORTH",
  OR(C771="DP", C771="PG", C771="KD", C771="DS", C771="SP"), "WEST-I",
  OR(C771="MP", C771="SK", C771="NA", C771="OD"), "WEST-II",
  OR(C771="ND", C771="AM", C771="JK"), "EAST",
  TRUE, "UNKNOWN"
)</f>
        <v>NORTH</v>
      </c>
      <c r="E771" s="10" t="s">
        <v>2649</v>
      </c>
      <c r="F771" s="8" t="s">
        <v>2650</v>
      </c>
      <c r="G771" s="8" t="s">
        <v>32</v>
      </c>
      <c r="H771" s="8" t="s">
        <v>2651</v>
      </c>
      <c r="I771" s="37">
        <v>46080</v>
      </c>
      <c r="J771" s="37">
        <v>46085</v>
      </c>
      <c r="K771" s="10" t="s">
        <v>27</v>
      </c>
      <c r="L771" s="10" t="s">
        <v>27</v>
      </c>
      <c r="M771" s="13">
        <v>32.340000000000003</v>
      </c>
      <c r="N771" s="37">
        <v>46085</v>
      </c>
      <c r="O771" s="8">
        <v>0</v>
      </c>
      <c r="P771" s="12">
        <f t="shared" ref="P771" si="642">SUM(J771-I771)</f>
        <v>5</v>
      </c>
      <c r="Q771" s="10" t="s">
        <v>28</v>
      </c>
      <c r="R771" s="8">
        <f t="shared" ref="R771" si="643">IF(Q771="A", 3, IF(Q771="B", 5, IF(Q771="C", 7, IF(Q771="D", 10, ""))))</f>
        <v>5</v>
      </c>
      <c r="S771" s="10" t="str">
        <f t="shared" ref="S771" si="644">IF(R771&gt;=P771, "Achieved", "Not Achieved")</f>
        <v>Achieved</v>
      </c>
    </row>
    <row r="772" spans="1:19" x14ac:dyDescent="0.45">
      <c r="A772" s="9" t="s">
        <v>2652</v>
      </c>
      <c r="B772" s="8" t="s">
        <v>2653</v>
      </c>
      <c r="C772" s="10" t="s">
        <v>1704</v>
      </c>
      <c r="D772" s="8" t="str" cm="1">
        <f t="array" ref="D772">_xlfn.IFS(
  OR(C772="AR", C772="VK", C772="MS", C772="PT", C772="MM", C772="PP"), "CENTRAL",
  OR(C772="SS", C772="GC", C772="SM", C772="AY", C772="AG"), "NORTH",
  OR(C772="DP", C772="PG", C772="KD", C772="DS", C772="SP"), "WEST-I",
  OR(C772="MP", C772="SK", C772="NA", C772="OD"), "WEST-II",
  OR(C772="ND", C772="AM", C772="JK"), "EAST",
  TRUE, "UNKNOWN"
)</f>
        <v>NORTH</v>
      </c>
      <c r="E772" s="10" t="s">
        <v>2654</v>
      </c>
      <c r="F772" s="8" t="s">
        <v>2655</v>
      </c>
      <c r="G772" s="8" t="s">
        <v>32</v>
      </c>
      <c r="H772" s="8" t="s">
        <v>2656</v>
      </c>
      <c r="I772" s="37">
        <v>46051</v>
      </c>
      <c r="J772" s="37">
        <v>46053</v>
      </c>
      <c r="K772" s="10" t="s">
        <v>27</v>
      </c>
      <c r="L772" s="10" t="s">
        <v>27</v>
      </c>
      <c r="M772" s="13">
        <v>123.31</v>
      </c>
      <c r="O772" s="8">
        <v>0</v>
      </c>
      <c r="P772" s="12">
        <f t="shared" ref="P772" si="645">SUM(J772-I772)</f>
        <v>2</v>
      </c>
      <c r="Q772" s="10" t="s">
        <v>28</v>
      </c>
      <c r="R772" s="8">
        <f t="shared" ref="R772" si="646">IF(Q772="A", 3, IF(Q772="B", 5, IF(Q772="C", 7, IF(Q772="D", 10, ""))))</f>
        <v>5</v>
      </c>
      <c r="S772" s="10" t="str">
        <f t="shared" ref="S772" si="647">IF(R772&gt;=P772, "Achieved", "Not Achieved")</f>
        <v>Achieved</v>
      </c>
    </row>
    <row r="773" spans="1:19" x14ac:dyDescent="0.45">
      <c r="A773" s="9" t="s">
        <v>2652</v>
      </c>
      <c r="B773" s="8" t="s">
        <v>2661</v>
      </c>
      <c r="C773" s="10" t="s">
        <v>72</v>
      </c>
      <c r="D773" s="8" t="str" cm="1">
        <f t="array" ref="D773">_xlfn.IFS(
  OR(C773="AR", C773="VK", C773="MS", C773="PT", C773="MM", C773="PP"), "CENTRAL",
  OR(C773="SS", C773="GC", C773="SM", C773="AY", C773="AG"), "NORTH",
  OR(C773="DP", C773="PG", C773="KD", C773="DS", C773="SP"), "WEST-I",
  OR(C773="MP", C773="SK", C773="NA", C773="OD"), "WEST-II",
  OR(C773="ND", C773="AM", C773="JK"), "EAST",
  TRUE, "UNKNOWN"
)</f>
        <v>CENTRAL</v>
      </c>
      <c r="E773" s="10" t="s">
        <v>2662</v>
      </c>
      <c r="F773" s="8" t="s">
        <v>282</v>
      </c>
      <c r="G773" s="8" t="s">
        <v>2462</v>
      </c>
      <c r="H773" s="8" t="s">
        <v>2663</v>
      </c>
      <c r="I773" s="37">
        <v>46084</v>
      </c>
      <c r="J773" s="37">
        <v>46087</v>
      </c>
      <c r="K773" s="10" t="s">
        <v>56</v>
      </c>
      <c r="L773" s="10" t="s">
        <v>50</v>
      </c>
      <c r="M773" s="13">
        <v>474.15</v>
      </c>
      <c r="N773" s="37">
        <v>46088</v>
      </c>
      <c r="O773" s="8">
        <v>0</v>
      </c>
      <c r="P773" s="12">
        <f t="shared" ref="P773" si="648">SUM(J773-I773)</f>
        <v>3</v>
      </c>
      <c r="Q773" s="10" t="s">
        <v>28</v>
      </c>
      <c r="R773" s="8">
        <f t="shared" ref="R773" si="649">IF(Q773="A", 3, IF(Q773="B", 5, IF(Q773="C", 7, IF(Q773="D", 10, ""))))</f>
        <v>5</v>
      </c>
      <c r="S773" s="10" t="str">
        <f t="shared" ref="S773" si="650">IF(R773&gt;=P773, "Achieved", "Not Achieved")</f>
        <v>Achieved</v>
      </c>
    </row>
    <row r="774" spans="1:19" x14ac:dyDescent="0.45">
      <c r="A774" s="9" t="s">
        <v>2652</v>
      </c>
      <c r="B774" s="8" t="s">
        <v>2664</v>
      </c>
      <c r="C774" s="10" t="s">
        <v>1178</v>
      </c>
      <c r="D774" s="8" t="str" cm="1">
        <f t="array" ref="D774">_xlfn.IFS(
  OR(C774="AR", C774="VK", C774="MS", C774="PT", C774="MM", C774="PP"), "CENTRAL",
  OR(C774="SS", C774="GC", C774="SM", C774="AY", C774="AG"), "NORTH",
  OR(C774="DP", C774="PG", C774="KD", C774="DS", C774="SP"), "WEST-I",
  OR(C774="MP", C774="SK", C774="NA", C774="OD"), "WEST-II",
  OR(C774="ND", C774="AM", C774="JK"), "EAST",
  TRUE, "UNKNOWN"
)</f>
        <v>NORTH</v>
      </c>
      <c r="E774" s="10" t="s">
        <v>2665</v>
      </c>
      <c r="F774" s="8" t="s">
        <v>208</v>
      </c>
      <c r="G774" s="8" t="s">
        <v>2666</v>
      </c>
      <c r="H774" s="8" t="s">
        <v>2667</v>
      </c>
      <c r="I774" s="37">
        <v>46069</v>
      </c>
      <c r="J774" s="37">
        <v>46087</v>
      </c>
      <c r="K774" s="10" t="s">
        <v>81</v>
      </c>
      <c r="L774" s="10" t="s">
        <v>27</v>
      </c>
      <c r="M774" s="13">
        <v>769.92</v>
      </c>
      <c r="O774" s="8">
        <v>0</v>
      </c>
      <c r="P774" s="12">
        <f t="shared" ref="P774" si="651">SUM(J774-I774)</f>
        <v>18</v>
      </c>
      <c r="Q774" s="10" t="s">
        <v>28</v>
      </c>
      <c r="R774" s="8">
        <f t="shared" ref="R774" si="652">IF(Q774="A", 3, IF(Q774="B", 5, IF(Q774="C", 7, IF(Q774="D", 10, ""))))</f>
        <v>5</v>
      </c>
      <c r="S774" s="10" t="str">
        <f t="shared" ref="S774" si="653">IF(R774&gt;=P774, "Achieved", "Not Achieved")</f>
        <v>Not Achieved</v>
      </c>
    </row>
    <row r="775" spans="1:19" x14ac:dyDescent="0.45">
      <c r="A775" s="9" t="s">
        <v>2652</v>
      </c>
      <c r="B775" s="8" t="s">
        <v>2668</v>
      </c>
      <c r="C775" s="10" t="s">
        <v>1178</v>
      </c>
      <c r="D775" s="8" t="str" cm="1">
        <f t="array" ref="D775">_xlfn.IFS(
  OR(C775="AR", C775="VK", C775="MS", C775="PT", C775="MM", C775="PP"), "CENTRAL",
  OR(C775="SS", C775="GC", C775="SM", C775="AY", C775="AG"), "NORTH",
  OR(C775="DP", C775="PG", C775="KD", C775="DS", C775="SP"), "WEST-I",
  OR(C775="MP", C775="SK", C775="NA", C775="OD"), "WEST-II",
  OR(C775="ND", C775="AM", C775="JK"), "EAST",
  TRUE, "UNKNOWN"
)</f>
        <v>NORTH</v>
      </c>
      <c r="E775" s="10" t="s">
        <v>2669</v>
      </c>
      <c r="F775" s="8" t="s">
        <v>290</v>
      </c>
      <c r="G775" s="8" t="s">
        <v>32</v>
      </c>
      <c r="H775" s="8" t="s">
        <v>2670</v>
      </c>
      <c r="I775" s="37">
        <v>46072</v>
      </c>
      <c r="J775" s="37">
        <v>46088</v>
      </c>
      <c r="K775" s="10" t="s">
        <v>56</v>
      </c>
      <c r="L775" s="10" t="s">
        <v>35</v>
      </c>
      <c r="M775" s="13">
        <v>325.62</v>
      </c>
      <c r="N775" s="37">
        <v>46088</v>
      </c>
      <c r="O775" s="8">
        <v>0</v>
      </c>
      <c r="P775" s="12">
        <f t="shared" ref="P775" si="654">SUM(J775-I775)</f>
        <v>16</v>
      </c>
      <c r="Q775" s="10" t="s">
        <v>28</v>
      </c>
      <c r="R775" s="8">
        <f t="shared" ref="R775" si="655">IF(Q775="A", 3, IF(Q775="B", 5, IF(Q775="C", 7, IF(Q775="D", 10, ""))))</f>
        <v>5</v>
      </c>
      <c r="S775" s="10" t="str">
        <f t="shared" ref="S775" si="656">IF(R775&gt;=P775, "Achieved", "Not Achieved")</f>
        <v>Not Achieved</v>
      </c>
    </row>
    <row r="776" spans="1:19" x14ac:dyDescent="0.45">
      <c r="A776" s="9" t="s">
        <v>2652</v>
      </c>
      <c r="B776" s="8" t="s">
        <v>2672</v>
      </c>
      <c r="C776" s="10" t="s">
        <v>61</v>
      </c>
      <c r="D776" s="8" t="str" cm="1">
        <f t="array" ref="D776">_xlfn.IFS(
  OR(C776="AR", C776="VK", C776="MS", C776="PT", C776="MM", C776="PP"), "CENTRAL",
  OR(C776="SS", C776="GC", C776="SM", C776="AY", C776="AG"), "NORTH",
  OR(C776="DP", C776="PG", C776="KD", C776="DS", C776="SP"), "WEST-I",
  OR(C776="MP", C776="SK", C776="NA", C776="OD"), "WEST-II",
  OR(C776="ND", C776="AM", C776="JK"), "EAST",
  TRUE, "UNKNOWN"
)</f>
        <v>NORTH</v>
      </c>
      <c r="E776" s="10" t="s">
        <v>2673</v>
      </c>
      <c r="F776" s="8" t="s">
        <v>2674</v>
      </c>
      <c r="G776" s="8" t="s">
        <v>32</v>
      </c>
      <c r="H776" s="8" t="s">
        <v>2381</v>
      </c>
      <c r="I776" s="37">
        <v>46072</v>
      </c>
      <c r="J776" s="37">
        <v>46088</v>
      </c>
      <c r="K776" s="10" t="s">
        <v>441</v>
      </c>
      <c r="L776" s="10" t="s">
        <v>27</v>
      </c>
      <c r="M776" s="13">
        <v>354.4</v>
      </c>
      <c r="N776" s="37">
        <v>46088</v>
      </c>
      <c r="O776" s="8">
        <v>0</v>
      </c>
      <c r="P776" s="12">
        <f t="shared" ref="P776" si="657">SUM(J776-I776)</f>
        <v>16</v>
      </c>
      <c r="Q776" s="10" t="s">
        <v>28</v>
      </c>
      <c r="R776" s="8">
        <f t="shared" ref="R776" si="658">IF(Q776="A", 3, IF(Q776="B", 5, IF(Q776="C", 7, IF(Q776="D", 10, ""))))</f>
        <v>5</v>
      </c>
      <c r="S776" s="10" t="str">
        <f t="shared" ref="S776" si="659">IF(R776&gt;=P776, "Achieved", "Not Achieved")</f>
        <v>Not Achieved</v>
      </c>
    </row>
    <row r="777" spans="1:19" x14ac:dyDescent="0.45">
      <c r="A777" s="9" t="s">
        <v>2652</v>
      </c>
      <c r="B777" s="8" t="s">
        <v>2675</v>
      </c>
      <c r="C777" s="10" t="s">
        <v>61</v>
      </c>
      <c r="D777" s="8" t="str" cm="1">
        <f t="array" ref="D777">_xlfn.IFS(
  OR(C777="AR", C777="VK", C777="MS", C777="PT", C777="MM", C777="PP"), "CENTRAL",
  OR(C777="SS", C777="GC", C777="SM", C777="AY", C777="AG"), "NORTH",
  OR(C777="DP", C777="PG", C777="KD", C777="DS", C777="SP"), "WEST-I",
  OR(C777="MP", C777="SK", C777="NA", C777="OD"), "WEST-II",
  OR(C777="ND", C777="AM", C777="JK"), "EAST",
  TRUE, "UNKNOWN"
)</f>
        <v>NORTH</v>
      </c>
      <c r="E777" s="10" t="s">
        <v>2676</v>
      </c>
      <c r="F777" s="8" t="s">
        <v>102</v>
      </c>
      <c r="G777" s="8" t="s">
        <v>679</v>
      </c>
      <c r="H777" s="8" t="s">
        <v>2677</v>
      </c>
      <c r="I777" s="37">
        <v>46086</v>
      </c>
      <c r="J777" s="37">
        <v>46090</v>
      </c>
      <c r="K777" s="10" t="s">
        <v>70</v>
      </c>
      <c r="L777" s="10" t="s">
        <v>35</v>
      </c>
      <c r="M777" s="13">
        <v>1120.32</v>
      </c>
      <c r="N777" s="37">
        <v>46090</v>
      </c>
      <c r="O777" s="8">
        <v>0</v>
      </c>
      <c r="P777" s="12">
        <f t="shared" ref="P777" si="660">SUM(J777-I777)</f>
        <v>4</v>
      </c>
      <c r="Q777" s="10" t="s">
        <v>28</v>
      </c>
      <c r="R777" s="8">
        <f t="shared" ref="R777" si="661">IF(Q777="A", 3, IF(Q777="B", 5, IF(Q777="C", 7, IF(Q777="D", 10, ""))))</f>
        <v>5</v>
      </c>
      <c r="S777" s="10" t="str">
        <f t="shared" ref="S777" si="662">IF(R777&gt;=P777, "Achieved", "Not Achieved")</f>
        <v>Achieved</v>
      </c>
    </row>
    <row r="778" spans="1:19" x14ac:dyDescent="0.45">
      <c r="A778" s="9" t="s">
        <v>2652</v>
      </c>
      <c r="B778" s="8" t="s">
        <v>2675</v>
      </c>
      <c r="C778" s="10" t="s">
        <v>61</v>
      </c>
      <c r="D778" s="8" t="str" cm="1">
        <f t="array" ref="D778">_xlfn.IFS(
  OR(C778="AR", C778="VK", C778="MS", C778="PT", C778="MM", C778="PP"), "CENTRAL",
  OR(C778="SS", C778="GC", C778="SM", C778="AY", C778="AG"), "NORTH",
  OR(C778="DP", C778="PG", C778="KD", C778="DS", C778="SP"), "WEST-I",
  OR(C778="MP", C778="SK", C778="NA", C778="OD"), "WEST-II",
  OR(C778="ND", C778="AM", C778="JK"), "EAST",
  TRUE, "UNKNOWN"
)</f>
        <v>NORTH</v>
      </c>
      <c r="E778" s="10" t="s">
        <v>2676</v>
      </c>
      <c r="F778" s="8" t="s">
        <v>161</v>
      </c>
      <c r="G778" s="8" t="s">
        <v>679</v>
      </c>
      <c r="H778" s="8" t="s">
        <v>2677</v>
      </c>
      <c r="I778" s="37">
        <v>46086</v>
      </c>
      <c r="J778" s="37">
        <v>46090</v>
      </c>
      <c r="K778" s="10" t="s">
        <v>70</v>
      </c>
      <c r="L778" s="10" t="s">
        <v>35</v>
      </c>
      <c r="M778" s="13">
        <v>1079.3800000000001</v>
      </c>
      <c r="N778" s="37">
        <v>46090</v>
      </c>
      <c r="O778" s="8">
        <v>0</v>
      </c>
      <c r="P778" s="12">
        <f t="shared" ref="P778" si="663">SUM(J778-I778)</f>
        <v>4</v>
      </c>
      <c r="Q778" s="10" t="s">
        <v>28</v>
      </c>
      <c r="R778" s="8">
        <f t="shared" ref="R778" si="664">IF(Q778="A", 3, IF(Q778="B", 5, IF(Q778="C", 7, IF(Q778="D", 10, ""))))</f>
        <v>5</v>
      </c>
      <c r="S778" s="10" t="str">
        <f t="shared" ref="S778" si="665">IF(R778&gt;=P778, "Achieved", "Not Achieved")</f>
        <v>Achieved</v>
      </c>
    </row>
    <row r="779" spans="1:19" x14ac:dyDescent="0.45">
      <c r="A779" s="9" t="s">
        <v>2652</v>
      </c>
      <c r="B779" s="8" t="s">
        <v>2678</v>
      </c>
      <c r="C779" s="10" t="s">
        <v>61</v>
      </c>
      <c r="D779" s="8" t="str" cm="1">
        <f t="array" ref="D779">_xlfn.IFS(
  OR(C779="AR", C779="VK", C779="MS", C779="PT", C779="MM", C779="PP"), "CENTRAL",
  OR(C779="SS", C779="GC", C779="SM", C779="AY", C779="AG"), "NORTH",
  OR(C779="DP", C779="PG", C779="KD", C779="DS", C779="SP"), "WEST-I",
  OR(C779="MP", C779="SK", C779="NA", C779="OD"), "WEST-II",
  OR(C779="ND", C779="AM", C779="JK"), "EAST",
  TRUE, "UNKNOWN"
)</f>
        <v>NORTH</v>
      </c>
      <c r="E779" s="10" t="s">
        <v>2679</v>
      </c>
      <c r="F779" s="8" t="s">
        <v>2680</v>
      </c>
      <c r="G779" s="8" t="s">
        <v>2681</v>
      </c>
      <c r="H779" s="8" t="s">
        <v>2682</v>
      </c>
      <c r="I779" s="37">
        <v>46078</v>
      </c>
      <c r="J779" s="37">
        <v>46090</v>
      </c>
      <c r="K779" s="10" t="s">
        <v>34</v>
      </c>
      <c r="L779" s="10" t="s">
        <v>50</v>
      </c>
      <c r="M779" s="13">
        <v>851.65</v>
      </c>
      <c r="O779" s="8">
        <v>0</v>
      </c>
      <c r="P779" s="12">
        <f t="shared" ref="P779" si="666">SUM(J779-I779)</f>
        <v>12</v>
      </c>
      <c r="Q779" s="10" t="s">
        <v>82</v>
      </c>
      <c r="R779" s="8">
        <f t="shared" ref="R779" si="667">IF(Q779="A", 3, IF(Q779="B", 5, IF(Q779="C", 7, IF(Q779="D", 10, ""))))</f>
        <v>7</v>
      </c>
      <c r="S779" s="10" t="str">
        <f t="shared" ref="S779" si="668">IF(R779&gt;=P779, "Achieved", "Not Achieved")</f>
        <v>Not Achieved</v>
      </c>
    </row>
    <row r="780" spans="1:19" x14ac:dyDescent="0.45">
      <c r="A780" s="9" t="s">
        <v>2652</v>
      </c>
      <c r="B780" s="8" t="s">
        <v>2678</v>
      </c>
      <c r="C780" s="10" t="s">
        <v>61</v>
      </c>
      <c r="D780" s="8" t="str" cm="1">
        <f t="array" ref="D780">_xlfn.IFS(
  OR(C780="AR", C780="VK", C780="MS", C780="PT", C780="MM", C780="PP"), "CENTRAL",
  OR(C780="SS", C780="GC", C780="SM", C780="AY", C780="AG"), "NORTH",
  OR(C780="DP", C780="PG", C780="KD", C780="DS", C780="SP"), "WEST-I",
  OR(C780="MP", C780="SK", C780="NA", C780="OD"), "WEST-II",
  OR(C780="ND", C780="AM", C780="JK"), "EAST",
  TRUE, "UNKNOWN"
)</f>
        <v>NORTH</v>
      </c>
      <c r="E780" s="10" t="s">
        <v>2679</v>
      </c>
      <c r="F780" s="8" t="s">
        <v>2683</v>
      </c>
      <c r="G780" s="8" t="s">
        <v>2681</v>
      </c>
      <c r="H780" s="8" t="s">
        <v>2682</v>
      </c>
      <c r="I780" s="37">
        <v>46078</v>
      </c>
      <c r="J780" s="37">
        <v>46090</v>
      </c>
      <c r="K780" s="10" t="s">
        <v>34</v>
      </c>
      <c r="L780" s="10" t="s">
        <v>50</v>
      </c>
      <c r="M780" s="13">
        <v>47.6</v>
      </c>
      <c r="O780" s="8">
        <v>0</v>
      </c>
      <c r="P780" s="12">
        <f t="shared" ref="P780" si="669">SUM(J780-I780)</f>
        <v>12</v>
      </c>
      <c r="Q780" s="10" t="s">
        <v>82</v>
      </c>
      <c r="R780" s="8">
        <f t="shared" ref="R780" si="670">IF(Q780="A", 3, IF(Q780="B", 5, IF(Q780="C", 7, IF(Q780="D", 10, ""))))</f>
        <v>7</v>
      </c>
      <c r="S780" s="10" t="str">
        <f t="shared" ref="S780" si="671">IF(R780&gt;=P780, "Achieved", "Not Achieved")</f>
        <v>Not Achieved</v>
      </c>
    </row>
    <row r="781" spans="1:19" x14ac:dyDescent="0.45">
      <c r="A781" s="9" t="s">
        <v>2652</v>
      </c>
      <c r="B781" s="8" t="s">
        <v>2678</v>
      </c>
      <c r="C781" s="10" t="s">
        <v>61</v>
      </c>
      <c r="D781" s="8" t="str" cm="1">
        <f t="array" ref="D781">_xlfn.IFS(
  OR(C781="AR", C781="VK", C781="MS", C781="PT", C781="MM", C781="PP"), "CENTRAL",
  OR(C781="SS", C781="GC", C781="SM", C781="AY", C781="AG"), "NORTH",
  OR(C781="DP", C781="PG", C781="KD", C781="DS", C781="SP"), "WEST-I",
  OR(C781="MP", C781="SK", C781="NA", C781="OD"), "WEST-II",
  OR(C781="ND", C781="AM", C781="JK"), "EAST",
  TRUE, "UNKNOWN"
)</f>
        <v>NORTH</v>
      </c>
      <c r="E781" s="10" t="s">
        <v>2679</v>
      </c>
      <c r="F781" s="8" t="s">
        <v>2684</v>
      </c>
      <c r="G781" s="8" t="s">
        <v>2681</v>
      </c>
      <c r="H781" s="8" t="s">
        <v>2682</v>
      </c>
      <c r="I781" s="37">
        <v>46078</v>
      </c>
      <c r="J781" s="37">
        <v>46090</v>
      </c>
      <c r="K781" s="10" t="s">
        <v>34</v>
      </c>
      <c r="L781" s="10" t="s">
        <v>50</v>
      </c>
      <c r="M781" s="13">
        <v>19.36</v>
      </c>
      <c r="O781" s="8">
        <v>0</v>
      </c>
      <c r="P781" s="12">
        <f t="shared" ref="P781" si="672">SUM(J781-I781)</f>
        <v>12</v>
      </c>
      <c r="Q781" s="10" t="s">
        <v>82</v>
      </c>
      <c r="R781" s="8">
        <f t="shared" ref="R781" si="673">IF(Q781="A", 3, IF(Q781="B", 5, IF(Q781="C", 7, IF(Q781="D", 10, ""))))</f>
        <v>7</v>
      </c>
      <c r="S781" s="10" t="str">
        <f t="shared" ref="S781" si="674">IF(R781&gt;=P781, "Achieved", "Not Achieved")</f>
        <v>Not Achieved</v>
      </c>
    </row>
    <row r="782" spans="1:19" x14ac:dyDescent="0.45">
      <c r="A782" s="9" t="s">
        <v>2652</v>
      </c>
      <c r="B782" s="8" t="s">
        <v>2678</v>
      </c>
      <c r="C782" s="10" t="s">
        <v>61</v>
      </c>
      <c r="D782" s="8" t="str" cm="1">
        <f t="array" ref="D782">_xlfn.IFS(
  OR(C782="AR", C782="VK", C782="MS", C782="PT", C782="MM", C782="PP"), "CENTRAL",
  OR(C782="SS", C782="GC", C782="SM", C782="AY", C782="AG"), "NORTH",
  OR(C782="DP", C782="PG", C782="KD", C782="DS", C782="SP"), "WEST-I",
  OR(C782="MP", C782="SK", C782="NA", C782="OD"), "WEST-II",
  OR(C782="ND", C782="AM", C782="JK"), "EAST",
  TRUE, "UNKNOWN"
)</f>
        <v>NORTH</v>
      </c>
      <c r="E782" s="10" t="s">
        <v>2679</v>
      </c>
      <c r="F782" s="8" t="s">
        <v>2685</v>
      </c>
      <c r="G782" s="8" t="s">
        <v>2681</v>
      </c>
      <c r="H782" s="8" t="s">
        <v>2682</v>
      </c>
      <c r="I782" s="37">
        <v>46078</v>
      </c>
      <c r="J782" s="37">
        <v>46090</v>
      </c>
      <c r="K782" s="10" t="s">
        <v>34</v>
      </c>
      <c r="L782" s="10" t="s">
        <v>50</v>
      </c>
      <c r="M782" s="13">
        <v>54.13</v>
      </c>
      <c r="O782" s="8">
        <v>0</v>
      </c>
      <c r="P782" s="12">
        <f t="shared" ref="P782" si="675">SUM(J782-I782)</f>
        <v>12</v>
      </c>
      <c r="Q782" s="10" t="s">
        <v>82</v>
      </c>
      <c r="R782" s="8">
        <f t="shared" ref="R782" si="676">IF(Q782="A", 3, IF(Q782="B", 5, IF(Q782="C", 7, IF(Q782="D", 10, ""))))</f>
        <v>7</v>
      </c>
      <c r="S782" s="10" t="str">
        <f t="shared" ref="S782" si="677">IF(R782&gt;=P782, "Achieved", "Not Achieved")</f>
        <v>Not Achieved</v>
      </c>
    </row>
    <row r="783" spans="1:19" x14ac:dyDescent="0.45">
      <c r="A783" s="9" t="s">
        <v>2652</v>
      </c>
      <c r="B783" s="8" t="s">
        <v>2678</v>
      </c>
      <c r="C783" s="10" t="s">
        <v>61</v>
      </c>
      <c r="D783" s="8" t="str" cm="1">
        <f t="array" ref="D783">_xlfn.IFS(
  OR(C783="AR", C783="VK", C783="MS", C783="PT", C783="MM", C783="PP"), "CENTRAL",
  OR(C783="SS", C783="GC", C783="SM", C783="AY", C783="AG"), "NORTH",
  OR(C783="DP", C783="PG", C783="KD", C783="DS", C783="SP"), "WEST-I",
  OR(C783="MP", C783="SK", C783="NA", C783="OD"), "WEST-II",
  OR(C783="ND", C783="AM", C783="JK"), "EAST",
  TRUE, "UNKNOWN"
)</f>
        <v>NORTH</v>
      </c>
      <c r="E783" s="10" t="s">
        <v>2679</v>
      </c>
      <c r="F783" s="8" t="s">
        <v>2686</v>
      </c>
      <c r="G783" s="8" t="s">
        <v>2681</v>
      </c>
      <c r="H783" s="8" t="s">
        <v>2682</v>
      </c>
      <c r="I783" s="37">
        <v>46078</v>
      </c>
      <c r="J783" s="37">
        <v>46090</v>
      </c>
      <c r="K783" s="10" t="s">
        <v>34</v>
      </c>
      <c r="L783" s="10" t="s">
        <v>50</v>
      </c>
      <c r="M783" s="13">
        <v>516.51</v>
      </c>
      <c r="O783" s="8">
        <v>0</v>
      </c>
      <c r="P783" s="12">
        <f t="shared" ref="P783" si="678">SUM(J783-I783)</f>
        <v>12</v>
      </c>
      <c r="Q783" s="10" t="s">
        <v>82</v>
      </c>
      <c r="R783" s="8">
        <f t="shared" ref="R783" si="679">IF(Q783="A", 3, IF(Q783="B", 5, IF(Q783="C", 7, IF(Q783="D", 10, ""))))</f>
        <v>7</v>
      </c>
      <c r="S783" s="10" t="str">
        <f t="shared" ref="S783" si="680">IF(R783&gt;=P783, "Achieved", "Not Achieved")</f>
        <v>Not Achieved</v>
      </c>
    </row>
    <row r="784" spans="1:19" x14ac:dyDescent="0.45">
      <c r="A784" s="9" t="s">
        <v>2652</v>
      </c>
      <c r="B784" s="8" t="s">
        <v>2687</v>
      </c>
      <c r="C784" s="10" t="s">
        <v>61</v>
      </c>
      <c r="D784" s="8" t="str" cm="1">
        <f t="array" ref="D784">_xlfn.IFS(
  OR(C784="AR", C784="VK", C784="MS", C784="PT", C784="MM", C784="PP"), "CENTRAL",
  OR(C784="SS", C784="GC", C784="SM", C784="AY", C784="AG"), "NORTH",
  OR(C784="DP", C784="PG", C784="KD", C784="DS", C784="SP"), "WEST-I",
  OR(C784="MP", C784="SK", C784="NA", C784="OD"), "WEST-II",
  OR(C784="ND", C784="AM", C784="JK"), "EAST",
  TRUE, "UNKNOWN"
)</f>
        <v>NORTH</v>
      </c>
      <c r="E784" s="10" t="s">
        <v>2688</v>
      </c>
      <c r="F784" s="8" t="s">
        <v>290</v>
      </c>
      <c r="G784" s="8" t="s">
        <v>2689</v>
      </c>
      <c r="H784" s="8" t="s">
        <v>2690</v>
      </c>
      <c r="I784" s="37">
        <v>46087</v>
      </c>
      <c r="J784" s="37">
        <v>46090</v>
      </c>
      <c r="K784" s="10" t="s">
        <v>81</v>
      </c>
      <c r="L784" s="10" t="s">
        <v>27</v>
      </c>
      <c r="M784" s="13">
        <v>111.53</v>
      </c>
      <c r="N784" s="37">
        <v>46090</v>
      </c>
      <c r="O784" s="8">
        <v>0</v>
      </c>
      <c r="P784" s="12">
        <f t="shared" ref="P784" si="681">SUM(J784-I784)</f>
        <v>3</v>
      </c>
      <c r="Q784" s="10" t="s">
        <v>28</v>
      </c>
      <c r="R784" s="8">
        <f t="shared" ref="R784" si="682">IF(Q784="A", 3, IF(Q784="B", 5, IF(Q784="C", 7, IF(Q784="D", 10, ""))))</f>
        <v>5</v>
      </c>
      <c r="S784" s="10" t="str">
        <f t="shared" ref="S784" si="683">IF(R784&gt;=P784, "Achieved", "Not Achieved")</f>
        <v>Achieved</v>
      </c>
    </row>
    <row r="785" spans="1:19" x14ac:dyDescent="0.45">
      <c r="A785" s="9" t="s">
        <v>2652</v>
      </c>
      <c r="B785" s="8" t="s">
        <v>2692</v>
      </c>
      <c r="C785" s="10" t="s">
        <v>1178</v>
      </c>
      <c r="D785" s="8" t="str" cm="1">
        <f t="array" ref="D785">_xlfn.IFS(
  OR(C785="AR", C785="VK", C785="MS", C785="PT", C785="MM", C785="PP"), "CENTRAL",
  OR(C785="SS", C785="GC", C785="SM", C785="AY", C785="AG"), "NORTH",
  OR(C785="DP", C785="PG", C785="KD", C785="DS", C785="SP"), "WEST-I",
  OR(C785="MP", C785="SK", C785="NA", C785="OD"), "WEST-II",
  OR(C785="ND", C785="AM", C785="JK"), "EAST",
  TRUE, "UNKNOWN"
)</f>
        <v>NORTH</v>
      </c>
      <c r="E785" s="10" t="s">
        <v>2693</v>
      </c>
      <c r="F785" s="8" t="s">
        <v>1606</v>
      </c>
      <c r="G785" s="8" t="s">
        <v>2694</v>
      </c>
      <c r="H785" s="8" t="s">
        <v>2695</v>
      </c>
      <c r="I785" s="37">
        <v>46090</v>
      </c>
      <c r="J785" s="37">
        <v>46091</v>
      </c>
      <c r="K785" s="10" t="s">
        <v>441</v>
      </c>
      <c r="L785" s="10" t="s">
        <v>27</v>
      </c>
      <c r="M785" s="13">
        <v>330.21</v>
      </c>
      <c r="O785" s="8">
        <v>0</v>
      </c>
      <c r="P785" s="12">
        <f t="shared" ref="P785" si="684">SUM(J785-I785)</f>
        <v>1</v>
      </c>
      <c r="Q785" s="10" t="s">
        <v>28</v>
      </c>
      <c r="R785" s="8">
        <f t="shared" ref="R785" si="685">IF(Q785="A", 3, IF(Q785="B", 5, IF(Q785="C", 7, IF(Q785="D", 10, ""))))</f>
        <v>5</v>
      </c>
      <c r="S785" s="10" t="str">
        <f t="shared" ref="S785" si="686">IF(R785&gt;=P785, "Achieved", "Not Achieved")</f>
        <v>Achieved</v>
      </c>
    </row>
    <row r="786" spans="1:19" x14ac:dyDescent="0.45">
      <c r="A786" s="9" t="s">
        <v>2652</v>
      </c>
      <c r="B786" s="8" t="s">
        <v>2696</v>
      </c>
      <c r="C786" s="10" t="s">
        <v>1704</v>
      </c>
      <c r="D786" s="8" t="str" cm="1">
        <f t="array" ref="D786">_xlfn.IFS(
  OR(C786="AR", C786="VK", C786="MS", C786="PT", C786="MM", C786="PP"), "CENTRAL",
  OR(C786="SS", C786="GC", C786="SM", C786="AY", C786="AG"), "NORTH",
  OR(C786="DP", C786="PG", C786="KD", C786="DS", C786="SP"), "WEST-I",
  OR(C786="MP", C786="SK", C786="NA", C786="OD"), "WEST-II",
  OR(C786="ND", C786="AM", C786="JK"), "EAST",
  TRUE, "UNKNOWN"
)</f>
        <v>NORTH</v>
      </c>
      <c r="E786" s="10" t="s">
        <v>2697</v>
      </c>
      <c r="F786" s="8" t="s">
        <v>2698</v>
      </c>
      <c r="G786" s="8" t="s">
        <v>32</v>
      </c>
      <c r="H786" s="8" t="s">
        <v>2699</v>
      </c>
      <c r="I786" s="37">
        <v>46077</v>
      </c>
      <c r="J786" s="37">
        <v>46091</v>
      </c>
      <c r="K786" s="10" t="s">
        <v>1973</v>
      </c>
      <c r="L786" s="10" t="s">
        <v>27</v>
      </c>
      <c r="M786" s="13">
        <v>455.01</v>
      </c>
      <c r="O786" s="8">
        <v>0</v>
      </c>
      <c r="P786" s="12">
        <f t="shared" ref="P786" si="687">SUM(J786-I786)</f>
        <v>14</v>
      </c>
      <c r="Q786" s="10" t="s">
        <v>28</v>
      </c>
      <c r="R786" s="8">
        <f t="shared" ref="R786" si="688">IF(Q786="A", 3, IF(Q786="B", 5, IF(Q786="C", 7, IF(Q786="D", 10, ""))))</f>
        <v>5</v>
      </c>
      <c r="S786" s="10" t="str">
        <f t="shared" ref="S786" si="689">IF(R786&gt;=P786, "Achieved", "Not Achieved")</f>
        <v>Not Achieved</v>
      </c>
    </row>
    <row r="787" spans="1:19" x14ac:dyDescent="0.45">
      <c r="A787" s="9" t="s">
        <v>2652</v>
      </c>
      <c r="B787" s="8" t="s">
        <v>2696</v>
      </c>
      <c r="C787" s="10" t="s">
        <v>1704</v>
      </c>
      <c r="D787" s="8" t="str" cm="1">
        <f t="array" ref="D787">_xlfn.IFS(
  OR(C787="AR", C787="VK", C787="MS", C787="PT", C787="MM", C787="PP"), "CENTRAL",
  OR(C787="SS", C787="GC", C787="SM", C787="AY", C787="AG"), "NORTH",
  OR(C787="DP", C787="PG", C787="KD", C787="DS", C787="SP"), "WEST-I",
  OR(C787="MP", C787="SK", C787="NA", C787="OD"), "WEST-II",
  OR(C787="ND", C787="AM", C787="JK"), "EAST",
  TRUE, "UNKNOWN"
)</f>
        <v>NORTH</v>
      </c>
      <c r="E787" s="10" t="s">
        <v>2697</v>
      </c>
      <c r="F787" s="8" t="s">
        <v>2700</v>
      </c>
      <c r="G787" s="8" t="s">
        <v>32</v>
      </c>
      <c r="H787" s="8" t="s">
        <v>2699</v>
      </c>
      <c r="I787" s="37">
        <v>46077</v>
      </c>
      <c r="J787" s="37">
        <v>46091</v>
      </c>
      <c r="K787" s="10" t="s">
        <v>1973</v>
      </c>
      <c r="L787" s="10" t="s">
        <v>27</v>
      </c>
      <c r="M787" s="13">
        <v>2222.71</v>
      </c>
      <c r="O787" s="8">
        <v>0</v>
      </c>
      <c r="P787" s="12">
        <f t="shared" ref="P787" si="690">SUM(J787-I787)</f>
        <v>14</v>
      </c>
      <c r="Q787" s="10" t="s">
        <v>28</v>
      </c>
      <c r="R787" s="8">
        <f t="shared" ref="R787" si="691">IF(Q787="A", 3, IF(Q787="B", 5, IF(Q787="C", 7, IF(Q787="D", 10, ""))))</f>
        <v>5</v>
      </c>
      <c r="S787" s="10" t="str">
        <f t="shared" ref="S787" si="692">IF(R787&gt;=P787, "Achieved", "Not Achieved")</f>
        <v>Not Achieved</v>
      </c>
    </row>
    <row r="788" spans="1:19" x14ac:dyDescent="0.45">
      <c r="A788" s="9" t="s">
        <v>2652</v>
      </c>
      <c r="B788" s="8" t="s">
        <v>2701</v>
      </c>
      <c r="C788" s="10" t="s">
        <v>72</v>
      </c>
      <c r="D788" s="8" t="str" cm="1">
        <f t="array" ref="D788">_xlfn.IFS(
  OR(C788="AR", C788="VK", C788="MS", C788="PT", C788="MM", C788="PP"), "CENTRAL",
  OR(C788="SS", C788="GC", C788="SM", C788="AY", C788="AG"), "NORTH",
  OR(C788="DP", C788="PG", C788="KD", C788="DS", C788="SP"), "WEST-I",
  OR(C788="MP", C788="SK", C788="NA", C788="OD"), "WEST-II",
  OR(C788="ND", C788="AM", C788="JK"), "EAST",
  TRUE, "UNKNOWN"
)</f>
        <v>CENTRAL</v>
      </c>
      <c r="E788" s="10" t="s">
        <v>2702</v>
      </c>
      <c r="F788" s="8" t="s">
        <v>124</v>
      </c>
      <c r="G788" s="8" t="s">
        <v>85</v>
      </c>
      <c r="H788" s="8" t="s">
        <v>2703</v>
      </c>
      <c r="I788" s="37">
        <v>46084</v>
      </c>
      <c r="J788" s="37">
        <v>46091</v>
      </c>
      <c r="K788" s="10" t="s">
        <v>46</v>
      </c>
      <c r="L788" s="10" t="s">
        <v>47</v>
      </c>
      <c r="M788" s="13">
        <v>1014.27</v>
      </c>
      <c r="N788" s="37">
        <v>46093</v>
      </c>
      <c r="O788" s="8">
        <v>0</v>
      </c>
      <c r="P788" s="12">
        <f t="shared" ref="P788" si="693">SUM(J788-I788)</f>
        <v>7</v>
      </c>
      <c r="Q788" s="10" t="s">
        <v>28</v>
      </c>
      <c r="R788" s="8">
        <f t="shared" ref="R788" si="694">IF(Q788="A", 3, IF(Q788="B", 5, IF(Q788="C", 7, IF(Q788="D", 10, ""))))</f>
        <v>5</v>
      </c>
      <c r="S788" s="10" t="str">
        <f t="shared" ref="S788" si="695">IF(R788&gt;=P788, "Achieved", "Not Achieved")</f>
        <v>Not Achieved</v>
      </c>
    </row>
    <row r="789" spans="1:19" x14ac:dyDescent="0.45">
      <c r="A789" s="9" t="s">
        <v>2652</v>
      </c>
      <c r="B789" s="8" t="s">
        <v>2704</v>
      </c>
      <c r="C789" s="10" t="s">
        <v>633</v>
      </c>
      <c r="D789" s="8" t="str" cm="1">
        <f t="array" ref="D789">_xlfn.IFS(
  OR(C789="AR", C789="VK", C789="MS", C789="PT", C789="MM", C789="PP"), "CENTRAL",
  OR(C789="SS", C789="GC", C789="SM", C789="AY", C789="AG"), "NORTH",
  OR(C789="DP", C789="PG", C789="KD", C789="DS", C789="SP"), "WEST-I",
  OR(C789="MP", C789="SK", C789="NA", C789="OD"), "WEST-II",
  OR(C789="ND", C789="AM", C789="JK"), "EAST",
  TRUE, "UNKNOWN"
)</f>
        <v>WEST-I</v>
      </c>
      <c r="E789" s="10" t="s">
        <v>2705</v>
      </c>
      <c r="F789" s="8" t="s">
        <v>1949</v>
      </c>
      <c r="G789" s="8" t="s">
        <v>712</v>
      </c>
      <c r="H789" s="8" t="s">
        <v>2706</v>
      </c>
      <c r="I789" s="37">
        <v>46080</v>
      </c>
      <c r="J789" s="37">
        <v>46093</v>
      </c>
      <c r="K789" s="10" t="s">
        <v>762</v>
      </c>
      <c r="L789" s="10" t="s">
        <v>47</v>
      </c>
      <c r="M789" s="13">
        <v>898.45</v>
      </c>
      <c r="O789" s="8">
        <v>0</v>
      </c>
      <c r="P789" s="12">
        <f t="shared" ref="P789:P790" si="696">SUM(J789-I789)</f>
        <v>13</v>
      </c>
      <c r="Q789" s="10" t="s">
        <v>28</v>
      </c>
      <c r="R789" s="8">
        <f t="shared" ref="R789:R790" si="697">IF(Q789="A", 3, IF(Q789="B", 5, IF(Q789="C", 7, IF(Q789="D", 10, ""))))</f>
        <v>5</v>
      </c>
      <c r="S789" s="10" t="str">
        <f t="shared" ref="S789:S790" si="698">IF(R789&gt;=P789, "Achieved", "Not Achieved")</f>
        <v>Not Achieved</v>
      </c>
    </row>
    <row r="790" spans="1:19" x14ac:dyDescent="0.45">
      <c r="A790" s="9" t="s">
        <v>2652</v>
      </c>
      <c r="B790" s="8" t="s">
        <v>2704</v>
      </c>
      <c r="C790" s="10" t="s">
        <v>633</v>
      </c>
      <c r="D790" s="8" t="str" cm="1">
        <f t="array" ref="D790">_xlfn.IFS(
  OR(C790="AR", C790="VK", C790="MS", C790="PT", C790="MM", C790="PP"), "CENTRAL",
  OR(C790="SS", C790="GC", C790="SM", C790="AY", C790="AG"), "NORTH",
  OR(C790="DP", C790="PG", C790="KD", C790="DS", C790="SP"), "WEST-I",
  OR(C790="MP", C790="SK", C790="NA", C790="OD"), "WEST-II",
  OR(C790="ND", C790="AM", C790="JK"), "EAST",
  TRUE, "UNKNOWN"
)</f>
        <v>WEST-I</v>
      </c>
      <c r="E790" s="10" t="s">
        <v>2705</v>
      </c>
      <c r="F790" s="8" t="s">
        <v>2707</v>
      </c>
      <c r="G790" s="8" t="s">
        <v>712</v>
      </c>
      <c r="H790" s="8" t="s">
        <v>2706</v>
      </c>
      <c r="I790" s="37">
        <v>46080</v>
      </c>
      <c r="J790" s="37">
        <v>46093</v>
      </c>
      <c r="K790" s="10" t="s">
        <v>762</v>
      </c>
      <c r="L790" s="10" t="s">
        <v>47</v>
      </c>
      <c r="M790" s="13">
        <v>660.73</v>
      </c>
      <c r="O790" s="8">
        <v>0</v>
      </c>
      <c r="P790" s="12">
        <f t="shared" si="696"/>
        <v>13</v>
      </c>
      <c r="Q790" s="10" t="s">
        <v>28</v>
      </c>
      <c r="R790" s="8">
        <f t="shared" si="697"/>
        <v>5</v>
      </c>
      <c r="S790" s="10" t="str">
        <f t="shared" si="698"/>
        <v>Not Achieved</v>
      </c>
    </row>
    <row r="791" spans="1:19" x14ac:dyDescent="0.45">
      <c r="A791" s="9" t="s">
        <v>2652</v>
      </c>
      <c r="B791" s="8" t="s">
        <v>2708</v>
      </c>
      <c r="C791" s="10" t="s">
        <v>2559</v>
      </c>
      <c r="D791" s="8" t="str" cm="1">
        <f t="array" ref="D791">_xlfn.IFS(
  OR(C791="AR", C791="VK", C791="MS", C791="PT", C791="MM", C791="PP"), "CENTRAL",
  OR(C791="SS", C791="GC", C791="SM", C791="AY", C791="AG"), "NORTH",
  OR(C791="DP", C791="PG", C791="KD", C791="DS", C791="SP"), "WEST-I",
  OR(C791="MP", C791="SK", C791="NA", C791="OD"), "WEST-II",
  OR(C791="ND", C791="AM", C791="JK"), "EAST",
  TRUE, "UNKNOWN"
)</f>
        <v>WEST-II</v>
      </c>
      <c r="E791" s="10" t="s">
        <v>2709</v>
      </c>
      <c r="F791" s="8" t="s">
        <v>2710</v>
      </c>
      <c r="G791" s="8" t="s">
        <v>1296</v>
      </c>
      <c r="H791" s="8" t="s">
        <v>2711</v>
      </c>
      <c r="I791" s="37">
        <v>46087</v>
      </c>
      <c r="J791" s="37">
        <v>46092</v>
      </c>
      <c r="K791" s="10" t="s">
        <v>81</v>
      </c>
      <c r="L791" s="10" t="s">
        <v>27</v>
      </c>
      <c r="M791" s="13">
        <v>812.93</v>
      </c>
      <c r="N791" s="37">
        <v>46093</v>
      </c>
      <c r="O791" s="8">
        <v>0</v>
      </c>
      <c r="P791" s="12">
        <f t="shared" ref="P791" si="699">SUM(J791-I791)</f>
        <v>5</v>
      </c>
      <c r="Q791" s="10" t="s">
        <v>28</v>
      </c>
      <c r="R791" s="8">
        <f t="shared" ref="R791" si="700">IF(Q791="A", 3, IF(Q791="B", 5, IF(Q791="C", 7, IF(Q791="D", 10, ""))))</f>
        <v>5</v>
      </c>
      <c r="S791" s="10" t="str">
        <f t="shared" ref="S791" si="701">IF(R791&gt;=P791, "Achieved", "Not Achieved")</f>
        <v>Achieved</v>
      </c>
    </row>
    <row r="792" spans="1:19" x14ac:dyDescent="0.45">
      <c r="A792" s="9" t="s">
        <v>2652</v>
      </c>
      <c r="B792" s="8" t="s">
        <v>2712</v>
      </c>
      <c r="C792" s="10" t="s">
        <v>1178</v>
      </c>
      <c r="D792" s="8" t="str" cm="1">
        <f t="array" ref="D792">_xlfn.IFS(
  OR(C792="AR", C792="VK", C792="MS", C792="PT", C792="MM", C792="PP"), "CENTRAL",
  OR(C792="SS", C792="GC", C792="SM", C792="AY", C792="AG"), "NORTH",
  OR(C792="DP", C792="PG", C792="KD", C792="DS", C792="SP"), "WEST-I",
  OR(C792="MP", C792="SK", C792="NA", C792="OD"), "WEST-II",
  OR(C792="ND", C792="AM", C792="JK"), "EAST",
  TRUE, "UNKNOWN"
)</f>
        <v>NORTH</v>
      </c>
      <c r="E792" s="10" t="s">
        <v>2713</v>
      </c>
      <c r="F792" s="8" t="s">
        <v>2714</v>
      </c>
      <c r="G792" s="8" t="s">
        <v>2715</v>
      </c>
      <c r="H792" s="8" t="s">
        <v>2716</v>
      </c>
      <c r="I792" s="37">
        <v>46091</v>
      </c>
      <c r="J792" s="37">
        <v>46093</v>
      </c>
      <c r="K792" s="10" t="s">
        <v>186</v>
      </c>
      <c r="L792" s="10" t="s">
        <v>47</v>
      </c>
      <c r="M792" s="13">
        <v>1119.1300000000001</v>
      </c>
      <c r="N792" s="37">
        <v>46093</v>
      </c>
      <c r="O792" s="8">
        <v>0</v>
      </c>
      <c r="P792" s="12">
        <f t="shared" ref="P792" si="702">SUM(J792-I792)</f>
        <v>2</v>
      </c>
      <c r="Q792" s="10" t="s">
        <v>28</v>
      </c>
      <c r="R792" s="8">
        <f t="shared" ref="R792" si="703">IF(Q792="A", 3, IF(Q792="B", 5, IF(Q792="C", 7, IF(Q792="D", 10, ""))))</f>
        <v>5</v>
      </c>
      <c r="S792" s="10" t="str">
        <f t="shared" ref="S792" si="704">IF(R792&gt;=P792, "Achieved", "Not Achieved")</f>
        <v>Achieved</v>
      </c>
    </row>
    <row r="793" spans="1:19" x14ac:dyDescent="0.45">
      <c r="A793" s="9" t="s">
        <v>2652</v>
      </c>
      <c r="B793" s="8" t="s">
        <v>2717</v>
      </c>
      <c r="C793" s="10" t="s">
        <v>1178</v>
      </c>
      <c r="D793" s="8" t="str" cm="1">
        <f t="array" ref="D793">_xlfn.IFS(
  OR(C793="AR", C793="VK", C793="MS", C793="PT", C793="MM", C793="PP"), "CENTRAL",
  OR(C793="SS", C793="GC", C793="SM", C793="AY", C793="AG"), "NORTH",
  OR(C793="DP", C793="PG", C793="KD", C793="DS", C793="SP"), "WEST-I",
  OR(C793="MP", C793="SK", C793="NA", C793="OD"), "WEST-II",
  OR(C793="ND", C793="AM", C793="JK"), "EAST",
  TRUE, "UNKNOWN"
)</f>
        <v>NORTH</v>
      </c>
      <c r="E793" s="10" t="s">
        <v>372</v>
      </c>
      <c r="F793" s="8" t="s">
        <v>2718</v>
      </c>
      <c r="G793" s="8" t="s">
        <v>2719</v>
      </c>
      <c r="H793" s="8" t="s">
        <v>2720</v>
      </c>
      <c r="I793" s="37">
        <v>46086</v>
      </c>
      <c r="J793" s="37">
        <v>46093</v>
      </c>
      <c r="K793" s="10" t="s">
        <v>49</v>
      </c>
      <c r="L793" s="10" t="s">
        <v>27</v>
      </c>
      <c r="M793" s="13">
        <v>989.28</v>
      </c>
      <c r="O793" s="8">
        <v>0</v>
      </c>
      <c r="P793" s="12">
        <f t="shared" ref="P793" si="705">SUM(J793-I793)</f>
        <v>7</v>
      </c>
      <c r="Q793" s="10" t="s">
        <v>28</v>
      </c>
      <c r="R793" s="8">
        <f t="shared" ref="R793" si="706">IF(Q793="A", 3, IF(Q793="B", 5, IF(Q793="C", 7, IF(Q793="D", 10, ""))))</f>
        <v>5</v>
      </c>
      <c r="S793" s="10" t="str">
        <f t="shared" ref="S793" si="707">IF(R793&gt;=P793, "Achieved", "Not Achieved")</f>
        <v>Not Achieved</v>
      </c>
    </row>
    <row r="794" spans="1:19" x14ac:dyDescent="0.45">
      <c r="A794" s="9" t="s">
        <v>2652</v>
      </c>
      <c r="B794" s="8" t="s">
        <v>2717</v>
      </c>
      <c r="C794" s="10" t="s">
        <v>1178</v>
      </c>
      <c r="D794" s="8" t="str" cm="1">
        <f t="array" ref="D794">_xlfn.IFS(
  OR(C794="AR", C794="VK", C794="MS", C794="PT", C794="MM", C794="PP"), "CENTRAL",
  OR(C794="SS", C794="GC", C794="SM", C794="AY", C794="AG"), "NORTH",
  OR(C794="DP", C794="PG", C794="KD", C794="DS", C794="SP"), "WEST-I",
  OR(C794="MP", C794="SK", C794="NA", C794="OD"), "WEST-II",
  OR(C794="ND", C794="AM", C794="JK"), "EAST",
  TRUE, "UNKNOWN"
)</f>
        <v>NORTH</v>
      </c>
      <c r="E794" s="10" t="s">
        <v>372</v>
      </c>
      <c r="F794" s="8" t="s">
        <v>2721</v>
      </c>
      <c r="G794" s="8" t="s">
        <v>2719</v>
      </c>
      <c r="H794" s="8" t="s">
        <v>2720</v>
      </c>
      <c r="I794" s="37">
        <v>46086</v>
      </c>
      <c r="J794" s="37">
        <v>46093</v>
      </c>
      <c r="K794" s="10" t="s">
        <v>49</v>
      </c>
      <c r="L794" s="10" t="s">
        <v>27</v>
      </c>
      <c r="M794" s="13">
        <v>215.62</v>
      </c>
      <c r="O794" s="8">
        <v>0</v>
      </c>
      <c r="P794" s="12">
        <f t="shared" ref="P794" si="708">SUM(J794-I794)</f>
        <v>7</v>
      </c>
      <c r="Q794" s="10" t="s">
        <v>28</v>
      </c>
      <c r="R794" s="8">
        <f t="shared" ref="R794" si="709">IF(Q794="A", 3, IF(Q794="B", 5, IF(Q794="C", 7, IF(Q794="D", 10, ""))))</f>
        <v>5</v>
      </c>
      <c r="S794" s="10" t="str">
        <f t="shared" ref="S794" si="710">IF(R794&gt;=P794, "Achieved", "Not Achieved")</f>
        <v>Not Achieved</v>
      </c>
    </row>
    <row r="795" spans="1:19" x14ac:dyDescent="0.45">
      <c r="A795" s="9" t="s">
        <v>2652</v>
      </c>
      <c r="B795" s="8" t="s">
        <v>2717</v>
      </c>
      <c r="C795" s="10" t="s">
        <v>1178</v>
      </c>
      <c r="D795" s="8" t="str" cm="1">
        <f t="array" ref="D795">_xlfn.IFS(
  OR(C795="AR", C795="VK", C795="MS", C795="PT", C795="MM", C795="PP"), "CENTRAL",
  OR(C795="SS", C795="GC", C795="SM", C795="AY", C795="AG"), "NORTH",
  OR(C795="DP", C795="PG", C795="KD", C795="DS", C795="SP"), "WEST-I",
  OR(C795="MP", C795="SK", C795="NA", C795="OD"), "WEST-II",
  OR(C795="ND", C795="AM", C795="JK"), "EAST",
  TRUE, "UNKNOWN"
)</f>
        <v>NORTH</v>
      </c>
      <c r="E795" s="10" t="s">
        <v>372</v>
      </c>
      <c r="F795" s="8" t="s">
        <v>208</v>
      </c>
      <c r="G795" s="8" t="s">
        <v>2719</v>
      </c>
      <c r="H795" s="8" t="s">
        <v>2720</v>
      </c>
      <c r="I795" s="37">
        <v>46086</v>
      </c>
      <c r="J795" s="37">
        <v>46093</v>
      </c>
      <c r="K795" s="10" t="s">
        <v>56</v>
      </c>
      <c r="L795" s="10" t="s">
        <v>27</v>
      </c>
      <c r="M795" s="13">
        <v>397.51</v>
      </c>
      <c r="O795" s="8">
        <v>0</v>
      </c>
      <c r="P795" s="12">
        <f t="shared" ref="P795" si="711">SUM(J795-I795)</f>
        <v>7</v>
      </c>
      <c r="Q795" s="10" t="s">
        <v>57</v>
      </c>
      <c r="R795" s="8">
        <f t="shared" ref="R795" si="712">IF(Q795="A", 3, IF(Q795="B", 5, IF(Q795="C", 7, IF(Q795="D", 10, ""))))</f>
        <v>3</v>
      </c>
      <c r="S795" s="10" t="str">
        <f t="shared" ref="S795" si="713">IF(R795&gt;=P795, "Achieved", "Not Achieved")</f>
        <v>Not Achieved</v>
      </c>
    </row>
    <row r="796" spans="1:19" x14ac:dyDescent="0.45">
      <c r="A796" s="9" t="s">
        <v>2652</v>
      </c>
      <c r="B796" s="8" t="s">
        <v>2723</v>
      </c>
      <c r="C796" s="10" t="s">
        <v>382</v>
      </c>
      <c r="D796" s="8" t="str" cm="1">
        <f t="array" ref="D796">_xlfn.IFS(
  OR(C796="AR", C796="VK", C796="MS", C796="PT", C796="MM", C796="PP"), "CENTRAL",
  OR(C796="SS", C796="GC", C796="SM", C796="AY", C796="AG"), "NORTH",
  OR(C796="DP", C796="PG", C796="KD", C796="DS", C796="SP"), "WEST-I",
  OR(C796="MP", C796="SK", C796="NA", C796="OD"), "WEST-II",
  OR(C796="ND", C796="AM", C796="JK"), "EAST",
  TRUE, "UNKNOWN"
)</f>
        <v>NORTH</v>
      </c>
      <c r="E796" s="10" t="s">
        <v>2724</v>
      </c>
      <c r="F796" s="8" t="s">
        <v>282</v>
      </c>
      <c r="G796" s="8" t="s">
        <v>2462</v>
      </c>
      <c r="H796" s="8" t="s">
        <v>2725</v>
      </c>
      <c r="I796" s="37">
        <v>46090</v>
      </c>
      <c r="J796" s="37">
        <v>46094</v>
      </c>
      <c r="K796" s="10" t="s">
        <v>56</v>
      </c>
      <c r="L796" s="10" t="s">
        <v>27</v>
      </c>
      <c r="M796" s="13">
        <v>254.66</v>
      </c>
      <c r="O796" s="8">
        <v>0</v>
      </c>
      <c r="P796" s="12">
        <f t="shared" ref="P796" si="714">SUM(J796-I796)</f>
        <v>4</v>
      </c>
      <c r="Q796" s="10" t="s">
        <v>28</v>
      </c>
      <c r="R796" s="8">
        <f t="shared" ref="R796" si="715">IF(Q796="A", 3, IF(Q796="B", 5, IF(Q796="C", 7, IF(Q796="D", 10, ""))))</f>
        <v>5</v>
      </c>
      <c r="S796" s="10" t="str">
        <f t="shared" ref="S796" si="716">IF(R796&gt;=P796, "Achieved", "Not Achieved")</f>
        <v>Achieved</v>
      </c>
    </row>
    <row r="797" spans="1:19" x14ac:dyDescent="0.45">
      <c r="A797" s="9" t="s">
        <v>2652</v>
      </c>
      <c r="B797" s="8" t="s">
        <v>2726</v>
      </c>
      <c r="C797" s="10" t="s">
        <v>99</v>
      </c>
      <c r="D797" s="8" t="str" cm="1">
        <f t="array" ref="D797">_xlfn.IFS(
  OR(C797="AR", C797="VK", C797="MS", C797="PT", C797="MM", C797="PP"), "CENTRAL",
  OR(C797="SS", C797="GC", C797="SM", C797="AY", C797="AG"), "NORTH",
  OR(C797="DP", C797="PG", C797="KD", C797="DS", C797="SP"), "WEST-I",
  OR(C797="MP", C797="SK", C797="NA", C797="OD"), "WEST-II",
  OR(C797="ND", C797="AM", C797="JK"), "EAST",
  TRUE, "UNKNOWN"
)</f>
        <v>EAST</v>
      </c>
      <c r="E797" s="10" t="s">
        <v>542</v>
      </c>
      <c r="F797" s="8" t="s">
        <v>78</v>
      </c>
      <c r="G797" s="8" t="s">
        <v>32</v>
      </c>
      <c r="H797" s="8" t="s">
        <v>2727</v>
      </c>
      <c r="I797" s="37">
        <v>46050</v>
      </c>
      <c r="J797" s="37">
        <v>46052</v>
      </c>
      <c r="K797" s="10" t="s">
        <v>34</v>
      </c>
      <c r="L797" s="10" t="s">
        <v>35</v>
      </c>
      <c r="M797" s="13">
        <v>122.06</v>
      </c>
      <c r="N797" s="37">
        <v>46052</v>
      </c>
      <c r="O797" s="8">
        <v>0</v>
      </c>
      <c r="P797" s="12">
        <f t="shared" ref="P797" si="717">SUM(J797-I797)</f>
        <v>2</v>
      </c>
      <c r="Q797" s="10" t="s">
        <v>28</v>
      </c>
      <c r="R797" s="8">
        <f t="shared" ref="R797" si="718">IF(Q797="A", 3, IF(Q797="B", 5, IF(Q797="C", 7, IF(Q797="D", 10, ""))))</f>
        <v>5</v>
      </c>
      <c r="S797" s="10" t="str">
        <f t="shared" ref="S797" si="719">IF(R797&gt;=P797, "Achieved", "Not Achieved")</f>
        <v>Achieved</v>
      </c>
    </row>
    <row r="798" spans="1:19" x14ac:dyDescent="0.45">
      <c r="A798" s="9" t="s">
        <v>2652</v>
      </c>
      <c r="B798" s="8" t="s">
        <v>2728</v>
      </c>
      <c r="C798" s="10" t="s">
        <v>72</v>
      </c>
      <c r="D798" s="8" t="str" cm="1">
        <f t="array" ref="D798">_xlfn.IFS(
  OR(C798="AR", C798="VK", C798="MS", C798="PT", C798="MM", C798="PP"), "CENTRAL",
  OR(C798="SS", C798="GC", C798="SM", C798="AY", C798="AG"), "NORTH",
  OR(C798="DP", C798="PG", C798="KD", C798="DS", C798="SP"), "WEST-I",
  OR(C798="MP", C798="SK", C798="NA", C798="OD"), "WEST-II",
  OR(C798="ND", C798="AM", C798="JK"), "EAST",
  TRUE, "UNKNOWN"
)</f>
        <v>CENTRAL</v>
      </c>
      <c r="E798" s="10" t="s">
        <v>2729</v>
      </c>
      <c r="F798" s="8" t="s">
        <v>124</v>
      </c>
      <c r="G798" s="8" t="s">
        <v>2730</v>
      </c>
      <c r="H798" s="8" t="s">
        <v>2731</v>
      </c>
      <c r="I798" s="37">
        <v>46091</v>
      </c>
      <c r="J798" s="37">
        <v>46094</v>
      </c>
      <c r="K798" s="10" t="s">
        <v>46</v>
      </c>
      <c r="L798" s="10" t="s">
        <v>47</v>
      </c>
      <c r="M798" s="13">
        <v>101.19</v>
      </c>
      <c r="N798" s="37">
        <v>46097</v>
      </c>
      <c r="O798" s="8">
        <v>0</v>
      </c>
      <c r="P798" s="12">
        <f t="shared" ref="P798" si="720">SUM(J798-I798)</f>
        <v>3</v>
      </c>
      <c r="Q798" s="10" t="s">
        <v>28</v>
      </c>
      <c r="R798" s="8">
        <f t="shared" ref="R798" si="721">IF(Q798="A", 3, IF(Q798="B", 5, IF(Q798="C", 7, IF(Q798="D", 10, ""))))</f>
        <v>5</v>
      </c>
      <c r="S798" s="10" t="str">
        <f t="shared" ref="S798" si="722">IF(R798&gt;=P798, "Achieved", "Not Achieved")</f>
        <v>Achieved</v>
      </c>
    </row>
    <row r="799" spans="1:19" x14ac:dyDescent="0.45">
      <c r="A799" s="9" t="s">
        <v>2652</v>
      </c>
      <c r="B799" s="8" t="s">
        <v>2732</v>
      </c>
      <c r="C799" s="10" t="s">
        <v>633</v>
      </c>
      <c r="D799" s="8" t="str" cm="1">
        <f t="array" ref="D799">_xlfn.IFS(
  OR(C799="AR", C799="VK", C799="MS", C799="PT", C799="MM", C799="PP"), "CENTRAL",
  OR(C799="SS", C799="GC", C799="SM", C799="AY", C799="AG"), "NORTH",
  OR(C799="DP", C799="PG", C799="KD", C799="DS", C799="SP"), "WEST-I",
  OR(C799="MP", C799="SK", C799="NA", C799="OD"), "WEST-II",
  OR(C799="ND", C799="AM", C799="JK"), "EAST",
  TRUE, "UNKNOWN"
)</f>
        <v>WEST-I</v>
      </c>
      <c r="E799" s="10" t="s">
        <v>2733</v>
      </c>
      <c r="F799" s="8" t="s">
        <v>2734</v>
      </c>
      <c r="G799" s="8" t="s">
        <v>712</v>
      </c>
      <c r="H799" s="8" t="s">
        <v>2735</v>
      </c>
      <c r="I799" s="37">
        <v>46090</v>
      </c>
      <c r="J799" s="37">
        <v>46094</v>
      </c>
      <c r="K799" s="10" t="s">
        <v>134</v>
      </c>
      <c r="L799" s="10" t="s">
        <v>47</v>
      </c>
      <c r="M799" s="13">
        <v>254.11</v>
      </c>
      <c r="N799" s="37">
        <v>46094</v>
      </c>
      <c r="O799" s="8">
        <v>0</v>
      </c>
      <c r="P799" s="12">
        <f t="shared" ref="P799" si="723">SUM(J799-I799)</f>
        <v>4</v>
      </c>
      <c r="Q799" s="10" t="s">
        <v>28</v>
      </c>
      <c r="R799" s="8">
        <f t="shared" ref="R799" si="724">IF(Q799="A", 3, IF(Q799="B", 5, IF(Q799="C", 7, IF(Q799="D", 10, ""))))</f>
        <v>5</v>
      </c>
      <c r="S799" s="10" t="str">
        <f t="shared" ref="S799" si="725">IF(R799&gt;=P799, "Achieved", "Not Achieved")</f>
        <v>Achieved</v>
      </c>
    </row>
    <row r="800" spans="1:19" x14ac:dyDescent="0.45">
      <c r="A800" s="9" t="s">
        <v>2652</v>
      </c>
      <c r="B800" s="8" t="s">
        <v>2732</v>
      </c>
      <c r="C800" s="10" t="s">
        <v>633</v>
      </c>
      <c r="D800" s="8" t="str" cm="1">
        <f t="array" ref="D800">_xlfn.IFS(
  OR(C800="AR", C800="VK", C800="MS", C800="PT", C800="MM", C800="PP"), "CENTRAL",
  OR(C800="SS", C800="GC", C800="SM", C800="AY", C800="AG"), "NORTH",
  OR(C800="DP", C800="PG", C800="KD", C800="DS", C800="SP"), "WEST-I",
  OR(C800="MP", C800="SK", C800="NA", C800="OD"), "WEST-II",
  OR(C800="ND", C800="AM", C800="JK"), "EAST",
  TRUE, "UNKNOWN"
)</f>
        <v>WEST-I</v>
      </c>
      <c r="E800" s="10" t="s">
        <v>2733</v>
      </c>
      <c r="F800" s="8" t="s">
        <v>2736</v>
      </c>
      <c r="G800" s="8" t="s">
        <v>712</v>
      </c>
      <c r="H800" s="8" t="s">
        <v>2735</v>
      </c>
      <c r="I800" s="37">
        <v>46090</v>
      </c>
      <c r="J800" s="37">
        <v>46094</v>
      </c>
      <c r="K800" s="10" t="s">
        <v>134</v>
      </c>
      <c r="L800" s="10" t="s">
        <v>47</v>
      </c>
      <c r="M800" s="13">
        <v>1441.41</v>
      </c>
      <c r="N800" s="37">
        <v>46094</v>
      </c>
      <c r="O800" s="8">
        <v>0</v>
      </c>
      <c r="P800" s="12">
        <f t="shared" ref="P800" si="726">SUM(J800-I800)</f>
        <v>4</v>
      </c>
      <c r="Q800" s="10" t="s">
        <v>28</v>
      </c>
      <c r="R800" s="8">
        <f t="shared" ref="R800" si="727">IF(Q800="A", 3, IF(Q800="B", 5, IF(Q800="C", 7, IF(Q800="D", 10, ""))))</f>
        <v>5</v>
      </c>
      <c r="S800" s="10" t="str">
        <f t="shared" ref="S800" si="728">IF(R800&gt;=P800, "Achieved", "Not Achieved")</f>
        <v>Achieved</v>
      </c>
    </row>
    <row r="801" spans="1:19" x14ac:dyDescent="0.45">
      <c r="A801" s="9" t="s">
        <v>2652</v>
      </c>
      <c r="B801" s="8" t="s">
        <v>2738</v>
      </c>
      <c r="C801" s="10" t="s">
        <v>108</v>
      </c>
      <c r="D801" s="8" t="str" cm="1">
        <f t="array" ref="D801">_xlfn.IFS(
  OR(C801="AR", C801="VK", C801="MS", C801="PT", C801="MM", C801="PP"), "CENTRAL",
  OR(C801="SS", C801="GC", C801="SM", C801="AY", C801="AG"), "NORTH",
  OR(C801="DP", C801="PG", C801="KD", C801="DS", C801="SP"), "WEST-I",
  OR(C801="MP", C801="SK", C801="NA", C801="OD"), "WEST-II",
  OR(C801="ND", C801="AM", C801="JK"), "EAST",
  TRUE, "UNKNOWN"
)</f>
        <v>EAST</v>
      </c>
      <c r="E801" s="10" t="s">
        <v>2739</v>
      </c>
      <c r="F801" s="8" t="s">
        <v>2740</v>
      </c>
      <c r="G801" s="8" t="s">
        <v>2741</v>
      </c>
      <c r="H801" s="8" t="s">
        <v>2742</v>
      </c>
      <c r="I801" s="37">
        <v>46093</v>
      </c>
      <c r="J801" s="37">
        <v>46097</v>
      </c>
      <c r="K801" s="10" t="s">
        <v>2570</v>
      </c>
      <c r="L801" s="10" t="s">
        <v>35</v>
      </c>
      <c r="M801" s="13">
        <v>1920.98</v>
      </c>
      <c r="N801" s="37">
        <v>46097</v>
      </c>
      <c r="O801" s="8">
        <v>0</v>
      </c>
      <c r="P801" s="12">
        <f t="shared" ref="P801" si="729">SUM(J801-I801)</f>
        <v>4</v>
      </c>
      <c r="Q801" s="10" t="s">
        <v>28</v>
      </c>
      <c r="R801" s="8">
        <f t="shared" ref="R801" si="730">IF(Q801="A", 3, IF(Q801="B", 5, IF(Q801="C", 7, IF(Q801="D", 10, ""))))</f>
        <v>5</v>
      </c>
      <c r="S801" s="10" t="str">
        <f t="shared" ref="S801" si="731">IF(R801&gt;=P801, "Achieved", "Not Achieved")</f>
        <v>Achieved</v>
      </c>
    </row>
    <row r="802" spans="1:19" x14ac:dyDescent="0.45">
      <c r="A802" s="9" t="s">
        <v>2652</v>
      </c>
      <c r="B802" s="8" t="s">
        <v>2313</v>
      </c>
      <c r="C802" s="10" t="s">
        <v>633</v>
      </c>
      <c r="D802" s="8" t="str" cm="1">
        <f t="array" ref="D802">_xlfn.IFS(
  OR(C802="AR", C802="VK", C802="MS", C802="PT", C802="MM", C802="PP"), "CENTRAL",
  OR(C802="SS", C802="GC", C802="SM", C802="AY", C802="AG"), "NORTH",
  OR(C802="DP", C802="PG", C802="KD", C802="DS", C802="SP"), "WEST-I",
  OR(C802="MP", C802="SK", C802="NA", C802="OD"), "WEST-II",
  OR(C802="ND", C802="AM", C802="JK"), "EAST",
  TRUE, "UNKNOWN"
)</f>
        <v>WEST-I</v>
      </c>
      <c r="E802" s="10" t="s">
        <v>2314</v>
      </c>
      <c r="F802" s="8" t="s">
        <v>2743</v>
      </c>
      <c r="G802" s="8" t="s">
        <v>712</v>
      </c>
      <c r="H802" s="8" t="s">
        <v>2316</v>
      </c>
      <c r="I802" s="37">
        <v>46041</v>
      </c>
      <c r="J802" s="37">
        <v>46079</v>
      </c>
      <c r="K802" s="10" t="s">
        <v>134</v>
      </c>
      <c r="L802" s="10" t="s">
        <v>47</v>
      </c>
      <c r="M802" s="13">
        <v>814.65</v>
      </c>
      <c r="O802" s="8">
        <v>0</v>
      </c>
      <c r="P802" s="12">
        <f t="shared" ref="P802" si="732">SUM(J802-I802)</f>
        <v>38</v>
      </c>
      <c r="Q802" s="10" t="s">
        <v>28</v>
      </c>
      <c r="R802" s="12">
        <f t="shared" ref="R802" si="733">IF(Q802="A", 3, IF(Q802="B", 5, IF(Q802="C", 7, IF(Q802="D", 10, ""))))</f>
        <v>5</v>
      </c>
      <c r="S802" s="10" t="str">
        <f t="shared" ref="S802" si="734">IF(R802&gt;=P802, "Achieved", "Not Achieved")</f>
        <v>Not Achieved</v>
      </c>
    </row>
    <row r="803" spans="1:19" x14ac:dyDescent="0.45">
      <c r="A803" s="9" t="s">
        <v>2652</v>
      </c>
      <c r="B803" s="8" t="s">
        <v>2313</v>
      </c>
      <c r="C803" s="10" t="s">
        <v>633</v>
      </c>
      <c r="D803" s="8" t="str" cm="1">
        <f t="array" ref="D803">_xlfn.IFS(
  OR(C803="AR", C803="VK", C803="MS", C803="PT", C803="MM", C803="PP"), "CENTRAL",
  OR(C803="SS", C803="GC", C803="SM", C803="AY", C803="AG"), "NORTH",
  OR(C803="DP", C803="PG", C803="KD", C803="DS", C803="SP"), "WEST-I",
  OR(C803="MP", C803="SK", C803="NA", C803="OD"), "WEST-II",
  OR(C803="ND", C803="AM", C803="JK"), "EAST",
  TRUE, "UNKNOWN"
)</f>
        <v>WEST-I</v>
      </c>
      <c r="E803" s="10" t="s">
        <v>2314</v>
      </c>
      <c r="F803" s="8" t="s">
        <v>2744</v>
      </c>
      <c r="G803" s="8" t="s">
        <v>712</v>
      </c>
      <c r="H803" s="8" t="s">
        <v>2316</v>
      </c>
      <c r="I803" s="37">
        <v>46041</v>
      </c>
      <c r="J803" s="37">
        <v>46079</v>
      </c>
      <c r="K803" s="10" t="s">
        <v>134</v>
      </c>
      <c r="L803" s="10" t="s">
        <v>47</v>
      </c>
      <c r="M803" s="13">
        <v>479.62</v>
      </c>
      <c r="O803" s="8">
        <v>0</v>
      </c>
      <c r="P803" s="12">
        <f t="shared" ref="P803" si="735">SUM(J803-I803)</f>
        <v>38</v>
      </c>
      <c r="Q803" s="10" t="s">
        <v>28</v>
      </c>
      <c r="R803" s="12">
        <f t="shared" ref="R803" si="736">IF(Q803="A", 3, IF(Q803="B", 5, IF(Q803="C", 7, IF(Q803="D", 10, ""))))</f>
        <v>5</v>
      </c>
      <c r="S803" s="10" t="str">
        <f t="shared" ref="S803" si="737">IF(R803&gt;=P803, "Achieved", "Not Achieved")</f>
        <v>Not Achieved</v>
      </c>
    </row>
    <row r="804" spans="1:19" x14ac:dyDescent="0.45">
      <c r="A804" s="9" t="s">
        <v>2652</v>
      </c>
      <c r="B804" s="8" t="s">
        <v>2758</v>
      </c>
      <c r="C804" s="10" t="s">
        <v>2559</v>
      </c>
      <c r="D804" s="8" t="str" cm="1">
        <f t="array" ref="D804">_xlfn.IFS(
  OR(C804="AR", C804="VK", C804="MS", C804="PT", C804="MM", C804="PP"), "CENTRAL",
  OR(C804="SS", C804="GC", C804="SM", C804="AY", C804="AG"), "NORTH",
  OR(C804="DP", C804="PG", C804="KD", C804="DS", C804="SP"), "WEST-I",
  OR(C804="MP", C804="SK", C804="NA", C804="OD"), "WEST-II",
  OR(C804="ND", C804="AM", C804="JK"), "EAST",
  TRUE, "UNKNOWN"
)</f>
        <v>WEST-II</v>
      </c>
      <c r="E804" s="10" t="s">
        <v>2759</v>
      </c>
      <c r="F804" s="8" t="s">
        <v>1188</v>
      </c>
      <c r="G804" s="8" t="s">
        <v>2760</v>
      </c>
      <c r="H804" s="8" t="s">
        <v>2761</v>
      </c>
      <c r="I804" s="37">
        <v>46098</v>
      </c>
      <c r="J804" s="37">
        <v>46098</v>
      </c>
      <c r="K804" s="10" t="s">
        <v>1973</v>
      </c>
      <c r="L804" s="10" t="s">
        <v>27</v>
      </c>
      <c r="M804" s="13">
        <v>412.56</v>
      </c>
      <c r="O804" s="8">
        <v>0</v>
      </c>
      <c r="P804" s="12">
        <f t="shared" ref="P804" si="738">SUM(J804-I804)</f>
        <v>0</v>
      </c>
      <c r="Q804" s="10" t="s">
        <v>28</v>
      </c>
      <c r="R804" s="12">
        <f t="shared" ref="R804" si="739">IF(Q804="A", 3, IF(Q804="B", 5, IF(Q804="C", 7, IF(Q804="D", 10, ""))))</f>
        <v>5</v>
      </c>
      <c r="S804" s="10" t="str">
        <f t="shared" ref="S804" si="740">IF(R804&gt;=P804, "Achieved", "Not Achieved")</f>
        <v>Achieved</v>
      </c>
    </row>
    <row r="805" spans="1:19" x14ac:dyDescent="0.45">
      <c r="A805" s="9" t="s">
        <v>2652</v>
      </c>
      <c r="B805" s="8" t="s">
        <v>2767</v>
      </c>
      <c r="C805" s="10" t="s">
        <v>30</v>
      </c>
      <c r="D805" s="8" t="str" cm="1">
        <f t="array" ref="D805">_xlfn.IFS(
  OR(C805="AR", C805="VK", C805="MS", C805="PT", C805="MM", C805="PP"), "CENTRAL",
  OR(C805="SS", C805="GC", C805="SM", C805="AY", C805="AG"), "NORTH",
  OR(C805="DP", C805="PG", C805="KD", C805="DS", C805="SP"), "WEST-I",
  OR(C805="MP", C805="SK", C805="NA", C805="OD"), "WEST-II",
  OR(C805="ND", C805="AM", C805="JK"), "EAST",
  TRUE, "UNKNOWN"
)</f>
        <v>CENTRAL</v>
      </c>
      <c r="E805" s="10" t="s">
        <v>2768</v>
      </c>
      <c r="F805" s="8" t="s">
        <v>1949</v>
      </c>
      <c r="G805" s="8" t="s">
        <v>32</v>
      </c>
      <c r="H805" s="8" t="s">
        <v>2769</v>
      </c>
      <c r="I805" s="37">
        <v>46098</v>
      </c>
      <c r="J805" s="37">
        <v>46099</v>
      </c>
      <c r="K805" s="10" t="s">
        <v>762</v>
      </c>
      <c r="L805" s="10" t="s">
        <v>47</v>
      </c>
      <c r="M805" s="13">
        <v>149.66</v>
      </c>
      <c r="O805" s="8">
        <v>0</v>
      </c>
      <c r="P805" s="12">
        <f t="shared" ref="P805" si="741">SUM(J805-I805)</f>
        <v>1</v>
      </c>
      <c r="Q805" s="10" t="s">
        <v>28</v>
      </c>
      <c r="R805" s="12">
        <f t="shared" ref="R805" si="742">IF(Q805="A", 3, IF(Q805="B", 5, IF(Q805="C", 7, IF(Q805="D", 10, ""))))</f>
        <v>5</v>
      </c>
      <c r="S805" s="10" t="str">
        <f t="shared" ref="S805" si="743">IF(R805&gt;=P805, "Achieved", "Not Achieved")</f>
        <v>Achieved</v>
      </c>
    </row>
    <row r="806" spans="1:19" x14ac:dyDescent="0.45">
      <c r="A806" s="9" t="s">
        <v>2652</v>
      </c>
      <c r="B806" s="8" t="s">
        <v>2767</v>
      </c>
      <c r="C806" s="10" t="s">
        <v>30</v>
      </c>
      <c r="D806" s="8" t="str" cm="1">
        <f t="array" ref="D806">_xlfn.IFS(
  OR(C806="AR", C806="VK", C806="MS", C806="PT", C806="MM", C806="PP"), "CENTRAL",
  OR(C806="SS", C806="GC", C806="SM", C806="AY", C806="AG"), "NORTH",
  OR(C806="DP", C806="PG", C806="KD", C806="DS", C806="SP"), "WEST-I",
  OR(C806="MP", C806="SK", C806="NA", C806="OD"), "WEST-II",
  OR(C806="ND", C806="AM", C806="JK"), "EAST",
  TRUE, "UNKNOWN"
)</f>
        <v>CENTRAL</v>
      </c>
      <c r="E806" s="10" t="s">
        <v>2768</v>
      </c>
      <c r="F806" s="8" t="s">
        <v>1947</v>
      </c>
      <c r="G806" s="8" t="s">
        <v>32</v>
      </c>
      <c r="H806" s="8" t="s">
        <v>2769</v>
      </c>
      <c r="I806" s="37">
        <v>46098</v>
      </c>
      <c r="J806" s="37">
        <v>46099</v>
      </c>
      <c r="K806" s="10" t="s">
        <v>762</v>
      </c>
      <c r="L806" s="10" t="s">
        <v>47</v>
      </c>
      <c r="M806" s="13">
        <v>100.16</v>
      </c>
      <c r="O806" s="8">
        <v>0</v>
      </c>
      <c r="P806" s="12">
        <f t="shared" ref="P806" si="744">SUM(J806-I806)</f>
        <v>1</v>
      </c>
      <c r="Q806" s="10" t="s">
        <v>28</v>
      </c>
      <c r="R806" s="12">
        <f t="shared" ref="R806" si="745">IF(Q806="A", 3, IF(Q806="B", 5, IF(Q806="C", 7, IF(Q806="D", 10, ""))))</f>
        <v>5</v>
      </c>
      <c r="S806" s="10" t="str">
        <f t="shared" ref="S806" si="746">IF(R806&gt;=P806, "Achieved", "Not Achieved")</f>
        <v>Achieved</v>
      </c>
    </row>
    <row r="807" spans="1:19" x14ac:dyDescent="0.45">
      <c r="A807" s="9" t="s">
        <v>2652</v>
      </c>
      <c r="B807" s="8" t="s">
        <v>2773</v>
      </c>
      <c r="C807" s="10" t="s">
        <v>156</v>
      </c>
      <c r="D807" s="8" t="str" cm="1">
        <f t="array" ref="D807">_xlfn.IFS(
  OR(C807="AR", C807="VK", C807="MS", C807="PT", C807="MM", C807="PP"), "CENTRAL",
  OR(C807="SS", C807="GC", C807="SM", C807="AY", C807="AG"), "NORTH",
  OR(C807="DP", C807="PG", C807="KD", C807="DS", C807="SP"), "WEST-I",
  OR(C807="MP", C807="SK", C807="NA", C807="OD"), "WEST-II",
  OR(C807="ND", C807="AM", C807="JK"), "EAST",
  TRUE, "UNKNOWN"
)</f>
        <v>CENTRAL</v>
      </c>
      <c r="E807" s="10" t="s">
        <v>2281</v>
      </c>
      <c r="F807" s="8" t="s">
        <v>2282</v>
      </c>
      <c r="G807" s="8" t="s">
        <v>85</v>
      </c>
      <c r="H807" s="8" t="s">
        <v>2283</v>
      </c>
      <c r="I807" s="37">
        <v>46043</v>
      </c>
      <c r="J807" s="37">
        <v>46069</v>
      </c>
      <c r="K807" s="10" t="s">
        <v>186</v>
      </c>
      <c r="L807" s="10" t="s">
        <v>47</v>
      </c>
      <c r="M807" s="13">
        <v>305.56</v>
      </c>
      <c r="O807" s="8">
        <v>0</v>
      </c>
      <c r="P807" s="12">
        <f t="shared" ref="P807" si="747">SUM(J807-I807)</f>
        <v>26</v>
      </c>
      <c r="Q807" s="10" t="s">
        <v>28</v>
      </c>
      <c r="R807" s="12">
        <f t="shared" ref="R807" si="748">IF(Q807="A", 3, IF(Q807="B", 5, IF(Q807="C", 7, IF(Q807="D", 10, ""))))</f>
        <v>5</v>
      </c>
      <c r="S807" s="10" t="str">
        <f t="shared" ref="S807" si="749">IF(R807&gt;=P807, "Achieved", "Not Achieved")</f>
        <v>Not Achieved</v>
      </c>
    </row>
    <row r="808" spans="1:19" x14ac:dyDescent="0.45">
      <c r="A808" s="9" t="s">
        <v>2652</v>
      </c>
      <c r="B808" s="8" t="s">
        <v>2774</v>
      </c>
      <c r="C808" s="10" t="s">
        <v>221</v>
      </c>
      <c r="D808" s="8" t="str" cm="1">
        <f t="array" ref="D808">_xlfn.IFS(
  OR(C808="AR", C808="VK", C808="MS", C808="PT", C808="MM", C808="PP"), "CENTRAL",
  OR(C808="SS", C808="GC", C808="SM", C808="AY", C808="AG"), "NORTH",
  OR(C808="DP", C808="PG", C808="KD", C808="DS", C808="SP"), "WEST-I",
  OR(C808="MP", C808="SK", C808="NA", C808="OD"), "WEST-II",
  OR(C808="ND", C808="AM", C808="JK"), "EAST",
  TRUE, "UNKNOWN"
)</f>
        <v>EAST</v>
      </c>
      <c r="E808" s="10" t="s">
        <v>2775</v>
      </c>
      <c r="F808" s="8" t="s">
        <v>2776</v>
      </c>
      <c r="G808" s="8" t="s">
        <v>2777</v>
      </c>
      <c r="H808" s="8" t="s">
        <v>2778</v>
      </c>
      <c r="I808" s="37">
        <v>46091</v>
      </c>
      <c r="J808" s="37">
        <v>46099</v>
      </c>
      <c r="K808" s="10" t="s">
        <v>70</v>
      </c>
      <c r="L808" s="10" t="s">
        <v>35</v>
      </c>
      <c r="M808" s="13">
        <v>312.64999999999998</v>
      </c>
      <c r="N808" s="37">
        <v>46099</v>
      </c>
      <c r="O808" s="8">
        <v>0</v>
      </c>
      <c r="P808" s="12">
        <f t="shared" ref="P808" si="750">SUM(J808-I808)</f>
        <v>8</v>
      </c>
      <c r="Q808" s="10" t="s">
        <v>28</v>
      </c>
      <c r="R808" s="12">
        <f t="shared" ref="R808" si="751">IF(Q808="A", 3, IF(Q808="B", 5, IF(Q808="C", 7, IF(Q808="D", 10, ""))))</f>
        <v>5</v>
      </c>
      <c r="S808" s="10" t="str">
        <f t="shared" ref="S808" si="752">IF(R808&gt;=P808, "Achieved", "Not Achieved")</f>
        <v>Not Achieved</v>
      </c>
    </row>
    <row r="809" spans="1:19" x14ac:dyDescent="0.45">
      <c r="A809" s="9" t="s">
        <v>2652</v>
      </c>
      <c r="B809" s="8" t="s">
        <v>2782</v>
      </c>
      <c r="C809" s="10" t="s">
        <v>1704</v>
      </c>
      <c r="D809" s="8" t="str" cm="1">
        <f t="array" ref="D809">_xlfn.IFS(
  OR(C809="AR", C809="VK", C809="MS", C809="PT", C809="MM", C809="PP"), "CENTRAL",
  OR(C809="SS", C809="GC", C809="SM", C809="AY", C809="AG"), "NORTH",
  OR(C809="DP", C809="PG", C809="KD", C809="DS", C809="SP"), "WEST-I",
  OR(C809="MP", C809="SK", C809="NA", C809="OD"), "WEST-II",
  OR(C809="ND", C809="AM", C809="JK"), "EAST",
  TRUE, "UNKNOWN"
)</f>
        <v>NORTH</v>
      </c>
      <c r="E809" s="10" t="s">
        <v>2784</v>
      </c>
      <c r="F809" s="8" t="s">
        <v>2783</v>
      </c>
      <c r="G809" s="8" t="s">
        <v>1510</v>
      </c>
      <c r="H809" s="8" t="s">
        <v>2785</v>
      </c>
      <c r="I809" s="37">
        <v>46090</v>
      </c>
      <c r="J809" s="37">
        <v>46100</v>
      </c>
      <c r="K809" s="10" t="s">
        <v>441</v>
      </c>
      <c r="L809" s="10" t="s">
        <v>27</v>
      </c>
      <c r="M809" s="13">
        <v>11.93</v>
      </c>
      <c r="O809" s="8">
        <v>0</v>
      </c>
      <c r="P809" s="12">
        <f t="shared" ref="P809" si="753">SUM(J809-I809)</f>
        <v>10</v>
      </c>
      <c r="Q809" s="10" t="s">
        <v>28</v>
      </c>
      <c r="R809" s="12">
        <f t="shared" ref="R809" si="754">IF(Q809="A", 3, IF(Q809="B", 5, IF(Q809="C", 7, IF(Q809="D", 10, ""))))</f>
        <v>5</v>
      </c>
      <c r="S809" s="10" t="str">
        <f t="shared" ref="S809" si="755">IF(R809&gt;=P809, "Achieved", "Not Achieved")</f>
        <v>Not Achieved</v>
      </c>
    </row>
    <row r="810" spans="1:19" x14ac:dyDescent="0.45">
      <c r="A810" s="9" t="s">
        <v>2652</v>
      </c>
      <c r="B810" s="8" t="s">
        <v>2782</v>
      </c>
      <c r="C810" s="10" t="s">
        <v>1704</v>
      </c>
      <c r="D810" s="8" t="str" cm="1">
        <f t="array" ref="D810">_xlfn.IFS(
  OR(C810="AR", C810="VK", C810="MS", C810="PT", C810="MM", C810="PP"), "CENTRAL",
  OR(C810="SS", C810="GC", C810="SM", C810="AY", C810="AG"), "NORTH",
  OR(C810="DP", C810="PG", C810="KD", C810="DS", C810="SP"), "WEST-I",
  OR(C810="MP", C810="SK", C810="NA", C810="OD"), "WEST-II",
  OR(C810="ND", C810="AM", C810="JK"), "EAST",
  TRUE, "UNKNOWN"
)</f>
        <v>NORTH</v>
      </c>
      <c r="E810" s="10" t="s">
        <v>2784</v>
      </c>
      <c r="F810" s="8" t="s">
        <v>894</v>
      </c>
      <c r="G810" s="8" t="s">
        <v>1510</v>
      </c>
      <c r="H810" s="8" t="s">
        <v>2785</v>
      </c>
      <c r="I810" s="37">
        <v>46090</v>
      </c>
      <c r="J810" s="37">
        <v>46100</v>
      </c>
      <c r="K810" s="10" t="s">
        <v>441</v>
      </c>
      <c r="L810" s="10" t="s">
        <v>27</v>
      </c>
      <c r="M810" s="13">
        <v>2.89</v>
      </c>
      <c r="O810" s="8">
        <v>0</v>
      </c>
      <c r="P810" s="12">
        <f t="shared" ref="P810" si="756">SUM(J810-I810)</f>
        <v>10</v>
      </c>
      <c r="Q810" s="10" t="s">
        <v>28</v>
      </c>
      <c r="R810" s="12">
        <f t="shared" ref="R810" si="757">IF(Q810="A", 3, IF(Q810="B", 5, IF(Q810="C", 7, IF(Q810="D", 10, ""))))</f>
        <v>5</v>
      </c>
      <c r="S810" s="10" t="str">
        <f t="shared" ref="S810" si="758">IF(R810&gt;=P810, "Achieved", "Not Achieved")</f>
        <v>Not Achieved</v>
      </c>
    </row>
    <row r="811" spans="1:19" x14ac:dyDescent="0.45">
      <c r="A811" s="9" t="s">
        <v>2652</v>
      </c>
      <c r="B811" s="8" t="s">
        <v>2792</v>
      </c>
      <c r="C811" s="10" t="s">
        <v>1704</v>
      </c>
      <c r="D811" s="8" t="str" cm="1">
        <f t="array" ref="D811">_xlfn.IFS(
  OR(C811="AR", C811="VK", C811="MS", C811="PT", C811="MM", C811="PP"), "CENTRAL",
  OR(C811="SS", C811="GC", C811="SM", C811="AY", C811="AG"), "NORTH",
  OR(C811="DP", C811="PG", C811="KD", C811="DS", C811="SP"), "WEST-I",
  OR(C811="MP", C811="SK", C811="NA", C811="OD"), "WEST-II",
  OR(C811="ND", C811="AM", C811="JK"), "EAST",
  TRUE, "UNKNOWN"
)</f>
        <v>NORTH</v>
      </c>
      <c r="E811" s="10" t="s">
        <v>2793</v>
      </c>
      <c r="F811" s="8" t="s">
        <v>2794</v>
      </c>
      <c r="G811" s="8" t="s">
        <v>32</v>
      </c>
      <c r="H811" s="8" t="s">
        <v>2795</v>
      </c>
      <c r="I811" s="37">
        <v>46098</v>
      </c>
      <c r="J811" s="37">
        <v>46102</v>
      </c>
      <c r="K811" s="10" t="s">
        <v>34</v>
      </c>
      <c r="L811" s="10" t="s">
        <v>35</v>
      </c>
      <c r="M811" s="13">
        <v>871.89</v>
      </c>
      <c r="N811" s="37">
        <v>46102</v>
      </c>
      <c r="O811" s="8">
        <v>0</v>
      </c>
      <c r="P811" s="12">
        <f t="shared" ref="P811:P813" si="759">SUM(J811-I811)</f>
        <v>4</v>
      </c>
      <c r="Q811" s="10" t="s">
        <v>28</v>
      </c>
      <c r="R811" s="12">
        <f t="shared" ref="R811:R813" si="760">IF(Q811="A", 3, IF(Q811="B", 5, IF(Q811="C", 7, IF(Q811="D", 10, ""))))</f>
        <v>5</v>
      </c>
      <c r="S811" s="10" t="str">
        <f t="shared" ref="S811:S813" si="761">IF(R811&gt;=P811, "Achieved", "Not Achieved")</f>
        <v>Achieved</v>
      </c>
    </row>
    <row r="812" spans="1:19" x14ac:dyDescent="0.45">
      <c r="A812" s="9" t="s">
        <v>2652</v>
      </c>
      <c r="B812" s="8" t="s">
        <v>2792</v>
      </c>
      <c r="C812" s="10" t="s">
        <v>1704</v>
      </c>
      <c r="D812" s="8" t="str" cm="1">
        <f t="array" ref="D812">_xlfn.IFS(
  OR(C812="AR", C812="VK", C812="MS", C812="PT", C812="MM", C812="PP"), "CENTRAL",
  OR(C812="SS", C812="GC", C812="SM", C812="AY", C812="AG"), "NORTH",
  OR(C812="DP", C812="PG", C812="KD", C812="DS", C812="SP"), "WEST-I",
  OR(C812="MP", C812="SK", C812="NA", C812="OD"), "WEST-II",
  OR(C812="ND", C812="AM", C812="JK"), "EAST",
  TRUE, "UNKNOWN"
)</f>
        <v>NORTH</v>
      </c>
      <c r="E812" s="10" t="s">
        <v>2793</v>
      </c>
      <c r="F812" s="8" t="s">
        <v>2796</v>
      </c>
      <c r="G812" s="8" t="s">
        <v>32</v>
      </c>
      <c r="H812" s="8" t="s">
        <v>2795</v>
      </c>
      <c r="I812" s="37">
        <v>46098</v>
      </c>
      <c r="J812" s="37">
        <v>46102</v>
      </c>
      <c r="K812" s="10" t="s">
        <v>34</v>
      </c>
      <c r="L812" s="10" t="s">
        <v>35</v>
      </c>
      <c r="M812" s="13">
        <v>397.24</v>
      </c>
      <c r="N812" s="37">
        <v>46102</v>
      </c>
      <c r="O812" s="8">
        <v>0</v>
      </c>
      <c r="P812" s="12">
        <f t="shared" si="759"/>
        <v>4</v>
      </c>
      <c r="Q812" s="10" t="s">
        <v>28</v>
      </c>
      <c r="R812" s="12">
        <f t="shared" si="760"/>
        <v>5</v>
      </c>
      <c r="S812" s="10" t="str">
        <f t="shared" si="761"/>
        <v>Achieved</v>
      </c>
    </row>
    <row r="813" spans="1:19" x14ac:dyDescent="0.45">
      <c r="A813" s="9" t="s">
        <v>2652</v>
      </c>
      <c r="B813" s="8" t="s">
        <v>2799</v>
      </c>
      <c r="C813" s="10" t="s">
        <v>1255</v>
      </c>
      <c r="D813" s="8" t="str" cm="1">
        <f t="array" ref="D813">_xlfn.IFS(
  OR(C813="AR", C813="VK", C813="MS", C813="PT", C813="MM", C813="PP"), "CENTRAL",
  OR(C813="SS", C813="GC", C813="SM", C813="AY", C813="AG"), "NORTH",
  OR(C813="DP", C813="PG", C813="KD", C813="DS", C813="SP"), "WEST-I",
  OR(C813="MP", C813="SK", C813="NA", C813="OD"), "WEST-II",
  OR(C813="ND", C813="AM", C813="JK"), "EAST",
  TRUE, "UNKNOWN"
)</f>
        <v>WEST-I</v>
      </c>
      <c r="E813" s="10" t="s">
        <v>2800</v>
      </c>
      <c r="F813" s="8" t="s">
        <v>2801</v>
      </c>
      <c r="G813" s="8" t="s">
        <v>32</v>
      </c>
      <c r="H813" s="8" t="s">
        <v>2802</v>
      </c>
      <c r="I813" s="37">
        <v>46099</v>
      </c>
      <c r="J813" s="37">
        <v>46101</v>
      </c>
      <c r="K813" s="10" t="s">
        <v>87</v>
      </c>
      <c r="L813" s="10" t="s">
        <v>47</v>
      </c>
      <c r="M813" s="13">
        <v>1600</v>
      </c>
      <c r="N813" s="37">
        <v>46101</v>
      </c>
      <c r="O813" s="8">
        <v>0</v>
      </c>
      <c r="P813" s="12">
        <f t="shared" si="759"/>
        <v>2</v>
      </c>
      <c r="Q813" s="10" t="s">
        <v>28</v>
      </c>
      <c r="R813" s="12">
        <f t="shared" si="760"/>
        <v>5</v>
      </c>
      <c r="S813" s="10" t="str">
        <f t="shared" si="761"/>
        <v>Achieved</v>
      </c>
    </row>
    <row r="814" spans="1:19" x14ac:dyDescent="0.45">
      <c r="A814" s="9" t="s">
        <v>2652</v>
      </c>
      <c r="B814" s="8" t="s">
        <v>2799</v>
      </c>
      <c r="C814" s="10" t="s">
        <v>1255</v>
      </c>
      <c r="D814" s="8" t="str" cm="1">
        <f t="array" ref="D814">_xlfn.IFS(
  OR(C814="AR", C814="VK", C814="MS", C814="PT", C814="MM", C814="PP"), "CENTRAL",
  OR(C814="SS", C814="GC", C814="SM", C814="AY", C814="AG"), "NORTH",
  OR(C814="DP", C814="PG", C814="KD", C814="DS", C814="SP"), "WEST-I",
  OR(C814="MP", C814="SK", C814="NA", C814="OD"), "WEST-II",
  OR(C814="ND", C814="AM", C814="JK"), "EAST",
  TRUE, "UNKNOWN"
)</f>
        <v>WEST-I</v>
      </c>
      <c r="E814" s="10" t="s">
        <v>2800</v>
      </c>
      <c r="F814" s="8" t="s">
        <v>2803</v>
      </c>
      <c r="G814" s="8" t="s">
        <v>32</v>
      </c>
      <c r="H814" s="8" t="s">
        <v>2802</v>
      </c>
      <c r="I814" s="37">
        <v>46099</v>
      </c>
      <c r="J814" s="37">
        <v>46101</v>
      </c>
      <c r="K814" s="10" t="s">
        <v>87</v>
      </c>
      <c r="L814" s="10" t="s">
        <v>47</v>
      </c>
      <c r="M814" s="13">
        <v>1560</v>
      </c>
      <c r="N814" s="37">
        <v>46101</v>
      </c>
      <c r="O814" s="8">
        <v>0</v>
      </c>
      <c r="P814" s="12">
        <f t="shared" ref="P814" si="762">SUM(J814-I814)</f>
        <v>2</v>
      </c>
      <c r="Q814" s="10" t="s">
        <v>28</v>
      </c>
      <c r="R814" s="12">
        <f t="shared" ref="R814" si="763">IF(Q814="A", 3, IF(Q814="B", 5, IF(Q814="C", 7, IF(Q814="D", 10, ""))))</f>
        <v>5</v>
      </c>
      <c r="S814" s="10" t="str">
        <f t="shared" ref="S814" si="764">IF(R814&gt;=P814, "Achieved", "Not Achieved")</f>
        <v>Achieved</v>
      </c>
    </row>
    <row r="815" spans="1:19" x14ac:dyDescent="0.45">
      <c r="A815" s="9" t="s">
        <v>2652</v>
      </c>
      <c r="B815" s="8" t="s">
        <v>2807</v>
      </c>
      <c r="C815" s="10" t="s">
        <v>633</v>
      </c>
      <c r="D815" s="8" t="str" cm="1">
        <f t="array" ref="D815">_xlfn.IFS(
  OR(C815="AR", C815="VK", C815="MS", C815="PT", C815="MM", C815="PP"), "CENTRAL",
  OR(C815="SS", C815="GC", C815="SM", C815="AY", C815="AG"), "NORTH",
  OR(C815="DP", C815="PG", C815="KD", C815="DS", C815="SP"), "WEST-I",
  OR(C815="MP", C815="SK", C815="NA", C815="OD"), "WEST-II",
  OR(C815="ND", C815="AM", C815="JK"), "EAST",
  TRUE, "UNKNOWN"
)</f>
        <v>WEST-I</v>
      </c>
      <c r="E815" s="10" t="s">
        <v>2808</v>
      </c>
      <c r="F815" s="8" t="s">
        <v>1865</v>
      </c>
      <c r="G815" s="8" t="s">
        <v>32</v>
      </c>
      <c r="H815" s="8" t="s">
        <v>2809</v>
      </c>
      <c r="I815" s="37">
        <v>46099</v>
      </c>
      <c r="J815" s="37">
        <v>46104</v>
      </c>
      <c r="K815" s="10" t="s">
        <v>49</v>
      </c>
      <c r="L815" s="10" t="s">
        <v>50</v>
      </c>
      <c r="M815" s="13">
        <v>269.14999999999998</v>
      </c>
      <c r="N815" s="37">
        <v>46105</v>
      </c>
      <c r="O815" s="8">
        <v>0</v>
      </c>
      <c r="P815" s="12">
        <f t="shared" ref="P815" si="765">SUM(J815-I815)</f>
        <v>5</v>
      </c>
      <c r="Q815" s="10" t="s">
        <v>28</v>
      </c>
      <c r="R815" s="12">
        <f t="shared" ref="R815" si="766">IF(Q815="A", 3, IF(Q815="B", 5, IF(Q815="C", 7, IF(Q815="D", 10, ""))))</f>
        <v>5</v>
      </c>
      <c r="S815" s="10" t="str">
        <f t="shared" ref="S815" si="767">IF(R815&gt;=P815, "Achieved", "Not Achieved")</f>
        <v>Achieved</v>
      </c>
    </row>
    <row r="816" spans="1:19" x14ac:dyDescent="0.45">
      <c r="A816" s="9" t="s">
        <v>2652</v>
      </c>
      <c r="B816" s="8" t="s">
        <v>2807</v>
      </c>
      <c r="C816" s="10" t="s">
        <v>633</v>
      </c>
      <c r="D816" s="8" t="str" cm="1">
        <f t="array" ref="D816">_xlfn.IFS(
  OR(C816="AR", C816="VK", C816="MS", C816="PT", C816="MM", C816="PP"), "CENTRAL",
  OR(C816="SS", C816="GC", C816="SM", C816="AY", C816="AG"), "NORTH",
  OR(C816="DP", C816="PG", C816="KD", C816="DS", C816="SP"), "WEST-I",
  OR(C816="MP", C816="SK", C816="NA", C816="OD"), "WEST-II",
  OR(C816="ND", C816="AM", C816="JK"), "EAST",
  TRUE, "UNKNOWN"
)</f>
        <v>WEST-I</v>
      </c>
      <c r="E816" s="10" t="s">
        <v>2808</v>
      </c>
      <c r="F816" s="8" t="s">
        <v>127</v>
      </c>
      <c r="G816" s="8" t="s">
        <v>32</v>
      </c>
      <c r="H816" s="8" t="s">
        <v>2809</v>
      </c>
      <c r="I816" s="37">
        <v>46099</v>
      </c>
      <c r="J816" s="37">
        <v>46104</v>
      </c>
      <c r="K816" s="10" t="s">
        <v>49</v>
      </c>
      <c r="L816" s="10" t="s">
        <v>50</v>
      </c>
      <c r="M816" s="13">
        <v>685.49</v>
      </c>
      <c r="N816" s="37">
        <v>46105</v>
      </c>
      <c r="O816" s="8">
        <v>0</v>
      </c>
      <c r="P816" s="12">
        <f t="shared" ref="P816" si="768">SUM(J816-I816)</f>
        <v>5</v>
      </c>
      <c r="Q816" s="10" t="s">
        <v>28</v>
      </c>
      <c r="R816" s="12">
        <f t="shared" ref="R816" si="769">IF(Q816="A", 3, IF(Q816="B", 5, IF(Q816="C", 7, IF(Q816="D", 10, ""))))</f>
        <v>5</v>
      </c>
      <c r="S816" s="10" t="str">
        <f t="shared" ref="S816" si="770">IF(R816&gt;=P816, "Achieved", "Not Achieved")</f>
        <v>Achieved</v>
      </c>
    </row>
    <row r="817" spans="1:19" x14ac:dyDescent="0.45">
      <c r="A817" s="9" t="s">
        <v>2652</v>
      </c>
      <c r="B817" s="8" t="s">
        <v>2810</v>
      </c>
      <c r="C817" s="10" t="s">
        <v>1178</v>
      </c>
      <c r="D817" s="8" t="str" cm="1">
        <f t="array" ref="D817">_xlfn.IFS(
  OR(C817="AR", C817="VK", C817="MS", C817="PT", C817="MM", C817="PP"), "CENTRAL",
  OR(C817="SS", C817="GC", C817="SM", C817="AY", C817="AG"), "NORTH",
  OR(C817="DP", C817="PG", C817="KD", C817="DS", C817="SP"), "WEST-I",
  OR(C817="MP", C817="SK", C817="NA", C817="OD"), "WEST-II",
  OR(C817="ND", C817="AM", C817="JK"), "EAST",
  TRUE, "UNKNOWN"
)</f>
        <v>NORTH</v>
      </c>
      <c r="E817" s="10" t="s">
        <v>2811</v>
      </c>
      <c r="F817" s="8" t="s">
        <v>208</v>
      </c>
      <c r="G817" s="8" t="s">
        <v>1727</v>
      </c>
      <c r="H817" s="8" t="s">
        <v>2812</v>
      </c>
      <c r="I817" s="37">
        <v>46098</v>
      </c>
      <c r="J817" s="37">
        <v>46104</v>
      </c>
      <c r="K817" s="10" t="s">
        <v>2570</v>
      </c>
      <c r="L817" s="10" t="s">
        <v>50</v>
      </c>
      <c r="M817" s="13">
        <v>425.5</v>
      </c>
      <c r="O817" s="8">
        <v>0</v>
      </c>
      <c r="P817" s="12">
        <f t="shared" ref="P817" si="771">SUM(J817-I817)</f>
        <v>6</v>
      </c>
      <c r="Q817" s="10" t="s">
        <v>28</v>
      </c>
      <c r="R817" s="12">
        <f t="shared" ref="R817" si="772">IF(Q817="A", 3, IF(Q817="B", 5, IF(Q817="C", 7, IF(Q817="D", 10, ""))))</f>
        <v>5</v>
      </c>
      <c r="S817" s="10" t="str">
        <f t="shared" ref="S817" si="773">IF(R817&gt;=P817, "Achieved", "Not Achieved")</f>
        <v>Not Achieved</v>
      </c>
    </row>
    <row r="818" spans="1:19" x14ac:dyDescent="0.45">
      <c r="A818" s="9" t="s">
        <v>2652</v>
      </c>
      <c r="B818" s="8" t="s">
        <v>2818</v>
      </c>
      <c r="C818" s="10" t="s">
        <v>382</v>
      </c>
      <c r="D818" s="8" t="str" cm="1">
        <f t="array" ref="D818">_xlfn.IFS(
  OR(C818="AR", C818="VK", C818="MS", C818="PT", C818="MM", C818="PP"), "CENTRAL",
  OR(C818="SS", C818="GC", C818="SM", C818="AY", C818="AG"), "NORTH",
  OR(C818="DP", C818="PG", C818="KD", C818="DS", C818="SP"), "WEST-I",
  OR(C818="MP", C818="SK", C818="NA", C818="OD"), "WEST-II",
  OR(C818="ND", C818="AM", C818="JK"), "EAST",
  TRUE, "UNKNOWN"
)</f>
        <v>NORTH</v>
      </c>
      <c r="E818" s="10" t="s">
        <v>2819</v>
      </c>
      <c r="F818" s="8" t="s">
        <v>2820</v>
      </c>
      <c r="G818" s="8" t="s">
        <v>935</v>
      </c>
      <c r="H818" s="8" t="s">
        <v>614</v>
      </c>
      <c r="I818" s="37">
        <v>46094</v>
      </c>
      <c r="J818" s="37">
        <v>46105</v>
      </c>
      <c r="K818" s="10" t="s">
        <v>2161</v>
      </c>
      <c r="L818" s="10" t="s">
        <v>50</v>
      </c>
      <c r="M818" s="13">
        <v>606.27</v>
      </c>
      <c r="O818" s="8">
        <v>0</v>
      </c>
      <c r="P818" s="12">
        <f t="shared" ref="P818" si="774">SUM(J818-I818)</f>
        <v>11</v>
      </c>
      <c r="Q818" s="10" t="s">
        <v>28</v>
      </c>
      <c r="R818" s="12">
        <f t="shared" ref="R818" si="775">IF(Q818="A", 3, IF(Q818="B", 5, IF(Q818="C", 7, IF(Q818="D", 10, ""))))</f>
        <v>5</v>
      </c>
      <c r="S818" s="10" t="str">
        <f t="shared" ref="S818" si="776">IF(R818&gt;=P818, "Achieved", "Not Achieved")</f>
        <v>Not Achieved</v>
      </c>
    </row>
    <row r="819" spans="1:19" x14ac:dyDescent="0.45">
      <c r="A819" s="9" t="s">
        <v>2652</v>
      </c>
      <c r="B819" s="8" t="s">
        <v>2818</v>
      </c>
      <c r="C819" s="10" t="s">
        <v>382</v>
      </c>
      <c r="D819" s="8" t="str" cm="1">
        <f t="array" ref="D819">_xlfn.IFS(
  OR(C819="AR", C819="VK", C819="MS", C819="PT", C819="MM", C819="PP"), "CENTRAL",
  OR(C819="SS", C819="GC", C819="SM", C819="AY", C819="AG"), "NORTH",
  OR(C819="DP", C819="PG", C819="KD", C819="DS", C819="SP"), "WEST-I",
  OR(C819="MP", C819="SK", C819="NA", C819="OD"), "WEST-II",
  OR(C819="ND", C819="AM", C819="JK"), "EAST",
  TRUE, "UNKNOWN"
)</f>
        <v>NORTH</v>
      </c>
      <c r="E819" s="10" t="s">
        <v>2819</v>
      </c>
      <c r="F819" s="8" t="s">
        <v>2821</v>
      </c>
      <c r="G819" s="8" t="s">
        <v>935</v>
      </c>
      <c r="H819" s="8" t="s">
        <v>614</v>
      </c>
      <c r="I819" s="37">
        <v>46094</v>
      </c>
      <c r="J819" s="37">
        <v>46105</v>
      </c>
      <c r="K819" s="10" t="s">
        <v>2161</v>
      </c>
      <c r="L819" s="10" t="s">
        <v>50</v>
      </c>
      <c r="M819" s="13">
        <v>307.68</v>
      </c>
      <c r="O819" s="8">
        <v>0</v>
      </c>
      <c r="P819" s="12">
        <f t="shared" ref="P819" si="777">SUM(J819-I819)</f>
        <v>11</v>
      </c>
      <c r="Q819" s="10" t="s">
        <v>28</v>
      </c>
      <c r="R819" s="12">
        <f t="shared" ref="R819" si="778">IF(Q819="A", 3, IF(Q819="B", 5, IF(Q819="C", 7, IF(Q819="D", 10, ""))))</f>
        <v>5</v>
      </c>
      <c r="S819" s="10" t="str">
        <f t="shared" ref="S819" si="779">IF(R819&gt;=P819, "Achieved", "Not Achieved")</f>
        <v>Not Achieved</v>
      </c>
    </row>
    <row r="820" spans="1:19" x14ac:dyDescent="0.45">
      <c r="A820" s="9" t="s">
        <v>2652</v>
      </c>
      <c r="B820" s="8" t="s">
        <v>2835</v>
      </c>
      <c r="C820" s="10" t="s">
        <v>156</v>
      </c>
      <c r="D820" s="8" t="str" cm="1">
        <f t="array" ref="D820">_xlfn.IFS(
  OR(C820="AR", C820="VK", C820="MS", C820="PT", C820="MM", C820="PP"), "CENTRAL",
  OR(C820="SS", C820="GC", C820="SM", C820="AY", C820="AG"), "NORTH",
  OR(C820="DP", C820="PG", C820="KD", C820="DS", C820="SP"), "WEST-I",
  OR(C820="MP", C820="SK", C820="NA", C820="OD"), "WEST-II",
  OR(C820="ND", C820="AM", C820="JK"), "EAST",
  TRUE, "UNKNOWN"
)</f>
        <v>CENTRAL</v>
      </c>
      <c r="E820" s="10" t="s">
        <v>2836</v>
      </c>
      <c r="F820" s="8" t="s">
        <v>78</v>
      </c>
      <c r="G820" s="8" t="s">
        <v>2837</v>
      </c>
      <c r="H820" s="8" t="s">
        <v>422</v>
      </c>
      <c r="I820" s="37">
        <v>46101</v>
      </c>
      <c r="J820" s="37">
        <v>46105</v>
      </c>
      <c r="K820" s="10" t="s">
        <v>46</v>
      </c>
      <c r="L820" s="10" t="s">
        <v>47</v>
      </c>
      <c r="M820" s="13">
        <v>134.4</v>
      </c>
      <c r="O820" s="8">
        <v>0</v>
      </c>
      <c r="P820" s="12">
        <f t="shared" ref="P820" si="780">SUM(J820-I820)</f>
        <v>4</v>
      </c>
      <c r="Q820" s="10" t="s">
        <v>28</v>
      </c>
      <c r="R820" s="12">
        <f t="shared" ref="R820" si="781">IF(Q820="A", 3, IF(Q820="B", 5, IF(Q820="C", 7, IF(Q820="D", 10, ""))))</f>
        <v>5</v>
      </c>
      <c r="S820" s="10" t="str">
        <f t="shared" ref="S820" si="782">IF(R820&gt;=P820, "Achieved", "Not Achieved")</f>
        <v>Achieved</v>
      </c>
    </row>
    <row r="821" spans="1:19" x14ac:dyDescent="0.45">
      <c r="A821" s="9" t="s">
        <v>2652</v>
      </c>
      <c r="B821" s="8" t="s">
        <v>2838</v>
      </c>
      <c r="C821" s="10" t="s">
        <v>156</v>
      </c>
      <c r="D821" s="8" t="str" cm="1">
        <f t="array" ref="D821">_xlfn.IFS(
  OR(C821="AR", C821="VK", C821="MS", C821="PT", C821="MM", C821="PP"), "CENTRAL",
  OR(C821="SS", C821="GC", C821="SM", C821="AY", C821="AG"), "NORTH",
  OR(C821="DP", C821="PG", C821="KD", C821="DS", C821="SP"), "WEST-I",
  OR(C821="MP", C821="SK", C821="NA", C821="OD"), "WEST-II",
  OR(C821="ND", C821="AM", C821="JK"), "EAST",
  TRUE, "UNKNOWN"
)</f>
        <v>CENTRAL</v>
      </c>
      <c r="E821" s="10" t="s">
        <v>2839</v>
      </c>
      <c r="F821" s="8" t="s">
        <v>2840</v>
      </c>
      <c r="G821" s="8" t="s">
        <v>2841</v>
      </c>
      <c r="H821" s="8" t="s">
        <v>2842</v>
      </c>
      <c r="I821" s="37">
        <v>46103</v>
      </c>
      <c r="J821" s="37">
        <v>46105</v>
      </c>
      <c r="K821" s="10" t="s">
        <v>186</v>
      </c>
      <c r="L821" s="10" t="s">
        <v>47</v>
      </c>
      <c r="M821" s="13">
        <v>51.32</v>
      </c>
      <c r="N821" s="37">
        <v>46106</v>
      </c>
      <c r="O821" s="8">
        <v>0</v>
      </c>
      <c r="P821" s="12">
        <f t="shared" ref="P821" si="783">SUM(J821-I821)</f>
        <v>2</v>
      </c>
      <c r="Q821" s="10" t="s">
        <v>28</v>
      </c>
      <c r="R821" s="12">
        <f t="shared" ref="R821" si="784">IF(Q821="A", 3, IF(Q821="B", 5, IF(Q821="C", 7, IF(Q821="D", 10, ""))))</f>
        <v>5</v>
      </c>
      <c r="S821" s="10" t="str">
        <f t="shared" ref="S821" si="785">IF(R821&gt;=P821, "Achieved", "Not Achieved")</f>
        <v>Achieved</v>
      </c>
    </row>
    <row r="822" spans="1:19" x14ac:dyDescent="0.45">
      <c r="A822" s="9" t="s">
        <v>2652</v>
      </c>
      <c r="B822" s="8" t="s">
        <v>2838</v>
      </c>
      <c r="C822" s="10" t="s">
        <v>156</v>
      </c>
      <c r="D822" s="8" t="str" cm="1">
        <f t="array" ref="D822">_xlfn.IFS(
  OR(C822="AR", C822="VK", C822="MS", C822="PT", C822="MM", C822="PP"), "CENTRAL",
  OR(C822="SS", C822="GC", C822="SM", C822="AY", C822="AG"), "NORTH",
  OR(C822="DP", C822="PG", C822="KD", C822="DS", C822="SP"), "WEST-I",
  OR(C822="MP", C822="SK", C822="NA", C822="OD"), "WEST-II",
  OR(C822="ND", C822="AM", C822="JK"), "EAST",
  TRUE, "UNKNOWN"
)</f>
        <v>CENTRAL</v>
      </c>
      <c r="E822" s="10" t="s">
        <v>2839</v>
      </c>
      <c r="F822" s="8" t="s">
        <v>2843</v>
      </c>
      <c r="G822" s="8" t="s">
        <v>2841</v>
      </c>
      <c r="H822" s="8" t="s">
        <v>2842</v>
      </c>
      <c r="I822" s="37">
        <v>46103</v>
      </c>
      <c r="J822" s="37">
        <v>46105</v>
      </c>
      <c r="K822" s="10" t="s">
        <v>186</v>
      </c>
      <c r="L822" s="10" t="s">
        <v>47</v>
      </c>
      <c r="M822" s="13">
        <v>1481.6</v>
      </c>
      <c r="N822" s="37">
        <v>46106</v>
      </c>
      <c r="O822" s="8">
        <v>0</v>
      </c>
      <c r="P822" s="12">
        <f t="shared" ref="P822" si="786">SUM(J822-I822)</f>
        <v>2</v>
      </c>
      <c r="Q822" s="10" t="s">
        <v>28</v>
      </c>
      <c r="R822" s="12">
        <f t="shared" ref="R822" si="787">IF(Q822="A", 3, IF(Q822="B", 5, IF(Q822="C", 7, IF(Q822="D", 10, ""))))</f>
        <v>5</v>
      </c>
      <c r="S822" s="10" t="str">
        <f t="shared" ref="S822" si="788">IF(R822&gt;=P822, "Achieved", "Not Achieved")</f>
        <v>Achieved</v>
      </c>
    </row>
    <row r="823" spans="1:19" x14ac:dyDescent="0.45">
      <c r="A823" s="9" t="s">
        <v>2652</v>
      </c>
      <c r="B823" s="8" t="s">
        <v>2838</v>
      </c>
      <c r="C823" s="10" t="s">
        <v>156</v>
      </c>
      <c r="D823" s="8" t="str" cm="1">
        <f t="array" ref="D823">_xlfn.IFS(
  OR(C823="AR", C823="VK", C823="MS", C823="PT", C823="MM", C823="PP"), "CENTRAL",
  OR(C823="SS", C823="GC", C823="SM", C823="AY", C823="AG"), "NORTH",
  OR(C823="DP", C823="PG", C823="KD", C823="DS", C823="SP"), "WEST-I",
  OR(C823="MP", C823="SK", C823="NA", C823="OD"), "WEST-II",
  OR(C823="ND", C823="AM", C823="JK"), "EAST",
  TRUE, "UNKNOWN"
)</f>
        <v>CENTRAL</v>
      </c>
      <c r="E823" s="10" t="s">
        <v>2839</v>
      </c>
      <c r="F823" s="8" t="s">
        <v>2844</v>
      </c>
      <c r="G823" s="8" t="s">
        <v>2841</v>
      </c>
      <c r="H823" s="8" t="s">
        <v>2842</v>
      </c>
      <c r="I823" s="37">
        <v>46103</v>
      </c>
      <c r="J823" s="37">
        <v>46105</v>
      </c>
      <c r="K823" s="10" t="s">
        <v>2161</v>
      </c>
      <c r="L823" s="10" t="s">
        <v>47</v>
      </c>
      <c r="M823" s="13">
        <v>68.31</v>
      </c>
      <c r="N823" s="37">
        <v>46106</v>
      </c>
      <c r="O823" s="8">
        <v>0</v>
      </c>
      <c r="P823" s="12">
        <f t="shared" ref="P823" si="789">SUM(J823-I823)</f>
        <v>2</v>
      </c>
      <c r="Q823" s="10" t="s">
        <v>28</v>
      </c>
      <c r="R823" s="12">
        <f t="shared" ref="R823" si="790">IF(Q823="A", 3, IF(Q823="B", 5, IF(Q823="C", 7, IF(Q823="D", 10, ""))))</f>
        <v>5</v>
      </c>
      <c r="S823" s="10" t="str">
        <f t="shared" ref="S823" si="791">IF(R823&gt;=P823, "Achieved", "Not Achieved")</f>
        <v>Achieved</v>
      </c>
    </row>
    <row r="824" spans="1:19" x14ac:dyDescent="0.45">
      <c r="A824" s="9" t="s">
        <v>2652</v>
      </c>
      <c r="B824" s="8" t="s">
        <v>2838</v>
      </c>
      <c r="C824" s="10" t="s">
        <v>156</v>
      </c>
      <c r="D824" s="8" t="str" cm="1">
        <f t="array" ref="D824">_xlfn.IFS(
  OR(C824="AR", C824="VK", C824="MS", C824="PT", C824="MM", C824="PP"), "CENTRAL",
  OR(C824="SS", C824="GC", C824="SM", C824="AY", C824="AG"), "NORTH",
  OR(C824="DP", C824="PG", C824="KD", C824="DS", C824="SP"), "WEST-I",
  OR(C824="MP", C824="SK", C824="NA", C824="OD"), "WEST-II",
  OR(C824="ND", C824="AM", C824="JK"), "EAST",
  TRUE, "UNKNOWN"
)</f>
        <v>CENTRAL</v>
      </c>
      <c r="E824" s="10" t="s">
        <v>2839</v>
      </c>
      <c r="F824" s="8" t="s">
        <v>2845</v>
      </c>
      <c r="G824" s="8" t="s">
        <v>2841</v>
      </c>
      <c r="H824" s="8" t="s">
        <v>2842</v>
      </c>
      <c r="I824" s="37">
        <v>46103</v>
      </c>
      <c r="J824" s="37">
        <v>46105</v>
      </c>
      <c r="K824" s="10" t="s">
        <v>186</v>
      </c>
      <c r="L824" s="10" t="s">
        <v>47</v>
      </c>
      <c r="M824" s="13">
        <v>75.709999999999994</v>
      </c>
      <c r="N824" s="37">
        <v>46106</v>
      </c>
      <c r="O824" s="8">
        <v>0</v>
      </c>
      <c r="P824" s="12">
        <f t="shared" ref="P824" si="792">SUM(J824-I824)</f>
        <v>2</v>
      </c>
      <c r="Q824" s="10" t="s">
        <v>28</v>
      </c>
      <c r="R824" s="12">
        <f t="shared" ref="R824" si="793">IF(Q824="A", 3, IF(Q824="B", 5, IF(Q824="C", 7, IF(Q824="D", 10, ""))))</f>
        <v>5</v>
      </c>
      <c r="S824" s="10" t="str">
        <f t="shared" ref="S824" si="794">IF(R824&gt;=P824, "Achieved", "Not Achieved")</f>
        <v>Achieved</v>
      </c>
    </row>
    <row r="825" spans="1:19" x14ac:dyDescent="0.45">
      <c r="A825" s="9" t="s">
        <v>2652</v>
      </c>
      <c r="B825" s="8" t="s">
        <v>2838</v>
      </c>
      <c r="C825" s="10" t="s">
        <v>156</v>
      </c>
      <c r="D825" s="8" t="str" cm="1">
        <f t="array" ref="D825">_xlfn.IFS(
  OR(C825="AR", C825="VK", C825="MS", C825="PT", C825="MM", C825="PP"), "CENTRAL",
  OR(C825="SS", C825="GC", C825="SM", C825="AY", C825="AG"), "NORTH",
  OR(C825="DP", C825="PG", C825="KD", C825="DS", C825="SP"), "WEST-I",
  OR(C825="MP", C825="SK", C825="NA", C825="OD"), "WEST-II",
  OR(C825="ND", C825="AM", C825="JK"), "EAST",
  TRUE, "UNKNOWN"
)</f>
        <v>CENTRAL</v>
      </c>
      <c r="E825" s="10" t="s">
        <v>2839</v>
      </c>
      <c r="F825" s="8" t="s">
        <v>2846</v>
      </c>
      <c r="G825" s="8" t="s">
        <v>2841</v>
      </c>
      <c r="H825" s="8" t="s">
        <v>2842</v>
      </c>
      <c r="I825" s="37">
        <v>46103</v>
      </c>
      <c r="J825" s="37">
        <v>46105</v>
      </c>
      <c r="K825" s="10" t="s">
        <v>49</v>
      </c>
      <c r="L825" s="10" t="s">
        <v>50</v>
      </c>
      <c r="M825" s="13">
        <v>183.51</v>
      </c>
      <c r="N825" s="37">
        <v>46106</v>
      </c>
      <c r="O825" s="8">
        <v>0</v>
      </c>
      <c r="P825" s="12">
        <f t="shared" ref="P825" si="795">SUM(J825-I825)</f>
        <v>2</v>
      </c>
      <c r="Q825" s="10" t="s">
        <v>28</v>
      </c>
      <c r="R825" s="12">
        <f t="shared" ref="R825" si="796">IF(Q825="A", 3, IF(Q825="B", 5, IF(Q825="C", 7, IF(Q825="D", 10, ""))))</f>
        <v>5</v>
      </c>
      <c r="S825" s="10" t="str">
        <f t="shared" ref="S825" si="797">IF(R825&gt;=P825, "Achieved", "Not Achieved")</f>
        <v>Achieved</v>
      </c>
    </row>
    <row r="826" spans="1:19" x14ac:dyDescent="0.45">
      <c r="A826" s="9" t="s">
        <v>2652</v>
      </c>
      <c r="B826" s="8" t="s">
        <v>2838</v>
      </c>
      <c r="C826" s="10" t="s">
        <v>156</v>
      </c>
      <c r="D826" s="8" t="str" cm="1">
        <f t="array" ref="D826">_xlfn.IFS(
  OR(C826="AR", C826="VK", C826="MS", C826="PT", C826="MM", C826="PP"), "CENTRAL",
  OR(C826="SS", C826="GC", C826="SM", C826="AY", C826="AG"), "NORTH",
  OR(C826="DP", C826="PG", C826="KD", C826="DS", C826="SP"), "WEST-I",
  OR(C826="MP", C826="SK", C826="NA", C826="OD"), "WEST-II",
  OR(C826="ND", C826="AM", C826="JK"), "EAST",
  TRUE, "UNKNOWN"
)</f>
        <v>CENTRAL</v>
      </c>
      <c r="E826" s="10" t="s">
        <v>2839</v>
      </c>
      <c r="F826" s="8" t="s">
        <v>2847</v>
      </c>
      <c r="G826" s="8" t="s">
        <v>2841</v>
      </c>
      <c r="H826" s="8" t="s">
        <v>2842</v>
      </c>
      <c r="I826" s="37">
        <v>46103</v>
      </c>
      <c r="J826" s="37">
        <v>46105</v>
      </c>
      <c r="K826" s="10" t="s">
        <v>49</v>
      </c>
      <c r="L826" s="10" t="s">
        <v>50</v>
      </c>
      <c r="M826" s="13">
        <v>66.959999999999994</v>
      </c>
      <c r="N826" s="37">
        <v>46106</v>
      </c>
      <c r="O826" s="8">
        <v>0</v>
      </c>
      <c r="P826" s="12">
        <f t="shared" ref="P826:P827" si="798">SUM(J826-I826)</f>
        <v>2</v>
      </c>
      <c r="Q826" s="10" t="s">
        <v>57</v>
      </c>
      <c r="R826" s="12">
        <f t="shared" ref="R826:R827" si="799">IF(Q826="A", 3, IF(Q826="B", 5, IF(Q826="C", 7, IF(Q826="D", 10, ""))))</f>
        <v>3</v>
      </c>
      <c r="S826" s="10" t="str">
        <f t="shared" ref="S826:S827" si="800">IF(R826&gt;=P826, "Achieved", "Not Achieved")</f>
        <v>Achieved</v>
      </c>
    </row>
    <row r="827" spans="1:19" x14ac:dyDescent="0.45">
      <c r="A827" s="9" t="s">
        <v>2652</v>
      </c>
      <c r="B827" s="8" t="s">
        <v>2838</v>
      </c>
      <c r="C827" s="10" t="s">
        <v>156</v>
      </c>
      <c r="D827" s="8" t="str" cm="1">
        <f t="array" ref="D827">_xlfn.IFS(
  OR(C827="AR", C827="VK", C827="MS", C827="PT", C827="MM", C827="PP"), "CENTRAL",
  OR(C827="SS", C827="GC", C827="SM", C827="AY", C827="AG"), "NORTH",
  OR(C827="DP", C827="PG", C827="KD", C827="DS", C827="SP"), "WEST-I",
  OR(C827="MP", C827="SK", C827="NA", C827="OD"), "WEST-II",
  OR(C827="ND", C827="AM", C827="JK"), "EAST",
  TRUE, "UNKNOWN"
)</f>
        <v>CENTRAL</v>
      </c>
      <c r="E827" s="10" t="s">
        <v>2839</v>
      </c>
      <c r="F827" s="8" t="s">
        <v>2848</v>
      </c>
      <c r="G827" s="8" t="s">
        <v>2841</v>
      </c>
      <c r="H827" s="8" t="s">
        <v>2842</v>
      </c>
      <c r="I827" s="37">
        <v>46103</v>
      </c>
      <c r="J827" s="37">
        <v>46105</v>
      </c>
      <c r="K827" s="10" t="s">
        <v>2161</v>
      </c>
      <c r="L827" s="10" t="s">
        <v>47</v>
      </c>
      <c r="M827" s="13">
        <v>59.3</v>
      </c>
      <c r="N827" s="37">
        <v>46106</v>
      </c>
      <c r="O827" s="8">
        <v>0</v>
      </c>
      <c r="P827" s="12">
        <f t="shared" si="798"/>
        <v>2</v>
      </c>
      <c r="Q827" s="10" t="s">
        <v>28</v>
      </c>
      <c r="R827" s="12">
        <f t="shared" si="799"/>
        <v>5</v>
      </c>
      <c r="S827" s="10" t="str">
        <f t="shared" si="800"/>
        <v>Achieved</v>
      </c>
    </row>
    <row r="828" spans="1:19" x14ac:dyDescent="0.45">
      <c r="A828" s="9" t="s">
        <v>2652</v>
      </c>
      <c r="B828" s="8" t="s">
        <v>2849</v>
      </c>
      <c r="C828" s="10" t="s">
        <v>1178</v>
      </c>
      <c r="D828" s="8" t="str" cm="1">
        <f t="array" ref="D828">_xlfn.IFS(
  OR(C828="AR", C828="VK", C828="MS", C828="PT", C828="MM", C828="PP"), "CENTRAL",
  OR(C828="SS", C828="GC", C828="SM", C828="AY", C828="AG"), "NORTH",
  OR(C828="DP", C828="PG", C828="KD", C828="DS", C828="SP"), "WEST-I",
  OR(C828="MP", C828="SK", C828="NA", C828="OD"), "WEST-II",
  OR(C828="ND", C828="AM", C828="JK"), "EAST",
  TRUE, "UNKNOWN"
)</f>
        <v>NORTH</v>
      </c>
      <c r="E828" s="10" t="s">
        <v>2254</v>
      </c>
      <c r="F828" s="8" t="s">
        <v>1188</v>
      </c>
      <c r="G828" s="8" t="s">
        <v>32</v>
      </c>
      <c r="H828" s="8" t="s">
        <v>146</v>
      </c>
      <c r="I828" s="37">
        <v>46101</v>
      </c>
      <c r="J828" s="37">
        <v>46106</v>
      </c>
      <c r="K828" s="10" t="s">
        <v>1973</v>
      </c>
      <c r="L828" s="10" t="s">
        <v>27</v>
      </c>
      <c r="M828" s="13">
        <v>715.57</v>
      </c>
      <c r="O828" s="8">
        <v>0</v>
      </c>
      <c r="P828" s="12">
        <f t="shared" ref="P828" si="801">SUM(J828-I828)</f>
        <v>5</v>
      </c>
      <c r="Q828" s="10" t="s">
        <v>28</v>
      </c>
      <c r="R828" s="12">
        <f t="shared" ref="R828" si="802">IF(Q828="A", 3, IF(Q828="B", 5, IF(Q828="C", 7, IF(Q828="D", 10, ""))))</f>
        <v>5</v>
      </c>
      <c r="S828" s="10" t="str">
        <f t="shared" ref="S828" si="803">IF(R828&gt;=P828, "Achieved", "Not Achieved")</f>
        <v>Achieved</v>
      </c>
    </row>
    <row r="829" spans="1:19" x14ac:dyDescent="0.45">
      <c r="A829" s="9" t="s">
        <v>2652</v>
      </c>
      <c r="B829" s="8" t="s">
        <v>2852</v>
      </c>
      <c r="C829" s="10" t="s">
        <v>65</v>
      </c>
      <c r="D829" s="8" t="str" cm="1">
        <f t="array" ref="D829">_xlfn.IFS(
  OR(C829="AR", C829="VK", C829="MS", C829="PT", C829="MM", C829="PP"), "CENTRAL",
  OR(C829="SS", C829="GC", C829="SM", C829="AY", C829="AG"), "NORTH",
  OR(C829="DP", C829="PG", C829="KD", C829="DS", C829="SP"), "WEST-I",
  OR(C829="MP", C829="SK", C829="NA", C829="OD"), "WEST-II",
  OR(C829="ND", C829="AM", C829="JK"), "EAST",
  TRUE, "UNKNOWN"
)</f>
        <v>CENTRAL</v>
      </c>
      <c r="E829" s="10" t="s">
        <v>2853</v>
      </c>
      <c r="F829" s="8" t="s">
        <v>569</v>
      </c>
      <c r="G829" s="8" t="s">
        <v>238</v>
      </c>
      <c r="H829" s="8" t="s">
        <v>2854</v>
      </c>
      <c r="I829" s="37">
        <v>46099</v>
      </c>
      <c r="J829" s="37">
        <v>46106</v>
      </c>
      <c r="K829" s="10" t="s">
        <v>762</v>
      </c>
      <c r="L829" s="10" t="s">
        <v>47</v>
      </c>
      <c r="M829" s="13">
        <v>254.31</v>
      </c>
      <c r="O829" s="8">
        <v>0</v>
      </c>
      <c r="P829" s="12">
        <f t="shared" ref="P829" si="804">SUM(J829-I829)</f>
        <v>7</v>
      </c>
      <c r="Q829" s="10" t="s">
        <v>28</v>
      </c>
      <c r="R829" s="12">
        <f t="shared" ref="R829" si="805">IF(Q829="A", 3, IF(Q829="B", 5, IF(Q829="C", 7, IF(Q829="D", 10, ""))))</f>
        <v>5</v>
      </c>
      <c r="S829" s="10" t="str">
        <f t="shared" ref="S829" si="806">IF(R829&gt;=P829, "Achieved", "Not Achieved")</f>
        <v>Not Achieved</v>
      </c>
    </row>
    <row r="830" spans="1:19" x14ac:dyDescent="0.45">
      <c r="A830" s="9" t="s">
        <v>2652</v>
      </c>
      <c r="B830" s="8" t="s">
        <v>2857</v>
      </c>
      <c r="C830" s="10" t="s">
        <v>99</v>
      </c>
      <c r="D830" s="8" t="str" cm="1">
        <f t="array" ref="D830">_xlfn.IFS(
  OR(C830="AR", C830="VK", C830="MS", C830="PT", C830="MM", C830="PP"), "CENTRAL",
  OR(C830="SS", C830="GC", C830="SM", C830="AY", C830="AG"), "NORTH",
  OR(C830="DP", C830="PG", C830="KD", C830="DS", C830="SP"), "WEST-I",
  OR(C830="MP", C830="SK", C830="NA", C830="OD"), "WEST-II",
  OR(C830="ND", C830="AM", C830="JK"), "EAST",
  TRUE, "UNKNOWN"
)</f>
        <v>EAST</v>
      </c>
      <c r="E830" s="10" t="s">
        <v>2858</v>
      </c>
      <c r="F830" s="8" t="s">
        <v>23</v>
      </c>
      <c r="G830" s="8" t="s">
        <v>2859</v>
      </c>
      <c r="H830" s="8" t="s">
        <v>2860</v>
      </c>
      <c r="I830" s="37">
        <v>46101</v>
      </c>
      <c r="J830" s="37">
        <v>46106</v>
      </c>
      <c r="K830" s="10" t="s">
        <v>2570</v>
      </c>
      <c r="L830" s="10" t="s">
        <v>35</v>
      </c>
      <c r="M830" s="13">
        <v>189.6</v>
      </c>
      <c r="N830" s="37">
        <v>46106</v>
      </c>
      <c r="O830" s="8">
        <v>0</v>
      </c>
      <c r="P830" s="12">
        <f t="shared" ref="P830" si="807">SUM(J830-I830)</f>
        <v>5</v>
      </c>
      <c r="Q830" s="10" t="s">
        <v>28</v>
      </c>
      <c r="R830" s="12">
        <f t="shared" ref="R830" si="808">IF(Q830="A", 3, IF(Q830="B", 5, IF(Q830="C", 7, IF(Q830="D", 10, ""))))</f>
        <v>5</v>
      </c>
      <c r="S830" s="10" t="str">
        <f t="shared" ref="S830" si="809">IF(R830&gt;=P830, "Achieved", "Not Achieved")</f>
        <v>Achieved</v>
      </c>
    </row>
    <row r="831" spans="1:19" x14ac:dyDescent="0.45">
      <c r="A831" s="9" t="s">
        <v>2652</v>
      </c>
      <c r="B831" s="8" t="s">
        <v>2862</v>
      </c>
      <c r="C831" s="10" t="s">
        <v>2559</v>
      </c>
      <c r="D831" s="8" t="str" cm="1">
        <f t="array" ref="D831">_xlfn.IFS(
  OR(C831="AR", C831="VK", C831="MS", C831="PT", C831="MM", C831="PP"), "CENTRAL",
  OR(C831="SS", C831="GC", C831="SM", C831="AY", C831="AG"), "NORTH",
  OR(C831="DP", C831="PG", C831="KD", C831="DS", C831="SP"), "WEST-I",
  OR(C831="MP", C831="SK", C831="NA", C831="OD"), "WEST-II",
  OR(C831="ND", C831="AM", C831="JK"), "EAST",
  TRUE, "UNKNOWN"
)</f>
        <v>WEST-II</v>
      </c>
      <c r="E831" s="10" t="s">
        <v>2863</v>
      </c>
      <c r="F831" s="118" t="s">
        <v>290</v>
      </c>
      <c r="G831" s="8" t="s">
        <v>85</v>
      </c>
      <c r="H831" s="8" t="s">
        <v>2864</v>
      </c>
      <c r="I831" s="37">
        <v>46105</v>
      </c>
      <c r="J831" s="37">
        <v>46106</v>
      </c>
      <c r="K831" s="10" t="s">
        <v>47</v>
      </c>
      <c r="L831" s="10" t="s">
        <v>47</v>
      </c>
      <c r="M831" s="13">
        <v>5401</v>
      </c>
      <c r="O831" s="8">
        <v>0</v>
      </c>
      <c r="P831" s="12">
        <f t="shared" ref="P831" si="810">SUM(J831-I831)</f>
        <v>1</v>
      </c>
      <c r="Q831" s="10" t="s">
        <v>28</v>
      </c>
      <c r="R831" s="12">
        <f t="shared" ref="R831" si="811">IF(Q831="A", 3, IF(Q831="B", 5, IF(Q831="C", 7, IF(Q831="D", 10, ""))))</f>
        <v>5</v>
      </c>
      <c r="S831" s="10" t="str">
        <f t="shared" ref="S831" si="812">IF(R831&gt;=P831, "Achieved", "Not Achieved")</f>
        <v>Achieved</v>
      </c>
    </row>
    <row r="832" spans="1:19" x14ac:dyDescent="0.45">
      <c r="A832" s="9" t="s">
        <v>2652</v>
      </c>
      <c r="B832" s="8" t="s">
        <v>2867</v>
      </c>
      <c r="C832" s="10" t="s">
        <v>65</v>
      </c>
      <c r="D832" s="8" t="str" cm="1">
        <f t="array" ref="D832">_xlfn.IFS(
  OR(C832="AR", C832="VK", C832="MS", C832="PT", C832="MM", C832="PP"), "CENTRAL",
  OR(C832="SS", C832="GC", C832="SM", C832="AY", C832="AG"), "NORTH",
  OR(C832="DP", C832="PG", C832="KD", C832="DS", C832="SP"), "WEST-I",
  OR(C832="MP", C832="SK", C832="NA", C832="OD"), "WEST-II",
  OR(C832="ND", C832="AM", C832="JK"), "EAST",
  TRUE, "UNKNOWN"
)</f>
        <v>CENTRAL</v>
      </c>
      <c r="E832" s="10" t="s">
        <v>2868</v>
      </c>
      <c r="F832" s="8" t="s">
        <v>1712</v>
      </c>
      <c r="G832" s="8" t="s">
        <v>434</v>
      </c>
      <c r="H832" s="8" t="s">
        <v>2869</v>
      </c>
      <c r="I832" s="37">
        <v>46104</v>
      </c>
      <c r="J832" s="37">
        <v>46107</v>
      </c>
      <c r="K832" s="10" t="s">
        <v>87</v>
      </c>
      <c r="L832" s="10" t="s">
        <v>47</v>
      </c>
      <c r="M832" s="13">
        <v>1968</v>
      </c>
      <c r="O832" s="8">
        <v>0</v>
      </c>
      <c r="P832" s="12">
        <f t="shared" ref="P832" si="813">SUM(J832-I832)</f>
        <v>3</v>
      </c>
      <c r="Q832" s="10" t="s">
        <v>59</v>
      </c>
      <c r="R832" s="12">
        <f t="shared" ref="R832" si="814">IF(Q832="A", 3, IF(Q832="B", 5, IF(Q832="C", 7, IF(Q832="D", 10, ""))))</f>
        <v>10</v>
      </c>
      <c r="S832" s="10" t="str">
        <f t="shared" ref="S832" si="815">IF(R832&gt;=P832, "Achieved", "Not Achieved")</f>
        <v>Achieved</v>
      </c>
    </row>
    <row r="833" spans="1:19" x14ac:dyDescent="0.45">
      <c r="A833" s="9" t="s">
        <v>2652</v>
      </c>
      <c r="B833" s="8" t="s">
        <v>2871</v>
      </c>
      <c r="C833" s="10" t="s">
        <v>1704</v>
      </c>
      <c r="D833" s="8" t="str" cm="1">
        <f t="array" ref="D833">_xlfn.IFS(
  OR(C833="AR", C833="VK", C833="MS", C833="PT", C833="MM", C833="PP"), "CENTRAL",
  OR(C833="SS", C833="GC", C833="SM", C833="AY", C833="AG"), "NORTH",
  OR(C833="DP", C833="PG", C833="KD", C833="DS", C833="SP"), "WEST-I",
  OR(C833="MP", C833="SK", C833="NA", C833="OD"), "WEST-II",
  OR(C833="ND", C833="AM", C833="JK"), "EAST",
  TRUE, "UNKNOWN"
)</f>
        <v>NORTH</v>
      </c>
      <c r="E833" s="10" t="s">
        <v>2872</v>
      </c>
      <c r="F833" s="8" t="s">
        <v>208</v>
      </c>
      <c r="G833" s="8" t="s">
        <v>32</v>
      </c>
      <c r="H833" s="8" t="s">
        <v>2873</v>
      </c>
      <c r="I833" s="37">
        <v>46093</v>
      </c>
      <c r="J833" s="37">
        <v>46107</v>
      </c>
      <c r="K833" s="10" t="s">
        <v>56</v>
      </c>
      <c r="L833" s="10" t="s">
        <v>35</v>
      </c>
      <c r="M833" s="13">
        <v>257.07</v>
      </c>
      <c r="N833" s="37">
        <v>46107</v>
      </c>
      <c r="O833" s="8">
        <v>0</v>
      </c>
      <c r="P833" s="12">
        <f t="shared" ref="P833:P834" si="816">SUM(J833-I833)</f>
        <v>14</v>
      </c>
      <c r="Q833" s="10" t="s">
        <v>59</v>
      </c>
      <c r="R833" s="12">
        <f t="shared" ref="R833:R834" si="817">IF(Q833="A", 3, IF(Q833="B", 5, IF(Q833="C", 7, IF(Q833="D", 10, ""))))</f>
        <v>10</v>
      </c>
      <c r="S833" s="10" t="str">
        <f t="shared" ref="S833:S834" si="818">IF(R833&gt;=P833, "Achieved", "Not Achieved")</f>
        <v>Not Achieved</v>
      </c>
    </row>
    <row r="834" spans="1:19" x14ac:dyDescent="0.45">
      <c r="A834" s="9" t="s">
        <v>2652</v>
      </c>
      <c r="B834" s="8" t="s">
        <v>2867</v>
      </c>
      <c r="C834" s="10" t="s">
        <v>65</v>
      </c>
      <c r="D834" s="8" t="str" cm="1">
        <f t="array" ref="D834">_xlfn.IFS(
  OR(C834="AR", C834="VK", C834="MS", C834="PT", C834="MM", C834="PP"), "CENTRAL",
  OR(C834="SS", C834="GC", C834="SM", C834="AY", C834="AG"), "NORTH",
  OR(C834="DP", C834="PG", C834="KD", C834="DS", C834="SP"), "WEST-I",
  OR(C834="MP", C834="SK", C834="NA", C834="OD"), "WEST-II",
  OR(C834="ND", C834="AM", C834="JK"), "EAST",
  TRUE, "UNKNOWN"
)</f>
        <v>CENTRAL</v>
      </c>
      <c r="E834" s="10" t="s">
        <v>2868</v>
      </c>
      <c r="F834" s="8" t="s">
        <v>2874</v>
      </c>
      <c r="G834" s="8" t="s">
        <v>434</v>
      </c>
      <c r="H834" s="8" t="s">
        <v>2869</v>
      </c>
      <c r="I834" s="37">
        <v>46104</v>
      </c>
      <c r="J834" s="37">
        <v>46107</v>
      </c>
      <c r="K834" s="10" t="s">
        <v>87</v>
      </c>
      <c r="L834" s="10" t="s">
        <v>47</v>
      </c>
      <c r="M834" s="13">
        <v>50</v>
      </c>
      <c r="N834" s="37">
        <v>46107</v>
      </c>
      <c r="O834" s="8">
        <v>0</v>
      </c>
      <c r="P834" s="12">
        <f t="shared" si="816"/>
        <v>3</v>
      </c>
      <c r="Q834" s="10" t="s">
        <v>59</v>
      </c>
      <c r="R834" s="12">
        <f t="shared" si="817"/>
        <v>10</v>
      </c>
      <c r="S834" s="10" t="str">
        <f t="shared" si="818"/>
        <v>Achieved</v>
      </c>
    </row>
    <row r="835" spans="1:19" x14ac:dyDescent="0.45">
      <c r="A835" s="9" t="s">
        <v>2652</v>
      </c>
      <c r="B835" s="8" t="s">
        <v>2871</v>
      </c>
      <c r="C835" s="10" t="s">
        <v>1704</v>
      </c>
      <c r="D835" s="8" t="str" cm="1">
        <f t="array" ref="D835">_xlfn.IFS(
  OR(C835="AR", C835="VK", C835="MS", C835="PT", C835="MM", C835="PP"), "CENTRAL",
  OR(C835="SS", C835="GC", C835="SM", C835="AY", C835="AG"), "NORTH",
  OR(C835="DP", C835="PG", C835="KD", C835="DS", C835="SP"), "WEST-I",
  OR(C835="MP", C835="SK", C835="NA", C835="OD"), "WEST-II",
  OR(C835="ND", C835="AM", C835="JK"), "EAST",
  TRUE, "UNKNOWN"
)</f>
        <v>NORTH</v>
      </c>
      <c r="E835" s="10" t="s">
        <v>2872</v>
      </c>
      <c r="F835" s="8" t="s">
        <v>208</v>
      </c>
      <c r="G835" s="8" t="s">
        <v>32</v>
      </c>
      <c r="H835" s="8" t="s">
        <v>2873</v>
      </c>
      <c r="I835" s="37">
        <v>46093</v>
      </c>
      <c r="J835" s="37">
        <v>46107</v>
      </c>
      <c r="K835" s="10" t="s">
        <v>56</v>
      </c>
      <c r="L835" s="10" t="s">
        <v>35</v>
      </c>
      <c r="M835" s="13">
        <v>280.07</v>
      </c>
      <c r="N835" s="37">
        <v>46107</v>
      </c>
      <c r="O835" s="8">
        <v>0</v>
      </c>
      <c r="P835" s="12">
        <f t="shared" ref="P835" si="819">SUM(J835-I835)</f>
        <v>14</v>
      </c>
      <c r="Q835" s="10" t="s">
        <v>57</v>
      </c>
      <c r="R835" s="12">
        <f t="shared" ref="R835" si="820">IF(Q835="A", 3, IF(Q835="B", 5, IF(Q835="C", 7, IF(Q835="D", 10, ""))))</f>
        <v>3</v>
      </c>
      <c r="S835" s="10" t="str">
        <f t="shared" ref="S835" si="821">IF(R835&gt;=P835, "Achieved", "Not Achieved")</f>
        <v>Not Achieved</v>
      </c>
    </row>
    <row r="836" spans="1:19" x14ac:dyDescent="0.45">
      <c r="A836" s="9" t="s">
        <v>2652</v>
      </c>
      <c r="B836" s="8" t="s">
        <v>2875</v>
      </c>
      <c r="C836" s="10" t="s">
        <v>30</v>
      </c>
      <c r="D836" s="8" t="str" cm="1">
        <f t="array" ref="D836">_xlfn.IFS(
  OR(C836="AR", C836="VK", C836="MS", C836="PT", C836="MM", C836="PP"), "CENTRAL",
  OR(C836="SS", C836="GC", C836="SM", C836="AY", C836="AG"), "NORTH",
  OR(C836="DP", C836="PG", C836="KD", C836="DS", C836="SP"), "WEST-I",
  OR(C836="MP", C836="SK", C836="NA", C836="OD"), "WEST-II",
  OR(C836="ND", C836="AM", C836="JK"), "EAST",
  TRUE, "UNKNOWN"
)</f>
        <v>CENTRAL</v>
      </c>
      <c r="E836" s="10" t="s">
        <v>2876</v>
      </c>
      <c r="F836" s="8" t="s">
        <v>2764</v>
      </c>
      <c r="G836" s="8" t="s">
        <v>32</v>
      </c>
      <c r="H836" s="8" t="s">
        <v>2877</v>
      </c>
      <c r="I836" s="37">
        <v>46078</v>
      </c>
      <c r="J836" s="37">
        <v>46079</v>
      </c>
      <c r="K836" s="10" t="s">
        <v>87</v>
      </c>
      <c r="L836" s="10" t="s">
        <v>47</v>
      </c>
      <c r="M836" s="13">
        <v>4355.45</v>
      </c>
      <c r="O836" s="8">
        <v>0</v>
      </c>
      <c r="P836" s="12">
        <f t="shared" ref="P836" si="822">SUM(J836-I836)</f>
        <v>1</v>
      </c>
      <c r="Q836" s="10" t="s">
        <v>28</v>
      </c>
      <c r="R836" s="12">
        <f t="shared" ref="R836" si="823">IF(Q836="A", 3, IF(Q836="B", 5, IF(Q836="C", 7, IF(Q836="D", 10, ""))))</f>
        <v>5</v>
      </c>
      <c r="S836" s="10" t="str">
        <f t="shared" ref="S836" si="824">IF(R836&gt;=P836, "Achieved", "Not Achieved")</f>
        <v>Achieved</v>
      </c>
    </row>
    <row r="837" spans="1:19" x14ac:dyDescent="0.45">
      <c r="A837" s="9" t="s">
        <v>2652</v>
      </c>
      <c r="B837" s="8" t="s">
        <v>2885</v>
      </c>
      <c r="C837" s="10" t="s">
        <v>241</v>
      </c>
      <c r="D837" s="8" t="str" cm="1">
        <f t="array" ref="D837">_xlfn.IFS(
  OR(C837="AR", C837="VK", C837="MS", C837="PT", C837="MM", C837="PP"), "CENTRAL",
  OR(C837="SS", C837="GC", C837="SM", C837="AY", C837="AG"), "NORTH",
  OR(C837="DP", C837="PG", C837="KD", C837="DS", C837="SP"), "WEST-I",
  OR(C837="MP", C837="SK", C837="NA", C837="OD"), "WEST-II",
  OR(C837="ND", C837="AM", C837="JK"), "EAST",
  TRUE, "UNKNOWN"
)</f>
        <v>CENTRAL</v>
      </c>
      <c r="E837" s="10" t="s">
        <v>2886</v>
      </c>
      <c r="F837" s="8" t="s">
        <v>2888</v>
      </c>
      <c r="G837" s="8" t="s">
        <v>2887</v>
      </c>
      <c r="H837" s="8" t="s">
        <v>2889</v>
      </c>
      <c r="I837" s="37">
        <v>46106</v>
      </c>
      <c r="J837" s="37">
        <v>46111</v>
      </c>
      <c r="K837" s="10" t="s">
        <v>186</v>
      </c>
      <c r="L837" s="10" t="s">
        <v>47</v>
      </c>
      <c r="M837" s="13">
        <v>842.64</v>
      </c>
      <c r="N837" s="37">
        <v>46111</v>
      </c>
      <c r="O837" s="8">
        <v>0</v>
      </c>
      <c r="P837" s="12">
        <f t="shared" ref="P837" si="825">SUM(J837-I837)</f>
        <v>5</v>
      </c>
      <c r="Q837" s="10" t="s">
        <v>28</v>
      </c>
      <c r="R837" s="12">
        <f t="shared" ref="R837" si="826">IF(Q837="A", 3, IF(Q837="B", 5, IF(Q837="C", 7, IF(Q837="D", 10, ""))))</f>
        <v>5</v>
      </c>
      <c r="S837" s="10" t="str">
        <f t="shared" ref="S837" si="827">IF(R837&gt;=P837, "Achieved", "Not Achieved")</f>
        <v>Achieved</v>
      </c>
    </row>
    <row r="838" spans="1:19" x14ac:dyDescent="0.45">
      <c r="A838" s="9" t="s">
        <v>2652</v>
      </c>
      <c r="B838" s="8" t="s">
        <v>2890</v>
      </c>
      <c r="C838" s="10" t="s">
        <v>61</v>
      </c>
      <c r="D838" s="8" t="str" cm="1">
        <f t="array" ref="D838">_xlfn.IFS(
  OR(C838="AR", C838="VK", C838="MS", C838="PT", C838="MM", C838="PP"), "CENTRAL",
  OR(C838="SS", C838="GC", C838="SM", C838="AY", C838="AG"), "NORTH",
  OR(C838="DP", C838="PG", C838="KD", C838="DS", C838="SP"), "WEST-I",
  OR(C838="MP", C838="SK", C838="NA", C838="OD"), "WEST-II",
  OR(C838="ND", C838="AM", C838="JK"), "EAST",
  TRUE, "UNKNOWN"
)</f>
        <v>NORTH</v>
      </c>
      <c r="E838" s="10" t="s">
        <v>2891</v>
      </c>
      <c r="F838" s="8" t="s">
        <v>2892</v>
      </c>
      <c r="G838" s="8" t="s">
        <v>32</v>
      </c>
      <c r="H838" s="8" t="s">
        <v>2893</v>
      </c>
      <c r="I838" s="37">
        <v>46099</v>
      </c>
      <c r="J838" s="37">
        <v>46111</v>
      </c>
      <c r="K838" s="10" t="s">
        <v>49</v>
      </c>
      <c r="L838" s="10" t="s">
        <v>50</v>
      </c>
      <c r="M838" s="13">
        <v>5.23</v>
      </c>
      <c r="O838" s="8">
        <v>0</v>
      </c>
      <c r="P838" s="12">
        <f t="shared" ref="P838" si="828">SUM(J838-I838)</f>
        <v>12</v>
      </c>
      <c r="Q838" s="10" t="s">
        <v>28</v>
      </c>
      <c r="R838" s="12">
        <f t="shared" ref="R838" si="829">IF(Q838="A", 3, IF(Q838="B", 5, IF(Q838="C", 7, IF(Q838="D", 10, ""))))</f>
        <v>5</v>
      </c>
      <c r="S838" s="10" t="str">
        <f t="shared" ref="S838" si="830">IF(R838&gt;=P838, "Achieved", "Not Achieved")</f>
        <v>Not Achieved</v>
      </c>
    </row>
    <row r="839" spans="1:19" x14ac:dyDescent="0.45">
      <c r="A839" s="9" t="s">
        <v>2652</v>
      </c>
      <c r="B839" s="8" t="s">
        <v>2890</v>
      </c>
      <c r="C839" s="10" t="s">
        <v>61</v>
      </c>
      <c r="D839" s="8" t="str" cm="1">
        <f t="array" ref="D839">_xlfn.IFS(
  OR(C839="AR", C839="VK", C839="MS", C839="PT", C839="MM", C839="PP"), "CENTRAL",
  OR(C839="SS", C839="GC", C839="SM", C839="AY", C839="AG"), "NORTH",
  OR(C839="DP", C839="PG", C839="KD", C839="DS", C839="SP"), "WEST-I",
  OR(C839="MP", C839="SK", C839="NA", C839="OD"), "WEST-II",
  OR(C839="ND", C839="AM", C839="JK"), "EAST",
  TRUE, "UNKNOWN"
)</f>
        <v>NORTH</v>
      </c>
      <c r="E839" s="10" t="s">
        <v>2894</v>
      </c>
      <c r="F839" s="8" t="s">
        <v>2892</v>
      </c>
      <c r="G839" s="8" t="s">
        <v>32</v>
      </c>
      <c r="H839" s="8" t="s">
        <v>2893</v>
      </c>
      <c r="I839" s="37">
        <v>46105</v>
      </c>
      <c r="J839" s="37">
        <v>46111</v>
      </c>
      <c r="K839" s="10" t="s">
        <v>49</v>
      </c>
      <c r="L839" s="10" t="s">
        <v>50</v>
      </c>
      <c r="M839" s="13">
        <v>2110.17</v>
      </c>
      <c r="O839" s="8">
        <v>0</v>
      </c>
      <c r="P839" s="12">
        <f t="shared" ref="P839" si="831">SUM(J839-I839)</f>
        <v>6</v>
      </c>
      <c r="Q839" s="10" t="s">
        <v>28</v>
      </c>
      <c r="R839" s="12">
        <f t="shared" ref="R839" si="832">IF(Q839="A", 3, IF(Q839="B", 5, IF(Q839="C", 7, IF(Q839="D", 10, ""))))</f>
        <v>5</v>
      </c>
      <c r="S839" s="10" t="str">
        <f t="shared" ref="S839" si="833">IF(R839&gt;=P839, "Achieved", "Not Achieved")</f>
        <v>Not Achieved</v>
      </c>
    </row>
    <row r="840" spans="1:19" x14ac:dyDescent="0.45">
      <c r="A840" s="9" t="s">
        <v>2652</v>
      </c>
      <c r="B840" s="8" t="s">
        <v>2895</v>
      </c>
      <c r="C840" s="10" t="s">
        <v>72</v>
      </c>
      <c r="D840" s="8" t="str" cm="1">
        <f t="array" ref="D840">_xlfn.IFS(
  OR(C840="AR", C840="VK", C840="MS", C840="PT", C840="MM", C840="PP"), "CENTRAL",
  OR(C840="SS", C840="GC", C840="SM", C840="AY", C840="AG"), "NORTH",
  OR(C840="DP", C840="PG", C840="KD", C840="DS", C840="SP"), "WEST-I",
  OR(C840="MP", C840="SK", C840="NA", C840="OD"), "WEST-II",
  OR(C840="ND", C840="AM", C840="JK"), "EAST",
  TRUE, "UNKNOWN"
)</f>
        <v>CENTRAL</v>
      </c>
      <c r="E840" s="10" t="s">
        <v>2540</v>
      </c>
      <c r="F840" s="8" t="s">
        <v>124</v>
      </c>
      <c r="G840" s="8" t="s">
        <v>32</v>
      </c>
      <c r="H840" s="8" t="s">
        <v>2896</v>
      </c>
      <c r="I840" s="37">
        <v>46100</v>
      </c>
      <c r="J840" s="37">
        <v>46111</v>
      </c>
      <c r="K840" s="10" t="s">
        <v>46</v>
      </c>
      <c r="L840" s="10" t="s">
        <v>47</v>
      </c>
      <c r="M840" s="13">
        <v>333.74</v>
      </c>
      <c r="N840" s="37">
        <v>46111</v>
      </c>
      <c r="O840" s="8">
        <v>0</v>
      </c>
      <c r="P840" s="12">
        <f t="shared" ref="P840" si="834">SUM(J840-I840)</f>
        <v>11</v>
      </c>
      <c r="Q840" s="10" t="s">
        <v>28</v>
      </c>
      <c r="R840" s="12">
        <f t="shared" ref="R840" si="835">IF(Q840="A", 3, IF(Q840="B", 5, IF(Q840="C", 7, IF(Q840="D", 10, ""))))</f>
        <v>5</v>
      </c>
      <c r="S840" s="10" t="str">
        <f t="shared" ref="S840" si="836">IF(R840&gt;=P840, "Achieved", "Not Achieved")</f>
        <v>Not Achieved</v>
      </c>
    </row>
    <row r="841" spans="1:19" x14ac:dyDescent="0.45">
      <c r="A841" s="9" t="s">
        <v>2652</v>
      </c>
      <c r="B841" s="8" t="s">
        <v>2897</v>
      </c>
      <c r="C841" s="10" t="s">
        <v>61</v>
      </c>
      <c r="D841" s="8" t="str" cm="1">
        <f t="array" ref="D841">_xlfn.IFS(
  OR(C841="AR", C841="VK", C841="MS", C841="PT", C841="MM", C841="PP"), "CENTRAL",
  OR(C841="SS", C841="GC", C841="SM", C841="AY", C841="AG"), "NORTH",
  OR(C841="DP", C841="PG", C841="KD", C841="DS", C841="SP"), "WEST-I",
  OR(C841="MP", C841="SK", C841="NA", C841="OD"), "WEST-II",
  OR(C841="ND", C841="AM", C841="JK"), "EAST",
  TRUE, "UNKNOWN"
)</f>
        <v>NORTH</v>
      </c>
      <c r="E841" s="10" t="s">
        <v>2898</v>
      </c>
      <c r="F841" s="8" t="s">
        <v>2899</v>
      </c>
      <c r="G841" s="8" t="s">
        <v>32</v>
      </c>
      <c r="H841" s="8" t="s">
        <v>2900</v>
      </c>
      <c r="I841" s="37">
        <v>46105</v>
      </c>
      <c r="J841" s="37">
        <v>46111</v>
      </c>
      <c r="K841" s="10" t="s">
        <v>1703</v>
      </c>
      <c r="L841" s="10" t="s">
        <v>27</v>
      </c>
      <c r="M841" s="13">
        <v>162.51</v>
      </c>
      <c r="N841" s="37">
        <v>46114</v>
      </c>
      <c r="O841" s="8">
        <v>0</v>
      </c>
      <c r="P841" s="12">
        <f t="shared" ref="P841" si="837">SUM(J841-I841)</f>
        <v>6</v>
      </c>
      <c r="Q841" s="10" t="s">
        <v>28</v>
      </c>
      <c r="R841" s="12">
        <f t="shared" ref="R841" si="838">IF(Q841="A", 3, IF(Q841="B", 5, IF(Q841="C", 7, IF(Q841="D", 10, ""))))</f>
        <v>5</v>
      </c>
      <c r="S841" s="10" t="str">
        <f t="shared" ref="S841" si="839">IF(R841&gt;=P841, "Achieved", "Not Achieved")</f>
        <v>Not Achieved</v>
      </c>
    </row>
    <row r="842" spans="1:19" x14ac:dyDescent="0.45">
      <c r="A842" s="9" t="s">
        <v>2652</v>
      </c>
      <c r="B842" s="8" t="s">
        <v>2897</v>
      </c>
      <c r="C842" s="10" t="s">
        <v>61</v>
      </c>
      <c r="D842" s="8" t="str" cm="1">
        <f t="array" ref="D842">_xlfn.IFS(
  OR(C842="AR", C842="VK", C842="MS", C842="PT", C842="MM", C842="PP"), "CENTRAL",
  OR(C842="SS", C842="GC", C842="SM", C842="AY", C842="AG"), "NORTH",
  OR(C842="DP", C842="PG", C842="KD", C842="DS", C842="SP"), "WEST-I",
  OR(C842="MP", C842="SK", C842="NA", C842="OD"), "WEST-II",
  OR(C842="ND", C842="AM", C842="JK"), "EAST",
  TRUE, "UNKNOWN"
)</f>
        <v>NORTH</v>
      </c>
      <c r="E842" s="10" t="s">
        <v>2898</v>
      </c>
      <c r="F842" s="8" t="s">
        <v>2901</v>
      </c>
      <c r="G842" s="8" t="s">
        <v>32</v>
      </c>
      <c r="H842" s="8" t="s">
        <v>2900</v>
      </c>
      <c r="I842" s="37">
        <v>46105</v>
      </c>
      <c r="J842" s="37">
        <v>46111</v>
      </c>
      <c r="K842" s="10" t="s">
        <v>1703</v>
      </c>
      <c r="L842" s="10" t="s">
        <v>27</v>
      </c>
      <c r="M842" s="13">
        <v>168.34</v>
      </c>
      <c r="N842" s="37">
        <v>46114</v>
      </c>
      <c r="O842" s="8">
        <v>0</v>
      </c>
      <c r="P842" s="12">
        <f t="shared" ref="P842" si="840">SUM(J842-I842)</f>
        <v>6</v>
      </c>
      <c r="Q842" s="10" t="s">
        <v>28</v>
      </c>
      <c r="R842" s="12">
        <f t="shared" ref="R842" si="841">IF(Q842="A", 3, IF(Q842="B", 5, IF(Q842="C", 7, IF(Q842="D", 10, ""))))</f>
        <v>5</v>
      </c>
      <c r="S842" s="10" t="str">
        <f t="shared" ref="S842" si="842">IF(R842&gt;=P842, "Achieved", "Not Achieved")</f>
        <v>Not Achieved</v>
      </c>
    </row>
    <row r="843" spans="1:19" x14ac:dyDescent="0.45">
      <c r="A843" s="9" t="s">
        <v>2652</v>
      </c>
      <c r="B843" s="8" t="s">
        <v>2902</v>
      </c>
      <c r="C843" s="10" t="s">
        <v>61</v>
      </c>
      <c r="D843" s="8" t="str" cm="1">
        <f t="array" ref="D843">_xlfn.IFS(
  OR(C843="AR", C843="VK", C843="MS", C843="PT", C843="MM", C843="PP"), "CENTRAL",
  OR(C843="SS", C843="GC", C843="SM", C843="AY", C843="AG"), "NORTH",
  OR(C843="DP", C843="PG", C843="KD", C843="DS", C843="SP"), "WEST-I",
  OR(C843="MP", C843="SK", C843="NA", C843="OD"), "WEST-II",
  OR(C843="ND", C843="AM", C843="JK"), "EAST",
  TRUE, "UNKNOWN"
)</f>
        <v>NORTH</v>
      </c>
      <c r="E843" s="10" t="s">
        <v>2904</v>
      </c>
      <c r="F843" s="8" t="s">
        <v>2903</v>
      </c>
      <c r="G843" s="8" t="s">
        <v>32</v>
      </c>
      <c r="H843" s="8" t="s">
        <v>2905</v>
      </c>
      <c r="I843" s="37">
        <v>46078</v>
      </c>
      <c r="J843" s="37">
        <v>46080</v>
      </c>
      <c r="K843" s="10" t="s">
        <v>1703</v>
      </c>
      <c r="L843" s="10" t="s">
        <v>35</v>
      </c>
      <c r="M843" s="13">
        <v>900.59</v>
      </c>
      <c r="O843" s="8">
        <v>0</v>
      </c>
      <c r="P843" s="12">
        <f t="shared" ref="P843" si="843">SUM(J843-I843)</f>
        <v>2</v>
      </c>
      <c r="Q843" s="10" t="s">
        <v>28</v>
      </c>
      <c r="R843" s="12">
        <f t="shared" ref="R843" si="844">IF(Q843="A", 3, IF(Q843="B", 5, IF(Q843="C", 7, IF(Q843="D", 10, ""))))</f>
        <v>5</v>
      </c>
      <c r="S843" s="10" t="str">
        <f t="shared" ref="S843" si="845">IF(R843&gt;=P843, "Achieved", "Not Achieved")</f>
        <v>Achieved</v>
      </c>
    </row>
    <row r="844" spans="1:19" x14ac:dyDescent="0.45">
      <c r="A844" s="9" t="s">
        <v>2652</v>
      </c>
      <c r="B844" s="8" t="s">
        <v>2906</v>
      </c>
      <c r="C844" s="10" t="s">
        <v>156</v>
      </c>
      <c r="D844" s="8" t="str" cm="1">
        <f t="array" ref="D844">_xlfn.IFS(
  OR(C844="AR", C844="VK", C844="MS", C844="PT", C844="MM", C844="PP"), "CENTRAL",
  OR(C844="SS", C844="GC", C844="SM", C844="AY", C844="AG"), "NORTH",
  OR(C844="DP", C844="PG", C844="KD", C844="DS", C844="SP"), "WEST-I",
  OR(C844="MP", C844="SK", C844="NA", C844="OD"), "WEST-II",
  OR(C844="ND", C844="AM", C844="JK"), "EAST",
  TRUE, "UNKNOWN"
)</f>
        <v>CENTRAL</v>
      </c>
      <c r="E844" s="10" t="s">
        <v>2907</v>
      </c>
      <c r="F844" s="8" t="s">
        <v>78</v>
      </c>
      <c r="G844" s="8" t="s">
        <v>2908</v>
      </c>
      <c r="H844" s="8" t="s">
        <v>422</v>
      </c>
      <c r="I844" s="37">
        <v>46104</v>
      </c>
      <c r="J844" s="37">
        <v>46111</v>
      </c>
      <c r="K844" s="10" t="s">
        <v>762</v>
      </c>
      <c r="L844" s="10" t="s">
        <v>47</v>
      </c>
      <c r="M844" s="13">
        <v>501</v>
      </c>
      <c r="N844" s="37">
        <v>46111</v>
      </c>
      <c r="O844" s="8">
        <v>0</v>
      </c>
      <c r="P844" s="12">
        <f t="shared" ref="P844" si="846">SUM(J844-I844)</f>
        <v>7</v>
      </c>
      <c r="Q844" s="10" t="s">
        <v>82</v>
      </c>
      <c r="R844" s="12">
        <f t="shared" ref="R844" si="847">IF(Q844="A", 3, IF(Q844="B", 5, IF(Q844="C", 7, IF(Q844="D", 10, ""))))</f>
        <v>7</v>
      </c>
      <c r="S844" s="10" t="str">
        <f t="shared" ref="S844" si="848">IF(R844&gt;=P844, "Achieved", "Not Achieved")</f>
        <v>Achieved</v>
      </c>
    </row>
    <row r="845" spans="1:19" x14ac:dyDescent="0.45">
      <c r="A845" s="9" t="s">
        <v>2652</v>
      </c>
      <c r="B845" s="8" t="s">
        <v>2912</v>
      </c>
      <c r="C845" s="10" t="s">
        <v>156</v>
      </c>
      <c r="D845" s="8" t="str" cm="1">
        <f t="array" ref="D845">_xlfn.IFS(
  OR(C845="AR", C845="VK", C845="MS", C845="PT", C845="MM", C845="PP"), "CENTRAL",
  OR(C845="SS", C845="GC", C845="SM", C845="AY", C845="AG"), "NORTH",
  OR(C845="DP", C845="PG", C845="KD", C845="DS", C845="SP"), "WEST-I",
  OR(C845="MP", C845="SK", C845="NA", C845="OD"), "WEST-II",
  OR(C845="ND", C845="AM", C845="JK"), "EAST",
  TRUE, "UNKNOWN"
)</f>
        <v>CENTRAL</v>
      </c>
      <c r="E845" s="10" t="s">
        <v>2913</v>
      </c>
      <c r="F845" s="8" t="s">
        <v>124</v>
      </c>
      <c r="G845" s="8" t="s">
        <v>2914</v>
      </c>
      <c r="H845" s="8" t="s">
        <v>2915</v>
      </c>
      <c r="I845" s="37">
        <v>46101</v>
      </c>
      <c r="J845" s="37">
        <v>46101</v>
      </c>
      <c r="K845" s="10" t="s">
        <v>46</v>
      </c>
      <c r="L845" s="10" t="s">
        <v>47</v>
      </c>
      <c r="M845" s="13">
        <v>162.31</v>
      </c>
      <c r="N845" s="37">
        <v>46112</v>
      </c>
      <c r="O845" s="8">
        <v>0</v>
      </c>
      <c r="P845" s="12">
        <f t="shared" ref="P845" si="849">SUM(J845-I845)</f>
        <v>0</v>
      </c>
      <c r="Q845" s="10" t="s">
        <v>28</v>
      </c>
      <c r="R845" s="12">
        <f t="shared" ref="R845" si="850">IF(Q845="A", 3, IF(Q845="B", 5, IF(Q845="C", 7, IF(Q845="D", 10, ""))))</f>
        <v>5</v>
      </c>
      <c r="S845" s="10" t="str">
        <f t="shared" ref="S845" si="851">IF(R845&gt;=P845, "Achieved", "Not Achieved")</f>
        <v>Achieved</v>
      </c>
    </row>
    <row r="846" spans="1:19" x14ac:dyDescent="0.45">
      <c r="A846" s="9" t="s">
        <v>2652</v>
      </c>
      <c r="B846" s="8" t="s">
        <v>2912</v>
      </c>
      <c r="C846" s="10" t="s">
        <v>156</v>
      </c>
      <c r="D846" s="8" t="str" cm="1">
        <f t="array" ref="D846">_xlfn.IFS(
  OR(C846="AR", C846="VK", C846="MS", C846="PT", C846="MM", C846="PP"), "CENTRAL",
  OR(C846="SS", C846="GC", C846="SM", C846="AY", C846="AG"), "NORTH",
  OR(C846="DP", C846="PG", C846="KD", C846="DS", C846="SP"), "WEST-I",
  OR(C846="MP", C846="SK", C846="NA", C846="OD"), "WEST-II",
  OR(C846="ND", C846="AM", C846="JK"), "EAST",
  TRUE, "UNKNOWN"
)</f>
        <v>CENTRAL</v>
      </c>
      <c r="E846" s="10" t="s">
        <v>2913</v>
      </c>
      <c r="F846" s="8" t="s">
        <v>124</v>
      </c>
      <c r="G846" s="8" t="s">
        <v>2914</v>
      </c>
      <c r="H846" s="8" t="s">
        <v>2915</v>
      </c>
      <c r="I846" s="37">
        <v>46093</v>
      </c>
      <c r="J846" s="37">
        <v>46095</v>
      </c>
      <c r="K846" s="10" t="s">
        <v>46</v>
      </c>
      <c r="L846" s="10" t="s">
        <v>47</v>
      </c>
      <c r="M846" s="13">
        <v>218.5</v>
      </c>
      <c r="N846" s="37">
        <v>46112</v>
      </c>
      <c r="O846" s="8">
        <v>0</v>
      </c>
      <c r="P846" s="12">
        <f t="shared" ref="P846" si="852">SUM(J846-I846)</f>
        <v>2</v>
      </c>
      <c r="Q846" s="10" t="s">
        <v>28</v>
      </c>
      <c r="R846" s="12">
        <f t="shared" ref="R846" si="853">IF(Q846="A", 3, IF(Q846="B", 5, IF(Q846="C", 7, IF(Q846="D", 10, ""))))</f>
        <v>5</v>
      </c>
      <c r="S846" s="10" t="str">
        <f t="shared" ref="S846" si="854">IF(R846&gt;=P846, "Achieved", "Not Achieved")</f>
        <v>Achieved</v>
      </c>
    </row>
    <row r="847" spans="1:19" x14ac:dyDescent="0.45">
      <c r="A847" s="9" t="s">
        <v>2652</v>
      </c>
      <c r="B847" s="8" t="s">
        <v>2916</v>
      </c>
      <c r="C847" s="10" t="s">
        <v>1178</v>
      </c>
      <c r="D847" s="8" t="str" cm="1">
        <f t="array" ref="D847">_xlfn.IFS(
  OR(C847="AR", C847="VK", C847="MS", C847="PT", C847="MM", C847="PP"), "CENTRAL",
  OR(C847="SS", C847="GC", C847="SM", C847="AY", C847="AG"), "NORTH",
  OR(C847="DP", C847="PG", C847="KD", C847="DS", C847="SP"), "WEST-I",
  OR(C847="MP", C847="SK", C847="NA", C847="OD"), "WEST-II",
  OR(C847="ND", C847="AM", C847="JK"), "EAST",
  TRUE, "UNKNOWN"
)</f>
        <v>NORTH</v>
      </c>
      <c r="E847" s="10" t="s">
        <v>2917</v>
      </c>
      <c r="F847" s="8" t="s">
        <v>290</v>
      </c>
      <c r="G847" s="8" t="s">
        <v>2522</v>
      </c>
      <c r="H847" s="8" t="s">
        <v>1828</v>
      </c>
      <c r="I847" s="37">
        <v>46105</v>
      </c>
      <c r="J847" s="37">
        <v>46112</v>
      </c>
      <c r="K847" s="10" t="s">
        <v>81</v>
      </c>
      <c r="L847" s="10" t="s">
        <v>27</v>
      </c>
      <c r="M847" s="13">
        <v>493.76</v>
      </c>
      <c r="N847" s="37">
        <v>46112</v>
      </c>
      <c r="O847" s="8">
        <v>0</v>
      </c>
      <c r="P847" s="12">
        <f t="shared" ref="P847" si="855">SUM(J847-I847)</f>
        <v>7</v>
      </c>
      <c r="Q847" s="10" t="s">
        <v>28</v>
      </c>
      <c r="R847" s="12">
        <f t="shared" ref="R847" si="856">IF(Q847="A", 3, IF(Q847="B", 5, IF(Q847="C", 7, IF(Q847="D", 10, ""))))</f>
        <v>5</v>
      </c>
      <c r="S847" s="10" t="str">
        <f t="shared" ref="S847" si="857">IF(R847&gt;=P847, "Achieved", "Not Achieved")</f>
        <v>Not Achieved</v>
      </c>
    </row>
    <row r="848" spans="1:19" x14ac:dyDescent="0.45">
      <c r="A848" s="9" t="s">
        <v>2652</v>
      </c>
      <c r="B848" s="8" t="s">
        <v>2920</v>
      </c>
      <c r="C848" s="10" t="s">
        <v>108</v>
      </c>
      <c r="D848" s="8" t="str" cm="1">
        <f t="array" ref="D848">_xlfn.IFS(
  OR(C848="AR", C848="VK", C848="MS", C848="PT", C848="MM", C848="PP"), "CENTRAL",
  OR(C848="SS", C848="GC", C848="SM", C848="AY", C848="AG"), "NORTH",
  OR(C848="DP", C848="PG", C848="KD", C848="DS", C848="SP"), "WEST-I",
  OR(C848="MP", C848="SK", C848="NA", C848="OD"), "WEST-II",
  OR(C848="ND", C848="AM", C848="JK"), "EAST",
  TRUE, "UNKNOWN"
)</f>
        <v>EAST</v>
      </c>
      <c r="E848" s="10" t="s">
        <v>2921</v>
      </c>
      <c r="F848" s="8" t="s">
        <v>2922</v>
      </c>
      <c r="G848" s="8" t="s">
        <v>32</v>
      </c>
      <c r="H848" s="8" t="s">
        <v>2923</v>
      </c>
      <c r="I848" s="37">
        <v>46111</v>
      </c>
      <c r="J848" s="37">
        <v>46113</v>
      </c>
      <c r="K848" s="10" t="s">
        <v>2570</v>
      </c>
      <c r="L848" s="10" t="s">
        <v>35</v>
      </c>
      <c r="M848" s="13">
        <v>276.67</v>
      </c>
      <c r="N848" s="37">
        <v>46113</v>
      </c>
      <c r="O848" s="8">
        <v>0</v>
      </c>
      <c r="P848" s="12">
        <f t="shared" ref="P848" si="858">SUM(J848-I848)</f>
        <v>2</v>
      </c>
      <c r="Q848" s="10" t="s">
        <v>28</v>
      </c>
      <c r="R848" s="12">
        <f t="shared" ref="R848" si="859">IF(Q848="A", 3, IF(Q848="B", 5, IF(Q848="C", 7, IF(Q848="D", 10, ""))))</f>
        <v>5</v>
      </c>
      <c r="S848" s="10" t="str">
        <f t="shared" ref="S848" si="860">IF(R848&gt;=P848, "Achieved", "Not Achieved")</f>
        <v>Achieved</v>
      </c>
    </row>
    <row r="849" spans="1:19" x14ac:dyDescent="0.45">
      <c r="A849" s="9" t="s">
        <v>2652</v>
      </c>
      <c r="B849" s="8" t="s">
        <v>2920</v>
      </c>
      <c r="C849" s="10" t="s">
        <v>108</v>
      </c>
      <c r="D849" s="8" t="str" cm="1">
        <f t="array" ref="D849">_xlfn.IFS(
  OR(C849="AR", C849="VK", C849="MS", C849="PT", C849="MM", C849="PP"), "CENTRAL",
  OR(C849="SS", C849="GC", C849="SM", C849="AY", C849="AG"), "NORTH",
  OR(C849="DP", C849="PG", C849="KD", C849="DS", C849="SP"), "WEST-I",
  OR(C849="MP", C849="SK", C849="NA", C849="OD"), "WEST-II",
  OR(C849="ND", C849="AM", C849="JK"), "EAST",
  TRUE, "UNKNOWN"
)</f>
        <v>EAST</v>
      </c>
      <c r="E849" s="10" t="s">
        <v>2921</v>
      </c>
      <c r="F849" s="8" t="s">
        <v>2937</v>
      </c>
      <c r="G849" s="8" t="s">
        <v>32</v>
      </c>
      <c r="H849" s="8" t="s">
        <v>2923</v>
      </c>
      <c r="I849" s="37">
        <v>46111</v>
      </c>
      <c r="J849" s="37">
        <v>46113</v>
      </c>
      <c r="K849" s="10" t="s">
        <v>2570</v>
      </c>
      <c r="L849" s="10" t="s">
        <v>35</v>
      </c>
      <c r="M849" s="13">
        <v>355.65</v>
      </c>
      <c r="N849" s="37">
        <v>46113</v>
      </c>
      <c r="O849" s="8">
        <v>0</v>
      </c>
      <c r="P849" s="12">
        <f t="shared" ref="P849" si="861">SUM(J849-I849)</f>
        <v>2</v>
      </c>
      <c r="Q849" s="10" t="s">
        <v>28</v>
      </c>
      <c r="R849" s="12">
        <f t="shared" ref="R849" si="862">IF(Q849="A", 3, IF(Q849="B", 5, IF(Q849="C", 7, IF(Q849="D", 10, ""))))</f>
        <v>5</v>
      </c>
      <c r="S849" s="10" t="str">
        <f t="shared" ref="S849" si="863">IF(R849&gt;=P849, "Achieved", "Not Achieved")</f>
        <v>Achieved</v>
      </c>
    </row>
    <row r="850" spans="1:19" x14ac:dyDescent="0.45">
      <c r="A850" s="9" t="s">
        <v>2652</v>
      </c>
      <c r="B850" s="8" t="s">
        <v>2933</v>
      </c>
      <c r="C850" s="10" t="s">
        <v>380</v>
      </c>
      <c r="D850" s="8" t="str" cm="1">
        <f t="array" ref="D850">_xlfn.IFS(
  OR(C850="AR", C850="VK", C850="MS", C850="PT", C850="MM", C850="PP"), "CENTRAL",
  OR(C850="SS", C850="GC", C850="SM", C850="AY", C850="AG"), "NORTH",
  OR(C850="DP", C850="PG", C850="KD", C850="DS", C850="SP"), "WEST-I",
  OR(C850="MP", C850="SK", C850="NA", C850="OD"), "WEST-II",
  OR(C850="ND", C850="AM", C850="JK"), "EAST",
  TRUE, "UNKNOWN"
)</f>
        <v>WEST-I</v>
      </c>
      <c r="E850" s="10" t="s">
        <v>2934</v>
      </c>
      <c r="F850" s="8" t="s">
        <v>276</v>
      </c>
      <c r="G850" s="8" t="s">
        <v>2935</v>
      </c>
      <c r="H850" s="8" t="s">
        <v>2936</v>
      </c>
      <c r="I850" s="37">
        <v>46107</v>
      </c>
      <c r="J850" s="37">
        <v>46113</v>
      </c>
      <c r="K850" s="10" t="s">
        <v>762</v>
      </c>
      <c r="L850" s="10" t="s">
        <v>47</v>
      </c>
      <c r="M850" s="13">
        <v>529.96</v>
      </c>
      <c r="N850" s="37">
        <v>46113</v>
      </c>
      <c r="O850" s="8">
        <v>0</v>
      </c>
      <c r="P850" s="12">
        <f t="shared" ref="P850" si="864">SUM(J850-I850)</f>
        <v>6</v>
      </c>
      <c r="Q850" s="10" t="s">
        <v>28</v>
      </c>
      <c r="R850" s="12">
        <f t="shared" ref="R850" si="865">IF(Q850="A", 3, IF(Q850="B", 5, IF(Q850="C", 7, IF(Q850="D", 10, ""))))</f>
        <v>5</v>
      </c>
      <c r="S850" s="10" t="str">
        <f t="shared" ref="S850" si="866">IF(R850&gt;=P850, "Achieved", "Not Achieved")</f>
        <v>Not Achieved</v>
      </c>
    </row>
    <row r="851" spans="1:19" x14ac:dyDescent="0.45">
      <c r="A851" s="9" t="s">
        <v>2652</v>
      </c>
      <c r="B851" s="8" t="s">
        <v>2933</v>
      </c>
      <c r="C851" s="10" t="s">
        <v>380</v>
      </c>
      <c r="D851" s="8" t="str" cm="1">
        <f t="array" ref="D851">_xlfn.IFS(
  OR(C851="AR", C851="VK", C851="MS", C851="PT", C851="MM", C851="PP"), "CENTRAL",
  OR(C851="SS", C851="GC", C851="SM", C851="AY", C851="AG"), "NORTH",
  OR(C851="DP", C851="PG", C851="KD", C851="DS", C851="SP"), "WEST-I",
  OR(C851="MP", C851="SK", C851="NA", C851="OD"), "WEST-II",
  OR(C851="ND", C851="AM", C851="JK"), "EAST",
  TRUE, "UNKNOWN"
)</f>
        <v>WEST-I</v>
      </c>
      <c r="E851" s="10" t="s">
        <v>2934</v>
      </c>
      <c r="F851" s="8" t="s">
        <v>275</v>
      </c>
      <c r="G851" s="8" t="s">
        <v>2935</v>
      </c>
      <c r="H851" s="8" t="s">
        <v>2936</v>
      </c>
      <c r="I851" s="37">
        <v>46107</v>
      </c>
      <c r="J851" s="37">
        <v>46113</v>
      </c>
      <c r="K851" s="10" t="s">
        <v>762</v>
      </c>
      <c r="L851" s="10" t="s">
        <v>47</v>
      </c>
      <c r="M851" s="13">
        <v>525.21</v>
      </c>
      <c r="N851" s="37">
        <v>46113</v>
      </c>
      <c r="O851" s="8">
        <v>0</v>
      </c>
      <c r="P851" s="12">
        <f t="shared" ref="P851" si="867">SUM(J851-I851)</f>
        <v>6</v>
      </c>
      <c r="Q851" s="10" t="s">
        <v>28</v>
      </c>
      <c r="R851" s="12">
        <f t="shared" ref="R851" si="868">IF(Q851="A", 3, IF(Q851="B", 5, IF(Q851="C", 7, IF(Q851="D", 10, ""))))</f>
        <v>5</v>
      </c>
      <c r="S851" s="10" t="str">
        <f t="shared" ref="S851" si="869">IF(R851&gt;=P851, "Achieved", "Not Achieved")</f>
        <v>Not Achieved</v>
      </c>
    </row>
    <row r="852" spans="1:19" x14ac:dyDescent="0.45">
      <c r="A852" s="9" t="s">
        <v>2652</v>
      </c>
      <c r="B852" s="8" t="s">
        <v>2942</v>
      </c>
      <c r="C852" s="10" t="s">
        <v>241</v>
      </c>
      <c r="D852" s="8" t="str" cm="1">
        <f t="array" ref="D852">_xlfn.IFS(
  OR(C852="AR", C852="VK", C852="MS", C852="PT", C852="MM", C852="PP"), "CENTRAL",
  OR(C852="SS", C852="GC", C852="SM", C852="AY", C852="AG"), "NORTH",
  OR(C852="DP", C852="PG", C852="KD", C852="DS", C852="SP"), "WEST-I",
  OR(C852="MP", C852="SK", C852="NA", C852="OD"), "WEST-II",
  OR(C852="ND", C852="AM", C852="JK"), "EAST",
  TRUE, "UNKNOWN"
)</f>
        <v>CENTRAL</v>
      </c>
      <c r="E852" s="10" t="s">
        <v>2943</v>
      </c>
      <c r="F852" s="8" t="s">
        <v>1690</v>
      </c>
      <c r="G852" s="8" t="s">
        <v>1847</v>
      </c>
      <c r="H852" s="8" t="s">
        <v>2944</v>
      </c>
      <c r="I852" s="37">
        <v>46111</v>
      </c>
      <c r="J852" s="37">
        <v>46113</v>
      </c>
      <c r="K852" s="10" t="s">
        <v>134</v>
      </c>
      <c r="L852" s="10" t="s">
        <v>47</v>
      </c>
      <c r="M852" s="13">
        <v>3888.39</v>
      </c>
      <c r="N852" s="37">
        <v>46113</v>
      </c>
      <c r="O852" s="8">
        <v>0</v>
      </c>
      <c r="P852" s="12">
        <f t="shared" ref="P852" si="870">SUM(J852-I852)</f>
        <v>2</v>
      </c>
      <c r="Q852" s="10" t="s">
        <v>59</v>
      </c>
      <c r="R852" s="12">
        <f t="shared" ref="R852" si="871">IF(Q852="A", 3, IF(Q852="B", 5, IF(Q852="C", 7, IF(Q852="D", 10, ""))))</f>
        <v>10</v>
      </c>
      <c r="S852" s="10" t="str">
        <f t="shared" ref="S852" si="872">IF(R852&gt;=P852, "Achieved", "Not Achieved")</f>
        <v>Achieved</v>
      </c>
    </row>
    <row r="853" spans="1:19" x14ac:dyDescent="0.45">
      <c r="A853" s="9" t="s">
        <v>2652</v>
      </c>
      <c r="B853" s="8" t="s">
        <v>2942</v>
      </c>
      <c r="C853" s="10" t="s">
        <v>241</v>
      </c>
      <c r="D853" s="8" t="str" cm="1">
        <f t="array" ref="D853">_xlfn.IFS(
  OR(C853="AR", C853="VK", C853="MS", C853="PT", C853="MM", C853="PP"), "CENTRAL",
  OR(C853="SS", C853="GC", C853="SM", C853="AY", C853="AG"), "NORTH",
  OR(C853="DP", C853="PG", C853="KD", C853="DS", C853="SP"), "WEST-I",
  OR(C853="MP", C853="SK", C853="NA", C853="OD"), "WEST-II",
  OR(C853="ND", C853="AM", C853="JK"), "EAST",
  TRUE, "UNKNOWN"
)</f>
        <v>CENTRAL</v>
      </c>
      <c r="E853" s="10" t="s">
        <v>2943</v>
      </c>
      <c r="F853" s="8" t="s">
        <v>2945</v>
      </c>
      <c r="G853" s="8" t="s">
        <v>1847</v>
      </c>
      <c r="H853" s="8" t="s">
        <v>2944</v>
      </c>
      <c r="I853" s="37">
        <v>46111</v>
      </c>
      <c r="J853" s="37">
        <v>46113</v>
      </c>
      <c r="K853" s="10" t="s">
        <v>134</v>
      </c>
      <c r="L853" s="10" t="s">
        <v>47</v>
      </c>
      <c r="M853" s="13">
        <v>760.08</v>
      </c>
      <c r="N853" s="37">
        <v>46113</v>
      </c>
      <c r="O853" s="8">
        <v>0</v>
      </c>
      <c r="P853" s="12">
        <f t="shared" ref="P853" si="873">SUM(J853-I853)</f>
        <v>2</v>
      </c>
      <c r="Q853" s="10" t="s">
        <v>59</v>
      </c>
      <c r="R853" s="12">
        <f t="shared" ref="R853" si="874">IF(Q853="A", 3, IF(Q853="B", 5, IF(Q853="C", 7, IF(Q853="D", 10, ""))))</f>
        <v>10</v>
      </c>
      <c r="S853" s="10" t="str">
        <f t="shared" ref="S853" si="875">IF(R853&gt;=P853, "Achieved", "Not Achieved")</f>
        <v>Achieved</v>
      </c>
    </row>
    <row r="854" spans="1:19" x14ac:dyDescent="0.45">
      <c r="A854" s="9" t="s">
        <v>2652</v>
      </c>
      <c r="B854" s="8" t="s">
        <v>2946</v>
      </c>
      <c r="C854" s="10" t="s">
        <v>241</v>
      </c>
      <c r="D854" s="8" t="str" cm="1">
        <f t="array" ref="D854">_xlfn.IFS(
  OR(C854="AR", C854="VK", C854="MS", C854="PT", C854="MM", C854="PP"), "CENTRAL",
  OR(C854="SS", C854="GC", C854="SM", C854="AY", C854="AG"), "NORTH",
  OR(C854="DP", C854="PG", C854="KD", C854="DS", C854="SP"), "WEST-I",
  OR(C854="MP", C854="SK", C854="NA", C854="OD"), "WEST-II",
  OR(C854="ND", C854="AM", C854="JK"), "EAST",
  TRUE, "UNKNOWN"
)</f>
        <v>CENTRAL</v>
      </c>
      <c r="E854" s="10" t="s">
        <v>2947</v>
      </c>
      <c r="F854" s="8" t="s">
        <v>124</v>
      </c>
      <c r="G854" s="8" t="s">
        <v>32</v>
      </c>
      <c r="H854" s="8" t="s">
        <v>2948</v>
      </c>
      <c r="I854" s="37">
        <v>46113</v>
      </c>
      <c r="J854" s="37">
        <v>46115</v>
      </c>
      <c r="K854" s="10" t="s">
        <v>186</v>
      </c>
      <c r="L854" s="10" t="s">
        <v>47</v>
      </c>
      <c r="M854" s="13">
        <v>760.08</v>
      </c>
      <c r="N854" s="37">
        <v>46115</v>
      </c>
      <c r="O854" s="8">
        <v>0</v>
      </c>
      <c r="P854" s="12">
        <f t="shared" ref="P854" si="876">SUM(J854-I854)</f>
        <v>2</v>
      </c>
      <c r="Q854" s="10" t="s">
        <v>28</v>
      </c>
      <c r="R854" s="12">
        <f t="shared" ref="R854" si="877">IF(Q854="A", 3, IF(Q854="B", 5, IF(Q854="C", 7, IF(Q854="D", 10, ""))))</f>
        <v>5</v>
      </c>
      <c r="S854" s="10" t="str">
        <f t="shared" ref="S854" si="878">IF(R854&gt;=P854, "Achieved", "Not Achieved")</f>
        <v>Achieved</v>
      </c>
    </row>
    <row r="855" spans="1:19" x14ac:dyDescent="0.45">
      <c r="A855" s="9" t="s">
        <v>2652</v>
      </c>
      <c r="B855" s="8" t="s">
        <v>60</v>
      </c>
      <c r="C855" s="10" t="s">
        <v>1178</v>
      </c>
      <c r="D855" s="8" t="str" cm="1">
        <f t="array" ref="D855">_xlfn.IFS(
  OR(C855="AR", C855="VK", C855="MS", C855="PT", C855="MM", C855="PP"), "CENTRAL",
  OR(C855="SS", C855="GC", C855="SM", C855="AY", C855="AG"), "NORTH",
  OR(C855="DP", C855="PG", C855="KD", C855="DS", C855="SP"), "WEST-I",
  OR(C855="MP", C855="SK", C855="NA", C855="OD"), "WEST-II",
  OR(C855="ND", C855="AM", C855="JK"), "EAST",
  TRUE, "UNKNOWN"
)</f>
        <v>NORTH</v>
      </c>
      <c r="E855" s="10" t="s">
        <v>2665</v>
      </c>
      <c r="F855" s="8" t="s">
        <v>208</v>
      </c>
      <c r="G855" s="8" t="s">
        <v>2666</v>
      </c>
      <c r="H855" s="8" t="s">
        <v>2952</v>
      </c>
      <c r="I855" s="37">
        <v>46113</v>
      </c>
      <c r="J855" s="37">
        <v>46116</v>
      </c>
      <c r="K855" s="10" t="s">
        <v>81</v>
      </c>
      <c r="L855" s="10" t="s">
        <v>27</v>
      </c>
      <c r="M855" s="13">
        <v>476.33</v>
      </c>
      <c r="N855" s="37">
        <v>46116</v>
      </c>
      <c r="O855" s="8">
        <v>0</v>
      </c>
      <c r="P855" s="12">
        <f t="shared" ref="P855" si="879">SUM(J855-I855)</f>
        <v>3</v>
      </c>
      <c r="Q855" s="10" t="s">
        <v>28</v>
      </c>
      <c r="R855" s="12">
        <f t="shared" ref="R855" si="880">IF(Q855="A", 3, IF(Q855="B", 5, IF(Q855="C", 7, IF(Q855="D", 10, ""))))</f>
        <v>5</v>
      </c>
      <c r="S855" s="10" t="str">
        <f t="shared" ref="S855" si="881">IF(R855&gt;=P855, "Achieved", "Not Achieved")</f>
        <v>Achieved</v>
      </c>
    </row>
    <row r="856" spans="1:19" x14ac:dyDescent="0.45">
      <c r="A856" s="9" t="s">
        <v>2652</v>
      </c>
      <c r="B856" s="8" t="s">
        <v>2963</v>
      </c>
      <c r="C856" s="10" t="s">
        <v>72</v>
      </c>
      <c r="D856" s="8" t="str" cm="1">
        <f t="array" ref="D856">_xlfn.IFS(
  OR(C856="AR", C856="VK", C856="MS", C856="PT", C856="MM", C856="PP"), "CENTRAL",
  OR(C856="SS", C856="GC", C856="SM", C856="AY", C856="AG"), "NORTH",
  OR(C856="DP", C856="PG", C856="KD", C856="DS", C856="SP"), "WEST-I",
  OR(C856="MP", C856="SK", C856="NA", C856="OD"), "WEST-II",
  OR(C856="ND", C856="AM", C856="JK"), "EAST",
  TRUE, "UNKNOWN"
)</f>
        <v>CENTRAL</v>
      </c>
      <c r="E856" s="10" t="s">
        <v>1802</v>
      </c>
      <c r="F856" s="8" t="s">
        <v>643</v>
      </c>
      <c r="G856" s="8" t="s">
        <v>594</v>
      </c>
      <c r="H856" s="8" t="s">
        <v>783</v>
      </c>
      <c r="I856" s="37">
        <v>46112</v>
      </c>
      <c r="J856" s="37">
        <v>46114</v>
      </c>
      <c r="K856" s="10" t="s">
        <v>87</v>
      </c>
      <c r="L856" s="10" t="s">
        <v>47</v>
      </c>
      <c r="M856" s="13">
        <v>3643.62</v>
      </c>
      <c r="N856" s="37">
        <v>46121</v>
      </c>
      <c r="O856" s="8">
        <v>0</v>
      </c>
      <c r="P856" s="12">
        <f t="shared" ref="P856" si="882">SUM(J856-I856)</f>
        <v>2</v>
      </c>
      <c r="Q856" s="10" t="s">
        <v>59</v>
      </c>
      <c r="R856" s="12">
        <f t="shared" ref="R856" si="883">IF(Q856="A", 3, IF(Q856="B", 5, IF(Q856="C", 7, IF(Q856="D", 10, ""))))</f>
        <v>10</v>
      </c>
      <c r="S856" s="10" t="str">
        <f t="shared" ref="S856" si="884">IF(R856&gt;=P856, "Achieved", "Not Achieved")</f>
        <v>Achieved</v>
      </c>
    </row>
    <row r="857" spans="1:19" x14ac:dyDescent="0.45">
      <c r="A857" s="9" t="s">
        <v>2652</v>
      </c>
      <c r="B857" s="8" t="s">
        <v>2964</v>
      </c>
      <c r="C857" s="10" t="s">
        <v>65</v>
      </c>
      <c r="D857" s="8" t="str" cm="1">
        <f t="array" ref="D857">_xlfn.IFS(
  OR(C857="AR", C857="VK", C857="MS", C857="PT", C857="MM", C857="PP"), "CENTRAL",
  OR(C857="SS", C857="GC", C857="SM", C857="AY", C857="AG"), "NORTH",
  OR(C857="DP", C857="PG", C857="KD", C857="DS", C857="SP"), "WEST-I",
  OR(C857="MP", C857="SK", C857="NA", C857="OD"), "WEST-II",
  OR(C857="ND", C857="AM", C857="JK"), "EAST",
  TRUE, "UNKNOWN"
)</f>
        <v>CENTRAL</v>
      </c>
      <c r="E857" s="10" t="s">
        <v>1143</v>
      </c>
      <c r="F857" s="8" t="s">
        <v>276</v>
      </c>
      <c r="G857" s="8" t="s">
        <v>2965</v>
      </c>
      <c r="H857" s="8" t="s">
        <v>2966</v>
      </c>
      <c r="I857" s="37">
        <v>46113</v>
      </c>
      <c r="J857" s="37">
        <v>46119</v>
      </c>
      <c r="K857" s="10" t="s">
        <v>186</v>
      </c>
      <c r="L857" s="10" t="s">
        <v>47</v>
      </c>
      <c r="M857" s="13">
        <v>490.08</v>
      </c>
      <c r="O857" s="8">
        <v>0</v>
      </c>
      <c r="P857" s="12">
        <f t="shared" ref="P857" si="885">SUM(J857-I857)</f>
        <v>6</v>
      </c>
      <c r="Q857" s="10" t="s">
        <v>28</v>
      </c>
      <c r="R857" s="12">
        <f t="shared" ref="R857" si="886">IF(Q857="A", 3, IF(Q857="B", 5, IF(Q857="C", 7, IF(Q857="D", 10, ""))))</f>
        <v>5</v>
      </c>
      <c r="S857" s="10" t="str">
        <f t="shared" ref="S857" si="887">IF(R857&gt;=P857, "Achieved", "Not Achieved")</f>
        <v>Not Achieved</v>
      </c>
    </row>
    <row r="858" spans="1:19" x14ac:dyDescent="0.45">
      <c r="A858" s="9" t="s">
        <v>2652</v>
      </c>
      <c r="B858" s="8" t="s">
        <v>2964</v>
      </c>
      <c r="C858" s="10" t="s">
        <v>65</v>
      </c>
      <c r="D858" s="8" t="str" cm="1">
        <f t="array" ref="D858">_xlfn.IFS(
  OR(C858="AR", C858="VK", C858="MS", C858="PT", C858="MM", C858="PP"), "CENTRAL",
  OR(C858="SS", C858="GC", C858="SM", C858="AY", C858="AG"), "NORTH",
  OR(C858="DP", C858="PG", C858="KD", C858="DS", C858="SP"), "WEST-I",
  OR(C858="MP", C858="SK", C858="NA", C858="OD"), "WEST-II",
  OR(C858="ND", C858="AM", C858="JK"), "EAST",
  TRUE, "UNKNOWN"
)</f>
        <v>CENTRAL</v>
      </c>
      <c r="E858" s="10" t="s">
        <v>1143</v>
      </c>
      <c r="F858" s="8" t="s">
        <v>275</v>
      </c>
      <c r="G858" s="8" t="s">
        <v>2965</v>
      </c>
      <c r="H858" s="8" t="s">
        <v>2966</v>
      </c>
      <c r="I858" s="37">
        <v>46113</v>
      </c>
      <c r="J858" s="37">
        <v>46119</v>
      </c>
      <c r="K858" s="10" t="s">
        <v>186</v>
      </c>
      <c r="L858" s="10" t="s">
        <v>47</v>
      </c>
      <c r="M858" s="13">
        <v>233.42</v>
      </c>
      <c r="O858" s="8">
        <v>0</v>
      </c>
      <c r="P858" s="12">
        <f t="shared" ref="P858" si="888">SUM(J858-I858)</f>
        <v>6</v>
      </c>
      <c r="Q858" s="10" t="s">
        <v>28</v>
      </c>
      <c r="R858" s="12">
        <f t="shared" ref="R858" si="889">IF(Q858="A", 3, IF(Q858="B", 5, IF(Q858="C", 7, IF(Q858="D", 10, ""))))</f>
        <v>5</v>
      </c>
      <c r="S858" s="10" t="str">
        <f t="shared" ref="S858" si="890">IF(R858&gt;=P858, "Achieved", "Not Achieved")</f>
        <v>Not Achieved</v>
      </c>
    </row>
    <row r="859" spans="1:19" x14ac:dyDescent="0.45">
      <c r="A859" s="9" t="s">
        <v>2652</v>
      </c>
      <c r="B859" s="8" t="s">
        <v>2964</v>
      </c>
      <c r="C859" s="10" t="s">
        <v>65</v>
      </c>
      <c r="D859" s="8" t="str" cm="1">
        <f t="array" ref="D859">_xlfn.IFS(
  OR(C859="AR", C859="VK", C859="MS", C859="PT", C859="MM", C859="PP"), "CENTRAL",
  OR(C859="SS", C859="GC", C859="SM", C859="AY", C859="AG"), "NORTH",
  OR(C859="DP", C859="PG", C859="KD", C859="DS", C859="SP"), "WEST-I",
  OR(C859="MP", C859="SK", C859="NA", C859="OD"), "WEST-II",
  OR(C859="ND", C859="AM", C859="JK"), "EAST",
  TRUE, "UNKNOWN"
)</f>
        <v>CENTRAL</v>
      </c>
      <c r="E859" s="10" t="s">
        <v>1143</v>
      </c>
      <c r="F859" s="8" t="s">
        <v>2967</v>
      </c>
      <c r="G859" s="8" t="s">
        <v>2965</v>
      </c>
      <c r="H859" s="8" t="s">
        <v>2966</v>
      </c>
      <c r="I859" s="37">
        <v>46113</v>
      </c>
      <c r="J859" s="37">
        <v>46119</v>
      </c>
      <c r="K859" s="10" t="s">
        <v>186</v>
      </c>
      <c r="L859" s="10" t="s">
        <v>47</v>
      </c>
      <c r="M859" s="13">
        <v>501.2</v>
      </c>
      <c r="N859" s="37">
        <v>46119</v>
      </c>
      <c r="O859" s="8">
        <v>0</v>
      </c>
      <c r="P859" s="12">
        <f t="shared" ref="P859" si="891">SUM(J859-I859)</f>
        <v>6</v>
      </c>
      <c r="Q859" s="10" t="s">
        <v>28</v>
      </c>
      <c r="R859" s="12">
        <f t="shared" ref="R859" si="892">IF(Q859="A", 3, IF(Q859="B", 5, IF(Q859="C", 7, IF(Q859="D", 10, ""))))</f>
        <v>5</v>
      </c>
      <c r="S859" s="10" t="str">
        <f t="shared" ref="S859" si="893">IF(R859&gt;=P859, "Achieved", "Not Achieved")</f>
        <v>Not Achieved</v>
      </c>
    </row>
    <row r="860" spans="1:19" x14ac:dyDescent="0.45">
      <c r="A860" s="9" t="s">
        <v>2652</v>
      </c>
      <c r="B860" s="8" t="s">
        <v>2968</v>
      </c>
      <c r="C860" s="10" t="s">
        <v>1704</v>
      </c>
      <c r="D860" s="8" t="str" cm="1">
        <f t="array" ref="D860">_xlfn.IFS(
  OR(C860="AR", C860="VK", C860="MS", C860="PT", C860="MM", C860="PP"), "CENTRAL",
  OR(C860="SS", C860="GC", C860="SM", C860="AY", C860="AG"), "NORTH",
  OR(C860="DP", C860="PG", C860="KD", C860="DS", C860="SP"), "WEST-I",
  OR(C860="MP", C860="SK", C860="NA", C860="OD"), "WEST-II",
  OR(C860="ND", C860="AM", C860="JK"), "EAST",
  TRUE, "UNKNOWN"
)</f>
        <v>NORTH</v>
      </c>
      <c r="E860" s="10" t="s">
        <v>2969</v>
      </c>
      <c r="F860" s="8" t="s">
        <v>2970</v>
      </c>
      <c r="G860" s="8" t="s">
        <v>32</v>
      </c>
      <c r="H860" s="8" t="s">
        <v>2971</v>
      </c>
      <c r="I860" s="37">
        <v>46112</v>
      </c>
      <c r="J860" s="37">
        <v>46114</v>
      </c>
      <c r="K860" s="10" t="s">
        <v>1703</v>
      </c>
      <c r="L860" s="10" t="s">
        <v>27</v>
      </c>
      <c r="M860" s="13">
        <v>1670.82</v>
      </c>
      <c r="N860" s="37">
        <v>46114</v>
      </c>
      <c r="O860" s="8">
        <v>0</v>
      </c>
      <c r="P860" s="12">
        <f t="shared" ref="P860" si="894">SUM(J860-I860)</f>
        <v>2</v>
      </c>
      <c r="Q860" s="10" t="s">
        <v>28</v>
      </c>
      <c r="R860" s="12">
        <f t="shared" ref="R860" si="895">IF(Q860="A", 3, IF(Q860="B", 5, IF(Q860="C", 7, IF(Q860="D", 10, ""))))</f>
        <v>5</v>
      </c>
      <c r="S860" s="10" t="str">
        <f t="shared" ref="S860" si="896">IF(R860&gt;=P860, "Achieved", "Not Achieved")</f>
        <v>Achieved</v>
      </c>
    </row>
    <row r="861" spans="1:19" x14ac:dyDescent="0.45">
      <c r="A861" s="9" t="s">
        <v>2652</v>
      </c>
      <c r="B861" s="8" t="s">
        <v>2968</v>
      </c>
      <c r="C861" s="10" t="s">
        <v>1704</v>
      </c>
      <c r="D861" s="8" t="str" cm="1">
        <f t="array" ref="D861">_xlfn.IFS(
  OR(C861="AR", C861="VK", C861="MS", C861="PT", C861="MM", C861="PP"), "CENTRAL",
  OR(C861="SS", C861="GC", C861="SM", C861="AY", C861="AG"), "NORTH",
  OR(C861="DP", C861="PG", C861="KD", C861="DS", C861="SP"), "WEST-I",
  OR(C861="MP", C861="SK", C861="NA", C861="OD"), "WEST-II",
  OR(C861="ND", C861="AM", C861="JK"), "EAST",
  TRUE, "UNKNOWN"
)</f>
        <v>NORTH</v>
      </c>
      <c r="E861" s="10" t="s">
        <v>2969</v>
      </c>
      <c r="F861" s="8" t="s">
        <v>2972</v>
      </c>
      <c r="G861" s="8" t="s">
        <v>32</v>
      </c>
      <c r="H861" s="8" t="s">
        <v>2971</v>
      </c>
      <c r="I861" s="37">
        <v>46112</v>
      </c>
      <c r="J861" s="37">
        <v>46114</v>
      </c>
      <c r="K861" s="10" t="s">
        <v>1703</v>
      </c>
      <c r="L861" s="10" t="s">
        <v>27</v>
      </c>
      <c r="M861" s="13">
        <v>1709.69</v>
      </c>
      <c r="N861" s="37">
        <v>46114</v>
      </c>
      <c r="O861" s="8">
        <v>0</v>
      </c>
      <c r="P861" s="12">
        <f t="shared" ref="P861" si="897">SUM(J861-I861)</f>
        <v>2</v>
      </c>
      <c r="Q861" s="10" t="s">
        <v>28</v>
      </c>
      <c r="R861" s="12">
        <f t="shared" ref="R861" si="898">IF(Q861="A", 3, IF(Q861="B", 5, IF(Q861="C", 7, IF(Q861="D", 10, ""))))</f>
        <v>5</v>
      </c>
      <c r="S861" s="10" t="str">
        <f t="shared" ref="S861" si="899">IF(R861&gt;=P861, "Achieved", "Not Achieved")</f>
        <v>Achieved</v>
      </c>
    </row>
    <row r="862" spans="1:19" x14ac:dyDescent="0.45">
      <c r="A862" s="9" t="s">
        <v>2652</v>
      </c>
      <c r="B862" s="8" t="s">
        <v>2973</v>
      </c>
      <c r="C862" s="10" t="s">
        <v>1178</v>
      </c>
      <c r="D862" s="8" t="str" cm="1">
        <f t="array" ref="D862">_xlfn.IFS(
  OR(C862="AR", C862="VK", C862="MS", C862="PT", C862="MM", C862="PP"), "CENTRAL",
  OR(C862="SS", C862="GC", C862="SM", C862="AY", C862="AG"), "NORTH",
  OR(C862="DP", C862="PG", C862="KD", C862="DS", C862="SP"), "WEST-I",
  OR(C862="MP", C862="SK", C862="NA", C862="OD"), "WEST-II",
  OR(C862="ND", C862="AM", C862="JK"), "EAST",
  TRUE, "UNKNOWN"
)</f>
        <v>NORTH</v>
      </c>
      <c r="E862" s="10" t="s">
        <v>2974</v>
      </c>
      <c r="F862" s="8" t="s">
        <v>116</v>
      </c>
      <c r="G862" s="8" t="s">
        <v>2975</v>
      </c>
      <c r="H862" s="8" t="s">
        <v>2976</v>
      </c>
      <c r="I862" s="37">
        <v>46112</v>
      </c>
      <c r="J862" s="37">
        <v>46114</v>
      </c>
      <c r="K862" s="10" t="s">
        <v>2570</v>
      </c>
      <c r="L862" s="10" t="s">
        <v>27</v>
      </c>
      <c r="M862" s="13">
        <v>2403.29</v>
      </c>
      <c r="N862" s="37">
        <v>46114</v>
      </c>
      <c r="O862" s="8">
        <v>0</v>
      </c>
      <c r="P862" s="12">
        <f t="shared" ref="P862" si="900">SUM(J862-I862)</f>
        <v>2</v>
      </c>
      <c r="Q862" s="10" t="s">
        <v>28</v>
      </c>
      <c r="R862" s="12">
        <f t="shared" ref="R862" si="901">IF(Q862="A", 3, IF(Q862="B", 5, IF(Q862="C", 7, IF(Q862="D", 10, ""))))</f>
        <v>5</v>
      </c>
      <c r="S862" s="10" t="str">
        <f t="shared" ref="S862" si="902">IF(R862&gt;=P862, "Achieved", "Not Achieved")</f>
        <v>Achieved</v>
      </c>
    </row>
    <row r="863" spans="1:19" x14ac:dyDescent="0.45">
      <c r="A863" s="9" t="s">
        <v>2652</v>
      </c>
    </row>
    <row r="864" spans="1:19" x14ac:dyDescent="0.45">
      <c r="A864" s="9" t="s">
        <v>2652</v>
      </c>
    </row>
    <row r="865" spans="1:1" x14ac:dyDescent="0.45">
      <c r="A865" s="9" t="s">
        <v>2652</v>
      </c>
    </row>
  </sheetData>
  <autoFilter ref="A1:S851" xr:uid="{00000000-0001-0000-0000-000000000000}"/>
  <conditionalFormatting sqref="B133:B137">
    <cfRule type="cellIs" dxfId="16" priority="15" operator="equal">
      <formula>0</formula>
    </cfRule>
    <cfRule type="cellIs" dxfId="15" priority="16" operator="equal">
      <formula>0</formula>
    </cfRule>
    <cfRule type="duplicateValues" dxfId="14" priority="17"/>
  </conditionalFormatting>
  <conditionalFormatting sqref="B148:B153">
    <cfRule type="cellIs" dxfId="13" priority="9" operator="equal">
      <formula>0</formula>
    </cfRule>
    <cfRule type="cellIs" dxfId="12" priority="10" operator="equal">
      <formula>0</formula>
    </cfRule>
    <cfRule type="duplicateValues" dxfId="11" priority="11"/>
  </conditionalFormatting>
  <conditionalFormatting sqref="B533:B534">
    <cfRule type="cellIs" dxfId="10" priority="18" operator="equal">
      <formula>0</formula>
    </cfRule>
    <cfRule type="cellIs" dxfId="9" priority="19" operator="equal">
      <formula>0</formula>
    </cfRule>
    <cfRule type="duplicateValues" dxfId="8" priority="20"/>
  </conditionalFormatting>
  <conditionalFormatting sqref="B643:B644">
    <cfRule type="uniqueValues" dxfId="7" priority="1"/>
  </conditionalFormatting>
  <conditionalFormatting sqref="I148:J153">
    <cfRule type="cellIs" dxfId="6" priority="8" operator="equal">
      <formula>0</formula>
    </cfRule>
  </conditionalFormatting>
  <conditionalFormatting sqref="J134 I135:J137 I533:J534 M533:M534">
    <cfRule type="cellIs" dxfId="5" priority="14" operator="equal">
      <formula>0</formula>
    </cfRule>
  </conditionalFormatting>
  <conditionalFormatting sqref="M132:M137">
    <cfRule type="cellIs" dxfId="4" priority="13" operator="equal">
      <formula>0</formula>
    </cfRule>
  </conditionalFormatting>
  <conditionalFormatting sqref="M148:M153">
    <cfRule type="cellIs" dxfId="3" priority="7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S976"/>
  <sheetViews>
    <sheetView zoomScale="90" zoomScaleNormal="90" workbookViewId="0">
      <pane ySplit="1" topLeftCell="A961" activePane="bottomLeft" state="frozen"/>
      <selection activeCell="C677" sqref="C677"/>
      <selection pane="bottomLeft" activeCell="M976" sqref="M976"/>
    </sheetView>
  </sheetViews>
  <sheetFormatPr defaultColWidth="9" defaultRowHeight="13.15" x14ac:dyDescent="0.4"/>
  <cols>
    <col min="1" max="1" width="7.265625" style="6" customWidth="1"/>
    <col min="2" max="2" width="11.1328125" style="6" customWidth="1"/>
    <col min="3" max="3" width="8.86328125" style="27" customWidth="1"/>
    <col min="4" max="4" width="10" style="6" customWidth="1"/>
    <col min="5" max="5" width="19.73046875" style="27" customWidth="1"/>
    <col min="6" max="6" width="22.1328125" style="6" customWidth="1"/>
    <col min="7" max="7" width="23.59765625" style="6" customWidth="1"/>
    <col min="8" max="8" width="20" style="6" customWidth="1"/>
    <col min="9" max="9" width="9.46484375" style="39" customWidth="1"/>
    <col min="10" max="10" width="10.59765625" style="39" customWidth="1"/>
    <col min="11" max="11" width="6.86328125" style="6" customWidth="1"/>
    <col min="12" max="12" width="8.265625" style="6" customWidth="1"/>
    <col min="13" max="13" width="8.3984375" style="23" customWidth="1"/>
    <col min="14" max="14" width="8.3984375" style="39" customWidth="1"/>
    <col min="15" max="15" width="8.73046875" style="26" customWidth="1"/>
    <col min="16" max="16384" width="9" style="6"/>
  </cols>
  <sheetData>
    <row r="1" spans="1:18" s="1" customFormat="1" ht="14.25" x14ac:dyDescent="0.45">
      <c r="A1" s="5" t="s">
        <v>0</v>
      </c>
      <c r="B1" s="5" t="s">
        <v>1</v>
      </c>
      <c r="C1" s="29" t="s">
        <v>2</v>
      </c>
      <c r="D1" s="5" t="s">
        <v>3</v>
      </c>
      <c r="E1" s="29" t="s">
        <v>4</v>
      </c>
      <c r="F1" s="5" t="s">
        <v>5</v>
      </c>
      <c r="G1" s="5" t="s">
        <v>6</v>
      </c>
      <c r="H1" s="5" t="s">
        <v>7</v>
      </c>
      <c r="I1" s="38" t="s">
        <v>8</v>
      </c>
      <c r="J1" s="38" t="s">
        <v>9</v>
      </c>
      <c r="K1" s="5" t="s">
        <v>11</v>
      </c>
      <c r="L1" s="5" t="s">
        <v>12</v>
      </c>
      <c r="M1" s="15" t="s">
        <v>13</v>
      </c>
      <c r="N1" s="36" t="s">
        <v>14</v>
      </c>
      <c r="O1" s="25" t="s">
        <v>15</v>
      </c>
    </row>
    <row r="2" spans="1:18" x14ac:dyDescent="0.4">
      <c r="A2" s="6" t="s">
        <v>19</v>
      </c>
      <c r="B2" s="6" t="s">
        <v>29</v>
      </c>
      <c r="C2" s="6" t="s">
        <v>30</v>
      </c>
      <c r="D2" s="8" t="str" cm="1">
        <f t="array" ref="D2">_xlfn.IFS(
  OR(C2="AR", C2="VK", C2="MS", C2="PT", C2="MM", C2="PP"), "CENTRAL",
  OR(C2="SS", C2="GC", C2="SM", C2="AY", C2="AG"), "NORTH",
  OR(C2="DP", C2="PG", C2="KD", C2="DS", C2="SP"), "WEST-I",
  OR(C2="MP", C2="SK", C2="NA", C2="OD"), "WEST-II",
  OR(C2="ND", C2="AM", C2="JK"), "EAST",
  TRUE, "UNKNOWN"
)</f>
        <v>CENTRAL</v>
      </c>
      <c r="E2" s="6" t="s">
        <v>31</v>
      </c>
      <c r="F2" s="6" t="s">
        <v>23</v>
      </c>
      <c r="G2" s="6" t="s">
        <v>32</v>
      </c>
      <c r="H2" s="6" t="s">
        <v>33</v>
      </c>
      <c r="I2" s="39">
        <v>45754</v>
      </c>
      <c r="J2" s="39">
        <v>45757</v>
      </c>
      <c r="K2" s="6" t="s">
        <v>34</v>
      </c>
      <c r="L2" s="6" t="s">
        <v>35</v>
      </c>
      <c r="M2" s="23">
        <v>107.96</v>
      </c>
      <c r="N2" s="39">
        <v>45775</v>
      </c>
      <c r="O2" s="26">
        <v>1</v>
      </c>
    </row>
    <row r="3" spans="1:18" x14ac:dyDescent="0.4">
      <c r="A3" s="6" t="s">
        <v>19</v>
      </c>
      <c r="B3" s="6" t="s">
        <v>36</v>
      </c>
      <c r="C3" s="6" t="s">
        <v>21</v>
      </c>
      <c r="D3" s="8" t="str" cm="1">
        <f t="array" ref="D3">_xlfn.IFS(
  OR(C3="AR", C3="VK", C3="MS", C3="PT", C3="MM", C3="PP"), "CENTRAL",
  OR(C3="SS", C3="GC", C3="SM", C3="AY", C3="AG"), "NORTH",
  OR(C3="DP", C3="PG", C3="KD", C3="DS", C3="SP"), "WEST-I",
  OR(C3="MP", C3="SK", C3="NA", C3="OD"), "WEST-II",
  OR(C3="ND", C3="AM", C3="JK"), "EAST",
  TRUE, "UNKNOWN"
)</f>
        <v>NORTH</v>
      </c>
      <c r="E3" s="6" t="s">
        <v>37</v>
      </c>
      <c r="F3" s="6" t="s">
        <v>38</v>
      </c>
      <c r="G3" s="6" t="s">
        <v>39</v>
      </c>
      <c r="H3" s="6" t="s">
        <v>40</v>
      </c>
      <c r="I3" s="39">
        <v>45752</v>
      </c>
      <c r="J3" s="39">
        <v>45758</v>
      </c>
      <c r="K3" s="6" t="s">
        <v>41</v>
      </c>
      <c r="L3" s="6" t="s">
        <v>27</v>
      </c>
      <c r="M3" s="23">
        <v>1170.92</v>
      </c>
      <c r="O3" s="26">
        <v>1</v>
      </c>
    </row>
    <row r="4" spans="1:18" x14ac:dyDescent="0.4">
      <c r="A4" s="6" t="s">
        <v>19</v>
      </c>
      <c r="B4" s="6" t="s">
        <v>36</v>
      </c>
      <c r="C4" s="6" t="s">
        <v>21</v>
      </c>
      <c r="D4" s="8" t="str" cm="1">
        <f t="array" ref="D4">_xlfn.IFS(
  OR(C4="AR", C4="VK", C4="MS", C4="PT", C4="MM", C4="PP"), "CENTRAL",
  OR(C4="SS", C4="GC", C4="SM", C4="AY", C4="AG"), "NORTH",
  OR(C4="DP", C4="PG", C4="KD", C4="DS", C4="SP"), "WEST-I",
  OR(C4="MP", C4="SK", C4="NA", C4="OD"), "WEST-II",
  OR(C4="ND", C4="AM", C4="JK"), "EAST",
  TRUE, "UNKNOWN"
)</f>
        <v>NORTH</v>
      </c>
      <c r="E4" s="6" t="s">
        <v>37</v>
      </c>
      <c r="F4" s="6" t="s">
        <v>38</v>
      </c>
      <c r="G4" s="6" t="s">
        <v>39</v>
      </c>
      <c r="H4" s="6" t="s">
        <v>40</v>
      </c>
      <c r="I4" s="39">
        <v>45752</v>
      </c>
      <c r="J4" s="39">
        <v>45762</v>
      </c>
      <c r="K4" s="6" t="s">
        <v>41</v>
      </c>
      <c r="L4" s="6" t="s">
        <v>27</v>
      </c>
      <c r="M4" s="23">
        <v>1057.27</v>
      </c>
      <c r="O4" s="26">
        <v>2</v>
      </c>
    </row>
    <row r="5" spans="1:18" s="8" customFormat="1" x14ac:dyDescent="0.45">
      <c r="A5" s="9" t="s">
        <v>19</v>
      </c>
      <c r="B5" s="8" t="s">
        <v>20</v>
      </c>
      <c r="C5" s="10" t="s">
        <v>21</v>
      </c>
      <c r="D5" s="8" t="str" cm="1">
        <f t="array" ref="D5">_xlfn.IFS(
  OR(C5="AR", C5="VK", C5="MS", C5="PT", C5="MM", C5="PP"), "CENTRAL",
  OR(C5="SS", C5="GC", C5="SM", C5="AY", C5="AG"), "NORTH",
  OR(C5="DP", C5="PG", C5="KD", C5="DS", C5="SP"), "WEST-I",
  OR(C5="MP", C5="SK", C5="NA", C5="OD"), "WEST-II",
  OR(C5="ND", C5="AM", C5="JK"), "EAST",
  TRUE, "UNKNOWN"
)</f>
        <v>NORTH</v>
      </c>
      <c r="E5" s="10" t="s">
        <v>22</v>
      </c>
      <c r="F5" s="8" t="s">
        <v>23</v>
      </c>
      <c r="G5" s="8" t="s">
        <v>24</v>
      </c>
      <c r="H5" s="8" t="s">
        <v>25</v>
      </c>
      <c r="I5" s="37">
        <v>45751</v>
      </c>
      <c r="J5" s="37">
        <v>45770</v>
      </c>
      <c r="K5" s="8" t="s">
        <v>26</v>
      </c>
      <c r="L5" s="8" t="s">
        <v>27</v>
      </c>
      <c r="M5" s="13">
        <v>205.69</v>
      </c>
      <c r="N5" s="37">
        <v>45770</v>
      </c>
      <c r="O5" s="12">
        <v>1</v>
      </c>
      <c r="P5" s="10"/>
      <c r="R5" s="10"/>
    </row>
    <row r="6" spans="1:18" s="8" customFormat="1" x14ac:dyDescent="0.4">
      <c r="A6" s="9" t="s">
        <v>19</v>
      </c>
      <c r="B6" s="8" t="s">
        <v>92</v>
      </c>
      <c r="C6" s="10" t="s">
        <v>380</v>
      </c>
      <c r="D6" s="8" t="str" cm="1">
        <f t="array" ref="D6">_xlfn.IFS(
  OR(C6="AR", C6="VK", C6="MS", C6="PT", C6="MM", C6="PP"), "CENTRAL",
  OR(C6="SS", C6="GC", C6="SM", C6="AY", C6="AG"), "NORTH",
  OR(C6="DP", C6="PG", C6="KD", C6="DS", C6="SP"), "WEST-I",
  OR(C6="MP", C6="SK", C6="NA", C6="OD"), "WEST-II",
  OR(C6="ND", C6="AM", C6="JK"), "EAST",
  TRUE, "UNKNOWN"
)</f>
        <v>WEST-I</v>
      </c>
      <c r="E6" s="6" t="s">
        <v>93</v>
      </c>
      <c r="F6" s="6" t="s">
        <v>94</v>
      </c>
      <c r="G6" s="6" t="s">
        <v>95</v>
      </c>
      <c r="H6" s="6" t="s">
        <v>96</v>
      </c>
      <c r="I6" s="39">
        <v>45765</v>
      </c>
      <c r="J6" s="39">
        <v>45769</v>
      </c>
      <c r="K6" s="6" t="s">
        <v>87</v>
      </c>
      <c r="L6" s="8" t="s">
        <v>47</v>
      </c>
      <c r="M6" s="23">
        <v>1288.33</v>
      </c>
      <c r="N6" s="37"/>
      <c r="O6" s="12">
        <v>1</v>
      </c>
      <c r="P6" s="10"/>
      <c r="R6" s="10"/>
    </row>
    <row r="7" spans="1:18" x14ac:dyDescent="0.4">
      <c r="A7" s="9" t="s">
        <v>19</v>
      </c>
      <c r="B7" s="8" t="s">
        <v>115</v>
      </c>
      <c r="C7" s="10" t="s">
        <v>380</v>
      </c>
      <c r="D7" s="8" t="str" cm="1">
        <f t="array" ref="D7">_xlfn.IFS(
  OR(C7="AR", C7="VK", C7="MS", C7="PT", C7="MM", C7="PP"), "CENTRAL",
  OR(C7="SS", C7="GC", C7="SM", C7="AY", C7="AG"), "NORTH",
  OR(C7="DP", C7="PG", C7="KD", C7="DS", C7="SP"), "WEST-I",
  OR(C7="MP", C7="SK", C7="NA", C7="OD"), "WEST-II",
  OR(C7="ND", C7="AM", C7="JK"), "EAST",
  TRUE, "UNKNOWN"
)</f>
        <v>WEST-I</v>
      </c>
      <c r="E7" s="6" t="s">
        <v>93</v>
      </c>
      <c r="F7" s="6" t="s">
        <v>116</v>
      </c>
      <c r="G7" s="6" t="s">
        <v>95</v>
      </c>
      <c r="H7" s="6" t="s">
        <v>96</v>
      </c>
      <c r="I7" s="39">
        <v>45765</v>
      </c>
      <c r="J7" s="39">
        <v>45769</v>
      </c>
      <c r="K7" s="6" t="s">
        <v>87</v>
      </c>
      <c r="L7" s="8" t="s">
        <v>47</v>
      </c>
      <c r="M7" s="23">
        <v>1552.82</v>
      </c>
      <c r="N7" s="37"/>
      <c r="O7" s="12">
        <v>1</v>
      </c>
    </row>
    <row r="8" spans="1:18" x14ac:dyDescent="0.4">
      <c r="A8" s="9" t="s">
        <v>19</v>
      </c>
      <c r="B8" s="8" t="s">
        <v>149</v>
      </c>
      <c r="C8" s="10" t="s">
        <v>380</v>
      </c>
      <c r="D8" s="8" t="str" cm="1">
        <f t="array" ref="D8">_xlfn.IFS(
  OR(C8="AR", C8="VK", C8="MS", C8="PT", C8="MM", C8="PP"), "CENTRAL",
  OR(C8="SS", C8="GC", C8="SM", C8="AY", C8="AG"), "NORTH",
  OR(C8="DP", C8="PG", C8="KD", C8="DS", C8="SP"), "WEST-I",
  OR(C8="MP", C8="SK", C8="NA", C8="OD"), "WEST-II",
  OR(C8="ND", C8="AM", C8="JK"), "EAST",
  TRUE, "UNKNOWN"
)</f>
        <v>WEST-I</v>
      </c>
      <c r="E8" s="6" t="s">
        <v>93</v>
      </c>
      <c r="F8" s="6" t="s">
        <v>117</v>
      </c>
      <c r="G8" s="6" t="s">
        <v>95</v>
      </c>
      <c r="H8" s="6" t="s">
        <v>96</v>
      </c>
      <c r="I8" s="39">
        <v>45765</v>
      </c>
      <c r="J8" s="39">
        <v>45769</v>
      </c>
      <c r="K8" s="6" t="s">
        <v>87</v>
      </c>
      <c r="L8" s="8" t="s">
        <v>47</v>
      </c>
      <c r="M8" s="23">
        <v>2023.19</v>
      </c>
      <c r="N8" s="37"/>
      <c r="O8" s="12">
        <v>1</v>
      </c>
    </row>
    <row r="9" spans="1:18" s="8" customFormat="1" x14ac:dyDescent="0.45">
      <c r="A9" s="9" t="s">
        <v>19</v>
      </c>
      <c r="B9" s="8" t="s">
        <v>83</v>
      </c>
      <c r="C9" s="10" t="s">
        <v>72</v>
      </c>
      <c r="D9" s="8" t="str" cm="1">
        <f t="array" ref="D9">_xlfn.IFS(
  OR(C9="AR", C9="VK", C9="MS", C9="PT", C9="MM", C9="PP"), "CENTRAL",
  OR(C9="SS", C9="GC", C9="SM", C9="AY", C9="AG"), "NORTH",
  OR(C9="DP", C9="PG", C9="KD", C9="DS", C9="SP"), "WEST-I",
  OR(C9="MP", C9="SK", C9="NA", C9="OD"), "WEST-II",
  OR(C9="ND", C9="AM", C9="JK"), "EAST",
  TRUE, "UNKNOWN"
)</f>
        <v>CENTRAL</v>
      </c>
      <c r="E9" s="10" t="s">
        <v>84</v>
      </c>
      <c r="F9" s="8" t="s">
        <v>67</v>
      </c>
      <c r="G9" s="8" t="s">
        <v>85</v>
      </c>
      <c r="H9" s="8" t="s">
        <v>86</v>
      </c>
      <c r="I9" s="37">
        <v>45757</v>
      </c>
      <c r="J9" s="37">
        <v>45771</v>
      </c>
      <c r="K9" s="8" t="s">
        <v>87</v>
      </c>
      <c r="L9" s="8" t="s">
        <v>47</v>
      </c>
      <c r="M9" s="13">
        <v>1485</v>
      </c>
      <c r="N9" s="37"/>
      <c r="O9" s="12">
        <v>1</v>
      </c>
    </row>
    <row r="10" spans="1:18" s="8" customFormat="1" x14ac:dyDescent="0.45">
      <c r="A10" s="9" t="s">
        <v>19</v>
      </c>
      <c r="B10" s="8" t="s">
        <v>97</v>
      </c>
      <c r="C10" s="10" t="s">
        <v>99</v>
      </c>
      <c r="D10" s="8" t="str" cm="1">
        <f t="array" ref="D10">_xlfn.IFS(
  OR(C10="AR", C10="VK", C10="MS", C10="PT", C10="MM", C10="PP"), "CENTRAL",
  OR(C10="SS", C10="GC", C10="SM", C10="AY", C10="AG"), "NORTH",
  OR(C10="DP", C10="PG", C10="KD", C10="DS", C10="SP"), "WEST-I",
  OR(C10="MP", C10="SK", C10="NA", C10="OD"), "WEST-II",
  OR(C10="ND", C10="AM", C10="JK"), "EAST",
  TRUE, "UNKNOWN"
)</f>
        <v>EAST</v>
      </c>
      <c r="E10" s="10" t="s">
        <v>100</v>
      </c>
      <c r="F10" s="8" t="s">
        <v>102</v>
      </c>
      <c r="G10" s="8" t="s">
        <v>32</v>
      </c>
      <c r="H10" s="8" t="s">
        <v>101</v>
      </c>
      <c r="I10" s="37">
        <v>45758</v>
      </c>
      <c r="J10" s="37">
        <v>45765</v>
      </c>
      <c r="K10" s="8" t="s">
        <v>34</v>
      </c>
      <c r="L10" s="8" t="s">
        <v>50</v>
      </c>
      <c r="M10" s="13">
        <v>150.88999999999999</v>
      </c>
      <c r="N10" s="37">
        <v>45765</v>
      </c>
      <c r="O10" s="12">
        <v>1</v>
      </c>
    </row>
    <row r="11" spans="1:18" s="8" customFormat="1" x14ac:dyDescent="0.45">
      <c r="A11" s="9" t="s">
        <v>19</v>
      </c>
      <c r="B11" s="8" t="s">
        <v>97</v>
      </c>
      <c r="C11" s="10" t="s">
        <v>99</v>
      </c>
      <c r="D11" s="8" t="str" cm="1">
        <f t="array" ref="D11">_xlfn.IFS(
  OR(C11="AR", C11="VK", C11="MS", C11="PT", C11="MM", C11="PP"), "CENTRAL",
  OR(C11="SS", C11="GC", C11="SM", C11="AY", C11="AG"), "NORTH",
  OR(C11="DP", C11="PG", C11="KD", C11="DS", C11="SP"), "WEST-I",
  OR(C11="MP", C11="SK", C11="NA", C11="OD"), "WEST-II",
  OR(C11="ND", C11="AM", C11="JK"), "EAST",
  TRUE, "UNKNOWN"
)</f>
        <v>EAST</v>
      </c>
      <c r="E11" s="10" t="s">
        <v>100</v>
      </c>
      <c r="F11" s="8" t="s">
        <v>102</v>
      </c>
      <c r="G11" s="8" t="s">
        <v>32</v>
      </c>
      <c r="H11" s="8" t="s">
        <v>101</v>
      </c>
      <c r="I11" s="37">
        <v>45758</v>
      </c>
      <c r="J11" s="37">
        <v>45768</v>
      </c>
      <c r="K11" s="8" t="s">
        <v>34</v>
      </c>
      <c r="L11" s="8" t="s">
        <v>50</v>
      </c>
      <c r="M11" s="13">
        <v>122.57</v>
      </c>
      <c r="N11" s="37"/>
      <c r="O11" s="12">
        <v>2</v>
      </c>
    </row>
    <row r="12" spans="1:18" s="8" customFormat="1" x14ac:dyDescent="0.45">
      <c r="A12" s="9" t="s">
        <v>19</v>
      </c>
      <c r="B12" s="8" t="s">
        <v>97</v>
      </c>
      <c r="C12" s="10" t="s">
        <v>99</v>
      </c>
      <c r="D12" s="8" t="str" cm="1">
        <f t="array" ref="D12">_xlfn.IFS(
  OR(C12="AR", C12="VK", C12="MS", C12="PT", C12="MM", C12="PP"), "CENTRAL",
  OR(C12="SS", C12="GC", C12="SM", C12="AY", C12="AG"), "NORTH",
  OR(C12="DP", C12="PG", C12="KD", C12="DS", C12="SP"), "WEST-I",
  OR(C12="MP", C12="SK", C12="NA", C12="OD"), "WEST-II",
  OR(C12="ND", C12="AM", C12="JK"), "EAST",
  TRUE, "UNKNOWN"
)</f>
        <v>EAST</v>
      </c>
      <c r="E12" s="10" t="s">
        <v>100</v>
      </c>
      <c r="F12" s="8" t="s">
        <v>102</v>
      </c>
      <c r="G12" s="8" t="s">
        <v>32</v>
      </c>
      <c r="H12" s="8" t="s">
        <v>101</v>
      </c>
      <c r="I12" s="37">
        <v>45758</v>
      </c>
      <c r="J12" s="37">
        <v>45772</v>
      </c>
      <c r="K12" s="8" t="s">
        <v>34</v>
      </c>
      <c r="L12" s="8" t="s">
        <v>50</v>
      </c>
      <c r="M12" s="13">
        <v>126.49</v>
      </c>
      <c r="N12" s="37">
        <v>45771</v>
      </c>
      <c r="O12" s="12">
        <v>3</v>
      </c>
    </row>
    <row r="13" spans="1:18" s="8" customFormat="1" x14ac:dyDescent="0.45">
      <c r="A13" s="9" t="s">
        <v>19</v>
      </c>
      <c r="B13" s="8" t="s">
        <v>115</v>
      </c>
      <c r="C13" s="10" t="s">
        <v>380</v>
      </c>
      <c r="D13" s="8" t="str" cm="1">
        <f t="array" ref="D13">_xlfn.IFS(
  OR(C13="AR", C13="VK", C13="MS", C13="PT", C13="MM", C13="PP"), "CENTRAL",
  OR(C13="SS", C13="GC", C13="SM", C13="AY", C13="AG"), "NORTH",
  OR(C13="DP", C13="PG", C13="KD", C13="DS", C13="SP"), "WEST-I",
  OR(C13="MP", C13="SK", C13="NA", C13="OD"), "WEST-II",
  OR(C13="ND", C13="AM", C13="JK"), "EAST",
  TRUE, "UNKNOWN"
)</f>
        <v>WEST-I</v>
      </c>
      <c r="E13" s="8" t="s">
        <v>93</v>
      </c>
      <c r="F13" s="8" t="s">
        <v>116</v>
      </c>
      <c r="G13" s="8" t="s">
        <v>95</v>
      </c>
      <c r="H13" s="8" t="s">
        <v>96</v>
      </c>
      <c r="I13" s="37">
        <v>45765</v>
      </c>
      <c r="J13" s="37">
        <v>45773</v>
      </c>
      <c r="K13" s="8" t="s">
        <v>87</v>
      </c>
      <c r="L13" s="8" t="s">
        <v>47</v>
      </c>
      <c r="M13" s="13">
        <v>1534.68</v>
      </c>
      <c r="N13" s="37"/>
      <c r="O13" s="12">
        <v>2</v>
      </c>
    </row>
    <row r="14" spans="1:18" x14ac:dyDescent="0.4">
      <c r="A14" s="6" t="s">
        <v>19</v>
      </c>
      <c r="B14" s="6" t="s">
        <v>29</v>
      </c>
      <c r="C14" s="6" t="s">
        <v>30</v>
      </c>
      <c r="D14" s="8" t="str" cm="1">
        <f t="array" ref="D14">_xlfn.IFS(
  OR(C14="AR", C14="VK", C14="MS", C14="PT", C14="MM", C14="PP"), "CENTRAL",
  OR(C14="SS", C14="GC", C14="SM", C14="AY", C14="AG"), "NORTH",
  OR(C14="DP", C14="PG", C14="KD", C14="DS", C14="SP"), "WEST-I",
  OR(C14="MP", C14="SK", C14="NA", C14="OD"), "WEST-II",
  OR(C14="ND", C14="AM", C14="JK"), "EAST",
  TRUE, "UNKNOWN"
)</f>
        <v>CENTRAL</v>
      </c>
      <c r="E14" s="6" t="s">
        <v>31</v>
      </c>
      <c r="F14" s="6" t="s">
        <v>23</v>
      </c>
      <c r="G14" s="6" t="s">
        <v>32</v>
      </c>
      <c r="H14" s="6" t="s">
        <v>33</v>
      </c>
      <c r="I14" s="39">
        <v>45754</v>
      </c>
      <c r="J14" s="39">
        <v>45775</v>
      </c>
      <c r="K14" s="6" t="s">
        <v>34</v>
      </c>
      <c r="L14" s="6" t="s">
        <v>35</v>
      </c>
      <c r="M14" s="23">
        <v>118.26</v>
      </c>
      <c r="O14" s="12">
        <v>2</v>
      </c>
    </row>
    <row r="15" spans="1:18" s="8" customFormat="1" x14ac:dyDescent="0.45">
      <c r="A15" s="9" t="s">
        <v>19</v>
      </c>
      <c r="B15" s="8" t="s">
        <v>83</v>
      </c>
      <c r="C15" s="10" t="s">
        <v>72</v>
      </c>
      <c r="D15" s="8" t="str" cm="1">
        <f t="array" ref="D15">_xlfn.IFS(
  OR(C15="AR", C15="VK", C15="MS", C15="PT", C15="MM", C15="PP"), "CENTRAL",
  OR(C15="SS", C15="GC", C15="SM", C15="AY", C15="AG"), "NORTH",
  OR(C15="DP", C15="PG", C15="KD", C15="DS", C15="SP"), "WEST-I",
  OR(C15="MP", C15="SK", C15="NA", C15="OD"), "WEST-II",
  OR(C15="ND", C15="AM", C15="JK"), "EAST",
  TRUE, "UNKNOWN"
)</f>
        <v>CENTRAL</v>
      </c>
      <c r="E15" s="10" t="s">
        <v>84</v>
      </c>
      <c r="F15" s="8" t="s">
        <v>67</v>
      </c>
      <c r="G15" s="8" t="s">
        <v>85</v>
      </c>
      <c r="H15" s="8" t="s">
        <v>86</v>
      </c>
      <c r="I15" s="37">
        <v>45757</v>
      </c>
      <c r="J15" s="37">
        <v>45776</v>
      </c>
      <c r="K15" s="8" t="s">
        <v>87</v>
      </c>
      <c r="L15" s="8" t="s">
        <v>47</v>
      </c>
      <c r="M15" s="13">
        <v>8200</v>
      </c>
      <c r="N15" s="37"/>
      <c r="O15" s="12">
        <v>2</v>
      </c>
    </row>
    <row r="16" spans="1:18" s="8" customFormat="1" x14ac:dyDescent="0.45">
      <c r="A16" s="9" t="s">
        <v>19</v>
      </c>
      <c r="B16" s="8" t="s">
        <v>135</v>
      </c>
      <c r="C16" s="10" t="s">
        <v>136</v>
      </c>
      <c r="D16" s="8" t="str" cm="1">
        <f t="array" ref="D16">_xlfn.IFS(
  OR(C16="AR", C16="VK", C16="MS", C16="PT", C16="MM", C16="PP"), "CENTRAL",
  OR(C16="SS", C16="GC", C16="SM", C16="AY", C16="AG"), "NORTH",
  OR(C16="DP", C16="PG", C16="KD", C16="DS", C16="SP"), "WEST-I",
  OR(C16="MP", C16="SK", C16="NA", C16="OD"), "WEST-II",
  OR(C16="ND", C16="AM", C16="JK"), "EAST",
  TRUE, "UNKNOWN"
)</f>
        <v>WEST-II</v>
      </c>
      <c r="E16" s="10" t="s">
        <v>137</v>
      </c>
      <c r="F16" s="8" t="s">
        <v>138</v>
      </c>
      <c r="G16" s="8" t="s">
        <v>139</v>
      </c>
      <c r="H16" s="8" t="s">
        <v>140</v>
      </c>
      <c r="I16" s="37">
        <v>45764</v>
      </c>
      <c r="J16" s="37">
        <v>45776</v>
      </c>
      <c r="K16" s="8" t="s">
        <v>41</v>
      </c>
      <c r="L16" s="10" t="s">
        <v>35</v>
      </c>
      <c r="M16" s="13">
        <v>153.53</v>
      </c>
      <c r="N16" s="37">
        <v>45776</v>
      </c>
      <c r="O16" s="12">
        <v>1</v>
      </c>
      <c r="P16" s="10"/>
      <c r="R16" s="10"/>
    </row>
    <row r="17" spans="1:18" s="8" customFormat="1" x14ac:dyDescent="0.45">
      <c r="A17" s="9" t="s">
        <v>19</v>
      </c>
      <c r="B17" s="8" t="s">
        <v>135</v>
      </c>
      <c r="C17" s="10" t="s">
        <v>136</v>
      </c>
      <c r="D17" s="8" t="str" cm="1">
        <f t="array" ref="D17">_xlfn.IFS(
  OR(C17="AR", C17="VK", C17="MS", C17="PT", C17="MM", C17="PP"), "CENTRAL",
  OR(C17="SS", C17="GC", C17="SM", C17="AY", C17="AG"), "NORTH",
  OR(C17="DP", C17="PG", C17="KD", C17="DS", C17="SP"), "WEST-I",
  OR(C17="MP", C17="SK", C17="NA", C17="OD"), "WEST-II",
  OR(C17="ND", C17="AM", C17="JK"), "EAST",
  TRUE, "UNKNOWN"
)</f>
        <v>WEST-II</v>
      </c>
      <c r="E17" s="10" t="s">
        <v>137</v>
      </c>
      <c r="F17" s="8" t="s">
        <v>141</v>
      </c>
      <c r="G17" s="8" t="s">
        <v>139</v>
      </c>
      <c r="H17" s="8" t="s">
        <v>140</v>
      </c>
      <c r="I17" s="37">
        <v>45764</v>
      </c>
      <c r="J17" s="37">
        <v>45776</v>
      </c>
      <c r="K17" s="8" t="s">
        <v>41</v>
      </c>
      <c r="L17" s="10" t="s">
        <v>35</v>
      </c>
      <c r="M17" s="13">
        <v>234.07</v>
      </c>
      <c r="N17" s="37">
        <v>45776</v>
      </c>
      <c r="O17" s="12">
        <v>1</v>
      </c>
    </row>
    <row r="18" spans="1:18" x14ac:dyDescent="0.4">
      <c r="A18" s="9" t="s">
        <v>19</v>
      </c>
      <c r="B18" s="8" t="s">
        <v>149</v>
      </c>
      <c r="C18" s="10" t="s">
        <v>380</v>
      </c>
      <c r="D18" s="8" t="str" cm="1">
        <f t="array" ref="D18">_xlfn.IFS(
  OR(C18="AR", C18="VK", C18="MS", C18="PT", C18="MM", C18="PP"), "CENTRAL",
  OR(C18="SS", C18="GC", C18="SM", C18="AY", C18="AG"), "NORTH",
  OR(C18="DP", C18="PG", C18="KD", C18="DS", C18="SP"), "WEST-I",
  OR(C18="MP", C18="SK", C18="NA", C18="OD"), "WEST-II",
  OR(C18="ND", C18="AM", C18="JK"), "EAST",
  TRUE, "UNKNOWN"
)</f>
        <v>WEST-I</v>
      </c>
      <c r="E18" s="6" t="s">
        <v>93</v>
      </c>
      <c r="F18" s="6" t="s">
        <v>117</v>
      </c>
      <c r="G18" s="6" t="s">
        <v>95</v>
      </c>
      <c r="H18" s="6" t="s">
        <v>96</v>
      </c>
      <c r="I18" s="39">
        <v>45765</v>
      </c>
      <c r="J18" s="39">
        <v>45769</v>
      </c>
      <c r="K18" s="6" t="s">
        <v>87</v>
      </c>
      <c r="L18" s="8" t="s">
        <v>47</v>
      </c>
      <c r="M18" s="23">
        <v>1973.38</v>
      </c>
      <c r="N18" s="37"/>
      <c r="O18" s="12">
        <v>1</v>
      </c>
    </row>
    <row r="19" spans="1:18" s="8" customFormat="1" x14ac:dyDescent="0.4">
      <c r="A19" s="9" t="s">
        <v>19</v>
      </c>
      <c r="B19" s="8" t="s">
        <v>92</v>
      </c>
      <c r="C19" s="10" t="s">
        <v>380</v>
      </c>
      <c r="D19" s="8" t="str" cm="1">
        <f t="array" ref="D19">_xlfn.IFS(
  OR(C19="AR", C19="VK", C19="MS", C19="PT", C19="MM", C19="PP"), "CENTRAL",
  OR(C19="SS", C19="GC", C19="SM", C19="AY", C19="AG"), "NORTH",
  OR(C19="DP", C19="PG", C19="KD", C19="DS", C19="SP"), "WEST-I",
  OR(C19="MP", C19="SK", C19="NA", C19="OD"), "WEST-II",
  OR(C19="ND", C19="AM", C19="JK"), "EAST",
  TRUE, "UNKNOWN"
)</f>
        <v>WEST-I</v>
      </c>
      <c r="E19" s="11" t="s">
        <v>93</v>
      </c>
      <c r="F19" s="11" t="s">
        <v>94</v>
      </c>
      <c r="G19" s="11" t="s">
        <v>95</v>
      </c>
      <c r="H19" s="11" t="s">
        <v>96</v>
      </c>
      <c r="I19" s="40">
        <v>45765</v>
      </c>
      <c r="J19" s="39">
        <v>45769</v>
      </c>
      <c r="K19" s="11" t="s">
        <v>87</v>
      </c>
      <c r="L19" s="8" t="s">
        <v>47</v>
      </c>
      <c r="M19" s="24">
        <v>1223.5899999999999</v>
      </c>
      <c r="N19" s="37"/>
      <c r="O19" s="12">
        <v>1</v>
      </c>
      <c r="P19" s="10"/>
      <c r="R19" s="10"/>
    </row>
    <row r="20" spans="1:18" s="8" customFormat="1" x14ac:dyDescent="0.45">
      <c r="A20" s="9" t="s">
        <v>210</v>
      </c>
      <c r="B20" s="8" t="s">
        <v>216</v>
      </c>
      <c r="C20" s="10" t="s">
        <v>65</v>
      </c>
      <c r="D20" s="8" t="str" cm="1">
        <f t="array" ref="D20">_xlfn.IFS(
  OR(C20="AR", C20="VK", C20="MS", C20="PT", C20="MM", C20="PP"), "CENTRAL",
  OR(C20="SS", C20="GC", C20="SM", C20="AY", C20="AG"), "NORTH",
  OR(C20="DP", C20="PG", C20="KD", C20="DS", C20="SP"), "WEST-I",
  OR(C20="MP", C20="SK", C20="NA", C20="OD"), "WEST-II",
  OR(C20="ND", C20="AM", C20="JK"), "EAST",
  TRUE, "UNKNOWN"
)</f>
        <v>CENTRAL</v>
      </c>
      <c r="E20" s="10" t="s">
        <v>217</v>
      </c>
      <c r="F20" s="8" t="s">
        <v>218</v>
      </c>
      <c r="G20" s="8" t="s">
        <v>219</v>
      </c>
      <c r="H20" s="8" t="s">
        <v>32</v>
      </c>
      <c r="I20" s="37">
        <v>45768</v>
      </c>
      <c r="J20" s="37">
        <v>45779</v>
      </c>
      <c r="K20" s="8" t="s">
        <v>186</v>
      </c>
      <c r="L20" s="8" t="s">
        <v>47</v>
      </c>
      <c r="M20" s="13">
        <v>54.14</v>
      </c>
      <c r="N20" s="37">
        <v>45779</v>
      </c>
      <c r="O20" s="12">
        <v>1</v>
      </c>
      <c r="P20" s="10"/>
      <c r="R20" s="10"/>
    </row>
    <row r="21" spans="1:18" s="8" customFormat="1" x14ac:dyDescent="0.45">
      <c r="A21" s="9" t="s">
        <v>210</v>
      </c>
      <c r="B21" s="8" t="s">
        <v>76</v>
      </c>
      <c r="C21" s="10" t="s">
        <v>61</v>
      </c>
      <c r="D21" s="8" t="str" cm="1">
        <f t="array" ref="D21">_xlfn.IFS(
  OR(C21="AR", C21="VK", C21="MS", C21="PT", C21="MM", C21="PP"), "CENTRAL",
  OR(C21="SS", C21="GC", C21="SM", C21="AY", C21="AG"), "NORTH",
  OR(C21="DP", C21="PG", C21="KD", C21="DS", C21="SP"), "WEST-I",
  OR(C21="MP", C21="SK", C21="NA", C21="OD"), "WEST-II",
  OR(C21="ND", C21="AM", C21="JK"), "EAST",
  TRUE, "UNKNOWN"
)</f>
        <v>NORTH</v>
      </c>
      <c r="E21" s="10" t="s">
        <v>77</v>
      </c>
      <c r="F21" s="8" t="s">
        <v>78</v>
      </c>
      <c r="G21" s="8" t="s">
        <v>79</v>
      </c>
      <c r="H21" s="8" t="s">
        <v>80</v>
      </c>
      <c r="I21" s="37">
        <v>45758</v>
      </c>
      <c r="J21" s="37">
        <v>45779</v>
      </c>
      <c r="K21" s="8" t="s">
        <v>81</v>
      </c>
      <c r="L21" s="8" t="s">
        <v>27</v>
      </c>
      <c r="M21" s="13">
        <v>1158.83</v>
      </c>
      <c r="N21" s="37"/>
      <c r="O21" s="12">
        <v>1</v>
      </c>
      <c r="P21" s="10"/>
      <c r="R21" s="10"/>
    </row>
    <row r="22" spans="1:18" s="8" customFormat="1" x14ac:dyDescent="0.45">
      <c r="A22" s="9" t="s">
        <v>210</v>
      </c>
      <c r="B22" s="8" t="s">
        <v>135</v>
      </c>
      <c r="C22" s="10" t="s">
        <v>136</v>
      </c>
      <c r="D22" s="8" t="str" cm="1">
        <f t="array" ref="D22">_xlfn.IFS(
  OR(C22="AR", C22="VK", C22="MS", C22="PT", C22="MM", C22="PP"), "CENTRAL",
  OR(C22="SS", C22="GC", C22="SM", C22="AY", C22="AG"), "NORTH",
  OR(C22="DP", C22="PG", C22="KD", C22="DS", C22="SP"), "WEST-I",
  OR(C22="MP", C22="SK", C22="NA", C22="OD"), "WEST-II",
  OR(C22="ND", C22="AM", C22="JK"), "EAST",
  TRUE, "UNKNOWN"
)</f>
        <v>WEST-II</v>
      </c>
      <c r="E22" s="10" t="s">
        <v>137</v>
      </c>
      <c r="F22" s="8" t="s">
        <v>138</v>
      </c>
      <c r="G22" s="8" t="s">
        <v>139</v>
      </c>
      <c r="H22" s="8" t="s">
        <v>140</v>
      </c>
      <c r="I22" s="37">
        <v>45764</v>
      </c>
      <c r="J22" s="37">
        <v>45782</v>
      </c>
      <c r="K22" s="8" t="s">
        <v>41</v>
      </c>
      <c r="L22" s="8" t="s">
        <v>35</v>
      </c>
      <c r="M22" s="13">
        <v>156.32</v>
      </c>
      <c r="N22" s="37">
        <v>45783</v>
      </c>
      <c r="O22" s="12">
        <v>2</v>
      </c>
      <c r="P22" s="10"/>
      <c r="R22" s="10"/>
    </row>
    <row r="23" spans="1:18" s="8" customFormat="1" x14ac:dyDescent="0.45">
      <c r="A23" s="9" t="s">
        <v>210</v>
      </c>
      <c r="B23" s="8" t="s">
        <v>135</v>
      </c>
      <c r="C23" s="10" t="s">
        <v>136</v>
      </c>
      <c r="D23" s="8" t="str" cm="1">
        <f t="array" ref="D23">_xlfn.IFS(
  OR(C23="AR", C23="VK", C23="MS", C23="PT", C23="MM", C23="PP"), "CENTRAL",
  OR(C23="SS", C23="GC", C23="SM", C23="AY", C23="AG"), "NORTH",
  OR(C23="DP", C23="PG", C23="KD", C23="DS", C23="SP"), "WEST-I",
  OR(C23="MP", C23="SK", C23="NA", C23="OD"), "WEST-II",
  OR(C23="ND", C23="AM", C23="JK"), "EAST",
  TRUE, "UNKNOWN"
)</f>
        <v>WEST-II</v>
      </c>
      <c r="E23" s="10" t="s">
        <v>137</v>
      </c>
      <c r="F23" s="8" t="s">
        <v>141</v>
      </c>
      <c r="G23" s="8" t="s">
        <v>139</v>
      </c>
      <c r="H23" s="8" t="s">
        <v>140</v>
      </c>
      <c r="I23" s="37">
        <v>45764</v>
      </c>
      <c r="J23" s="37">
        <v>45782</v>
      </c>
      <c r="K23" s="8" t="s">
        <v>41</v>
      </c>
      <c r="L23" s="8" t="s">
        <v>35</v>
      </c>
      <c r="M23" s="13">
        <v>237.34</v>
      </c>
      <c r="N23" s="37">
        <v>45783</v>
      </c>
      <c r="O23" s="12">
        <v>2</v>
      </c>
    </row>
    <row r="24" spans="1:18" s="8" customFormat="1" x14ac:dyDescent="0.45">
      <c r="A24" s="9" t="s">
        <v>210</v>
      </c>
      <c r="B24" s="8" t="s">
        <v>135</v>
      </c>
      <c r="C24" s="10" t="s">
        <v>136</v>
      </c>
      <c r="D24" s="8" t="str" cm="1">
        <f t="array" ref="D24">_xlfn.IFS(
  OR(C24="AR", C24="VK", C24="MS", C24="PT", C24="MM", C24="PP"), "CENTRAL",
  OR(C24="SS", C24="GC", C24="SM", C24="AY", C24="AG"), "NORTH",
  OR(C24="DP", C24="PG", C24="KD", C24="DS", C24="SP"), "WEST-I",
  OR(C24="MP", C24="SK", C24="NA", C24="OD"), "WEST-II",
  OR(C24="ND", C24="AM", C24="JK"), "EAST",
  TRUE, "UNKNOWN"
)</f>
        <v>WEST-II</v>
      </c>
      <c r="E24" s="10" t="s">
        <v>137</v>
      </c>
      <c r="F24" s="8" t="s">
        <v>138</v>
      </c>
      <c r="G24" s="8" t="s">
        <v>139</v>
      </c>
      <c r="H24" s="8" t="s">
        <v>140</v>
      </c>
      <c r="I24" s="37">
        <v>45764</v>
      </c>
      <c r="J24" s="37">
        <v>45783</v>
      </c>
      <c r="K24" s="8" t="s">
        <v>41</v>
      </c>
      <c r="L24" s="8" t="s">
        <v>35</v>
      </c>
      <c r="M24" s="13">
        <v>154.29</v>
      </c>
      <c r="N24" s="37"/>
      <c r="O24" s="12">
        <v>3</v>
      </c>
      <c r="P24" s="10"/>
      <c r="R24" s="10"/>
    </row>
    <row r="25" spans="1:18" s="8" customFormat="1" x14ac:dyDescent="0.45">
      <c r="A25" s="9" t="s">
        <v>210</v>
      </c>
      <c r="B25" s="8" t="s">
        <v>135</v>
      </c>
      <c r="C25" s="10" t="s">
        <v>136</v>
      </c>
      <c r="D25" s="8" t="str" cm="1">
        <f t="array" ref="D25">_xlfn.IFS(
  OR(C25="AR", C25="VK", C25="MS", C25="PT", C25="MM", C25="PP"), "CENTRAL",
  OR(C25="SS", C25="GC", C25="SM", C25="AY", C25="AG"), "NORTH",
  OR(C25="DP", C25="PG", C25="KD", C25="DS", C25="SP"), "WEST-I",
  OR(C25="MP", C25="SK", C25="NA", C25="OD"), "WEST-II",
  OR(C25="ND", C25="AM", C25="JK"), "EAST",
  TRUE, "UNKNOWN"
)</f>
        <v>WEST-II</v>
      </c>
      <c r="E25" s="10" t="s">
        <v>137</v>
      </c>
      <c r="F25" s="8" t="s">
        <v>141</v>
      </c>
      <c r="G25" s="8" t="s">
        <v>139</v>
      </c>
      <c r="H25" s="8" t="s">
        <v>140</v>
      </c>
      <c r="I25" s="37">
        <v>45764</v>
      </c>
      <c r="J25" s="37">
        <v>45783</v>
      </c>
      <c r="K25" s="8" t="s">
        <v>41</v>
      </c>
      <c r="L25" s="8" t="s">
        <v>35</v>
      </c>
      <c r="M25" s="13">
        <v>235.05</v>
      </c>
      <c r="N25" s="37"/>
      <c r="O25" s="12">
        <v>3</v>
      </c>
    </row>
    <row r="26" spans="1:18" s="8" customFormat="1" x14ac:dyDescent="0.45">
      <c r="A26" s="9" t="s">
        <v>210</v>
      </c>
      <c r="B26" s="8" t="s">
        <v>115</v>
      </c>
      <c r="C26" s="10" t="s">
        <v>380</v>
      </c>
      <c r="D26" s="8" t="str" cm="1">
        <f t="array" ref="D26">_xlfn.IFS(
  OR(C26="AR", C26="VK", C26="MS", C26="PT", C26="MM", C26="PP"), "CENTRAL",
  OR(C26="SS", C26="GC", C26="SM", C26="AY", C26="AG"), "NORTH",
  OR(C26="DP", C26="PG", C26="KD", C26="DS", C26="SP"), "WEST-I",
  OR(C26="MP", C26="SK", C26="NA", C26="OD"), "WEST-II",
  OR(C26="ND", C26="AM", C26="JK"), "EAST",
  TRUE, "UNKNOWN"
)</f>
        <v>WEST-I</v>
      </c>
      <c r="E26" s="10" t="s">
        <v>93</v>
      </c>
      <c r="F26" s="8" t="s">
        <v>116</v>
      </c>
      <c r="G26" s="8" t="s">
        <v>95</v>
      </c>
      <c r="H26" s="8" t="s">
        <v>96</v>
      </c>
      <c r="I26" s="37">
        <v>45765</v>
      </c>
      <c r="J26" s="37">
        <v>45783</v>
      </c>
      <c r="K26" s="8" t="s">
        <v>87</v>
      </c>
      <c r="L26" s="8" t="s">
        <v>47</v>
      </c>
      <c r="M26" s="13">
        <v>1393.07</v>
      </c>
      <c r="N26" s="37"/>
      <c r="O26" s="12">
        <v>2</v>
      </c>
    </row>
    <row r="27" spans="1:18" s="8" customFormat="1" x14ac:dyDescent="0.45">
      <c r="A27" s="9" t="s">
        <v>210</v>
      </c>
      <c r="B27" s="8" t="s">
        <v>115</v>
      </c>
      <c r="C27" s="10" t="s">
        <v>380</v>
      </c>
      <c r="D27" s="8" t="str" cm="1">
        <f t="array" ref="D27">_xlfn.IFS(
  OR(C27="AR", C27="VK", C27="MS", C27="PT", C27="MM", C27="PP"), "CENTRAL",
  OR(C27="SS", C27="GC", C27="SM", C27="AY", C27="AG"), "NORTH",
  OR(C27="DP", C27="PG", C27="KD", C27="DS", C27="SP"), "WEST-I",
  OR(C27="MP", C27="SK", C27="NA", C27="OD"), "WEST-II",
  OR(C27="ND", C27="AM", C27="JK"), "EAST",
  TRUE, "UNKNOWN"
)</f>
        <v>WEST-I</v>
      </c>
      <c r="E27" s="10" t="s">
        <v>93</v>
      </c>
      <c r="F27" s="8" t="s">
        <v>117</v>
      </c>
      <c r="G27" s="8" t="s">
        <v>95</v>
      </c>
      <c r="H27" s="8" t="s">
        <v>96</v>
      </c>
      <c r="I27" s="37">
        <v>45765</v>
      </c>
      <c r="J27" s="37">
        <v>45783</v>
      </c>
      <c r="K27" s="8" t="s">
        <v>87</v>
      </c>
      <c r="L27" s="8" t="s">
        <v>47</v>
      </c>
      <c r="M27" s="13">
        <v>1952.62</v>
      </c>
      <c r="N27" s="37"/>
      <c r="O27" s="12">
        <v>2</v>
      </c>
    </row>
    <row r="28" spans="1:18" s="8" customFormat="1" x14ac:dyDescent="0.45">
      <c r="A28" s="9" t="s">
        <v>210</v>
      </c>
      <c r="B28" s="8" t="s">
        <v>115</v>
      </c>
      <c r="C28" s="10" t="s">
        <v>380</v>
      </c>
      <c r="D28" s="8" t="str" cm="1">
        <f t="array" ref="D28">_xlfn.IFS(
  OR(C28="AR", C28="VK", C28="MS", C28="PT", C28="MM", C28="PP"), "CENTRAL",
  OR(C28="SS", C28="GC", C28="SM", C28="AY", C28="AG"), "NORTH",
  OR(C28="DP", C28="PG", C28="KD", C28="DS", C28="SP"), "WEST-I",
  OR(C28="MP", C28="SK", C28="NA", C28="OD"), "WEST-II",
  OR(C28="ND", C28="AM", C28="JK"), "EAST",
  TRUE, "UNKNOWN"
)</f>
        <v>WEST-I</v>
      </c>
      <c r="E28" s="10" t="s">
        <v>93</v>
      </c>
      <c r="F28" s="8" t="s">
        <v>94</v>
      </c>
      <c r="G28" s="8" t="s">
        <v>95</v>
      </c>
      <c r="H28" s="8" t="s">
        <v>96</v>
      </c>
      <c r="I28" s="37">
        <v>45765</v>
      </c>
      <c r="J28" s="37">
        <v>45783</v>
      </c>
      <c r="K28" s="8" t="s">
        <v>87</v>
      </c>
      <c r="L28" s="8" t="s">
        <v>47</v>
      </c>
      <c r="M28" s="13">
        <v>1213.81</v>
      </c>
      <c r="N28" s="37"/>
      <c r="O28" s="12">
        <v>2</v>
      </c>
    </row>
    <row r="29" spans="1:18" x14ac:dyDescent="0.4">
      <c r="A29" s="9" t="s">
        <v>210</v>
      </c>
      <c r="B29" s="8" t="s">
        <v>149</v>
      </c>
      <c r="C29" s="10" t="s">
        <v>380</v>
      </c>
      <c r="D29" s="8" t="str" cm="1">
        <f t="array" ref="D29">_xlfn.IFS(
  OR(C29="AR", C29="VK", C29="MS", C29="PT", C29="MM", C29="PP"), "CENTRAL",
  OR(C29="SS", C29="GC", C29="SM", C29="AY", C29="AG"), "NORTH",
  OR(C29="DP", C29="PG", C29="KD", C29="DS", C29="SP"), "WEST-I",
  OR(C29="MP", C29="SK", C29="NA", C29="OD"), "WEST-II",
  OR(C29="ND", C29="AM", C29="JK"), "EAST",
  TRUE, "UNKNOWN"
)</f>
        <v>WEST-I</v>
      </c>
      <c r="E29" s="6" t="s">
        <v>93</v>
      </c>
      <c r="F29" s="6" t="s">
        <v>117</v>
      </c>
      <c r="G29" s="6" t="s">
        <v>95</v>
      </c>
      <c r="H29" s="6" t="s">
        <v>96</v>
      </c>
      <c r="I29" s="39">
        <v>45765</v>
      </c>
      <c r="J29" s="37">
        <v>45783</v>
      </c>
      <c r="K29" s="6" t="s">
        <v>87</v>
      </c>
      <c r="L29" s="8" t="s">
        <v>47</v>
      </c>
      <c r="M29" s="23">
        <v>1867.7</v>
      </c>
      <c r="N29" s="37"/>
      <c r="O29" s="12">
        <v>2</v>
      </c>
    </row>
    <row r="30" spans="1:18" s="8" customFormat="1" x14ac:dyDescent="0.45">
      <c r="A30" s="9" t="s">
        <v>210</v>
      </c>
      <c r="B30" s="8" t="s">
        <v>211</v>
      </c>
      <c r="C30" s="10" t="s">
        <v>21</v>
      </c>
      <c r="D30" s="8" t="str" cm="1">
        <f t="array" ref="D30">_xlfn.IFS(
  OR(C30="AR", C30="VK", C30="MS", C30="PT", C30="MM", C30="PP"), "CENTRAL",
  OR(C30="SS", C30="GC", C30="SM", C30="AY", C30="AG"), "NORTH",
  OR(C30="DP", C30="PG", C30="KD", C30="DS", C30="SP"), "WEST-I",
  OR(C30="MP", C30="SK", C30="NA", C30="OD"), "WEST-II",
  OR(C30="ND", C30="AM", C30="JK"), "EAST",
  TRUE, "UNKNOWN"
)</f>
        <v>NORTH</v>
      </c>
      <c r="E30" s="10" t="s">
        <v>212</v>
      </c>
      <c r="F30" s="8" t="s">
        <v>215</v>
      </c>
      <c r="G30" s="8" t="s">
        <v>213</v>
      </c>
      <c r="H30" s="8" t="s">
        <v>214</v>
      </c>
      <c r="I30" s="37">
        <v>45775</v>
      </c>
      <c r="J30" s="37">
        <v>45790</v>
      </c>
      <c r="K30" s="8" t="s">
        <v>175</v>
      </c>
      <c r="L30" s="8" t="s">
        <v>27</v>
      </c>
      <c r="M30" s="13">
        <v>509.9</v>
      </c>
      <c r="N30" s="37"/>
      <c r="O30" s="12">
        <v>1</v>
      </c>
      <c r="P30" s="10"/>
      <c r="R30" s="10"/>
    </row>
    <row r="31" spans="1:18" s="8" customFormat="1" x14ac:dyDescent="0.45">
      <c r="A31" s="9" t="s">
        <v>210</v>
      </c>
      <c r="B31" s="8" t="s">
        <v>211</v>
      </c>
      <c r="C31" s="10" t="s">
        <v>21</v>
      </c>
      <c r="D31" s="8" t="str" cm="1">
        <f t="array" ref="D31">_xlfn.IFS(
  OR(C31="AR", C31="VK", C31="MS", C31="PT", C31="MM", C31="PP"), "CENTRAL",
  OR(C31="SS", C31="GC", C31="SM", C31="AY", C31="AG"), "NORTH",
  OR(C31="DP", C31="PG", C31="KD", C31="DS", C31="SP"), "WEST-I",
  OR(C31="MP", C31="SK", C31="NA", C31="OD"), "WEST-II",
  OR(C31="ND", C31="AM", C31="JK"), "EAST",
  TRUE, "UNKNOWN"
)</f>
        <v>NORTH</v>
      </c>
      <c r="E31" s="10" t="s">
        <v>212</v>
      </c>
      <c r="F31" s="8" t="s">
        <v>205</v>
      </c>
      <c r="G31" s="8" t="s">
        <v>213</v>
      </c>
      <c r="H31" s="8" t="s">
        <v>214</v>
      </c>
      <c r="I31" s="37">
        <v>45775</v>
      </c>
      <c r="J31" s="37">
        <v>45790</v>
      </c>
      <c r="K31" s="8" t="s">
        <v>175</v>
      </c>
      <c r="L31" s="8" t="s">
        <v>27</v>
      </c>
      <c r="M31" s="13">
        <v>108.78</v>
      </c>
      <c r="N31" s="37"/>
      <c r="O31" s="12">
        <v>1</v>
      </c>
      <c r="P31" s="10"/>
      <c r="R31" s="10"/>
    </row>
    <row r="32" spans="1:18" s="8" customFormat="1" x14ac:dyDescent="0.45">
      <c r="A32" s="9" t="s">
        <v>210</v>
      </c>
      <c r="B32" s="8" t="s">
        <v>42</v>
      </c>
      <c r="C32" s="10" t="s">
        <v>380</v>
      </c>
      <c r="D32" s="8" t="str" cm="1">
        <f t="array" ref="D32">_xlfn.IFS(
  OR(C32="AR", C32="VK", C32="MS", C32="PT", C32="MM", C32="PP"), "CENTRAL",
  OR(C32="SS", C32="GC", C32="SM", C32="AY", C32="AG"), "NORTH",
  OR(C32="DP", C32="PG", C32="KD", C32="DS", C32="SP"), "WEST-I",
  OR(C32="MP", C32="SK", C32="NA", C32="OD"), "WEST-II",
  OR(C32="ND", C32="AM", C32="JK"), "EAST",
  TRUE, "UNKNOWN"
)</f>
        <v>WEST-I</v>
      </c>
      <c r="E32" s="10" t="s">
        <v>43</v>
      </c>
      <c r="F32" s="8" t="s">
        <v>321</v>
      </c>
      <c r="G32" s="8" t="s">
        <v>32</v>
      </c>
      <c r="H32" s="8" t="s">
        <v>45</v>
      </c>
      <c r="I32" s="37">
        <v>45749</v>
      </c>
      <c r="J32" s="37">
        <v>45790</v>
      </c>
      <c r="K32" s="8" t="s">
        <v>175</v>
      </c>
      <c r="L32" s="8" t="s">
        <v>50</v>
      </c>
      <c r="M32" s="13">
        <v>539.89</v>
      </c>
      <c r="N32" s="37"/>
      <c r="O32" s="12">
        <v>1</v>
      </c>
      <c r="P32" s="10"/>
      <c r="R32" s="10"/>
    </row>
    <row r="33" spans="1:18" s="8" customFormat="1" x14ac:dyDescent="0.45">
      <c r="A33" s="9" t="s">
        <v>210</v>
      </c>
      <c r="B33" s="8" t="s">
        <v>42</v>
      </c>
      <c r="C33" s="10" t="s">
        <v>380</v>
      </c>
      <c r="D33" s="8" t="str" cm="1">
        <f t="array" ref="D33">_xlfn.IFS(
  OR(C33="AR", C33="VK", C33="MS", C33="PT", C33="MM", C33="PP"), "CENTRAL",
  OR(C33="SS", C33="GC", C33="SM", C33="AY", C33="AG"), "NORTH",
  OR(C33="DP", C33="PG", C33="KD", C33="DS", C33="SP"), "WEST-I",
  OR(C33="MP", C33="SK", C33="NA", C33="OD"), "WEST-II",
  OR(C33="ND", C33="AM", C33="JK"), "EAST",
  TRUE, "UNKNOWN"
)</f>
        <v>WEST-I</v>
      </c>
      <c r="E33" s="10" t="s">
        <v>43</v>
      </c>
      <c r="F33" s="8" t="s">
        <v>322</v>
      </c>
      <c r="G33" s="8" t="s">
        <v>32</v>
      </c>
      <c r="H33" s="8" t="s">
        <v>45</v>
      </c>
      <c r="I33" s="37">
        <v>45749</v>
      </c>
      <c r="J33" s="37">
        <v>45790</v>
      </c>
      <c r="K33" s="8" t="s">
        <v>175</v>
      </c>
      <c r="L33" s="8" t="s">
        <v>50</v>
      </c>
      <c r="M33" s="13">
        <v>1421.53</v>
      </c>
      <c r="N33" s="37"/>
      <c r="O33" s="12">
        <v>1</v>
      </c>
      <c r="P33" s="10"/>
      <c r="R33" s="10"/>
    </row>
    <row r="34" spans="1:18" s="8" customFormat="1" x14ac:dyDescent="0.45">
      <c r="A34" s="9" t="s">
        <v>210</v>
      </c>
      <c r="B34" s="8" t="s">
        <v>42</v>
      </c>
      <c r="C34" s="10" t="s">
        <v>380</v>
      </c>
      <c r="D34" s="8" t="str" cm="1">
        <f t="array" ref="D34">_xlfn.IFS(
  OR(C34="AR", C34="VK", C34="MS", C34="PT", C34="MM", C34="PP"), "CENTRAL",
  OR(C34="SS", C34="GC", C34="SM", C34="AY", C34="AG"), "NORTH",
  OR(C34="DP", C34="PG", C34="KD", C34="DS", C34="SP"), "WEST-I",
  OR(C34="MP", C34="SK", C34="NA", C34="OD"), "WEST-II",
  OR(C34="ND", C34="AM", C34="JK"), "EAST",
  TRUE, "UNKNOWN"
)</f>
        <v>WEST-I</v>
      </c>
      <c r="E34" s="10" t="s">
        <v>43</v>
      </c>
      <c r="F34" s="8" t="s">
        <v>323</v>
      </c>
      <c r="G34" s="8" t="s">
        <v>32</v>
      </c>
      <c r="H34" s="8" t="s">
        <v>45</v>
      </c>
      <c r="I34" s="37">
        <v>45749</v>
      </c>
      <c r="J34" s="37">
        <v>45790</v>
      </c>
      <c r="K34" s="8" t="s">
        <v>175</v>
      </c>
      <c r="L34" s="8" t="s">
        <v>50</v>
      </c>
      <c r="M34" s="13">
        <v>137.94</v>
      </c>
      <c r="N34" s="37"/>
      <c r="O34" s="12">
        <v>1</v>
      </c>
      <c r="P34" s="10"/>
      <c r="R34" s="10"/>
    </row>
    <row r="35" spans="1:18" s="8" customFormat="1" x14ac:dyDescent="0.45">
      <c r="A35" s="9" t="s">
        <v>210</v>
      </c>
      <c r="B35" s="8" t="s">
        <v>42</v>
      </c>
      <c r="C35" s="10" t="s">
        <v>380</v>
      </c>
      <c r="D35" s="8" t="str" cm="1">
        <f t="array" ref="D35">_xlfn.IFS(
  OR(C35="AR", C35="VK", C35="MS", C35="PT", C35="MM", C35="PP"), "CENTRAL",
  OR(C35="SS", C35="GC", C35="SM", C35="AY", C35="AG"), "NORTH",
  OR(C35="DP", C35="PG", C35="KD", C35="DS", C35="SP"), "WEST-I",
  OR(C35="MP", C35="SK", C35="NA", C35="OD"), "WEST-II",
  OR(C35="ND", C35="AM", C35="JK"), "EAST",
  TRUE, "UNKNOWN"
)</f>
        <v>WEST-I</v>
      </c>
      <c r="E35" s="10" t="s">
        <v>43</v>
      </c>
      <c r="F35" s="8" t="s">
        <v>324</v>
      </c>
      <c r="G35" s="8" t="s">
        <v>32</v>
      </c>
      <c r="H35" s="8" t="s">
        <v>45</v>
      </c>
      <c r="I35" s="37">
        <v>45749</v>
      </c>
      <c r="J35" s="37">
        <v>45790</v>
      </c>
      <c r="K35" s="8" t="s">
        <v>175</v>
      </c>
      <c r="L35" s="8" t="s">
        <v>50</v>
      </c>
      <c r="M35" s="13">
        <v>84.18</v>
      </c>
      <c r="N35" s="37"/>
      <c r="O35" s="12">
        <v>1</v>
      </c>
      <c r="P35" s="10"/>
      <c r="R35" s="10"/>
    </row>
    <row r="36" spans="1:18" s="8" customFormat="1" x14ac:dyDescent="0.45">
      <c r="A36" s="9" t="s">
        <v>210</v>
      </c>
      <c r="B36" s="8" t="s">
        <v>200</v>
      </c>
      <c r="C36" s="10" t="s">
        <v>72</v>
      </c>
      <c r="D36" s="8" t="str" cm="1">
        <f t="array" ref="D36">_xlfn.IFS(
  OR(C36="AR", C36="VK", C36="MS", C36="PT", C36="MM", C36="PP"), "CENTRAL",
  OR(C36="SS", C36="GC", C36="SM", C36="AY", C36="AG"), "NORTH",
  OR(C36="DP", C36="PG", C36="KD", C36="DS", C36="SP"), "WEST-I",
  OR(C36="MP", C36="SK", C36="NA", C36="OD"), "WEST-II",
  OR(C36="ND", C36="AM", C36="JK"), "EAST",
  TRUE, "UNKNOWN"
)</f>
        <v>CENTRAL</v>
      </c>
      <c r="E36" s="10" t="s">
        <v>201</v>
      </c>
      <c r="F36" s="8" t="s">
        <v>202</v>
      </c>
      <c r="G36" s="8" t="s">
        <v>203</v>
      </c>
      <c r="H36" s="8" t="s">
        <v>204</v>
      </c>
      <c r="I36" s="37">
        <v>45775</v>
      </c>
      <c r="J36" s="37">
        <v>45791</v>
      </c>
      <c r="K36" s="8" t="s">
        <v>53</v>
      </c>
      <c r="L36" s="8" t="s">
        <v>50</v>
      </c>
      <c r="M36" s="13">
        <v>1273.3599999999999</v>
      </c>
      <c r="N36" s="37"/>
      <c r="O36" s="12">
        <v>2</v>
      </c>
      <c r="P36" s="10"/>
      <c r="R36" s="10"/>
    </row>
    <row r="37" spans="1:18" s="8" customFormat="1" x14ac:dyDescent="0.45">
      <c r="A37" s="9" t="s">
        <v>210</v>
      </c>
      <c r="B37" s="8" t="s">
        <v>200</v>
      </c>
      <c r="C37" s="10" t="s">
        <v>72</v>
      </c>
      <c r="D37" s="8" t="str" cm="1">
        <f t="array" ref="D37">_xlfn.IFS(
  OR(C37="AR", C37="VK", C37="MS", C37="PT", C37="MM", C37="PP"), "CENTRAL",
  OR(C37="SS", C37="GC", C37="SM", C37="AY", C37="AG"), "NORTH",
  OR(C37="DP", C37="PG", C37="KD", C37="DS", C37="SP"), "WEST-I",
  OR(C37="MP", C37="SK", C37="NA", C37="OD"), "WEST-II",
  OR(C37="ND", C37="AM", C37="JK"), "EAST",
  TRUE, "UNKNOWN"
)</f>
        <v>CENTRAL</v>
      </c>
      <c r="E37" s="10" t="s">
        <v>201</v>
      </c>
      <c r="F37" s="8" t="s">
        <v>205</v>
      </c>
      <c r="G37" s="8" t="s">
        <v>203</v>
      </c>
      <c r="H37" s="8" t="s">
        <v>204</v>
      </c>
      <c r="I37" s="37">
        <v>45775</v>
      </c>
      <c r="J37" s="37">
        <v>45791</v>
      </c>
      <c r="K37" s="8" t="s">
        <v>49</v>
      </c>
      <c r="L37" s="8" t="s">
        <v>50</v>
      </c>
      <c r="M37" s="13">
        <v>889.77</v>
      </c>
      <c r="N37" s="37"/>
      <c r="O37" s="12">
        <v>2</v>
      </c>
      <c r="P37" s="10"/>
      <c r="R37" s="10"/>
    </row>
    <row r="38" spans="1:18" s="8" customFormat="1" x14ac:dyDescent="0.45">
      <c r="A38" s="9" t="s">
        <v>210</v>
      </c>
      <c r="B38" s="8" t="s">
        <v>200</v>
      </c>
      <c r="C38" s="10" t="s">
        <v>72</v>
      </c>
      <c r="D38" s="8" t="str" cm="1">
        <f t="array" ref="D38">_xlfn.IFS(
  OR(C38="AR", C38="VK", C38="MS", C38="PT", C38="MM", C38="PP"), "CENTRAL",
  OR(C38="SS", C38="GC", C38="SM", C38="AY", C38="AG"), "NORTH",
  OR(C38="DP", C38="PG", C38="KD", C38="DS", C38="SP"), "WEST-I",
  OR(C38="MP", C38="SK", C38="NA", C38="OD"), "WEST-II",
  OR(C38="ND", C38="AM", C38="JK"), "EAST",
  TRUE, "UNKNOWN"
)</f>
        <v>CENTRAL</v>
      </c>
      <c r="E38" s="10" t="s">
        <v>201</v>
      </c>
      <c r="F38" s="8" t="s">
        <v>202</v>
      </c>
      <c r="G38" s="8" t="s">
        <v>203</v>
      </c>
      <c r="H38" s="8" t="s">
        <v>204</v>
      </c>
      <c r="I38" s="37">
        <v>45775</v>
      </c>
      <c r="J38" s="37">
        <v>45791</v>
      </c>
      <c r="K38" s="8" t="s">
        <v>53</v>
      </c>
      <c r="L38" s="8" t="s">
        <v>50</v>
      </c>
      <c r="M38" s="13">
        <v>1267.5999999999999</v>
      </c>
      <c r="N38" s="37"/>
      <c r="O38" s="12">
        <v>3</v>
      </c>
      <c r="P38" s="10"/>
      <c r="R38" s="10"/>
    </row>
    <row r="39" spans="1:18" s="8" customFormat="1" x14ac:dyDescent="0.45">
      <c r="A39" s="9" t="s">
        <v>210</v>
      </c>
      <c r="B39" s="8" t="s">
        <v>200</v>
      </c>
      <c r="C39" s="10" t="s">
        <v>72</v>
      </c>
      <c r="D39" s="8" t="str" cm="1">
        <f t="array" ref="D39">_xlfn.IFS(
  OR(C39="AR", C39="VK", C39="MS", C39="PT", C39="MM", C39="PP"), "CENTRAL",
  OR(C39="SS", C39="GC", C39="SM", C39="AY", C39="AG"), "NORTH",
  OR(C39="DP", C39="PG", C39="KD", C39="DS", C39="SP"), "WEST-I",
  OR(C39="MP", C39="SK", C39="NA", C39="OD"), "WEST-II",
  OR(C39="ND", C39="AM", C39="JK"), "EAST",
  TRUE, "UNKNOWN"
)</f>
        <v>CENTRAL</v>
      </c>
      <c r="E39" s="10" t="s">
        <v>201</v>
      </c>
      <c r="F39" s="8" t="s">
        <v>205</v>
      </c>
      <c r="G39" s="8" t="s">
        <v>203</v>
      </c>
      <c r="H39" s="8" t="s">
        <v>204</v>
      </c>
      <c r="I39" s="37">
        <v>45775</v>
      </c>
      <c r="J39" s="37">
        <v>45791</v>
      </c>
      <c r="K39" s="8" t="s">
        <v>49</v>
      </c>
      <c r="L39" s="8" t="s">
        <v>50</v>
      </c>
      <c r="M39" s="13">
        <v>848.54</v>
      </c>
      <c r="N39" s="37"/>
      <c r="O39" s="12">
        <v>3</v>
      </c>
      <c r="P39" s="10"/>
      <c r="R39" s="10"/>
    </row>
    <row r="40" spans="1:18" s="8" customFormat="1" x14ac:dyDescent="0.4">
      <c r="A40" s="9" t="s">
        <v>210</v>
      </c>
      <c r="B40" s="8" t="s">
        <v>92</v>
      </c>
      <c r="C40" s="10" t="s">
        <v>380</v>
      </c>
      <c r="D40" s="8" t="str" cm="1">
        <f t="array" ref="D40">_xlfn.IFS(
  OR(C40="AR", C40="VK", C40="MS", C40="PT", C40="MM", C40="PP"), "CENTRAL",
  OR(C40="SS", C40="GC", C40="SM", C40="AY", C40="AG"), "NORTH",
  OR(C40="DP", C40="PG", C40="KD", C40="DS", C40="SP"), "WEST-I",
  OR(C40="MP", C40="SK", C40="NA", C40="OD"), "WEST-II",
  OR(C40="ND", C40="AM", C40="JK"), "EAST",
  TRUE, "UNKNOWN"
)</f>
        <v>WEST-I</v>
      </c>
      <c r="E40" s="6" t="s">
        <v>93</v>
      </c>
      <c r="F40" s="6" t="s">
        <v>94</v>
      </c>
      <c r="G40" s="6" t="s">
        <v>95</v>
      </c>
      <c r="H40" s="6" t="s">
        <v>96</v>
      </c>
      <c r="I40" s="39">
        <v>45765</v>
      </c>
      <c r="J40" s="39">
        <v>45783</v>
      </c>
      <c r="K40" s="6" t="s">
        <v>87</v>
      </c>
      <c r="L40" s="8" t="s">
        <v>47</v>
      </c>
      <c r="M40" s="23">
        <v>1137.24</v>
      </c>
      <c r="N40" s="37"/>
      <c r="O40" s="12">
        <v>2</v>
      </c>
      <c r="P40" s="10"/>
      <c r="R40" s="10"/>
    </row>
    <row r="41" spans="1:18" s="8" customFormat="1" x14ac:dyDescent="0.45">
      <c r="A41" s="9" t="s">
        <v>210</v>
      </c>
      <c r="B41" s="8" t="s">
        <v>196</v>
      </c>
      <c r="C41" s="10" t="s">
        <v>188</v>
      </c>
      <c r="D41" s="8" t="str" cm="1">
        <f t="array" ref="D41">_xlfn.IFS(
  OR(C41="AR", C41="VK", C41="MS", C41="PT", C41="MM", C41="PP"), "CENTRAL",
  OR(C41="SS", C41="GC", C41="SM", C41="AY", C41="AG"), "NORTH",
  OR(C41="DP", C41="PG", C41="KD", C41="DS", C41="SP"), "WEST-I",
  OR(C41="MP", C41="SK", C41="NA", C41="OD"), "WEST-II",
  OR(C41="ND", C41="AM", C41="JK"), "EAST",
  TRUE, "UNKNOWN"
)</f>
        <v>WEST-I</v>
      </c>
      <c r="E41" s="10" t="s">
        <v>198</v>
      </c>
      <c r="F41" s="8" t="s">
        <v>197</v>
      </c>
      <c r="G41" s="8" t="s">
        <v>32</v>
      </c>
      <c r="H41" s="8" t="s">
        <v>199</v>
      </c>
      <c r="I41" s="37">
        <v>45769</v>
      </c>
      <c r="J41" s="37">
        <v>45792</v>
      </c>
      <c r="K41" s="8" t="s">
        <v>49</v>
      </c>
      <c r="L41" s="8" t="s">
        <v>50</v>
      </c>
      <c r="M41" s="13">
        <v>379.48</v>
      </c>
      <c r="N41" s="37"/>
      <c r="O41" s="12">
        <v>2</v>
      </c>
      <c r="P41" s="10"/>
      <c r="R41" s="10"/>
    </row>
    <row r="42" spans="1:18" s="8" customFormat="1" x14ac:dyDescent="0.45">
      <c r="A42" s="9" t="s">
        <v>210</v>
      </c>
      <c r="B42" s="8" t="s">
        <v>258</v>
      </c>
      <c r="C42" s="10" t="s">
        <v>21</v>
      </c>
      <c r="D42" s="8" t="str" cm="1">
        <f t="array" ref="D42">_xlfn.IFS(
  OR(C42="AR", C42="VK", C42="MS", C42="PT", C42="MM", C42="PP"), "CENTRAL",
  OR(C42="SS", C42="GC", C42="SM", C42="AY", C42="AG"), "NORTH",
  OR(C42="DP", C42="PG", C42="KD", C42="DS", C42="SP"), "WEST-I",
  OR(C42="MP", C42="SK", C42="NA", C42="OD"), "WEST-II",
  OR(C42="ND", C42="AM", C42="JK"), "EAST",
  TRUE, "UNKNOWN"
)</f>
        <v>NORTH</v>
      </c>
      <c r="E42" s="10" t="s">
        <v>259</v>
      </c>
      <c r="F42" s="8" t="s">
        <v>121</v>
      </c>
      <c r="G42" s="8" t="s">
        <v>85</v>
      </c>
      <c r="H42" s="8" t="s">
        <v>260</v>
      </c>
      <c r="I42" s="37">
        <v>45779</v>
      </c>
      <c r="J42" s="37">
        <v>45792</v>
      </c>
      <c r="K42" s="8" t="s">
        <v>81</v>
      </c>
      <c r="L42" s="8" t="s">
        <v>27</v>
      </c>
      <c r="M42" s="13">
        <v>757.57</v>
      </c>
      <c r="N42" s="37"/>
      <c r="O42" s="12">
        <v>1</v>
      </c>
      <c r="P42" s="10"/>
      <c r="R42" s="10"/>
    </row>
    <row r="43" spans="1:18" s="8" customFormat="1" x14ac:dyDescent="0.45">
      <c r="A43" s="9" t="s">
        <v>210</v>
      </c>
      <c r="B43" s="8" t="s">
        <v>284</v>
      </c>
      <c r="C43" s="10" t="s">
        <v>99</v>
      </c>
      <c r="D43" s="8" t="str" cm="1">
        <f t="array" ref="D43">_xlfn.IFS(
  OR(C43="AR", C43="VK", C43="MS", C43="PT", C43="MM", C43="PP"), "CENTRAL",
  OR(C43="SS", C43="GC", C43="SM", C43="AY", C43="AG"), "NORTH",
  OR(C43="DP", C43="PG", C43="KD", C43="DS", C43="SP"), "WEST-I",
  OR(C43="MP", C43="SK", C43="NA", C43="OD"), "WEST-II",
  OR(C43="ND", C43="AM", C43="JK"), "EAST",
  TRUE, "UNKNOWN"
)</f>
        <v>EAST</v>
      </c>
      <c r="E43" s="10" t="s">
        <v>285</v>
      </c>
      <c r="F43" s="8" t="s">
        <v>102</v>
      </c>
      <c r="G43" s="8" t="s">
        <v>287</v>
      </c>
      <c r="H43" s="8" t="s">
        <v>286</v>
      </c>
      <c r="I43" s="37">
        <v>45785</v>
      </c>
      <c r="J43" s="37">
        <v>45792</v>
      </c>
      <c r="K43" s="8" t="s">
        <v>34</v>
      </c>
      <c r="L43" s="8" t="s">
        <v>50</v>
      </c>
      <c r="M43" s="13">
        <v>70.89</v>
      </c>
      <c r="N43" s="37"/>
      <c r="O43" s="12">
        <v>1</v>
      </c>
      <c r="P43" s="10"/>
      <c r="R43" s="10"/>
    </row>
    <row r="44" spans="1:18" s="8" customFormat="1" x14ac:dyDescent="0.45">
      <c r="A44" s="9" t="s">
        <v>210</v>
      </c>
      <c r="B44" s="8" t="s">
        <v>284</v>
      </c>
      <c r="C44" s="10" t="s">
        <v>99</v>
      </c>
      <c r="D44" s="8" t="str" cm="1">
        <f t="array" ref="D44">_xlfn.IFS(
  OR(C44="AR", C44="VK", C44="MS", C44="PT", C44="MM", C44="PP"), "CENTRAL",
  OR(C44="SS", C44="GC", C44="SM", C44="AY", C44="AG"), "NORTH",
  OR(C44="DP", C44="PG", C44="KD", C44="DS", C44="SP"), "WEST-I",
  OR(C44="MP", C44="SK", C44="NA", C44="OD"), "WEST-II",
  OR(C44="ND", C44="AM", C44="JK"), "EAST",
  TRUE, "UNKNOWN"
)</f>
        <v>EAST</v>
      </c>
      <c r="E44" s="10" t="s">
        <v>285</v>
      </c>
      <c r="F44" s="8" t="s">
        <v>102</v>
      </c>
      <c r="G44" s="8" t="s">
        <v>287</v>
      </c>
      <c r="H44" s="8" t="s">
        <v>286</v>
      </c>
      <c r="I44" s="37">
        <v>45785</v>
      </c>
      <c r="J44" s="37">
        <v>45792</v>
      </c>
      <c r="K44" s="8" t="s">
        <v>34</v>
      </c>
      <c r="L44" s="8" t="s">
        <v>50</v>
      </c>
      <c r="M44" s="13">
        <v>69.989999999999995</v>
      </c>
      <c r="N44" s="37"/>
      <c r="O44" s="12">
        <v>2</v>
      </c>
      <c r="P44" s="10"/>
      <c r="R44" s="10"/>
    </row>
    <row r="45" spans="1:18" s="8" customFormat="1" x14ac:dyDescent="0.45">
      <c r="A45" s="9" t="s">
        <v>210</v>
      </c>
      <c r="B45" s="8" t="s">
        <v>20</v>
      </c>
      <c r="C45" s="10" t="s">
        <v>21</v>
      </c>
      <c r="D45" s="8" t="str" cm="1">
        <f t="array" ref="D45">_xlfn.IFS(
  OR(C45="AR", C45="VK", C45="MS", C45="PT", C45="MM", C45="PP"), "CENTRAL",
  OR(C45="SS", C45="GC", C45="SM", C45="AY", C45="AG"), "NORTH",
  OR(C45="DP", C45="PG", C45="KD", C45="DS", C45="SP"), "WEST-I",
  OR(C45="MP", C45="SK", C45="NA", C45="OD"), "WEST-II",
  OR(C45="ND", C45="AM", C45="JK"), "EAST",
  TRUE, "UNKNOWN"
)</f>
        <v>NORTH</v>
      </c>
      <c r="E45" s="10" t="s">
        <v>22</v>
      </c>
      <c r="F45" s="8" t="s">
        <v>23</v>
      </c>
      <c r="G45" s="8" t="s">
        <v>24</v>
      </c>
      <c r="H45" s="8" t="s">
        <v>25</v>
      </c>
      <c r="I45" s="37">
        <v>45751</v>
      </c>
      <c r="J45" s="37">
        <v>45793</v>
      </c>
      <c r="K45" s="8" t="s">
        <v>26</v>
      </c>
      <c r="L45" s="8" t="s">
        <v>27</v>
      </c>
      <c r="M45" s="13">
        <v>192.96</v>
      </c>
      <c r="N45" s="37"/>
      <c r="O45" s="12">
        <v>2</v>
      </c>
      <c r="P45" s="10"/>
      <c r="R45" s="10"/>
    </row>
    <row r="46" spans="1:18" s="8" customFormat="1" x14ac:dyDescent="0.45">
      <c r="A46" s="9" t="s">
        <v>210</v>
      </c>
      <c r="B46" s="8" t="s">
        <v>211</v>
      </c>
      <c r="C46" s="10" t="s">
        <v>21</v>
      </c>
      <c r="D46" s="8" t="str" cm="1">
        <f t="array" ref="D46">_xlfn.IFS(
  OR(C46="AR", C46="VK", C46="MS", C46="PT", C46="MM", C46="PP"), "CENTRAL",
  OR(C46="SS", C46="GC", C46="SM", C46="AY", C46="AG"), "NORTH",
  OR(C46="DP", C46="PG", C46="KD", C46="DS", C46="SP"), "WEST-I",
  OR(C46="MP", C46="SK", C46="NA", C46="OD"), "WEST-II",
  OR(C46="ND", C46="AM", C46="JK"), "EAST",
  TRUE, "UNKNOWN"
)</f>
        <v>NORTH</v>
      </c>
      <c r="E46" s="10" t="s">
        <v>212</v>
      </c>
      <c r="F46" s="8" t="s">
        <v>215</v>
      </c>
      <c r="G46" s="8" t="s">
        <v>213</v>
      </c>
      <c r="H46" s="8" t="s">
        <v>214</v>
      </c>
      <c r="I46" s="37">
        <v>45775</v>
      </c>
      <c r="J46" s="37">
        <v>45793</v>
      </c>
      <c r="K46" s="8" t="s">
        <v>175</v>
      </c>
      <c r="L46" s="8" t="s">
        <v>27</v>
      </c>
      <c r="M46" s="13">
        <v>487.68</v>
      </c>
      <c r="N46" s="37"/>
      <c r="O46" s="12">
        <v>2</v>
      </c>
      <c r="P46" s="10"/>
      <c r="R46" s="10"/>
    </row>
    <row r="47" spans="1:18" s="8" customFormat="1" x14ac:dyDescent="0.45">
      <c r="A47" s="9" t="s">
        <v>210</v>
      </c>
      <c r="B47" s="8" t="s">
        <v>211</v>
      </c>
      <c r="C47" s="10" t="s">
        <v>21</v>
      </c>
      <c r="D47" s="8" t="str" cm="1">
        <f t="array" ref="D47">_xlfn.IFS(
  OR(C47="AR", C47="VK", C47="MS", C47="PT", C47="MM", C47="PP"), "CENTRAL",
  OR(C47="SS", C47="GC", C47="SM", C47="AY", C47="AG"), "NORTH",
  OR(C47="DP", C47="PG", C47="KD", C47="DS", C47="SP"), "WEST-I",
  OR(C47="MP", C47="SK", C47="NA", C47="OD"), "WEST-II",
  OR(C47="ND", C47="AM", C47="JK"), "EAST",
  TRUE, "UNKNOWN"
)</f>
        <v>NORTH</v>
      </c>
      <c r="E47" s="10" t="s">
        <v>212</v>
      </c>
      <c r="F47" s="8" t="s">
        <v>205</v>
      </c>
      <c r="G47" s="8" t="s">
        <v>213</v>
      </c>
      <c r="H47" s="8" t="s">
        <v>214</v>
      </c>
      <c r="I47" s="37">
        <v>45775</v>
      </c>
      <c r="J47" s="37">
        <v>45793</v>
      </c>
      <c r="K47" s="8" t="s">
        <v>175</v>
      </c>
      <c r="L47" s="8" t="s">
        <v>27</v>
      </c>
      <c r="M47" s="13">
        <v>108.78</v>
      </c>
      <c r="N47" s="37"/>
      <c r="O47" s="12">
        <v>2</v>
      </c>
      <c r="P47" s="10"/>
      <c r="R47" s="10"/>
    </row>
    <row r="48" spans="1:18" s="8" customFormat="1" x14ac:dyDescent="0.45">
      <c r="A48" s="9" t="s">
        <v>210</v>
      </c>
      <c r="B48" s="8" t="s">
        <v>345</v>
      </c>
      <c r="C48" s="10" t="s">
        <v>65</v>
      </c>
      <c r="D48" s="8" t="str" cm="1">
        <f t="array" ref="D48">_xlfn.IFS(
  OR(C48="AR", C48="VK", C48="MS", C48="PT", C48="MM", C48="PP"), "CENTRAL",
  OR(C48="SS", C48="GC", C48="SM", C48="AY", C48="AG"), "NORTH",
  OR(C48="DP", C48="PG", C48="KD", C48="DS", C48="SP"), "WEST-I",
  OR(C48="MP", C48="SK", C48="NA", C48="OD"), "WEST-II",
  OR(C48="ND", C48="AM", C48="JK"), "EAST",
  TRUE, "UNKNOWN"
)</f>
        <v>CENTRAL</v>
      </c>
      <c r="E48" s="10" t="s">
        <v>346</v>
      </c>
      <c r="F48" s="8" t="s">
        <v>359</v>
      </c>
      <c r="G48" s="8" t="s">
        <v>348</v>
      </c>
      <c r="H48" s="8" t="s">
        <v>349</v>
      </c>
      <c r="I48" s="37">
        <v>45769</v>
      </c>
      <c r="J48" s="37">
        <v>45771</v>
      </c>
      <c r="K48" s="8" t="s">
        <v>134</v>
      </c>
      <c r="L48" s="8" t="s">
        <v>47</v>
      </c>
      <c r="M48" s="13">
        <v>771.91</v>
      </c>
      <c r="N48" s="37"/>
      <c r="O48" s="12">
        <v>1</v>
      </c>
      <c r="P48" s="10"/>
      <c r="R48" s="10"/>
    </row>
    <row r="49" spans="1:18" s="8" customFormat="1" x14ac:dyDescent="0.45">
      <c r="A49" s="9" t="s">
        <v>210</v>
      </c>
      <c r="B49" s="8" t="s">
        <v>261</v>
      </c>
      <c r="C49" s="10" t="s">
        <v>136</v>
      </c>
      <c r="D49" s="8" t="str" cm="1">
        <f t="array" ref="D49">_xlfn.IFS(
  OR(C49="AR", C49="VK", C49="MS", C49="PT", C49="MM", C49="PP"), "CENTRAL",
  OR(C49="SS", C49="GC", C49="SM", C49="AY", C49="AG"), "NORTH",
  OR(C49="DP", C49="PG", C49="KD", C49="DS", C49="SP"), "WEST-I",
  OR(C49="MP", C49="SK", C49="NA", C49="OD"), "WEST-II",
  OR(C49="ND", C49="AM", C49="JK"), "EAST",
  TRUE, "UNKNOWN"
)</f>
        <v>WEST-II</v>
      </c>
      <c r="E49" s="10" t="s">
        <v>263</v>
      </c>
      <c r="F49" s="10" t="s">
        <v>262</v>
      </c>
      <c r="G49" s="8" t="s">
        <v>264</v>
      </c>
      <c r="H49" s="8" t="s">
        <v>265</v>
      </c>
      <c r="I49" s="37">
        <v>45763</v>
      </c>
      <c r="J49" s="37">
        <v>45793</v>
      </c>
      <c r="K49" s="8" t="s">
        <v>81</v>
      </c>
      <c r="L49" s="8" t="s">
        <v>27</v>
      </c>
      <c r="M49" s="13">
        <v>218.21</v>
      </c>
      <c r="N49" s="37">
        <v>45793</v>
      </c>
      <c r="O49" s="12">
        <v>1</v>
      </c>
      <c r="P49" s="10"/>
      <c r="R49" s="10"/>
    </row>
    <row r="50" spans="1:18" s="8" customFormat="1" x14ac:dyDescent="0.45">
      <c r="A50" s="9" t="s">
        <v>210</v>
      </c>
      <c r="B50" s="8" t="s">
        <v>261</v>
      </c>
      <c r="C50" s="10" t="s">
        <v>136</v>
      </c>
      <c r="D50" s="8" t="str" cm="1">
        <f t="array" ref="D50">_xlfn.IFS(
  OR(C50="AR", C50="VK", C50="MS", C50="PT", C50="MM", C50="PP"), "CENTRAL",
  OR(C50="SS", C50="GC", C50="SM", C50="AY", C50="AG"), "NORTH",
  OR(C50="DP", C50="PG", C50="KD", C50="DS", C50="SP"), "WEST-I",
  OR(C50="MP", C50="SK", C50="NA", C50="OD"), "WEST-II",
  OR(C50="ND", C50="AM", C50="JK"), "EAST",
  TRUE, "UNKNOWN"
)</f>
        <v>WEST-II</v>
      </c>
      <c r="E50" s="10" t="s">
        <v>263</v>
      </c>
      <c r="F50" s="10" t="s">
        <v>266</v>
      </c>
      <c r="G50" s="8" t="s">
        <v>264</v>
      </c>
      <c r="H50" s="8" t="s">
        <v>265</v>
      </c>
      <c r="I50" s="37">
        <v>45763</v>
      </c>
      <c r="J50" s="37">
        <v>45793</v>
      </c>
      <c r="K50" s="8" t="s">
        <v>81</v>
      </c>
      <c r="L50" s="8" t="s">
        <v>27</v>
      </c>
      <c r="M50" s="13">
        <v>69.84</v>
      </c>
      <c r="N50" s="37">
        <v>45793</v>
      </c>
      <c r="O50" s="12">
        <v>1</v>
      </c>
      <c r="P50" s="10"/>
      <c r="R50" s="10"/>
    </row>
    <row r="51" spans="1:18" s="8" customFormat="1" x14ac:dyDescent="0.45">
      <c r="A51" s="9" t="s">
        <v>210</v>
      </c>
      <c r="B51" s="8" t="s">
        <v>261</v>
      </c>
      <c r="C51" s="10" t="s">
        <v>136</v>
      </c>
      <c r="D51" s="8" t="str" cm="1">
        <f t="array" ref="D51">_xlfn.IFS(
  OR(C51="AR", C51="VK", C51="MS", C51="PT", C51="MM", C51="PP"), "CENTRAL",
  OR(C51="SS", C51="GC", C51="SM", C51="AY", C51="AG"), "NORTH",
  OR(C51="DP", C51="PG", C51="KD", C51="DS", C51="SP"), "WEST-I",
  OR(C51="MP", C51="SK", C51="NA", C51="OD"), "WEST-II",
  OR(C51="ND", C51="AM", C51="JK"), "EAST",
  TRUE, "UNKNOWN"
)</f>
        <v>WEST-II</v>
      </c>
      <c r="E51" s="10" t="s">
        <v>263</v>
      </c>
      <c r="F51" s="10" t="s">
        <v>267</v>
      </c>
      <c r="G51" s="8" t="s">
        <v>264</v>
      </c>
      <c r="H51" s="8" t="s">
        <v>265</v>
      </c>
      <c r="I51" s="37">
        <v>45763</v>
      </c>
      <c r="J51" s="37">
        <v>45793</v>
      </c>
      <c r="K51" s="8" t="s">
        <v>81</v>
      </c>
      <c r="L51" s="8" t="s">
        <v>27</v>
      </c>
      <c r="M51" s="13">
        <v>69.84</v>
      </c>
      <c r="N51" s="37">
        <v>45793</v>
      </c>
      <c r="O51" s="12">
        <v>1</v>
      </c>
      <c r="P51" s="10"/>
      <c r="R51" s="10"/>
    </row>
    <row r="52" spans="1:18" s="8" customFormat="1" x14ac:dyDescent="0.45">
      <c r="A52" s="9" t="s">
        <v>210</v>
      </c>
      <c r="B52" s="8" t="s">
        <v>261</v>
      </c>
      <c r="C52" s="10" t="s">
        <v>136</v>
      </c>
      <c r="D52" s="8" t="str" cm="1">
        <f t="array" ref="D52">_xlfn.IFS(
  OR(C52="AR", C52="VK", C52="MS", C52="PT", C52="MM", C52="PP"), "CENTRAL",
  OR(C52="SS", C52="GC", C52="SM", C52="AY", C52="AG"), "NORTH",
  OR(C52="DP", C52="PG", C52="KD", C52="DS", C52="SP"), "WEST-I",
  OR(C52="MP", C52="SK", C52="NA", C52="OD"), "WEST-II",
  OR(C52="ND", C52="AM", C52="JK"), "EAST",
  TRUE, "UNKNOWN"
)</f>
        <v>WEST-II</v>
      </c>
      <c r="E52" s="10" t="s">
        <v>263</v>
      </c>
      <c r="F52" s="10" t="s">
        <v>268</v>
      </c>
      <c r="G52" s="8" t="s">
        <v>264</v>
      </c>
      <c r="H52" s="8" t="s">
        <v>265</v>
      </c>
      <c r="I52" s="37">
        <v>45763</v>
      </c>
      <c r="J52" s="37">
        <v>45793</v>
      </c>
      <c r="K52" s="8" t="s">
        <v>81</v>
      </c>
      <c r="L52" s="8" t="s">
        <v>27</v>
      </c>
      <c r="M52" s="13">
        <v>1753.46</v>
      </c>
      <c r="N52" s="37">
        <v>45793</v>
      </c>
      <c r="O52" s="12">
        <v>1</v>
      </c>
      <c r="P52" s="10"/>
      <c r="R52" s="10"/>
    </row>
    <row r="53" spans="1:18" s="8" customFormat="1" x14ac:dyDescent="0.45">
      <c r="A53" s="9" t="s">
        <v>210</v>
      </c>
      <c r="B53" s="8" t="s">
        <v>261</v>
      </c>
      <c r="C53" s="10" t="s">
        <v>136</v>
      </c>
      <c r="D53" s="8" t="str" cm="1">
        <f t="array" ref="D53">_xlfn.IFS(
  OR(C53="AR", C53="VK", C53="MS", C53="PT", C53="MM", C53="PP"), "CENTRAL",
  OR(C53="SS", C53="GC", C53="SM", C53="AY", C53="AG"), "NORTH",
  OR(C53="DP", C53="PG", C53="KD", C53="DS", C53="SP"), "WEST-I",
  OR(C53="MP", C53="SK", C53="NA", C53="OD"), "WEST-II",
  OR(C53="ND", C53="AM", C53="JK"), "EAST",
  TRUE, "UNKNOWN"
)</f>
        <v>WEST-II</v>
      </c>
      <c r="E53" s="10" t="s">
        <v>263</v>
      </c>
      <c r="F53" s="10" t="s">
        <v>269</v>
      </c>
      <c r="G53" s="8" t="s">
        <v>264</v>
      </c>
      <c r="H53" s="8" t="s">
        <v>265</v>
      </c>
      <c r="I53" s="37">
        <v>45763</v>
      </c>
      <c r="J53" s="37">
        <v>45793</v>
      </c>
      <c r="K53" s="8" t="s">
        <v>81</v>
      </c>
      <c r="L53" s="8" t="s">
        <v>27</v>
      </c>
      <c r="M53" s="13">
        <v>4356.8900000000003</v>
      </c>
      <c r="N53" s="37">
        <v>45793</v>
      </c>
      <c r="O53" s="12">
        <v>1</v>
      </c>
      <c r="P53" s="10"/>
      <c r="R53" s="10"/>
    </row>
    <row r="54" spans="1:18" s="8" customFormat="1" x14ac:dyDescent="0.45">
      <c r="A54" s="9" t="s">
        <v>210</v>
      </c>
      <c r="B54" s="8" t="s">
        <v>240</v>
      </c>
      <c r="C54" s="10" t="s">
        <v>241</v>
      </c>
      <c r="D54" s="8" t="str" cm="1">
        <f t="array" ref="D54">_xlfn.IFS(
  OR(C54="AR", C54="VK", C54="MS", C54="PT", C54="MM", C54="PP"), "CENTRAL",
  OR(C54="SS", C54="GC", C54="SM", C54="AY", C54="AG"), "NORTH",
  OR(C54="DP", C54="PG", C54="KD", C54="DS", C54="SP"), "WEST-I",
  OR(C54="MP", C54="SK", C54="NA", C54="OD"), "WEST-II",
  OR(C54="ND", C54="AM", C54="JK"), "EAST",
  TRUE, "UNKNOWN"
)</f>
        <v>CENTRAL</v>
      </c>
      <c r="E54" s="10" t="s">
        <v>566</v>
      </c>
      <c r="F54" s="8" t="s">
        <v>242</v>
      </c>
      <c r="G54" s="8" t="s">
        <v>85</v>
      </c>
      <c r="H54" s="8" t="s">
        <v>243</v>
      </c>
      <c r="I54" s="37">
        <v>45776</v>
      </c>
      <c r="J54" s="37">
        <v>45794</v>
      </c>
      <c r="K54" s="8" t="s">
        <v>87</v>
      </c>
      <c r="L54" s="8" t="s">
        <v>27</v>
      </c>
      <c r="M54" s="13">
        <v>4972.8900000000003</v>
      </c>
      <c r="N54" s="37"/>
      <c r="O54" s="12">
        <v>1</v>
      </c>
      <c r="P54" s="10"/>
      <c r="R54" s="10"/>
    </row>
    <row r="55" spans="1:18" s="8" customFormat="1" x14ac:dyDescent="0.45">
      <c r="A55" s="9" t="s">
        <v>210</v>
      </c>
      <c r="B55" s="8" t="s">
        <v>142</v>
      </c>
      <c r="C55" s="10" t="s">
        <v>380</v>
      </c>
      <c r="D55" s="8" t="str" cm="1">
        <f t="array" ref="D55">_xlfn.IFS(
  OR(C55="AR", C55="VK", C55="MS", C55="PT", C55="MM", C55="PP"), "CENTRAL",
  OR(C55="SS", C55="GC", C55="SM", C55="AY", C55="AG"), "NORTH",
  OR(C55="DP", C55="PG", C55="KD", C55="DS", C55="SP"), "WEST-I",
  OR(C55="MP", C55="SK", C55="NA", C55="OD"), "WEST-II",
  OR(C55="ND", C55="AM", C55="JK"), "EAST",
  TRUE, "UNKNOWN"
)</f>
        <v>WEST-I</v>
      </c>
      <c r="E55" s="10" t="s">
        <v>143</v>
      </c>
      <c r="F55" s="8" t="s">
        <v>144</v>
      </c>
      <c r="G55" s="8" t="s">
        <v>145</v>
      </c>
      <c r="H55" s="8" t="s">
        <v>146</v>
      </c>
      <c r="I55" s="37">
        <v>45768</v>
      </c>
      <c r="J55" s="37">
        <v>45796</v>
      </c>
      <c r="K55" s="8" t="s">
        <v>87</v>
      </c>
      <c r="L55" s="8" t="s">
        <v>47</v>
      </c>
      <c r="M55" s="13">
        <v>725</v>
      </c>
      <c r="N55" s="37"/>
      <c r="O55" s="12">
        <v>1</v>
      </c>
      <c r="P55" s="10"/>
      <c r="R55" s="10"/>
    </row>
    <row r="56" spans="1:18" s="8" customFormat="1" x14ac:dyDescent="0.45">
      <c r="A56" s="9" t="s">
        <v>210</v>
      </c>
      <c r="B56" s="8" t="s">
        <v>147</v>
      </c>
      <c r="C56" s="10" t="s">
        <v>380</v>
      </c>
      <c r="D56" s="8" t="str" cm="1">
        <f t="array" ref="D56">_xlfn.IFS(
  OR(C56="AR", C56="VK", C56="MS", C56="PT", C56="MM", C56="PP"), "CENTRAL",
  OR(C56="SS", C56="GC", C56="SM", C56="AY", C56="AG"), "NORTH",
  OR(C56="DP", C56="PG", C56="KD", C56="DS", C56="SP"), "WEST-I",
  OR(C56="MP", C56="SK", C56="NA", C56="OD"), "WEST-II",
  OR(C56="ND", C56="AM", C56="JK"), "EAST",
  TRUE, "UNKNOWN"
)</f>
        <v>WEST-I</v>
      </c>
      <c r="E56" s="10" t="s">
        <v>143</v>
      </c>
      <c r="F56" s="8" t="s">
        <v>148</v>
      </c>
      <c r="G56" s="8" t="s">
        <v>145</v>
      </c>
      <c r="H56" s="8" t="s">
        <v>146</v>
      </c>
      <c r="I56" s="37">
        <v>45768</v>
      </c>
      <c r="J56" s="37">
        <v>45796</v>
      </c>
      <c r="K56" s="8" t="s">
        <v>87</v>
      </c>
      <c r="L56" s="8" t="s">
        <v>47</v>
      </c>
      <c r="M56" s="13">
        <v>733</v>
      </c>
      <c r="N56" s="37"/>
      <c r="O56" s="12">
        <v>1</v>
      </c>
      <c r="P56" s="10"/>
      <c r="R56" s="10"/>
    </row>
    <row r="57" spans="1:18" s="8" customFormat="1" x14ac:dyDescent="0.45">
      <c r="A57" s="9" t="s">
        <v>210</v>
      </c>
      <c r="B57" s="8" t="s">
        <v>325</v>
      </c>
      <c r="C57" s="10" t="s">
        <v>108</v>
      </c>
      <c r="D57" s="8" t="str" cm="1">
        <f t="array" ref="D57">_xlfn.IFS(
  OR(C57="AR", C57="VK", C57="MS", C57="PT", C57="MM", C57="PP"), "CENTRAL",
  OR(C57="SS", C57="GC", C57="SM", C57="AY", C57="AG"), "NORTH",
  OR(C57="DP", C57="PG", C57="KD", C57="DS", C57="SP"), "WEST-I",
  OR(C57="MP", C57="SK", C57="NA", C57="OD"), "WEST-II",
  OR(C57="ND", C57="AM", C57="JK"), "EAST",
  TRUE, "UNKNOWN"
)</f>
        <v>EAST</v>
      </c>
      <c r="E57" s="10" t="s">
        <v>326</v>
      </c>
      <c r="F57" s="8" t="s">
        <v>208</v>
      </c>
      <c r="G57" s="8" t="s">
        <v>32</v>
      </c>
      <c r="H57" s="8" t="s">
        <v>327</v>
      </c>
      <c r="I57" s="37">
        <v>45790</v>
      </c>
      <c r="J57" s="37">
        <v>45796</v>
      </c>
      <c r="K57" s="8" t="s">
        <v>112</v>
      </c>
      <c r="L57" s="8" t="s">
        <v>35</v>
      </c>
      <c r="M57" s="13">
        <v>424.21</v>
      </c>
      <c r="N57" s="37"/>
      <c r="O57" s="12">
        <v>1</v>
      </c>
      <c r="P57" s="10"/>
      <c r="R57" s="10"/>
    </row>
    <row r="58" spans="1:18" s="8" customFormat="1" x14ac:dyDescent="0.45">
      <c r="A58" s="9" t="s">
        <v>210</v>
      </c>
      <c r="B58" s="8" t="s">
        <v>295</v>
      </c>
      <c r="C58" s="10" t="s">
        <v>61</v>
      </c>
      <c r="D58" s="8" t="str" cm="1">
        <f t="array" ref="D58">_xlfn.IFS(
  OR(C58="AR", C58="VK", C58="MS", C58="PT", C58="MM", C58="PP"), "CENTRAL",
  OR(C58="SS", C58="GC", C58="SM", C58="AY", C58="AG"), "NORTH",
  OR(C58="DP", C58="PG", C58="KD", C58="DS", C58="SP"), "WEST-I",
  OR(C58="MP", C58="SK", C58="NA", C58="OD"), "WEST-II",
  OR(C58="ND", C58="AM", C58="JK"), "EAST",
  TRUE, "UNKNOWN"
)</f>
        <v>NORTH</v>
      </c>
      <c r="E58" s="10" t="s">
        <v>296</v>
      </c>
      <c r="F58" s="8" t="s">
        <v>23</v>
      </c>
      <c r="G58" s="8" t="s">
        <v>297</v>
      </c>
      <c r="H58" s="8" t="s">
        <v>298</v>
      </c>
      <c r="I58" s="37">
        <v>45783</v>
      </c>
      <c r="J58" s="37">
        <v>45796</v>
      </c>
      <c r="K58" s="8" t="s">
        <v>26</v>
      </c>
      <c r="L58" s="8" t="s">
        <v>27</v>
      </c>
      <c r="M58" s="13">
        <v>457</v>
      </c>
      <c r="N58" s="37">
        <v>45786</v>
      </c>
      <c r="O58" s="12">
        <v>1</v>
      </c>
      <c r="P58" s="10"/>
      <c r="R58" s="10"/>
    </row>
    <row r="59" spans="1:18" s="1" customFormat="1" ht="14.25" x14ac:dyDescent="0.45">
      <c r="A59" s="9" t="s">
        <v>210</v>
      </c>
      <c r="B59" s="8" t="s">
        <v>381</v>
      </c>
      <c r="C59" s="8" t="s">
        <v>61</v>
      </c>
      <c r="D59" s="8" t="str" cm="1">
        <f t="array" ref="D59">_xlfn.IFS(
  OR(C59="AR", C59="VK", C59="MS", C59="PT", C59="MM", C59="PP"), "CENTRAL",
  OR(C59="SS", C59="GC", C59="SM", C59="AY", C59="AG"), "NORTH",
  OR(C59="DP", C59="PG", C59="KD", C59="DS", C59="SP"), "WEST-I",
  OR(C59="MP", C59="SK", C59="NA", C59="OD"), "WEST-II",
  OR(C59="ND", C59="AM", C59="JK"), "EAST",
  TRUE, "UNKNOWN"
)</f>
        <v>NORTH</v>
      </c>
      <c r="E59" s="10" t="s">
        <v>230</v>
      </c>
      <c r="F59" s="10" t="s">
        <v>23</v>
      </c>
      <c r="G59" s="8" t="s">
        <v>85</v>
      </c>
      <c r="H59" s="10" t="s">
        <v>231</v>
      </c>
      <c r="I59" s="37">
        <v>45776</v>
      </c>
      <c r="J59" s="37">
        <v>45796</v>
      </c>
      <c r="K59" s="10" t="s">
        <v>26</v>
      </c>
      <c r="L59" s="10" t="s">
        <v>27</v>
      </c>
      <c r="M59" s="13">
        <v>2132.48</v>
      </c>
      <c r="N59" s="37"/>
      <c r="O59" s="12">
        <v>1</v>
      </c>
      <c r="P59" s="10"/>
      <c r="Q59" s="12"/>
      <c r="R59" s="10"/>
    </row>
    <row r="60" spans="1:18" s="8" customFormat="1" x14ac:dyDescent="0.45">
      <c r="A60" s="9" t="s">
        <v>210</v>
      </c>
      <c r="B60" s="8" t="s">
        <v>350</v>
      </c>
      <c r="C60" s="10" t="s">
        <v>221</v>
      </c>
      <c r="D60" s="8" t="str" cm="1">
        <f t="array" ref="D60">_xlfn.IFS(
  OR(C60="AR", C60="VK", C60="MS", C60="PT", C60="MM", C60="PP"), "CENTRAL",
  OR(C60="SS", C60="GC", C60="SM", C60="AY", C60="AG"), "NORTH",
  OR(C60="DP", C60="PG", C60="KD", C60="DS", C60="SP"), "WEST-I",
  OR(C60="MP", C60="SK", C60="NA", C60="OD"), "WEST-II",
  OR(C60="ND", C60="AM", C60="JK"), "EAST",
  TRUE, "UNKNOWN"
)</f>
        <v>EAST</v>
      </c>
      <c r="E60" s="10" t="s">
        <v>351</v>
      </c>
      <c r="F60" s="8" t="s">
        <v>102</v>
      </c>
      <c r="G60" s="8" t="s">
        <v>352</v>
      </c>
      <c r="H60" s="8" t="s">
        <v>353</v>
      </c>
      <c r="I60" s="37">
        <v>45789</v>
      </c>
      <c r="J60" s="37">
        <v>45797</v>
      </c>
      <c r="K60" s="8" t="s">
        <v>34</v>
      </c>
      <c r="L60" s="8" t="s">
        <v>35</v>
      </c>
      <c r="M60" s="13">
        <v>1360.76</v>
      </c>
      <c r="N60" s="37">
        <v>45797</v>
      </c>
      <c r="O60" s="12">
        <v>1</v>
      </c>
      <c r="P60" s="10"/>
      <c r="R60" s="10"/>
    </row>
    <row r="61" spans="1:18" s="8" customFormat="1" x14ac:dyDescent="0.45">
      <c r="A61" s="9" t="s">
        <v>210</v>
      </c>
      <c r="B61" s="8" t="s">
        <v>288</v>
      </c>
      <c r="C61" s="10" t="s">
        <v>21</v>
      </c>
      <c r="D61" s="8" t="str" cm="1">
        <f t="array" ref="D61">_xlfn.IFS(
  OR(C61="AR", C61="VK", C61="MS", C61="PT", C61="MM", C61="PP"), "CENTRAL",
  OR(C61="SS", C61="GC", C61="SM", C61="AY", C61="AG"), "NORTH",
  OR(C61="DP", C61="PG", C61="KD", C61="DS", C61="SP"), "WEST-I",
  OR(C61="MP", C61="SK", C61="NA", C61="OD"), "WEST-II",
  OR(C61="ND", C61="AM", C61="JK"), "EAST",
  TRUE, "UNKNOWN"
)</f>
        <v>NORTH</v>
      </c>
      <c r="E61" s="10" t="s">
        <v>289</v>
      </c>
      <c r="F61" s="8" t="s">
        <v>290</v>
      </c>
      <c r="G61" s="8" t="s">
        <v>213</v>
      </c>
      <c r="H61" s="8" t="s">
        <v>291</v>
      </c>
      <c r="I61" s="37">
        <v>45784</v>
      </c>
      <c r="J61" s="37">
        <v>45797</v>
      </c>
      <c r="K61" s="8" t="s">
        <v>81</v>
      </c>
      <c r="L61" s="8" t="s">
        <v>50</v>
      </c>
      <c r="M61" s="13">
        <v>315.95999999999998</v>
      </c>
      <c r="N61" s="37"/>
      <c r="O61" s="12">
        <v>1</v>
      </c>
      <c r="P61" s="10"/>
      <c r="R61" s="10"/>
    </row>
    <row r="62" spans="1:18" s="8" customFormat="1" x14ac:dyDescent="0.45">
      <c r="A62" s="9" t="s">
        <v>210</v>
      </c>
      <c r="B62" s="8" t="s">
        <v>211</v>
      </c>
      <c r="C62" s="10" t="s">
        <v>21</v>
      </c>
      <c r="D62" s="8" t="str" cm="1">
        <f t="array" ref="D62">_xlfn.IFS(
  OR(C62="AR", C62="VK", C62="MS", C62="PT", C62="MM", C62="PP"), "CENTRAL",
  OR(C62="SS", C62="GC", C62="SM", C62="AY", C62="AG"), "NORTH",
  OR(C62="DP", C62="PG", C62="KD", C62="DS", C62="SP"), "WEST-I",
  OR(C62="MP", C62="SK", C62="NA", C62="OD"), "WEST-II",
  OR(C62="ND", C62="AM", C62="JK"), "EAST",
  TRUE, "UNKNOWN"
)</f>
        <v>NORTH</v>
      </c>
      <c r="E62" s="10" t="s">
        <v>212</v>
      </c>
      <c r="F62" s="8" t="s">
        <v>215</v>
      </c>
      <c r="G62" s="8" t="s">
        <v>213</v>
      </c>
      <c r="H62" s="8" t="s">
        <v>214</v>
      </c>
      <c r="I62" s="37">
        <v>45775</v>
      </c>
      <c r="J62" s="37">
        <v>45798</v>
      </c>
      <c r="K62" s="8" t="s">
        <v>175</v>
      </c>
      <c r="L62" s="8" t="s">
        <v>27</v>
      </c>
      <c r="M62" s="13">
        <v>490.07</v>
      </c>
      <c r="N62" s="37"/>
      <c r="O62" s="12">
        <v>3</v>
      </c>
      <c r="P62" s="10"/>
      <c r="R62" s="10"/>
    </row>
    <row r="63" spans="1:18" s="8" customFormat="1" x14ac:dyDescent="0.45">
      <c r="A63" s="9" t="s">
        <v>210</v>
      </c>
      <c r="B63" s="8" t="s">
        <v>211</v>
      </c>
      <c r="C63" s="10" t="s">
        <v>21</v>
      </c>
      <c r="D63" s="8" t="str" cm="1">
        <f t="array" ref="D63">_xlfn.IFS(
  OR(C63="AR", C63="VK", C63="MS", C63="PT", C63="MM", C63="PP"), "CENTRAL",
  OR(C63="SS", C63="GC", C63="SM", C63="AY", C63="AG"), "NORTH",
  OR(C63="DP", C63="PG", C63="KD", C63="DS", C63="SP"), "WEST-I",
  OR(C63="MP", C63="SK", C63="NA", C63="OD"), "WEST-II",
  OR(C63="ND", C63="AM", C63="JK"), "EAST",
  TRUE, "UNKNOWN"
)</f>
        <v>NORTH</v>
      </c>
      <c r="E63" s="10" t="s">
        <v>212</v>
      </c>
      <c r="F63" s="8" t="s">
        <v>205</v>
      </c>
      <c r="G63" s="8" t="s">
        <v>213</v>
      </c>
      <c r="H63" s="8" t="s">
        <v>214</v>
      </c>
      <c r="I63" s="37">
        <v>45775</v>
      </c>
      <c r="J63" s="37">
        <v>45798</v>
      </c>
      <c r="K63" s="8" t="s">
        <v>175</v>
      </c>
      <c r="L63" s="8" t="s">
        <v>27</v>
      </c>
      <c r="M63" s="13">
        <v>108.78</v>
      </c>
      <c r="N63" s="37"/>
      <c r="O63" s="12">
        <v>3</v>
      </c>
      <c r="P63" s="10"/>
      <c r="R63" s="10"/>
    </row>
    <row r="64" spans="1:18" s="8" customFormat="1" x14ac:dyDescent="0.45">
      <c r="A64" s="9" t="s">
        <v>210</v>
      </c>
      <c r="B64" s="8" t="s">
        <v>247</v>
      </c>
      <c r="C64" s="10" t="s">
        <v>65</v>
      </c>
      <c r="D64" s="8" t="str" cm="1">
        <f t="array" ref="D64">_xlfn.IFS(
  OR(C64="AR", C64="VK", C64="MS", C64="PT", C64="MM", C64="PP"), "CENTRAL",
  OR(C64="SS", C64="GC", C64="SM", C64="AY", C64="AG"), "NORTH",
  OR(C64="DP", C64="PG", C64="KD", C64="DS", C64="SP"), "WEST-I",
  OR(C64="MP", C64="SK", C64="NA", C64="OD"), "WEST-II",
  OR(C64="ND", C64="AM", C64="JK"), "EAST",
  TRUE, "UNKNOWN"
)</f>
        <v>CENTRAL</v>
      </c>
      <c r="E64" s="10" t="s">
        <v>248</v>
      </c>
      <c r="F64" s="8" t="s">
        <v>67</v>
      </c>
      <c r="G64" s="8" t="s">
        <v>249</v>
      </c>
      <c r="H64" s="8" t="s">
        <v>250</v>
      </c>
      <c r="I64" s="37">
        <v>45782</v>
      </c>
      <c r="J64" s="37">
        <v>45797</v>
      </c>
      <c r="K64" s="8" t="s">
        <v>34</v>
      </c>
      <c r="L64" s="8" t="s">
        <v>35</v>
      </c>
      <c r="M64" s="13">
        <v>307.10000000000002</v>
      </c>
      <c r="N64" s="37">
        <v>45797</v>
      </c>
      <c r="O64" s="12">
        <v>1</v>
      </c>
      <c r="P64" s="10"/>
      <c r="R64" s="10"/>
    </row>
    <row r="65" spans="1:18" s="8" customFormat="1" x14ac:dyDescent="0.45">
      <c r="A65" s="9" t="s">
        <v>210</v>
      </c>
      <c r="B65" s="8" t="s">
        <v>292</v>
      </c>
      <c r="C65" s="10" t="s">
        <v>21</v>
      </c>
      <c r="D65" s="8" t="str" cm="1">
        <f t="array" ref="D65">_xlfn.IFS(
  OR(C65="AR", C65="VK", C65="MS", C65="PT", C65="MM", C65="PP"), "CENTRAL",
  OR(C65="SS", C65="GC", C65="SM", C65="AY", C65="AG"), "NORTH",
  OR(C65="DP", C65="PG", C65="KD", C65="DS", C65="SP"), "WEST-I",
  OR(C65="MP", C65="SK", C65="NA", C65="OD"), "WEST-II",
  OR(C65="ND", C65="AM", C65="JK"), "EAST",
  TRUE, "UNKNOWN"
)</f>
        <v>NORTH</v>
      </c>
      <c r="E65" s="10" t="s">
        <v>293</v>
      </c>
      <c r="F65" s="8" t="s">
        <v>276</v>
      </c>
      <c r="G65" s="8" t="s">
        <v>213</v>
      </c>
      <c r="H65" s="8" t="s">
        <v>294</v>
      </c>
      <c r="I65" s="37">
        <v>45783</v>
      </c>
      <c r="J65" s="37">
        <v>45798</v>
      </c>
      <c r="K65" s="8" t="s">
        <v>53</v>
      </c>
      <c r="L65" s="8" t="s">
        <v>50</v>
      </c>
      <c r="M65" s="13">
        <v>624.76</v>
      </c>
      <c r="N65" s="37">
        <v>45786</v>
      </c>
      <c r="O65" s="12">
        <v>1</v>
      </c>
      <c r="P65" s="10"/>
      <c r="R65" s="10"/>
    </row>
    <row r="66" spans="1:18" s="8" customFormat="1" x14ac:dyDescent="0.45">
      <c r="A66" s="9" t="s">
        <v>210</v>
      </c>
      <c r="B66" s="8" t="s">
        <v>419</v>
      </c>
      <c r="C66" s="10" t="s">
        <v>65</v>
      </c>
      <c r="D66" s="8" t="str" cm="1">
        <f t="array" ref="D66">_xlfn.IFS(
  OR(C66="AR", C66="VK", C66="MS", C66="PT", C66="MM", C66="PP"), "CENTRAL",
  OR(C66="SS", C66="GC", C66="SM", C66="AY", C66="AG"), "NORTH",
  OR(C66="DP", C66="PG", C66="KD", C66="DS", C66="SP"), "WEST-I",
  OR(C66="MP", C66="SK", C66="NA", C66="OD"), "WEST-II",
  OR(C66="ND", C66="AM", C66="JK"), "EAST",
  TRUE, "UNKNOWN"
)</f>
        <v>CENTRAL</v>
      </c>
      <c r="E66" s="10" t="s">
        <v>248</v>
      </c>
      <c r="F66" s="8" t="s">
        <v>420</v>
      </c>
      <c r="G66" s="8" t="s">
        <v>421</v>
      </c>
      <c r="H66" s="8" t="s">
        <v>422</v>
      </c>
      <c r="I66" s="37">
        <v>45755</v>
      </c>
      <c r="J66" s="37">
        <v>45793</v>
      </c>
      <c r="K66" s="8" t="s">
        <v>56</v>
      </c>
      <c r="L66" s="8" t="s">
        <v>50</v>
      </c>
      <c r="M66" s="13">
        <v>19.61</v>
      </c>
      <c r="N66" s="37"/>
      <c r="O66" s="12">
        <v>1</v>
      </c>
      <c r="P66" s="10"/>
      <c r="R66" s="10"/>
    </row>
    <row r="67" spans="1:18" s="8" customFormat="1" x14ac:dyDescent="0.45">
      <c r="A67" s="9" t="s">
        <v>210</v>
      </c>
      <c r="B67" s="8" t="s">
        <v>419</v>
      </c>
      <c r="C67" s="10" t="s">
        <v>65</v>
      </c>
      <c r="D67" s="8" t="str" cm="1">
        <f t="array" ref="D67">_xlfn.IFS(
  OR(C67="AR", C67="VK", C67="MS", C67="PT", C67="MM", C67="PP"), "CENTRAL",
  OR(C67="SS", C67="GC", C67="SM", C67="AY", C67="AG"), "NORTH",
  OR(C67="DP", C67="PG", C67="KD", C67="DS", C67="SP"), "WEST-I",
  OR(C67="MP", C67="SK", C67="NA", C67="OD"), "WEST-II",
  OR(C67="ND", C67="AM", C67="JK"), "EAST",
  TRUE, "UNKNOWN"
)</f>
        <v>CENTRAL</v>
      </c>
      <c r="E67" s="10" t="s">
        <v>248</v>
      </c>
      <c r="F67" s="8" t="s">
        <v>423</v>
      </c>
      <c r="G67" s="8" t="s">
        <v>421</v>
      </c>
      <c r="H67" s="8" t="s">
        <v>422</v>
      </c>
      <c r="I67" s="37">
        <v>45755</v>
      </c>
      <c r="J67" s="37">
        <v>45793</v>
      </c>
      <c r="K67" s="8" t="s">
        <v>56</v>
      </c>
      <c r="L67" s="8" t="s">
        <v>50</v>
      </c>
      <c r="M67" s="13">
        <v>8.9700000000000006</v>
      </c>
      <c r="N67" s="37"/>
      <c r="O67" s="12">
        <v>1</v>
      </c>
      <c r="P67" s="10"/>
      <c r="R67" s="10"/>
    </row>
    <row r="68" spans="1:18" s="8" customFormat="1" x14ac:dyDescent="0.45">
      <c r="A68" s="9" t="s">
        <v>210</v>
      </c>
      <c r="B68" s="8" t="s">
        <v>419</v>
      </c>
      <c r="C68" s="10" t="s">
        <v>65</v>
      </c>
      <c r="D68" s="8" t="str" cm="1">
        <f t="array" ref="D68">_xlfn.IFS(
  OR(C68="AR", C68="VK", C68="MS", C68="PT", C68="MM", C68="PP"), "CENTRAL",
  OR(C68="SS", C68="GC", C68="SM", C68="AY", C68="AG"), "NORTH",
  OR(C68="DP", C68="PG", C68="KD", C68="DS", C68="SP"), "WEST-I",
  OR(C68="MP", C68="SK", C68="NA", C68="OD"), "WEST-II",
  OR(C68="ND", C68="AM", C68="JK"), "EAST",
  TRUE, "UNKNOWN"
)</f>
        <v>CENTRAL</v>
      </c>
      <c r="E68" s="10" t="s">
        <v>248</v>
      </c>
      <c r="F68" s="8" t="s">
        <v>420</v>
      </c>
      <c r="G68" s="8" t="s">
        <v>421</v>
      </c>
      <c r="H68" s="8" t="s">
        <v>422</v>
      </c>
      <c r="I68" s="37">
        <v>45755</v>
      </c>
      <c r="J68" s="37">
        <v>45798</v>
      </c>
      <c r="K68" s="8" t="s">
        <v>56</v>
      </c>
      <c r="L68" s="8" t="s">
        <v>50</v>
      </c>
      <c r="M68" s="13">
        <v>16.350000000000001</v>
      </c>
      <c r="N68" s="37"/>
      <c r="O68" s="12">
        <v>2</v>
      </c>
      <c r="P68" s="10"/>
      <c r="R68" s="10"/>
    </row>
    <row r="69" spans="1:18" s="8" customFormat="1" x14ac:dyDescent="0.45">
      <c r="A69" s="9" t="s">
        <v>210</v>
      </c>
      <c r="B69" s="8" t="s">
        <v>328</v>
      </c>
      <c r="C69" s="10" t="s">
        <v>30</v>
      </c>
      <c r="D69" s="8" t="str" cm="1">
        <f t="array" ref="D69">_xlfn.IFS(
  OR(C69="AR", C69="VK", C69="MS", C69="PT", C69="MM", C69="PP"), "CENTRAL",
  OR(C69="SS", C69="GC", C69="SM", C69="AY", C69="AG"), "NORTH",
  OR(C69="DP", C69="PG", C69="KD", C69="DS", C69="SP"), "WEST-I",
  OR(C69="MP", C69="SK", C69="NA", C69="OD"), "WEST-II",
  OR(C69="ND", C69="AM", C69="JK"), "EAST",
  TRUE, "UNKNOWN"
)</f>
        <v>CENTRAL</v>
      </c>
      <c r="E69" s="10" t="s">
        <v>329</v>
      </c>
      <c r="F69" s="8" t="s">
        <v>331</v>
      </c>
      <c r="G69" s="8" t="s">
        <v>32</v>
      </c>
      <c r="H69" s="8" t="s">
        <v>330</v>
      </c>
      <c r="I69" s="37">
        <v>45790</v>
      </c>
      <c r="J69" s="37">
        <v>45800</v>
      </c>
      <c r="K69" s="10" t="s">
        <v>134</v>
      </c>
      <c r="L69" s="10" t="s">
        <v>47</v>
      </c>
      <c r="M69" s="13">
        <v>251.62</v>
      </c>
      <c r="N69" s="37">
        <v>45792</v>
      </c>
      <c r="O69" s="12">
        <v>2</v>
      </c>
      <c r="P69" s="10"/>
      <c r="R69" s="10"/>
    </row>
    <row r="70" spans="1:18" s="8" customFormat="1" x14ac:dyDescent="0.45">
      <c r="A70" s="9" t="s">
        <v>210</v>
      </c>
      <c r="B70" s="8" t="s">
        <v>295</v>
      </c>
      <c r="C70" s="10" t="s">
        <v>61</v>
      </c>
      <c r="D70" s="8" t="str" cm="1">
        <f t="array" ref="D70">_xlfn.IFS(
  OR(C70="AR", C70="VK", C70="MS", C70="PT", C70="MM", C70="PP"), "CENTRAL",
  OR(C70="SS", C70="GC", C70="SM", C70="AY", C70="AG"), "NORTH",
  OR(C70="DP", C70="PG", C70="KD", C70="DS", C70="SP"), "WEST-I",
  OR(C70="MP", C70="SK", C70="NA", C70="OD"), "WEST-II",
  OR(C70="ND", C70="AM", C70="JK"), "EAST",
  TRUE, "UNKNOWN"
)</f>
        <v>NORTH</v>
      </c>
      <c r="E70" s="10" t="s">
        <v>296</v>
      </c>
      <c r="F70" s="8" t="s">
        <v>23</v>
      </c>
      <c r="G70" s="8" t="s">
        <v>297</v>
      </c>
      <c r="H70" s="8" t="s">
        <v>298</v>
      </c>
      <c r="I70" s="37">
        <v>45783</v>
      </c>
      <c r="J70" s="37">
        <v>45800</v>
      </c>
      <c r="K70" s="8" t="s">
        <v>26</v>
      </c>
      <c r="L70" s="8" t="s">
        <v>27</v>
      </c>
      <c r="M70" s="13">
        <v>467</v>
      </c>
      <c r="N70" s="37"/>
      <c r="O70" s="12">
        <v>2</v>
      </c>
    </row>
    <row r="71" spans="1:18" s="8" customFormat="1" x14ac:dyDescent="0.45">
      <c r="A71" s="9" t="s">
        <v>210</v>
      </c>
      <c r="B71" s="8" t="s">
        <v>240</v>
      </c>
      <c r="C71" s="10" t="s">
        <v>241</v>
      </c>
      <c r="D71" s="8" t="str" cm="1">
        <f t="array" ref="D71">_xlfn.IFS(
  OR(C71="AR", C71="VK", C71="MS", C71="PT", C71="MM", C71="PP"), "CENTRAL",
  OR(C71="SS", C71="GC", C71="SM", C71="AY", C71="AG"), "NORTH",
  OR(C71="DP", C71="PG", C71="KD", C71="DS", C71="SP"), "WEST-I",
  OR(C71="MP", C71="SK", C71="NA", C71="OD"), "WEST-II",
  OR(C71="ND", C71="AM", C71="JK"), "EAST",
  TRUE, "UNKNOWN"
)</f>
        <v>CENTRAL</v>
      </c>
      <c r="E71" s="10" t="s">
        <v>566</v>
      </c>
      <c r="F71" s="8" t="s">
        <v>242</v>
      </c>
      <c r="G71" s="8" t="s">
        <v>85</v>
      </c>
      <c r="H71" s="8" t="s">
        <v>243</v>
      </c>
      <c r="I71" s="37">
        <v>45776</v>
      </c>
      <c r="J71" s="37">
        <v>45800</v>
      </c>
      <c r="K71" s="8" t="s">
        <v>87</v>
      </c>
      <c r="L71" s="8" t="s">
        <v>27</v>
      </c>
      <c r="M71" s="13">
        <v>2759.11</v>
      </c>
      <c r="N71" s="37"/>
      <c r="O71" s="12">
        <v>2</v>
      </c>
    </row>
    <row r="72" spans="1:18" s="8" customFormat="1" x14ac:dyDescent="0.45">
      <c r="A72" s="9" t="s">
        <v>210</v>
      </c>
      <c r="B72" s="8" t="s">
        <v>442</v>
      </c>
      <c r="C72" s="10" t="s">
        <v>136</v>
      </c>
      <c r="D72" s="8" t="str" cm="1">
        <f t="array" ref="D72">_xlfn.IFS(
  OR(C72="AR", C72="VK", C72="MS", C72="PT", C72="MM", C72="PP"), "CENTRAL",
  OR(C72="SS", C72="GC", C72="SM", C72="AY", C72="AG"), "NORTH",
  OR(C72="DP", C72="PG", C72="KD", C72="DS", C72="SP"), "WEST-I",
  OR(C72="MP", C72="SK", C72="NA", C72="OD"), "WEST-II",
  OR(C72="ND", C72="AM", C72="JK"), "EAST",
  TRUE, "UNKNOWN"
)</f>
        <v>WEST-II</v>
      </c>
      <c r="E72" s="10" t="s">
        <v>443</v>
      </c>
      <c r="F72" s="8" t="s">
        <v>444</v>
      </c>
      <c r="G72" s="8" t="s">
        <v>445</v>
      </c>
      <c r="H72" s="8" t="s">
        <v>446</v>
      </c>
      <c r="I72" s="37">
        <v>45768</v>
      </c>
      <c r="J72" s="37">
        <v>45796</v>
      </c>
      <c r="K72" s="10" t="s">
        <v>53</v>
      </c>
      <c r="L72" s="10" t="s">
        <v>50</v>
      </c>
      <c r="M72" s="13">
        <v>1047.71</v>
      </c>
      <c r="N72" s="37"/>
      <c r="O72" s="8">
        <v>3</v>
      </c>
    </row>
    <row r="73" spans="1:18" s="8" customFormat="1" x14ac:dyDescent="0.45">
      <c r="A73" s="9" t="s">
        <v>210</v>
      </c>
      <c r="B73" s="8" t="s">
        <v>442</v>
      </c>
      <c r="C73" s="10" t="s">
        <v>136</v>
      </c>
      <c r="D73" s="8" t="str" cm="1">
        <f t="array" ref="D73">_xlfn.IFS(
  OR(C73="AR", C73="VK", C73="MS", C73="PT", C73="MM", C73="PP"), "CENTRAL",
  OR(C73="SS", C73="GC", C73="SM", C73="AY", C73="AG"), "NORTH",
  OR(C73="DP", C73="PG", C73="KD", C73="DS", C73="SP"), "WEST-I",
  OR(C73="MP", C73="SK", C73="NA", C73="OD"), "WEST-II",
  OR(C73="ND", C73="AM", C73="JK"), "EAST",
  TRUE, "UNKNOWN"
)</f>
        <v>WEST-II</v>
      </c>
      <c r="E73" s="10" t="s">
        <v>443</v>
      </c>
      <c r="F73" s="8" t="s">
        <v>447</v>
      </c>
      <c r="G73" s="8" t="s">
        <v>445</v>
      </c>
      <c r="H73" s="8" t="s">
        <v>446</v>
      </c>
      <c r="I73" s="37">
        <v>45768</v>
      </c>
      <c r="J73" s="37">
        <v>45796</v>
      </c>
      <c r="K73" s="10" t="s">
        <v>56</v>
      </c>
      <c r="L73" s="10" t="s">
        <v>50</v>
      </c>
      <c r="M73" s="13">
        <v>57</v>
      </c>
      <c r="N73" s="37"/>
      <c r="O73" s="8">
        <v>3</v>
      </c>
    </row>
    <row r="74" spans="1:18" s="8" customFormat="1" x14ac:dyDescent="0.45">
      <c r="A74" s="9" t="s">
        <v>210</v>
      </c>
      <c r="B74" s="8" t="s">
        <v>442</v>
      </c>
      <c r="C74" s="10" t="s">
        <v>136</v>
      </c>
      <c r="D74" s="8" t="str" cm="1">
        <f t="array" ref="D74">_xlfn.IFS(
  OR(C74="AR", C74="VK", C74="MS", C74="PT", C74="MM", C74="PP"), "CENTRAL",
  OR(C74="SS", C74="GC", C74="SM", C74="AY", C74="AG"), "NORTH",
  OR(C74="DP", C74="PG", C74="KD", C74="DS", C74="SP"), "WEST-I",
  OR(C74="MP", C74="SK", C74="NA", C74="OD"), "WEST-II",
  OR(C74="ND", C74="AM", C74="JK"), "EAST",
  TRUE, "UNKNOWN"
)</f>
        <v>WEST-II</v>
      </c>
      <c r="E74" s="10" t="s">
        <v>443</v>
      </c>
      <c r="F74" s="8" t="s">
        <v>448</v>
      </c>
      <c r="G74" s="8" t="s">
        <v>445</v>
      </c>
      <c r="H74" s="8" t="s">
        <v>446</v>
      </c>
      <c r="I74" s="37">
        <v>45768</v>
      </c>
      <c r="J74" s="37">
        <v>45796</v>
      </c>
      <c r="K74" s="10" t="s">
        <v>53</v>
      </c>
      <c r="L74" s="10" t="s">
        <v>50</v>
      </c>
      <c r="M74" s="13">
        <v>20.78</v>
      </c>
      <c r="N74" s="37"/>
      <c r="O74" s="8">
        <v>3</v>
      </c>
    </row>
    <row r="75" spans="1:18" s="8" customFormat="1" x14ac:dyDescent="0.45">
      <c r="A75" s="9" t="s">
        <v>210</v>
      </c>
      <c r="B75" s="8" t="s">
        <v>419</v>
      </c>
      <c r="C75" s="10" t="s">
        <v>65</v>
      </c>
      <c r="D75" s="8" t="str" cm="1">
        <f t="array" ref="D75">_xlfn.IFS(
  OR(C75="AR", C75="VK", C75="MS", C75="PT", C75="MM", C75="PP"), "CENTRAL",
  OR(C75="SS", C75="GC", C75="SM", C75="AY", C75="AG"), "NORTH",
  OR(C75="DP", C75="PG", C75="KD", C75="DS", C75="SP"), "WEST-I",
  OR(C75="MP", C75="SK", C75="NA", C75="OD"), "WEST-II",
  OR(C75="ND", C75="AM", C75="JK"), "EAST",
  TRUE, "UNKNOWN"
)</f>
        <v>CENTRAL</v>
      </c>
      <c r="E75" s="10" t="s">
        <v>248</v>
      </c>
      <c r="F75" s="8" t="s">
        <v>420</v>
      </c>
      <c r="G75" s="8" t="s">
        <v>421</v>
      </c>
      <c r="H75" s="8" t="s">
        <v>422</v>
      </c>
      <c r="I75" s="37">
        <v>45755</v>
      </c>
      <c r="J75" s="37">
        <v>45803</v>
      </c>
      <c r="K75" s="8" t="s">
        <v>56</v>
      </c>
      <c r="L75" s="8" t="s">
        <v>50</v>
      </c>
      <c r="M75" s="13">
        <v>16.12</v>
      </c>
      <c r="N75" s="37"/>
      <c r="O75" s="12">
        <v>3</v>
      </c>
      <c r="P75" s="10"/>
      <c r="R75" s="10"/>
    </row>
    <row r="76" spans="1:18" s="8" customFormat="1" x14ac:dyDescent="0.45">
      <c r="A76" s="9" t="s">
        <v>210</v>
      </c>
      <c r="B76" s="8" t="s">
        <v>419</v>
      </c>
      <c r="C76" s="10" t="s">
        <v>65</v>
      </c>
      <c r="D76" s="8" t="str" cm="1">
        <f t="array" ref="D76">_xlfn.IFS(
  OR(C76="AR", C76="VK", C76="MS", C76="PT", C76="MM", C76="PP"), "CENTRAL",
  OR(C76="SS", C76="GC", C76="SM", C76="AY", C76="AG"), "NORTH",
  OR(C76="DP", C76="PG", C76="KD", C76="DS", C76="SP"), "WEST-I",
  OR(C76="MP", C76="SK", C76="NA", C76="OD"), "WEST-II",
  OR(C76="ND", C76="AM", C76="JK"), "EAST",
  TRUE, "UNKNOWN"
)</f>
        <v>CENTRAL</v>
      </c>
      <c r="E76" s="10" t="s">
        <v>248</v>
      </c>
      <c r="F76" s="8" t="s">
        <v>423</v>
      </c>
      <c r="G76" s="8" t="s">
        <v>421</v>
      </c>
      <c r="H76" s="8" t="s">
        <v>422</v>
      </c>
      <c r="I76" s="37">
        <v>45755</v>
      </c>
      <c r="J76" s="37">
        <v>45803</v>
      </c>
      <c r="K76" s="8" t="s">
        <v>56</v>
      </c>
      <c r="L76" s="8" t="s">
        <v>50</v>
      </c>
      <c r="M76" s="13">
        <v>9.7899999999999991</v>
      </c>
      <c r="N76" s="37"/>
      <c r="O76" s="12">
        <v>3</v>
      </c>
      <c r="P76" s="10"/>
      <c r="R76" s="10"/>
    </row>
    <row r="77" spans="1:18" s="8" customFormat="1" x14ac:dyDescent="0.45">
      <c r="A77" s="9" t="s">
        <v>210</v>
      </c>
      <c r="B77" s="8" t="s">
        <v>295</v>
      </c>
      <c r="C77" s="10" t="s">
        <v>61</v>
      </c>
      <c r="D77" s="8" t="str" cm="1">
        <f t="array" ref="D77">_xlfn.IFS(
  OR(C77="AR", C77="VK", C77="MS", C77="PT", C77="MM", C77="PP"), "CENTRAL",
  OR(C77="SS", C77="GC", C77="SM", C77="AY", C77="AG"), "NORTH",
  OR(C77="DP", C77="PG", C77="KD", C77="DS", C77="SP"), "WEST-I",
  OR(C77="MP", C77="SK", C77="NA", C77="OD"), "WEST-II",
  OR(C77="ND", C77="AM", C77="JK"), "EAST",
  TRUE, "UNKNOWN"
)</f>
        <v>NORTH</v>
      </c>
      <c r="E77" s="10" t="s">
        <v>296</v>
      </c>
      <c r="F77" s="8" t="s">
        <v>23</v>
      </c>
      <c r="G77" s="8" t="s">
        <v>297</v>
      </c>
      <c r="H77" s="8" t="s">
        <v>298</v>
      </c>
      <c r="I77" s="37">
        <v>45783</v>
      </c>
      <c r="J77" s="37">
        <v>45803</v>
      </c>
      <c r="K77" s="8" t="s">
        <v>26</v>
      </c>
      <c r="L77" s="8" t="s">
        <v>27</v>
      </c>
      <c r="M77" s="13">
        <v>477.78</v>
      </c>
      <c r="N77" s="37"/>
      <c r="O77" s="12">
        <v>3</v>
      </c>
    </row>
    <row r="78" spans="1:18" s="8" customFormat="1" x14ac:dyDescent="0.45">
      <c r="A78" s="9" t="s">
        <v>210</v>
      </c>
      <c r="B78" s="8" t="s">
        <v>345</v>
      </c>
      <c r="C78" s="10" t="s">
        <v>65</v>
      </c>
      <c r="D78" s="8" t="str" cm="1">
        <f t="array" ref="D78">_xlfn.IFS(
  OR(C78="AR", C78="VK", C78="MS", C78="PT", C78="MM", C78="PP"), "CENTRAL",
  OR(C78="SS", C78="GC", C78="SM", C78="AY", C78="AG"), "NORTH",
  OR(C78="DP", C78="PG", C78="KD", C78="DS", C78="SP"), "WEST-I",
  OR(C78="MP", C78="SK", C78="NA", C78="OD"), "WEST-II",
  OR(C78="ND", C78="AM", C78="JK"), "EAST",
  TRUE, "UNKNOWN"
)</f>
        <v>CENTRAL</v>
      </c>
      <c r="E78" s="10" t="s">
        <v>346</v>
      </c>
      <c r="F78" s="8" t="s">
        <v>359</v>
      </c>
      <c r="G78" s="8" t="s">
        <v>348</v>
      </c>
      <c r="H78" s="8" t="s">
        <v>349</v>
      </c>
      <c r="I78" s="37">
        <v>45769</v>
      </c>
      <c r="J78" s="37">
        <v>45803</v>
      </c>
      <c r="K78" s="8" t="s">
        <v>134</v>
      </c>
      <c r="L78" s="8" t="s">
        <v>47</v>
      </c>
      <c r="M78" s="13">
        <v>751.91</v>
      </c>
      <c r="N78" s="37"/>
      <c r="O78" s="12">
        <v>2</v>
      </c>
      <c r="P78" s="10"/>
      <c r="R78" s="10"/>
    </row>
    <row r="79" spans="1:18" s="8" customFormat="1" x14ac:dyDescent="0.45">
      <c r="A79" s="9" t="s">
        <v>210</v>
      </c>
      <c r="B79" s="8" t="s">
        <v>295</v>
      </c>
      <c r="C79" s="10" t="s">
        <v>61</v>
      </c>
      <c r="D79" s="8" t="str" cm="1">
        <f t="array" ref="D79">_xlfn.IFS(
  OR(C79="AR", C79="VK", C79="MS", C79="PT", C79="MM", C79="PP"), "CENTRAL",
  OR(C79="SS", C79="GC", C79="SM", C79="AY", C79="AG"), "NORTH",
  OR(C79="DP", C79="PG", C79="KD", C79="DS", C79="SP"), "WEST-I",
  OR(C79="MP", C79="SK", C79="NA", C79="OD"), "WEST-II",
  OR(C79="ND", C79="AM", C79="JK"), "EAST",
  TRUE, "UNKNOWN"
)</f>
        <v>NORTH</v>
      </c>
      <c r="E79" s="10" t="s">
        <v>296</v>
      </c>
      <c r="F79" s="8" t="s">
        <v>23</v>
      </c>
      <c r="G79" s="8" t="s">
        <v>297</v>
      </c>
      <c r="H79" s="8" t="s">
        <v>298</v>
      </c>
      <c r="I79" s="37">
        <v>45783</v>
      </c>
      <c r="J79" s="37">
        <v>45804</v>
      </c>
      <c r="K79" s="8" t="s">
        <v>26</v>
      </c>
      <c r="L79" s="8" t="s">
        <v>27</v>
      </c>
      <c r="M79" s="13">
        <v>457</v>
      </c>
      <c r="N79" s="37"/>
      <c r="O79" s="12">
        <v>4</v>
      </c>
    </row>
    <row r="80" spans="1:18" s="8" customFormat="1" x14ac:dyDescent="0.45">
      <c r="A80" s="9" t="s">
        <v>210</v>
      </c>
      <c r="B80" s="8" t="s">
        <v>393</v>
      </c>
      <c r="C80" s="10" t="s">
        <v>61</v>
      </c>
      <c r="D80" s="8" t="str" cm="1">
        <f t="array" ref="D80">_xlfn.IFS(
  OR(C80="AR", C80="VK", C80="MS", C80="PT", C80="MM", C80="PP"), "CENTRAL",
  OR(C80="SS", C80="GC", C80="SM", C80="AY", C80="AG"), "NORTH",
  OR(C80="DP", C80="PG", C80="KD", C80="DS", C80="SP"), "WEST-I",
  OR(C80="MP", C80="SK", C80="NA", C80="OD"), "WEST-II",
  OR(C80="ND", C80="AM", C80="JK"), "EAST",
  TRUE, "UNKNOWN"
)</f>
        <v>NORTH</v>
      </c>
      <c r="E80" s="10" t="s">
        <v>394</v>
      </c>
      <c r="F80" s="8" t="s">
        <v>23</v>
      </c>
      <c r="G80" s="8" t="s">
        <v>32</v>
      </c>
      <c r="H80" s="8" t="s">
        <v>395</v>
      </c>
      <c r="I80" s="37">
        <v>45797</v>
      </c>
      <c r="J80" s="37">
        <v>45804</v>
      </c>
      <c r="K80" s="10" t="s">
        <v>26</v>
      </c>
      <c r="L80" s="10" t="s">
        <v>27</v>
      </c>
      <c r="M80" s="13">
        <v>241.66</v>
      </c>
      <c r="N80" s="37"/>
      <c r="O80" s="8">
        <v>1</v>
      </c>
      <c r="P80" s="10"/>
      <c r="R80" s="10"/>
    </row>
    <row r="81" spans="1:18" s="8" customFormat="1" x14ac:dyDescent="0.45">
      <c r="A81" s="9" t="s">
        <v>210</v>
      </c>
      <c r="B81" s="8" t="s">
        <v>436</v>
      </c>
      <c r="C81" s="10" t="s">
        <v>136</v>
      </c>
      <c r="D81" s="8" t="str" cm="1">
        <f t="array" ref="D81">_xlfn.IFS(
  OR(C81="AR", C81="VK", C81="MS", C81="PT", C81="MM", C81="PP"), "CENTRAL",
  OR(C81="SS", C81="GC", C81="SM", C81="AY", C81="AG"), "NORTH",
  OR(C81="DP", C81="PG", C81="KD", C81="DS", C81="SP"), "WEST-I",
  OR(C81="MP", C81="SK", C81="NA", C81="OD"), "WEST-II",
  OR(C81="ND", C81="AM", C81="JK"), "EAST",
  TRUE, "UNKNOWN"
)</f>
        <v>WEST-II</v>
      </c>
      <c r="E81" s="10" t="s">
        <v>437</v>
      </c>
      <c r="F81" s="8" t="s">
        <v>438</v>
      </c>
      <c r="G81" s="8" t="s">
        <v>439</v>
      </c>
      <c r="H81" s="8" t="s">
        <v>440</v>
      </c>
      <c r="I81" s="37">
        <v>45791</v>
      </c>
      <c r="J81" s="37">
        <v>45845</v>
      </c>
      <c r="K81" s="10" t="s">
        <v>441</v>
      </c>
      <c r="L81" s="10" t="s">
        <v>27</v>
      </c>
      <c r="M81" s="13">
        <v>12.71</v>
      </c>
      <c r="N81" s="37">
        <v>45804</v>
      </c>
      <c r="O81" s="8">
        <v>1</v>
      </c>
      <c r="P81" s="10"/>
      <c r="R81" s="10"/>
    </row>
    <row r="82" spans="1:18" s="8" customFormat="1" x14ac:dyDescent="0.45">
      <c r="A82" s="9" t="s">
        <v>210</v>
      </c>
      <c r="B82" s="8" t="s">
        <v>360</v>
      </c>
      <c r="C82" s="10" t="s">
        <v>21</v>
      </c>
      <c r="D82" s="8" t="str" cm="1">
        <f t="array" ref="D82">_xlfn.IFS(
  OR(C82="AR", C82="VK", C82="MS", C82="PT", C82="MM", C82="PP"), "CENTRAL",
  OR(C82="SS", C82="GC", C82="SM", C82="AY", C82="AG"), "NORTH",
  OR(C82="DP", C82="PG", C82="KD", C82="DS", C82="SP"), "WEST-I",
  OR(C82="MP", C82="SK", C82="NA", C82="OD"), "WEST-II",
  OR(C82="ND", C82="AM", C82="JK"), "EAST",
  TRUE, "UNKNOWN"
)</f>
        <v>NORTH</v>
      </c>
      <c r="E82" s="10" t="s">
        <v>361</v>
      </c>
      <c r="F82" s="8" t="s">
        <v>276</v>
      </c>
      <c r="G82" s="8" t="s">
        <v>363</v>
      </c>
      <c r="H82" s="8" t="s">
        <v>362</v>
      </c>
      <c r="I82" s="37">
        <v>45786</v>
      </c>
      <c r="J82" s="37">
        <v>45803</v>
      </c>
      <c r="K82" s="10" t="s">
        <v>53</v>
      </c>
      <c r="L82" s="10" t="s">
        <v>50</v>
      </c>
      <c r="M82" s="13">
        <v>530.97</v>
      </c>
      <c r="N82" s="37"/>
      <c r="O82" s="8">
        <v>1</v>
      </c>
      <c r="P82" s="10"/>
      <c r="R82" s="10"/>
    </row>
    <row r="83" spans="1:18" s="8" customFormat="1" x14ac:dyDescent="0.45">
      <c r="A83" s="9" t="s">
        <v>210</v>
      </c>
      <c r="B83" s="8" t="s">
        <v>360</v>
      </c>
      <c r="C83" s="10" t="s">
        <v>21</v>
      </c>
      <c r="D83" s="8" t="str" cm="1">
        <f t="array" ref="D83">_xlfn.IFS(
  OR(C83="AR", C83="VK", C83="MS", C83="PT", C83="MM", C83="PP"), "CENTRAL",
  OR(C83="SS", C83="GC", C83="SM", C83="AY", C83="AG"), "NORTH",
  OR(C83="DP", C83="PG", C83="KD", C83="DS", C83="SP"), "WEST-I",
  OR(C83="MP", C83="SK", C83="NA", C83="OD"), "WEST-II",
  OR(C83="ND", C83="AM", C83="JK"), "EAST",
  TRUE, "UNKNOWN"
)</f>
        <v>NORTH</v>
      </c>
      <c r="E83" s="10" t="s">
        <v>361</v>
      </c>
      <c r="F83" s="8" t="s">
        <v>275</v>
      </c>
      <c r="G83" s="8" t="s">
        <v>363</v>
      </c>
      <c r="H83" s="8" t="s">
        <v>362</v>
      </c>
      <c r="I83" s="37">
        <v>45786</v>
      </c>
      <c r="J83" s="37">
        <v>45803</v>
      </c>
      <c r="K83" s="10" t="s">
        <v>41</v>
      </c>
      <c r="L83" s="10" t="s">
        <v>50</v>
      </c>
      <c r="M83" s="13">
        <v>702.23</v>
      </c>
      <c r="N83" s="37"/>
      <c r="O83" s="8">
        <v>1</v>
      </c>
      <c r="P83" s="10"/>
      <c r="R83" s="10"/>
    </row>
    <row r="84" spans="1:18" s="8" customFormat="1" x14ac:dyDescent="0.45">
      <c r="A84" s="9" t="s">
        <v>210</v>
      </c>
      <c r="B84" s="8" t="s">
        <v>240</v>
      </c>
      <c r="C84" s="10" t="s">
        <v>241</v>
      </c>
      <c r="D84" s="8" t="str" cm="1">
        <f t="array" ref="D84">_xlfn.IFS(
  OR(C84="AR", C84="VK", C84="MS", C84="PT", C84="MM", C84="PP"), "CENTRAL",
  OR(C84="SS", C84="GC", C84="SM", C84="AY", C84="AG"), "NORTH",
  OR(C84="DP", C84="PG", C84="KD", C84="DS", C84="SP"), "WEST-I",
  OR(C84="MP", C84="SK", C84="NA", C84="OD"), "WEST-II",
  OR(C84="ND", C84="AM", C84="JK"), "EAST",
  TRUE, "UNKNOWN"
)</f>
        <v>CENTRAL</v>
      </c>
      <c r="E84" s="10" t="s">
        <v>566</v>
      </c>
      <c r="F84" s="8" t="s">
        <v>242</v>
      </c>
      <c r="G84" s="8" t="s">
        <v>85</v>
      </c>
      <c r="H84" s="8" t="s">
        <v>243</v>
      </c>
      <c r="I84" s="37">
        <v>45776</v>
      </c>
      <c r="J84" s="37">
        <v>45805</v>
      </c>
      <c r="K84" s="8" t="s">
        <v>87</v>
      </c>
      <c r="L84" s="8" t="s">
        <v>27</v>
      </c>
      <c r="M84" s="13">
        <v>2738.95</v>
      </c>
      <c r="N84" s="37"/>
      <c r="O84" s="12">
        <v>3</v>
      </c>
    </row>
    <row r="85" spans="1:18" s="8" customFormat="1" x14ac:dyDescent="0.45">
      <c r="A85" s="9" t="s">
        <v>210</v>
      </c>
      <c r="B85" s="8" t="s">
        <v>457</v>
      </c>
      <c r="C85" s="10" t="s">
        <v>61</v>
      </c>
      <c r="D85" s="8" t="str" cm="1">
        <f t="array" ref="D85">_xlfn.IFS(
  OR(C85="AR", C85="VK", C85="MS", C85="PT", C85="MM", C85="PP"), "CENTRAL",
  OR(C85="SS", C85="GC", C85="SM", C85="AY", C85="AG"), "NORTH",
  OR(C85="DP", C85="PG", C85="KD", C85="DS", C85="SP"), "WEST-I",
  OR(C85="MP", C85="SK", C85="NA", C85="OD"), "WEST-II",
  OR(C85="ND", C85="AM", C85="JK"), "EAST",
  TRUE, "UNKNOWN"
)</f>
        <v>NORTH</v>
      </c>
      <c r="E85" s="10" t="s">
        <v>458</v>
      </c>
      <c r="F85" s="8" t="s">
        <v>124</v>
      </c>
      <c r="G85" s="8" t="s">
        <v>32</v>
      </c>
      <c r="H85" s="8" t="s">
        <v>459</v>
      </c>
      <c r="I85" s="37">
        <v>45797</v>
      </c>
      <c r="J85" s="37">
        <v>45805</v>
      </c>
      <c r="K85" s="10" t="s">
        <v>41</v>
      </c>
      <c r="L85" s="10" t="s">
        <v>27</v>
      </c>
      <c r="M85" s="13">
        <v>1276.43</v>
      </c>
      <c r="N85" s="37"/>
      <c r="O85" s="8">
        <v>1</v>
      </c>
      <c r="P85" s="10"/>
      <c r="R85" s="10"/>
    </row>
    <row r="86" spans="1:18" s="8" customFormat="1" x14ac:dyDescent="0.45">
      <c r="A86" s="9" t="s">
        <v>210</v>
      </c>
      <c r="B86" s="8" t="s">
        <v>261</v>
      </c>
      <c r="C86" s="10" t="s">
        <v>136</v>
      </c>
      <c r="D86" s="8" t="str" cm="1">
        <f t="array" ref="D86">_xlfn.IFS(
  OR(C86="AR", C86="VK", C86="MS", C86="PT", C86="MM", C86="PP"), "CENTRAL",
  OR(C86="SS", C86="GC", C86="SM", C86="AY", C86="AG"), "NORTH",
  OR(C86="DP", C86="PG", C86="KD", C86="DS", C86="SP"), "WEST-I",
  OR(C86="MP", C86="SK", C86="NA", C86="OD"), "WEST-II",
  OR(C86="ND", C86="AM", C86="JK"), "EAST",
  TRUE, "UNKNOWN"
)</f>
        <v>WEST-II</v>
      </c>
      <c r="E86" s="10" t="s">
        <v>263</v>
      </c>
      <c r="F86" s="10" t="s">
        <v>268</v>
      </c>
      <c r="G86" s="8" t="s">
        <v>264</v>
      </c>
      <c r="H86" s="8" t="s">
        <v>265</v>
      </c>
      <c r="I86" s="37">
        <v>45763</v>
      </c>
      <c r="J86" s="37">
        <v>45806</v>
      </c>
      <c r="K86" s="8" t="s">
        <v>81</v>
      </c>
      <c r="L86" s="8" t="s">
        <v>27</v>
      </c>
      <c r="M86" s="13">
        <v>1734.01</v>
      </c>
      <c r="N86" s="37">
        <v>45806</v>
      </c>
      <c r="O86" s="12">
        <v>2</v>
      </c>
      <c r="P86" s="10"/>
      <c r="R86" s="10"/>
    </row>
    <row r="87" spans="1:18" s="8" customFormat="1" x14ac:dyDescent="0.45">
      <c r="A87" s="9" t="s">
        <v>210</v>
      </c>
      <c r="B87" s="8" t="s">
        <v>261</v>
      </c>
      <c r="C87" s="10" t="s">
        <v>136</v>
      </c>
      <c r="D87" s="8" t="str" cm="1">
        <f t="array" ref="D87">_xlfn.IFS(
  OR(C87="AR", C87="VK", C87="MS", C87="PT", C87="MM", C87="PP"), "CENTRAL",
  OR(C87="SS", C87="GC", C87="SM", C87="AY", C87="AG"), "NORTH",
  OR(C87="DP", C87="PG", C87="KD", C87="DS", C87="SP"), "WEST-I",
  OR(C87="MP", C87="SK", C87="NA", C87="OD"), "WEST-II",
  OR(C87="ND", C87="AM", C87="JK"), "EAST",
  TRUE, "UNKNOWN"
)</f>
        <v>WEST-II</v>
      </c>
      <c r="E87" s="10" t="s">
        <v>263</v>
      </c>
      <c r="F87" s="10" t="s">
        <v>269</v>
      </c>
      <c r="G87" s="8" t="s">
        <v>264</v>
      </c>
      <c r="H87" s="8" t="s">
        <v>265</v>
      </c>
      <c r="I87" s="37">
        <v>45763</v>
      </c>
      <c r="J87" s="37">
        <v>45806</v>
      </c>
      <c r="K87" s="8" t="s">
        <v>81</v>
      </c>
      <c r="L87" s="8" t="s">
        <v>27</v>
      </c>
      <c r="M87" s="13">
        <v>4311.63</v>
      </c>
      <c r="N87" s="37">
        <v>45806</v>
      </c>
      <c r="O87" s="12">
        <v>2</v>
      </c>
      <c r="P87" s="10"/>
      <c r="R87" s="10"/>
    </row>
    <row r="88" spans="1:18" s="8" customFormat="1" x14ac:dyDescent="0.45">
      <c r="A88" s="9" t="s">
        <v>210</v>
      </c>
      <c r="B88" s="8" t="s">
        <v>288</v>
      </c>
      <c r="C88" s="10" t="s">
        <v>21</v>
      </c>
      <c r="D88" s="8" t="str" cm="1">
        <f t="array" ref="D88">_xlfn.IFS(
  OR(C88="AR", C88="VK", C88="MS", C88="PT", C88="MM", C88="PP"), "CENTRAL",
  OR(C88="SS", C88="GC", C88="SM", C88="AY", C88="AG"), "NORTH",
  OR(C88="DP", C88="PG", C88="KD", C88="DS", C88="SP"), "WEST-I",
  OR(C88="MP", C88="SK", C88="NA", C88="OD"), "WEST-II",
  OR(C88="ND", C88="AM", C88="JK"), "EAST",
  TRUE, "UNKNOWN"
)</f>
        <v>NORTH</v>
      </c>
      <c r="E88" s="10" t="s">
        <v>289</v>
      </c>
      <c r="F88" s="8" t="s">
        <v>290</v>
      </c>
      <c r="G88" s="8" t="s">
        <v>213</v>
      </c>
      <c r="H88" s="8" t="s">
        <v>291</v>
      </c>
      <c r="I88" s="37">
        <v>45784</v>
      </c>
      <c r="J88" s="37">
        <v>45807</v>
      </c>
      <c r="K88" s="8" t="s">
        <v>81</v>
      </c>
      <c r="L88" s="8" t="s">
        <v>50</v>
      </c>
      <c r="M88" s="13">
        <v>288.79000000000002</v>
      </c>
      <c r="N88" s="37"/>
      <c r="O88" s="12">
        <v>2</v>
      </c>
      <c r="P88" s="10"/>
      <c r="R88" s="10"/>
    </row>
    <row r="89" spans="1:18" s="8" customFormat="1" x14ac:dyDescent="0.45">
      <c r="A89" s="9" t="s">
        <v>210</v>
      </c>
      <c r="B89" s="8" t="s">
        <v>235</v>
      </c>
      <c r="C89" s="10" t="s">
        <v>65</v>
      </c>
      <c r="D89" s="8" t="str" cm="1">
        <f t="array" ref="D89">_xlfn.IFS(
  OR(C89="AR", C89="VK", C89="MS", C89="PT", C89="MM", C89="PP"), "CENTRAL",
  OR(C89="SS", C89="GC", C89="SM", C89="AY", C89="AG"), "NORTH",
  OR(C89="DP", C89="PG", C89="KD", C89="DS", C89="SP"), "WEST-I",
  OR(C89="MP", C89="SK", C89="NA", C89="OD"), "WEST-II",
  OR(C89="ND", C89="AM", C89="JK"), "EAST",
  TRUE, "UNKNOWN"
)</f>
        <v>CENTRAL</v>
      </c>
      <c r="E89" s="10" t="s">
        <v>236</v>
      </c>
      <c r="F89" s="8" t="s">
        <v>237</v>
      </c>
      <c r="G89" s="8" t="s">
        <v>238</v>
      </c>
      <c r="H89" s="8" t="s">
        <v>239</v>
      </c>
      <c r="I89" s="37">
        <v>45777</v>
      </c>
      <c r="J89" s="37">
        <v>45807</v>
      </c>
      <c r="K89" s="10" t="s">
        <v>186</v>
      </c>
      <c r="L89" s="10" t="s">
        <v>47</v>
      </c>
      <c r="M89" s="13">
        <v>298.57</v>
      </c>
      <c r="N89" s="37"/>
      <c r="O89" s="8">
        <v>1</v>
      </c>
      <c r="P89" s="10"/>
      <c r="R89" s="10"/>
    </row>
    <row r="90" spans="1:18" s="8" customFormat="1" x14ac:dyDescent="0.45">
      <c r="A90" s="9" t="s">
        <v>210</v>
      </c>
      <c r="B90" s="8" t="s">
        <v>419</v>
      </c>
      <c r="C90" s="10" t="s">
        <v>65</v>
      </c>
      <c r="D90" s="8" t="str" cm="1">
        <f t="array" ref="D90">_xlfn.IFS(
  OR(C90="AR", C90="VK", C90="MS", C90="PT", C90="MM", C90="PP"), "CENTRAL",
  OR(C90="SS", C90="GC", C90="SM", C90="AY", C90="AG"), "NORTH",
  OR(C90="DP", C90="PG", C90="KD", C90="DS", C90="SP"), "WEST-I",
  OR(C90="MP", C90="SK", C90="NA", C90="OD"), "WEST-II",
  OR(C90="ND", C90="AM", C90="JK"), "EAST",
  TRUE, "UNKNOWN"
)</f>
        <v>CENTRAL</v>
      </c>
      <c r="E90" s="10" t="s">
        <v>248</v>
      </c>
      <c r="F90" s="8" t="s">
        <v>420</v>
      </c>
      <c r="G90" s="8" t="s">
        <v>421</v>
      </c>
      <c r="H90" s="8" t="s">
        <v>422</v>
      </c>
      <c r="I90" s="37">
        <v>45755</v>
      </c>
      <c r="J90" s="37">
        <v>45808</v>
      </c>
      <c r="K90" s="8" t="s">
        <v>56</v>
      </c>
      <c r="L90" s="8" t="s">
        <v>50</v>
      </c>
      <c r="M90" s="13">
        <v>16.350000000000001</v>
      </c>
      <c r="N90" s="37"/>
      <c r="O90" s="12">
        <v>4</v>
      </c>
      <c r="P90" s="10"/>
      <c r="R90" s="10"/>
    </row>
    <row r="91" spans="1:18" s="8" customFormat="1" x14ac:dyDescent="0.45">
      <c r="A91" s="9" t="s">
        <v>210</v>
      </c>
      <c r="B91" s="8" t="s">
        <v>419</v>
      </c>
      <c r="C91" s="10" t="s">
        <v>65</v>
      </c>
      <c r="D91" s="8" t="str" cm="1">
        <f t="array" ref="D91">_xlfn.IFS(
  OR(C91="AR", C91="VK", C91="MS", C91="PT", C91="MM", C91="PP"), "CENTRAL",
  OR(C91="SS", C91="GC", C91="SM", C91="AY", C91="AG"), "NORTH",
  OR(C91="DP", C91="PG", C91="KD", C91="DS", C91="SP"), "WEST-I",
  OR(C91="MP", C91="SK", C91="NA", C91="OD"), "WEST-II",
  OR(C91="ND", C91="AM", C91="JK"), "EAST",
  TRUE, "UNKNOWN"
)</f>
        <v>CENTRAL</v>
      </c>
      <c r="E91" s="10" t="s">
        <v>248</v>
      </c>
      <c r="F91" s="8" t="s">
        <v>423</v>
      </c>
      <c r="G91" s="8" t="s">
        <v>421</v>
      </c>
      <c r="H91" s="8" t="s">
        <v>422</v>
      </c>
      <c r="I91" s="37">
        <v>45755</v>
      </c>
      <c r="J91" s="37">
        <v>45808</v>
      </c>
      <c r="K91" s="8" t="s">
        <v>56</v>
      </c>
      <c r="L91" s="8" t="s">
        <v>50</v>
      </c>
      <c r="M91" s="13">
        <v>8.9700000000000006</v>
      </c>
      <c r="N91" s="37"/>
      <c r="O91" s="12">
        <v>4</v>
      </c>
      <c r="P91" s="10"/>
      <c r="R91" s="10"/>
    </row>
    <row r="92" spans="1:18" s="8" customFormat="1" x14ac:dyDescent="0.45">
      <c r="A92" s="9" t="s">
        <v>210</v>
      </c>
      <c r="B92" s="8" t="s">
        <v>240</v>
      </c>
      <c r="C92" s="10" t="s">
        <v>241</v>
      </c>
      <c r="D92" s="8" t="str" cm="1">
        <f t="array" ref="D92">_xlfn.IFS(
  OR(C92="AR", C92="VK", C92="MS", C92="PT", C92="MM", C92="PP"), "CENTRAL",
  OR(C92="SS", C92="GC", C92="SM", C92="AY", C92="AG"), "NORTH",
  OR(C92="DP", C92="PG", C92="KD", C92="DS", C92="SP"), "WEST-I",
  OR(C92="MP", C92="SK", C92="NA", C92="OD"), "WEST-II",
  OR(C92="ND", C92="AM", C92="JK"), "EAST",
  TRUE, "UNKNOWN"
)</f>
        <v>CENTRAL</v>
      </c>
      <c r="E92" s="10" t="s">
        <v>566</v>
      </c>
      <c r="F92" s="8" t="s">
        <v>242</v>
      </c>
      <c r="G92" s="8" t="s">
        <v>85</v>
      </c>
      <c r="H92" s="8" t="s">
        <v>243</v>
      </c>
      <c r="I92" s="37">
        <v>45776</v>
      </c>
      <c r="J92" s="37">
        <v>45808</v>
      </c>
      <c r="K92" s="8" t="s">
        <v>87</v>
      </c>
      <c r="L92" s="8" t="s">
        <v>27</v>
      </c>
      <c r="M92" s="13">
        <v>2616.94</v>
      </c>
      <c r="N92" s="37"/>
      <c r="O92" s="12">
        <v>4</v>
      </c>
    </row>
    <row r="93" spans="1:18" s="1" customFormat="1" ht="14.25" x14ac:dyDescent="0.45">
      <c r="A93" s="9" t="s">
        <v>210</v>
      </c>
      <c r="B93" s="8" t="s">
        <v>381</v>
      </c>
      <c r="C93" s="8" t="s">
        <v>61</v>
      </c>
      <c r="D93" s="8" t="str" cm="1">
        <f t="array" ref="D93">_xlfn.IFS(
  OR(C93="AR", C93="VK", C93="MS", C93="PT", C93="MM", C93="PP"), "CENTRAL",
  OR(C93="SS", C93="GC", C93="SM", C93="AY", C93="AG"), "NORTH",
  OR(C93="DP", C93="PG", C93="KD", C93="DS", C93="SP"), "WEST-I",
  OR(C93="MP", C93="SK", C93="NA", C93="OD"), "WEST-II",
  OR(C93="ND", C93="AM", C93="JK"), "EAST",
  TRUE, "UNKNOWN"
)</f>
        <v>NORTH</v>
      </c>
      <c r="E93" s="10" t="s">
        <v>230</v>
      </c>
      <c r="F93" s="10" t="s">
        <v>23</v>
      </c>
      <c r="G93" s="8" t="s">
        <v>85</v>
      </c>
      <c r="H93" s="10" t="s">
        <v>231</v>
      </c>
      <c r="I93" s="37">
        <v>45776</v>
      </c>
      <c r="J93" s="37">
        <v>45808</v>
      </c>
      <c r="K93" s="10" t="s">
        <v>26</v>
      </c>
      <c r="L93" s="10" t="s">
        <v>27</v>
      </c>
      <c r="M93" s="13">
        <v>1935.8</v>
      </c>
      <c r="N93" s="37"/>
      <c r="O93" s="12">
        <v>2</v>
      </c>
      <c r="P93" s="10"/>
      <c r="Q93" s="12"/>
      <c r="R93" s="10"/>
    </row>
    <row r="94" spans="1:18" s="8" customFormat="1" x14ac:dyDescent="0.45">
      <c r="A94" s="9" t="s">
        <v>210</v>
      </c>
      <c r="B94" s="8" t="s">
        <v>407</v>
      </c>
      <c r="C94" s="10" t="s">
        <v>99</v>
      </c>
      <c r="D94" s="8" t="str" cm="1">
        <f t="array" ref="D94">_xlfn.IFS(
  OR(C94="AR", C94="VK", C94="MS", C94="PT", C94="MM", C94="PP"), "CENTRAL",
  OR(C94="SS", C94="GC", C94="SM", C94="AY", C94="AG"), "NORTH",
  OR(C94="DP", C94="PG", C94="KD", C94="DS", C94="SP"), "WEST-I",
  OR(C94="MP", C94="SK", C94="NA", C94="OD"), "WEST-II",
  OR(C94="ND", C94="AM", C94="JK"), "EAST",
  TRUE, "UNKNOWN"
)</f>
        <v>EAST</v>
      </c>
      <c r="E94" s="10" t="s">
        <v>408</v>
      </c>
      <c r="F94" s="8" t="s">
        <v>409</v>
      </c>
      <c r="G94" s="8" t="s">
        <v>32</v>
      </c>
      <c r="H94" s="8" t="s">
        <v>410</v>
      </c>
      <c r="I94" s="37">
        <v>45796</v>
      </c>
      <c r="J94" s="37">
        <v>45810</v>
      </c>
      <c r="K94" s="10" t="s">
        <v>112</v>
      </c>
      <c r="L94" s="10" t="s">
        <v>35</v>
      </c>
      <c r="M94" s="13">
        <v>1031.49</v>
      </c>
      <c r="N94" s="37">
        <v>45810</v>
      </c>
      <c r="O94" s="8">
        <v>1</v>
      </c>
      <c r="P94" s="10"/>
      <c r="R94" s="10"/>
    </row>
    <row r="95" spans="1:18" s="8" customFormat="1" x14ac:dyDescent="0.45">
      <c r="A95" s="9" t="s">
        <v>210</v>
      </c>
      <c r="B95" s="8" t="s">
        <v>513</v>
      </c>
      <c r="C95" s="10" t="s">
        <v>108</v>
      </c>
      <c r="D95" s="8" t="str" cm="1">
        <f t="array" ref="D95">_xlfn.IFS(
  OR(C95="AR", C95="VK", C95="MS", C95="PT", C95="MM", C95="PP"), "CENTRAL",
  OR(C95="SS", C95="GC", C95="SM", C95="AY", C95="AG"), "NORTH",
  OR(C95="DP", C95="PG", C95="KD", C95="DS", C95="SP"), "WEST-I",
  OR(C95="MP", C95="SK", C95="NA", C95="OD"), "WEST-II",
  OR(C95="ND", C95="AM", C95="JK"), "EAST",
  TRUE, "UNKNOWN"
)</f>
        <v>EAST</v>
      </c>
      <c r="E95" s="10" t="s">
        <v>514</v>
      </c>
      <c r="F95" s="8" t="s">
        <v>102</v>
      </c>
      <c r="G95" s="8" t="s">
        <v>32</v>
      </c>
      <c r="H95" s="8" t="s">
        <v>515</v>
      </c>
      <c r="I95" s="37">
        <v>45806</v>
      </c>
      <c r="J95" s="37">
        <v>45812</v>
      </c>
      <c r="K95" s="10" t="s">
        <v>34</v>
      </c>
      <c r="L95" s="10" t="s">
        <v>35</v>
      </c>
      <c r="M95" s="13">
        <v>78.02</v>
      </c>
      <c r="N95" s="37">
        <v>45812</v>
      </c>
      <c r="O95" s="8">
        <v>1</v>
      </c>
      <c r="P95" s="10"/>
      <c r="R95" s="10"/>
    </row>
    <row r="96" spans="1:18" s="8" customFormat="1" x14ac:dyDescent="0.45">
      <c r="A96" s="9" t="s">
        <v>210</v>
      </c>
      <c r="B96" s="8" t="s">
        <v>292</v>
      </c>
      <c r="C96" s="10" t="s">
        <v>21</v>
      </c>
      <c r="D96" s="8" t="str" cm="1">
        <f t="array" ref="D96">_xlfn.IFS(
  OR(C96="AR", C96="VK", C96="MS", C96="PT", C96="MM", C96="PP"), "CENTRAL",
  OR(C96="SS", C96="GC", C96="SM", C96="AY", C96="AG"), "NORTH",
  OR(C96="DP", C96="PG", C96="KD", C96="DS", C96="SP"), "WEST-I",
  OR(C96="MP", C96="SK", C96="NA", C96="OD"), "WEST-II",
  OR(C96="ND", C96="AM", C96="JK"), "EAST",
  TRUE, "UNKNOWN"
)</f>
        <v>NORTH</v>
      </c>
      <c r="E96" s="10" t="s">
        <v>293</v>
      </c>
      <c r="F96" s="8" t="s">
        <v>276</v>
      </c>
      <c r="G96" s="8" t="s">
        <v>213</v>
      </c>
      <c r="H96" s="8" t="s">
        <v>294</v>
      </c>
      <c r="I96" s="37">
        <v>45783</v>
      </c>
      <c r="J96" s="37">
        <v>45812</v>
      </c>
      <c r="K96" s="10" t="s">
        <v>53</v>
      </c>
      <c r="L96" s="10" t="s">
        <v>50</v>
      </c>
      <c r="M96" s="13">
        <v>619.88</v>
      </c>
      <c r="N96" s="37"/>
      <c r="O96" s="8">
        <v>2</v>
      </c>
      <c r="P96" s="10"/>
      <c r="R96" s="10"/>
    </row>
    <row r="97" spans="1:18" s="8" customFormat="1" x14ac:dyDescent="0.45">
      <c r="A97" s="9" t="s">
        <v>516</v>
      </c>
      <c r="B97" s="8" t="s">
        <v>407</v>
      </c>
      <c r="C97" s="10" t="s">
        <v>99</v>
      </c>
      <c r="D97" s="8" t="str" cm="1">
        <f t="array" ref="D97">_xlfn.IFS(
  OR(C97="AR", C97="VK", C97="MS", C97="PT", C97="MM", C97="PP"), "CENTRAL",
  OR(C97="SS", C97="GC", C97="SM", C97="AY", C97="AG"), "NORTH",
  OR(C97="DP", C97="PG", C97="KD", C97="DS", C97="SP"), "WEST-I",
  OR(C97="MP", C97="SK", C97="NA", C97="OD"), "WEST-II",
  OR(C97="ND", C97="AM", C97="JK"), "EAST",
  TRUE, "UNKNOWN"
)</f>
        <v>EAST</v>
      </c>
      <c r="E97" s="10" t="s">
        <v>408</v>
      </c>
      <c r="F97" s="8" t="s">
        <v>409</v>
      </c>
      <c r="G97" s="8" t="s">
        <v>32</v>
      </c>
      <c r="H97" s="8" t="s">
        <v>410</v>
      </c>
      <c r="I97" s="37">
        <v>45796</v>
      </c>
      <c r="J97" s="37">
        <v>45813</v>
      </c>
      <c r="K97" s="10" t="s">
        <v>112</v>
      </c>
      <c r="L97" s="10" t="s">
        <v>35</v>
      </c>
      <c r="M97" s="13">
        <v>1028.56</v>
      </c>
      <c r="N97" s="37">
        <v>45813</v>
      </c>
      <c r="O97" s="8">
        <v>2</v>
      </c>
      <c r="P97" s="10"/>
      <c r="R97" s="10"/>
    </row>
    <row r="98" spans="1:18" s="8" customFormat="1" x14ac:dyDescent="0.45">
      <c r="A98" s="9" t="s">
        <v>516</v>
      </c>
      <c r="B98" s="8" t="s">
        <v>517</v>
      </c>
      <c r="C98" s="10" t="s">
        <v>30</v>
      </c>
      <c r="D98" s="8" t="str" cm="1">
        <f t="array" ref="D98">_xlfn.IFS(
  OR(C98="AR", C98="VK", C98="MS", C98="PT", C98="MM", C98="PP"), "CENTRAL",
  OR(C98="SS", C98="GC", C98="SM", C98="AY", C98="AG"), "NORTH",
  OR(C98="DP", C98="PG", C98="KD", C98="DS", C98="SP"), "WEST-I",
  OR(C98="MP", C98="SK", C98="NA", C98="OD"), "WEST-II",
  OR(C98="ND", C98="AM", C98="JK"), "EAST",
  TRUE, "UNKNOWN"
)</f>
        <v>CENTRAL</v>
      </c>
      <c r="E98" s="10" t="s">
        <v>518</v>
      </c>
      <c r="F98" s="8" t="s">
        <v>519</v>
      </c>
      <c r="G98" s="8" t="s">
        <v>520</v>
      </c>
      <c r="H98" s="8" t="s">
        <v>521</v>
      </c>
      <c r="I98" s="37">
        <v>45807</v>
      </c>
      <c r="J98" s="37">
        <v>45813</v>
      </c>
      <c r="K98" s="10" t="s">
        <v>46</v>
      </c>
      <c r="L98" s="10" t="s">
        <v>47</v>
      </c>
      <c r="M98" s="13">
        <v>774.63</v>
      </c>
      <c r="N98" s="37">
        <v>45811</v>
      </c>
      <c r="O98" s="8">
        <v>1</v>
      </c>
      <c r="P98" s="10"/>
      <c r="R98" s="10"/>
    </row>
    <row r="99" spans="1:18" s="8" customFormat="1" x14ac:dyDescent="0.45">
      <c r="A99" s="9" t="s">
        <v>516</v>
      </c>
      <c r="B99" s="8" t="s">
        <v>288</v>
      </c>
      <c r="C99" s="10" t="s">
        <v>21</v>
      </c>
      <c r="D99" s="8" t="str" cm="1">
        <f t="array" ref="D99">_xlfn.IFS(
  OR(C99="AR", C99="VK", C99="MS", C99="PT", C99="MM", C99="PP"), "CENTRAL",
  OR(C99="SS", C99="GC", C99="SM", C99="AY", C99="AG"), "NORTH",
  OR(C99="DP", C99="PG", C99="KD", C99="DS", C99="SP"), "WEST-I",
  OR(C99="MP", C99="SK", C99="NA", C99="OD"), "WEST-II",
  OR(C99="ND", C99="AM", C99="JK"), "EAST",
  TRUE, "UNKNOWN"
)</f>
        <v>NORTH</v>
      </c>
      <c r="E99" s="10" t="s">
        <v>289</v>
      </c>
      <c r="F99" s="8" t="s">
        <v>290</v>
      </c>
      <c r="G99" s="8" t="s">
        <v>213</v>
      </c>
      <c r="H99" s="8" t="s">
        <v>291</v>
      </c>
      <c r="I99" s="37">
        <v>45784</v>
      </c>
      <c r="J99" s="37">
        <v>45807</v>
      </c>
      <c r="K99" s="8" t="s">
        <v>81</v>
      </c>
      <c r="L99" s="8" t="s">
        <v>50</v>
      </c>
      <c r="M99" s="13">
        <v>284.29000000000002</v>
      </c>
      <c r="N99" s="37"/>
      <c r="O99" s="12">
        <v>3</v>
      </c>
      <c r="P99" s="10"/>
      <c r="R99" s="10"/>
    </row>
    <row r="100" spans="1:18" s="8" customFormat="1" x14ac:dyDescent="0.45">
      <c r="A100" s="9" t="s">
        <v>516</v>
      </c>
      <c r="B100" s="8" t="s">
        <v>288</v>
      </c>
      <c r="C100" s="10" t="s">
        <v>21</v>
      </c>
      <c r="D100" s="8" t="str" cm="1">
        <f t="array" ref="D100">_xlfn.IFS(
  OR(C100="AR", C100="VK", C100="MS", C100="PT", C100="MM", C100="PP"), "CENTRAL",
  OR(C100="SS", C100="GC", C100="SM", C100="AY", C100="AG"), "NORTH",
  OR(C100="DP", C100="PG", C100="KD", C100="DS", C100="SP"), "WEST-I",
  OR(C100="MP", C100="SK", C100="NA", C100="OD"), "WEST-II",
  OR(C100="ND", C100="AM", C100="JK"), "EAST",
  TRUE, "UNKNOWN"
)</f>
        <v>NORTH</v>
      </c>
      <c r="E100" s="10" t="s">
        <v>289</v>
      </c>
      <c r="F100" s="8" t="s">
        <v>290</v>
      </c>
      <c r="G100" s="8" t="s">
        <v>213</v>
      </c>
      <c r="H100" s="8" t="s">
        <v>291</v>
      </c>
      <c r="I100" s="37">
        <v>45784</v>
      </c>
      <c r="J100" s="37">
        <v>45819</v>
      </c>
      <c r="K100" s="8" t="s">
        <v>81</v>
      </c>
      <c r="L100" s="8" t="s">
        <v>50</v>
      </c>
      <c r="M100" s="13">
        <v>283.79000000000002</v>
      </c>
      <c r="N100" s="37"/>
      <c r="O100" s="12">
        <v>4</v>
      </c>
      <c r="P100" s="10"/>
      <c r="R100" s="10"/>
    </row>
    <row r="101" spans="1:18" s="8" customFormat="1" x14ac:dyDescent="0.45">
      <c r="A101" s="9" t="s">
        <v>516</v>
      </c>
      <c r="B101" s="8" t="s">
        <v>142</v>
      </c>
      <c r="C101" s="10" t="s">
        <v>380</v>
      </c>
      <c r="D101" s="8" t="str" cm="1">
        <f t="array" ref="D101">_xlfn.IFS(
  OR(C101="AR", C101="VK", C101="MS", C101="PT", C101="MM", C101="PP"), "CENTRAL",
  OR(C101="SS", C101="GC", C101="SM", C101="AY", C101="AG"), "NORTH",
  OR(C101="DP", C101="PG", C101="KD", C101="DS", C101="SP"), "WEST-I",
  OR(C101="MP", C101="SK", C101="NA", C101="OD"), "WEST-II",
  OR(C101="ND", C101="AM", C101="JK"), "EAST",
  TRUE, "UNKNOWN"
)</f>
        <v>WEST-I</v>
      </c>
      <c r="E101" s="10" t="s">
        <v>143</v>
      </c>
      <c r="F101" s="8" t="s">
        <v>144</v>
      </c>
      <c r="G101" s="8" t="s">
        <v>145</v>
      </c>
      <c r="H101" s="8" t="s">
        <v>146</v>
      </c>
      <c r="I101" s="37">
        <v>45768</v>
      </c>
      <c r="J101" s="37">
        <v>45814</v>
      </c>
      <c r="K101" s="8" t="s">
        <v>87</v>
      </c>
      <c r="L101" s="8" t="s">
        <v>47</v>
      </c>
      <c r="M101" s="13">
        <v>709.33</v>
      </c>
      <c r="N101" s="37"/>
      <c r="O101" s="12">
        <v>2</v>
      </c>
      <c r="P101" s="10"/>
      <c r="R101" s="10"/>
    </row>
    <row r="102" spans="1:18" s="8" customFormat="1" x14ac:dyDescent="0.45">
      <c r="A102" s="9" t="s">
        <v>516</v>
      </c>
      <c r="B102" s="8" t="s">
        <v>360</v>
      </c>
      <c r="C102" s="10" t="s">
        <v>21</v>
      </c>
      <c r="D102" s="8" t="str" cm="1">
        <f t="array" ref="D102">_xlfn.IFS(
  OR(C102="AR", C102="VK", C102="MS", C102="PT", C102="MM", C102="PP"), "CENTRAL",
  OR(C102="SS", C102="GC", C102="SM", C102="AY", C102="AG"), "NORTH",
  OR(C102="DP", C102="PG", C102="KD", C102="DS", C102="SP"), "WEST-I",
  OR(C102="MP", C102="SK", C102="NA", C102="OD"), "WEST-II",
  OR(C102="ND", C102="AM", C102="JK"), "EAST",
  TRUE, "UNKNOWN"
)</f>
        <v>NORTH</v>
      </c>
      <c r="E102" s="10" t="s">
        <v>361</v>
      </c>
      <c r="F102" s="8" t="s">
        <v>276</v>
      </c>
      <c r="G102" s="8" t="s">
        <v>363</v>
      </c>
      <c r="H102" s="8" t="s">
        <v>362</v>
      </c>
      <c r="I102" s="37">
        <v>45786</v>
      </c>
      <c r="J102" s="37">
        <v>45813</v>
      </c>
      <c r="K102" s="10" t="s">
        <v>53</v>
      </c>
      <c r="L102" s="10" t="s">
        <v>50</v>
      </c>
      <c r="M102" s="13">
        <v>541</v>
      </c>
      <c r="N102" s="37"/>
      <c r="O102" s="8">
        <v>3</v>
      </c>
      <c r="P102" s="10"/>
      <c r="R102" s="10"/>
    </row>
    <row r="103" spans="1:18" s="8" customFormat="1" x14ac:dyDescent="0.45">
      <c r="A103" s="9" t="s">
        <v>516</v>
      </c>
      <c r="B103" s="8" t="s">
        <v>360</v>
      </c>
      <c r="C103" s="10" t="s">
        <v>21</v>
      </c>
      <c r="D103" s="8" t="str" cm="1">
        <f t="array" ref="D103">_xlfn.IFS(
  OR(C103="AR", C103="VK", C103="MS", C103="PT", C103="MM", C103="PP"), "CENTRAL",
  OR(C103="SS", C103="GC", C103="SM", C103="AY", C103="AG"), "NORTH",
  OR(C103="DP", C103="PG", C103="KD", C103="DS", C103="SP"), "WEST-I",
  OR(C103="MP", C103="SK", C103="NA", C103="OD"), "WEST-II",
  OR(C103="ND", C103="AM", C103="JK"), "EAST",
  TRUE, "UNKNOWN"
)</f>
        <v>NORTH</v>
      </c>
      <c r="E103" s="10" t="s">
        <v>361</v>
      </c>
      <c r="F103" s="8" t="s">
        <v>275</v>
      </c>
      <c r="G103" s="8" t="s">
        <v>363</v>
      </c>
      <c r="H103" s="8" t="s">
        <v>362</v>
      </c>
      <c r="I103" s="37">
        <v>45786</v>
      </c>
      <c r="J103" s="37">
        <v>45813</v>
      </c>
      <c r="K103" s="10" t="s">
        <v>41</v>
      </c>
      <c r="L103" s="10" t="s">
        <v>50</v>
      </c>
      <c r="M103" s="13">
        <v>723.33</v>
      </c>
      <c r="N103" s="37"/>
      <c r="O103" s="8">
        <v>2</v>
      </c>
      <c r="P103" s="10"/>
      <c r="R103" s="10"/>
    </row>
    <row r="104" spans="1:18" s="8" customFormat="1" x14ac:dyDescent="0.45">
      <c r="A104" s="9" t="s">
        <v>516</v>
      </c>
      <c r="B104" s="8" t="s">
        <v>350</v>
      </c>
      <c r="C104" s="10" t="s">
        <v>221</v>
      </c>
      <c r="D104" s="8" t="str" cm="1">
        <f t="array" ref="D104">_xlfn.IFS(
  OR(C104="AR", C104="VK", C104="MS", C104="PT", C104="MM", C104="PP"), "CENTRAL",
  OR(C104="SS", C104="GC", C104="SM", C104="AY", C104="AG"), "NORTH",
  OR(C104="DP", C104="PG", C104="KD", C104="DS", C104="SP"), "WEST-I",
  OR(C104="MP", C104="SK", C104="NA", C104="OD"), "WEST-II",
  OR(C104="ND", C104="AM", C104="JK"), "EAST",
  TRUE, "UNKNOWN"
)</f>
        <v>EAST</v>
      </c>
      <c r="E104" s="10" t="s">
        <v>351</v>
      </c>
      <c r="F104" s="8" t="s">
        <v>102</v>
      </c>
      <c r="G104" s="8" t="s">
        <v>352</v>
      </c>
      <c r="H104" s="8" t="s">
        <v>353</v>
      </c>
      <c r="I104" s="37">
        <v>45789</v>
      </c>
      <c r="J104" s="37">
        <v>45815</v>
      </c>
      <c r="K104" s="8" t="s">
        <v>34</v>
      </c>
      <c r="L104" s="8" t="s">
        <v>35</v>
      </c>
      <c r="M104" s="13">
        <v>1316.68</v>
      </c>
      <c r="N104" s="37">
        <v>45848</v>
      </c>
      <c r="O104" s="8">
        <v>2</v>
      </c>
      <c r="P104" s="10"/>
      <c r="R104" s="10"/>
    </row>
    <row r="105" spans="1:18" s="8" customFormat="1" x14ac:dyDescent="0.45">
      <c r="A105" s="9" t="s">
        <v>516</v>
      </c>
      <c r="B105" s="8" t="s">
        <v>211</v>
      </c>
      <c r="C105" s="10" t="s">
        <v>21</v>
      </c>
      <c r="D105" s="8" t="str" cm="1">
        <f t="array" ref="D105">_xlfn.IFS(
  OR(C105="AR", C105="VK", C105="MS", C105="PT", C105="MM", C105="PP"), "CENTRAL",
  OR(C105="SS", C105="GC", C105="SM", C105="AY", C105="AG"), "NORTH",
  OR(C105="DP", C105="PG", C105="KD", C105="DS", C105="SP"), "WEST-I",
  OR(C105="MP", C105="SK", C105="NA", C105="OD"), "WEST-II",
  OR(C105="ND", C105="AM", C105="JK"), "EAST",
  TRUE, "UNKNOWN"
)</f>
        <v>NORTH</v>
      </c>
      <c r="E105" s="10" t="s">
        <v>212</v>
      </c>
      <c r="F105" s="8" t="s">
        <v>215</v>
      </c>
      <c r="G105" s="8" t="s">
        <v>213</v>
      </c>
      <c r="H105" s="8" t="s">
        <v>214</v>
      </c>
      <c r="I105" s="37">
        <v>45775</v>
      </c>
      <c r="J105" s="37">
        <v>45817</v>
      </c>
      <c r="K105" s="8" t="s">
        <v>175</v>
      </c>
      <c r="L105" s="8" t="s">
        <v>27</v>
      </c>
      <c r="M105" s="13">
        <v>561.41999999999996</v>
      </c>
      <c r="N105" s="37">
        <v>45817</v>
      </c>
      <c r="O105" s="12">
        <v>4</v>
      </c>
      <c r="P105" s="10"/>
      <c r="R105" s="10"/>
    </row>
    <row r="106" spans="1:18" s="8" customFormat="1" x14ac:dyDescent="0.45">
      <c r="A106" s="9" t="s">
        <v>516</v>
      </c>
      <c r="B106" s="8" t="s">
        <v>211</v>
      </c>
      <c r="C106" s="10" t="s">
        <v>21</v>
      </c>
      <c r="D106" s="8" t="str" cm="1">
        <f t="array" ref="D106">_xlfn.IFS(
  OR(C106="AR", C106="VK", C106="MS", C106="PT", C106="MM", C106="PP"), "CENTRAL",
  OR(C106="SS", C106="GC", C106="SM", C106="AY", C106="AG"), "NORTH",
  OR(C106="DP", C106="PG", C106="KD", C106="DS", C106="SP"), "WEST-I",
  OR(C106="MP", C106="SK", C106="NA", C106="OD"), "WEST-II",
  OR(C106="ND", C106="AM", C106="JK"), "EAST",
  TRUE, "UNKNOWN"
)</f>
        <v>NORTH</v>
      </c>
      <c r="E106" s="10" t="s">
        <v>212</v>
      </c>
      <c r="F106" s="8" t="s">
        <v>205</v>
      </c>
      <c r="G106" s="8" t="s">
        <v>213</v>
      </c>
      <c r="H106" s="8" t="s">
        <v>214</v>
      </c>
      <c r="I106" s="37">
        <v>45775</v>
      </c>
      <c r="J106" s="37">
        <v>45817</v>
      </c>
      <c r="K106" s="8" t="s">
        <v>175</v>
      </c>
      <c r="L106" s="8" t="s">
        <v>27</v>
      </c>
      <c r="M106" s="13">
        <v>125.37</v>
      </c>
      <c r="N106" s="37">
        <v>45817</v>
      </c>
      <c r="O106" s="12">
        <v>4</v>
      </c>
      <c r="P106" s="10"/>
      <c r="R106" s="10"/>
    </row>
    <row r="107" spans="1:18" s="8" customFormat="1" x14ac:dyDescent="0.45">
      <c r="A107" s="9" t="s">
        <v>516</v>
      </c>
      <c r="B107" s="8" t="s">
        <v>528</v>
      </c>
      <c r="C107" s="10" t="s">
        <v>21</v>
      </c>
      <c r="D107" s="8" t="str" cm="1">
        <f t="array" ref="D107">_xlfn.IFS(
  OR(C107="AR", C107="VK", C107="MS", C107="PT", C107="MM", C107="PP"), "CENTRAL",
  OR(C107="SS", C107="GC", C107="SM", C107="AY", C107="AG"), "NORTH",
  OR(C107="DP", C107="PG", C107="KD", C107="DS", C107="SP"), "WEST-I",
  OR(C107="MP", C107="SK", C107="NA", C107="OD"), "WEST-II",
  OR(C107="ND", C107="AM", C107="JK"), "EAST",
  TRUE, "UNKNOWN"
)</f>
        <v>NORTH</v>
      </c>
      <c r="E107" s="10" t="s">
        <v>529</v>
      </c>
      <c r="F107" s="8" t="s">
        <v>290</v>
      </c>
      <c r="G107" s="8" t="s">
        <v>530</v>
      </c>
      <c r="H107" s="8" t="s">
        <v>531</v>
      </c>
      <c r="I107" s="37">
        <v>45807</v>
      </c>
      <c r="J107" s="37">
        <v>45817</v>
      </c>
      <c r="K107" s="10" t="s">
        <v>81</v>
      </c>
      <c r="L107" s="10" t="s">
        <v>27</v>
      </c>
      <c r="M107" s="13">
        <v>875.08</v>
      </c>
      <c r="N107" s="37"/>
      <c r="O107" s="8">
        <v>1</v>
      </c>
      <c r="P107" s="10"/>
      <c r="R107" s="10"/>
    </row>
    <row r="108" spans="1:18" s="8" customFormat="1" x14ac:dyDescent="0.45">
      <c r="A108" s="9" t="s">
        <v>516</v>
      </c>
      <c r="B108" s="8" t="s">
        <v>240</v>
      </c>
      <c r="C108" s="10" t="s">
        <v>241</v>
      </c>
      <c r="D108" s="8" t="str" cm="1">
        <f t="array" ref="D108">_xlfn.IFS(
  OR(C108="AR", C108="VK", C108="MS", C108="PT", C108="MM", C108="PP"), "CENTRAL",
  OR(C108="SS", C108="GC", C108="SM", C108="AY", C108="AG"), "NORTH",
  OR(C108="DP", C108="PG", C108="KD", C108="DS", C108="SP"), "WEST-I",
  OR(C108="MP", C108="SK", C108="NA", C108="OD"), "WEST-II",
  OR(C108="ND", C108="AM", C108="JK"), "EAST",
  TRUE, "UNKNOWN"
)</f>
        <v>CENTRAL</v>
      </c>
      <c r="E108" s="10" t="s">
        <v>566</v>
      </c>
      <c r="F108" s="8" t="s">
        <v>242</v>
      </c>
      <c r="G108" s="8" t="s">
        <v>85</v>
      </c>
      <c r="H108" s="8" t="s">
        <v>243</v>
      </c>
      <c r="I108" s="37">
        <v>45776</v>
      </c>
      <c r="J108" s="37">
        <v>45819</v>
      </c>
      <c r="K108" s="8" t="s">
        <v>87</v>
      </c>
      <c r="L108" s="8" t="s">
        <v>27</v>
      </c>
      <c r="M108" s="13">
        <v>2549</v>
      </c>
      <c r="N108" s="37"/>
      <c r="O108" s="12">
        <v>5</v>
      </c>
    </row>
    <row r="109" spans="1:18" s="8" customFormat="1" x14ac:dyDescent="0.45">
      <c r="A109" s="9" t="s">
        <v>516</v>
      </c>
      <c r="B109" s="8" t="s">
        <v>115</v>
      </c>
      <c r="C109" s="10" t="s">
        <v>380</v>
      </c>
      <c r="D109" s="8" t="str" cm="1">
        <f t="array" ref="D109">_xlfn.IFS(
  OR(C109="AR", C109="VK", C109="MS", C109="PT", C109="MM", C109="PP"), "CENTRAL",
  OR(C109="SS", C109="GC", C109="SM", C109="AY", C109="AG"), "NORTH",
  OR(C109="DP", C109="PG", C109="KD", C109="DS", C109="SP"), "WEST-I",
  OR(C109="MP", C109="SK", C109="NA", C109="OD"), "WEST-II",
  OR(C109="ND", C109="AM", C109="JK"), "EAST",
  TRUE, "UNKNOWN"
)</f>
        <v>WEST-I</v>
      </c>
      <c r="E109" s="10" t="s">
        <v>93</v>
      </c>
      <c r="F109" s="8" t="s">
        <v>116</v>
      </c>
      <c r="G109" s="8" t="s">
        <v>95</v>
      </c>
      <c r="H109" s="8" t="s">
        <v>96</v>
      </c>
      <c r="I109" s="37">
        <v>45765</v>
      </c>
      <c r="J109" s="37">
        <v>45820</v>
      </c>
      <c r="K109" s="8" t="s">
        <v>87</v>
      </c>
      <c r="L109" s="8" t="s">
        <v>47</v>
      </c>
      <c r="M109" s="13">
        <v>1503.97</v>
      </c>
      <c r="N109" s="37"/>
      <c r="O109" s="12">
        <v>3</v>
      </c>
    </row>
    <row r="110" spans="1:18" x14ac:dyDescent="0.4">
      <c r="A110" s="9" t="s">
        <v>516</v>
      </c>
      <c r="B110" s="8" t="s">
        <v>149</v>
      </c>
      <c r="C110" s="10" t="s">
        <v>380</v>
      </c>
      <c r="D110" s="8" t="str" cm="1">
        <f t="array" ref="D110">_xlfn.IFS(
  OR(C110="AR", C110="VK", C110="MS", C110="PT", C110="MM", C110="PP"), "CENTRAL",
  OR(C110="SS", C110="GC", C110="SM", C110="AY", C110="AG"), "NORTH",
  OR(C110="DP", C110="PG", C110="KD", C110="DS", C110="SP"), "WEST-I",
  OR(C110="MP", C110="SK", C110="NA", C110="OD"), "WEST-II",
  OR(C110="ND", C110="AM", C110="JK"), "EAST",
  TRUE, "UNKNOWN"
)</f>
        <v>WEST-I</v>
      </c>
      <c r="E110" s="6" t="s">
        <v>93</v>
      </c>
      <c r="F110" s="6" t="s">
        <v>117</v>
      </c>
      <c r="G110" s="6" t="s">
        <v>95</v>
      </c>
      <c r="H110" s="6" t="s">
        <v>96</v>
      </c>
      <c r="I110" s="39">
        <v>45765</v>
      </c>
      <c r="J110" s="37">
        <v>45820</v>
      </c>
      <c r="K110" s="6" t="s">
        <v>87</v>
      </c>
      <c r="L110" s="8" t="s">
        <v>47</v>
      </c>
      <c r="M110" s="23">
        <v>1938.18</v>
      </c>
      <c r="N110" s="37"/>
      <c r="O110" s="12">
        <v>3</v>
      </c>
    </row>
    <row r="111" spans="1:18" s="8" customFormat="1" x14ac:dyDescent="0.4">
      <c r="A111" s="9" t="s">
        <v>516</v>
      </c>
      <c r="B111" s="8" t="s">
        <v>92</v>
      </c>
      <c r="C111" s="10" t="s">
        <v>380</v>
      </c>
      <c r="D111" s="8" t="str" cm="1">
        <f t="array" ref="D111">_xlfn.IFS(
  OR(C111="AR", C111="VK", C111="MS", C111="PT", C111="MM", C111="PP"), "CENTRAL",
  OR(C111="SS", C111="GC", C111="SM", C111="AY", C111="AG"), "NORTH",
  OR(C111="DP", C111="PG", C111="KD", C111="DS", C111="SP"), "WEST-I",
  OR(C111="MP", C111="SK", C111="NA", C111="OD"), "WEST-II",
  OR(C111="ND", C111="AM", C111="JK"), "EAST",
  TRUE, "UNKNOWN"
)</f>
        <v>WEST-I</v>
      </c>
      <c r="E111" s="6" t="s">
        <v>93</v>
      </c>
      <c r="F111" s="6" t="s">
        <v>94</v>
      </c>
      <c r="G111" s="6" t="s">
        <v>95</v>
      </c>
      <c r="H111" s="6" t="s">
        <v>96</v>
      </c>
      <c r="I111" s="39">
        <v>45765</v>
      </c>
      <c r="J111" s="37">
        <v>45820</v>
      </c>
      <c r="K111" s="6" t="s">
        <v>87</v>
      </c>
      <c r="L111" s="8" t="s">
        <v>47</v>
      </c>
      <c r="M111" s="23">
        <v>1205.26</v>
      </c>
      <c r="N111" s="37"/>
      <c r="O111" s="12">
        <v>2</v>
      </c>
      <c r="P111" s="10"/>
      <c r="R111" s="10"/>
    </row>
    <row r="112" spans="1:18" s="8" customFormat="1" x14ac:dyDescent="0.45">
      <c r="A112" s="9" t="s">
        <v>516</v>
      </c>
      <c r="B112" s="8" t="s">
        <v>211</v>
      </c>
      <c r="C112" s="10" t="s">
        <v>21</v>
      </c>
      <c r="D112" s="8" t="str" cm="1">
        <f t="array" ref="D112">_xlfn.IFS(
  OR(C112="AR", C112="VK", C112="MS", C112="PT", C112="MM", C112="PP"), "CENTRAL",
  OR(C112="SS", C112="GC", C112="SM", C112="AY", C112="AG"), "NORTH",
  OR(C112="DP", C112="PG", C112="KD", C112="DS", C112="SP"), "WEST-I",
  OR(C112="MP", C112="SK", C112="NA", C112="OD"), "WEST-II",
  OR(C112="ND", C112="AM", C112="JK"), "EAST",
  TRUE, "UNKNOWN"
)</f>
        <v>NORTH</v>
      </c>
      <c r="E112" s="10" t="s">
        <v>212</v>
      </c>
      <c r="F112" s="8" t="s">
        <v>215</v>
      </c>
      <c r="G112" s="8" t="s">
        <v>213</v>
      </c>
      <c r="H112" s="8" t="s">
        <v>214</v>
      </c>
      <c r="I112" s="37">
        <v>45775</v>
      </c>
      <c r="J112" s="37">
        <v>45820</v>
      </c>
      <c r="K112" s="8" t="s">
        <v>175</v>
      </c>
      <c r="L112" s="8" t="s">
        <v>27</v>
      </c>
      <c r="M112" s="13">
        <v>549.07000000000005</v>
      </c>
      <c r="N112" s="37">
        <v>45817</v>
      </c>
      <c r="O112" s="12">
        <v>5</v>
      </c>
      <c r="P112" s="10"/>
      <c r="R112" s="10"/>
    </row>
    <row r="113" spans="1:18" s="8" customFormat="1" x14ac:dyDescent="0.45">
      <c r="A113" s="9" t="s">
        <v>516</v>
      </c>
      <c r="B113" s="8" t="s">
        <v>211</v>
      </c>
      <c r="C113" s="10" t="s">
        <v>21</v>
      </c>
      <c r="D113" s="8" t="str" cm="1">
        <f t="array" ref="D113">_xlfn.IFS(
  OR(C113="AR", C113="VK", C113="MS", C113="PT", C113="MM", C113="PP"), "CENTRAL",
  OR(C113="SS", C113="GC", C113="SM", C113="AY", C113="AG"), "NORTH",
  OR(C113="DP", C113="PG", C113="KD", C113="DS", C113="SP"), "WEST-I",
  OR(C113="MP", C113="SK", C113="NA", C113="OD"), "WEST-II",
  OR(C113="ND", C113="AM", C113="JK"), "EAST",
  TRUE, "UNKNOWN"
)</f>
        <v>NORTH</v>
      </c>
      <c r="E113" s="10" t="s">
        <v>212</v>
      </c>
      <c r="F113" s="8" t="s">
        <v>205</v>
      </c>
      <c r="G113" s="8" t="s">
        <v>213</v>
      </c>
      <c r="H113" s="8" t="s">
        <v>214</v>
      </c>
      <c r="I113" s="37">
        <v>45775</v>
      </c>
      <c r="J113" s="37">
        <v>45820</v>
      </c>
      <c r="K113" s="8" t="s">
        <v>175</v>
      </c>
      <c r="L113" s="8" t="s">
        <v>27</v>
      </c>
      <c r="M113" s="13">
        <v>109.49</v>
      </c>
      <c r="N113" s="37">
        <v>45817</v>
      </c>
      <c r="O113" s="12">
        <v>5</v>
      </c>
      <c r="P113" s="10"/>
      <c r="R113" s="10"/>
    </row>
    <row r="114" spans="1:18" s="8" customFormat="1" x14ac:dyDescent="0.45">
      <c r="A114" s="9" t="s">
        <v>516</v>
      </c>
      <c r="B114" s="8" t="s">
        <v>261</v>
      </c>
      <c r="C114" s="10" t="s">
        <v>136</v>
      </c>
      <c r="D114" s="8" t="str" cm="1">
        <f t="array" ref="D114">_xlfn.IFS(
  OR(C114="AR", C114="VK", C114="MS", C114="PT", C114="MM", C114="PP"), "CENTRAL",
  OR(C114="SS", C114="GC", C114="SM", C114="AY", C114="AG"), "NORTH",
  OR(C114="DP", C114="PG", C114="KD", C114="DS", C114="SP"), "WEST-I",
  OR(C114="MP", C114="SK", C114="NA", C114="OD"), "WEST-II",
  OR(C114="ND", C114="AM", C114="JK"), "EAST",
  TRUE, "UNKNOWN"
)</f>
        <v>WEST-II</v>
      </c>
      <c r="E114" s="10" t="s">
        <v>263</v>
      </c>
      <c r="F114" s="10" t="s">
        <v>269</v>
      </c>
      <c r="G114" s="8" t="s">
        <v>264</v>
      </c>
      <c r="H114" s="8" t="s">
        <v>265</v>
      </c>
      <c r="I114" s="37">
        <v>45763</v>
      </c>
      <c r="J114" s="37">
        <v>45818</v>
      </c>
      <c r="K114" s="8" t="s">
        <v>81</v>
      </c>
      <c r="L114" s="8" t="s">
        <v>27</v>
      </c>
      <c r="M114" s="13">
        <v>3936.12</v>
      </c>
      <c r="N114" s="37">
        <v>45819</v>
      </c>
      <c r="O114" s="12">
        <v>3</v>
      </c>
      <c r="P114" s="10"/>
      <c r="R114" s="10"/>
    </row>
    <row r="115" spans="1:18" s="8" customFormat="1" x14ac:dyDescent="0.45">
      <c r="A115" s="9" t="s">
        <v>516</v>
      </c>
      <c r="B115" s="8" t="s">
        <v>261</v>
      </c>
      <c r="C115" s="10" t="s">
        <v>136</v>
      </c>
      <c r="D115" s="8" t="str" cm="1">
        <f t="array" ref="D115">_xlfn.IFS(
  OR(C115="AR", C115="VK", C115="MS", C115="PT", C115="MM", C115="PP"), "CENTRAL",
  OR(C115="SS", C115="GC", C115="SM", C115="AY", C115="AG"), "NORTH",
  OR(C115="DP", C115="PG", C115="KD", C115="DS", C115="SP"), "WEST-I",
  OR(C115="MP", C115="SK", C115="NA", C115="OD"), "WEST-II",
  OR(C115="ND", C115="AM", C115="JK"), "EAST",
  TRUE, "UNKNOWN"
)</f>
        <v>WEST-II</v>
      </c>
      <c r="E115" s="10" t="s">
        <v>263</v>
      </c>
      <c r="F115" s="10" t="s">
        <v>262</v>
      </c>
      <c r="G115" s="8" t="s">
        <v>264</v>
      </c>
      <c r="H115" s="8" t="s">
        <v>265</v>
      </c>
      <c r="I115" s="37">
        <v>45763</v>
      </c>
      <c r="J115" s="37">
        <v>45818</v>
      </c>
      <c r="K115" s="8" t="s">
        <v>81</v>
      </c>
      <c r="L115" s="8" t="s">
        <v>27</v>
      </c>
      <c r="M115" s="13">
        <v>238.48</v>
      </c>
      <c r="N115" s="37">
        <v>45819</v>
      </c>
      <c r="O115" s="12">
        <v>2</v>
      </c>
      <c r="P115" s="10"/>
      <c r="R115" s="10"/>
    </row>
    <row r="116" spans="1:18" s="8" customFormat="1" x14ac:dyDescent="0.45">
      <c r="A116" s="9" t="s">
        <v>516</v>
      </c>
      <c r="B116" s="8" t="s">
        <v>261</v>
      </c>
      <c r="C116" s="10" t="s">
        <v>136</v>
      </c>
      <c r="D116" s="8" t="str" cm="1">
        <f t="array" ref="D116">_xlfn.IFS(
  OR(C116="AR", C116="VK", C116="MS", C116="PT", C116="MM", C116="PP"), "CENTRAL",
  OR(C116="SS", C116="GC", C116="SM", C116="AY", C116="AG"), "NORTH",
  OR(C116="DP", C116="PG", C116="KD", C116="DS", C116="SP"), "WEST-I",
  OR(C116="MP", C116="SK", C116="NA", C116="OD"), "WEST-II",
  OR(C116="ND", C116="AM", C116="JK"), "EAST",
  TRUE, "UNKNOWN"
)</f>
        <v>WEST-II</v>
      </c>
      <c r="E116" s="10" t="s">
        <v>263</v>
      </c>
      <c r="F116" s="10" t="s">
        <v>268</v>
      </c>
      <c r="G116" s="8" t="s">
        <v>264</v>
      </c>
      <c r="H116" s="8" t="s">
        <v>265</v>
      </c>
      <c r="I116" s="37">
        <v>45763</v>
      </c>
      <c r="J116" s="37">
        <v>45818</v>
      </c>
      <c r="K116" s="8" t="s">
        <v>81</v>
      </c>
      <c r="L116" s="8" t="s">
        <v>27</v>
      </c>
      <c r="M116" s="13">
        <v>1714.38</v>
      </c>
      <c r="N116" s="37">
        <v>45819</v>
      </c>
      <c r="O116" s="12">
        <v>3</v>
      </c>
      <c r="P116" s="10"/>
      <c r="R116" s="10"/>
    </row>
    <row r="117" spans="1:18" s="8" customFormat="1" x14ac:dyDescent="0.45">
      <c r="A117" s="9" t="s">
        <v>516</v>
      </c>
      <c r="B117" s="8" t="s">
        <v>261</v>
      </c>
      <c r="C117" s="10" t="s">
        <v>136</v>
      </c>
      <c r="D117" s="8" t="str" cm="1">
        <f t="array" ref="D117">_xlfn.IFS(
  OR(C117="AR", C117="VK", C117="MS", C117="PT", C117="MM", C117="PP"), "CENTRAL",
  OR(C117="SS", C117="GC", C117="SM", C117="AY", C117="AG"), "NORTH",
  OR(C117="DP", C117="PG", C117="KD", C117="DS", C117="SP"), "WEST-I",
  OR(C117="MP", C117="SK", C117="NA", C117="OD"), "WEST-II",
  OR(C117="ND", C117="AM", C117="JK"), "EAST",
  TRUE, "UNKNOWN"
)</f>
        <v>WEST-II</v>
      </c>
      <c r="E117" s="10" t="s">
        <v>263</v>
      </c>
      <c r="F117" s="10" t="s">
        <v>266</v>
      </c>
      <c r="G117" s="8" t="s">
        <v>264</v>
      </c>
      <c r="H117" s="8" t="s">
        <v>265</v>
      </c>
      <c r="I117" s="37">
        <v>45763</v>
      </c>
      <c r="J117" s="37">
        <v>45818</v>
      </c>
      <c r="K117" s="8" t="s">
        <v>81</v>
      </c>
      <c r="L117" s="8" t="s">
        <v>27</v>
      </c>
      <c r="M117" s="13">
        <v>82.86</v>
      </c>
      <c r="N117" s="37">
        <v>45819</v>
      </c>
      <c r="O117" s="12">
        <v>2</v>
      </c>
      <c r="P117" s="10"/>
      <c r="R117" s="10"/>
    </row>
    <row r="118" spans="1:18" s="8" customFormat="1" x14ac:dyDescent="0.45">
      <c r="A118" s="9" t="s">
        <v>516</v>
      </c>
      <c r="B118" s="8" t="s">
        <v>261</v>
      </c>
      <c r="C118" s="10" t="s">
        <v>136</v>
      </c>
      <c r="D118" s="8" t="str" cm="1">
        <f t="array" ref="D118">_xlfn.IFS(
  OR(C118="AR", C118="VK", C118="MS", C118="PT", C118="MM", C118="PP"), "CENTRAL",
  OR(C118="SS", C118="GC", C118="SM", C118="AY", C118="AG"), "NORTH",
  OR(C118="DP", C118="PG", C118="KD", C118="DS", C118="SP"), "WEST-I",
  OR(C118="MP", C118="SK", C118="NA", C118="OD"), "WEST-II",
  OR(C118="ND", C118="AM", C118="JK"), "EAST",
  TRUE, "UNKNOWN"
)</f>
        <v>WEST-II</v>
      </c>
      <c r="E118" s="10" t="s">
        <v>263</v>
      </c>
      <c r="F118" s="10" t="s">
        <v>267</v>
      </c>
      <c r="G118" s="8" t="s">
        <v>264</v>
      </c>
      <c r="H118" s="8" t="s">
        <v>265</v>
      </c>
      <c r="I118" s="37">
        <v>45763</v>
      </c>
      <c r="J118" s="37">
        <v>45818</v>
      </c>
      <c r="K118" s="8" t="s">
        <v>81</v>
      </c>
      <c r="L118" s="8" t="s">
        <v>27</v>
      </c>
      <c r="M118" s="13">
        <v>82.86</v>
      </c>
      <c r="N118" s="37">
        <v>45819</v>
      </c>
      <c r="O118" s="12">
        <v>2</v>
      </c>
      <c r="P118" s="10"/>
      <c r="R118" s="10"/>
    </row>
    <row r="119" spans="1:18" s="8" customFormat="1" x14ac:dyDescent="0.45">
      <c r="A119" s="9" t="s">
        <v>516</v>
      </c>
      <c r="B119" s="8" t="s">
        <v>360</v>
      </c>
      <c r="C119" s="10" t="s">
        <v>21</v>
      </c>
      <c r="D119" s="8" t="str" cm="1">
        <f t="array" ref="D119">_xlfn.IFS(
  OR(C119="AR", C119="VK", C119="MS", C119="PT", C119="MM", C119="PP"), "CENTRAL",
  OR(C119="SS", C119="GC", C119="SM", C119="AY", C119="AG"), "NORTH",
  OR(C119="DP", C119="PG", C119="KD", C119="DS", C119="SP"), "WEST-I",
  OR(C119="MP", C119="SK", C119="NA", C119="OD"), "WEST-II",
  OR(C119="ND", C119="AM", C119="JK"), "EAST",
  TRUE, "UNKNOWN"
)</f>
        <v>NORTH</v>
      </c>
      <c r="E119" s="10" t="s">
        <v>361</v>
      </c>
      <c r="F119" s="8" t="s">
        <v>276</v>
      </c>
      <c r="G119" s="8" t="s">
        <v>363</v>
      </c>
      <c r="H119" s="8" t="s">
        <v>362</v>
      </c>
      <c r="I119" s="37">
        <v>45786</v>
      </c>
      <c r="J119" s="37">
        <v>45820</v>
      </c>
      <c r="K119" s="10" t="s">
        <v>53</v>
      </c>
      <c r="L119" s="10" t="s">
        <v>50</v>
      </c>
      <c r="M119" s="13">
        <v>533.54999999999995</v>
      </c>
      <c r="N119" s="37"/>
      <c r="O119" s="8">
        <v>4</v>
      </c>
      <c r="P119" s="10"/>
      <c r="R119" s="10"/>
    </row>
    <row r="120" spans="1:18" s="8" customFormat="1" x14ac:dyDescent="0.45">
      <c r="A120" s="9" t="s">
        <v>516</v>
      </c>
      <c r="B120" s="8" t="s">
        <v>360</v>
      </c>
      <c r="C120" s="10" t="s">
        <v>21</v>
      </c>
      <c r="D120" s="8" t="str" cm="1">
        <f t="array" ref="D120">_xlfn.IFS(
  OR(C120="AR", C120="VK", C120="MS", C120="PT", C120="MM", C120="PP"), "CENTRAL",
  OR(C120="SS", C120="GC", C120="SM", C120="AY", C120="AG"), "NORTH",
  OR(C120="DP", C120="PG", C120="KD", C120="DS", C120="SP"), "WEST-I",
  OR(C120="MP", C120="SK", C120="NA", C120="OD"), "WEST-II",
  OR(C120="ND", C120="AM", C120="JK"), "EAST",
  TRUE, "UNKNOWN"
)</f>
        <v>NORTH</v>
      </c>
      <c r="E120" s="10" t="s">
        <v>361</v>
      </c>
      <c r="F120" s="8" t="s">
        <v>275</v>
      </c>
      <c r="G120" s="8" t="s">
        <v>363</v>
      </c>
      <c r="H120" s="8" t="s">
        <v>362</v>
      </c>
      <c r="I120" s="37">
        <v>45786</v>
      </c>
      <c r="J120" s="37">
        <v>45820</v>
      </c>
      <c r="K120" s="10" t="s">
        <v>41</v>
      </c>
      <c r="L120" s="10" t="s">
        <v>50</v>
      </c>
      <c r="M120" s="13">
        <v>715.03</v>
      </c>
      <c r="N120" s="37"/>
      <c r="O120" s="8">
        <v>3</v>
      </c>
      <c r="P120" s="10"/>
      <c r="R120" s="10"/>
    </row>
    <row r="121" spans="1:18" s="8" customFormat="1" x14ac:dyDescent="0.45">
      <c r="A121" s="9" t="s">
        <v>516</v>
      </c>
      <c r="B121" s="8" t="s">
        <v>547</v>
      </c>
      <c r="C121" s="10" t="s">
        <v>380</v>
      </c>
      <c r="D121" s="8" t="str" cm="1">
        <f t="array" ref="D121">_xlfn.IFS(
  OR(C121="AR", C121="VK", C121="MS", C121="PT", C121="MM", C121="PP"), "CENTRAL",
  OR(C121="SS", C121="GC", C121="SM", C121="AY", C121="AG"), "NORTH",
  OR(C121="DP", C121="PG", C121="KD", C121="DS", C121="SP"), "WEST-I",
  OR(C121="MP", C121="SK", C121="NA", C121="OD"), "WEST-II",
  OR(C121="ND", C121="AM", C121="JK"), "EAST",
  TRUE, "UNKNOWN"
)</f>
        <v>WEST-I</v>
      </c>
      <c r="E121" s="10" t="s">
        <v>548</v>
      </c>
      <c r="F121" s="8" t="s">
        <v>549</v>
      </c>
      <c r="G121" s="8" t="s">
        <v>550</v>
      </c>
      <c r="H121" s="8" t="s">
        <v>551</v>
      </c>
      <c r="I121" s="37">
        <v>45813</v>
      </c>
      <c r="J121" s="37">
        <v>45821</v>
      </c>
      <c r="K121" s="10" t="s">
        <v>87</v>
      </c>
      <c r="L121" s="10" t="s">
        <v>47</v>
      </c>
      <c r="M121" s="13">
        <v>811.48</v>
      </c>
      <c r="N121" s="37">
        <v>45821</v>
      </c>
      <c r="O121" s="8">
        <v>1</v>
      </c>
      <c r="P121" s="10"/>
      <c r="R121" s="10"/>
    </row>
    <row r="122" spans="1:18" s="8" customFormat="1" x14ac:dyDescent="0.45">
      <c r="A122" s="9" t="s">
        <v>516</v>
      </c>
      <c r="B122" s="8" t="s">
        <v>83</v>
      </c>
      <c r="C122" s="10" t="s">
        <v>72</v>
      </c>
      <c r="D122" s="8" t="str" cm="1">
        <f t="array" ref="D122">_xlfn.IFS(
  OR(C122="AR", C122="VK", C122="MS", C122="PT", C122="MM", C122="PP"), "CENTRAL",
  OR(C122="SS", C122="GC", C122="SM", C122="AY", C122="AG"), "NORTH",
  OR(C122="DP", C122="PG", C122="KD", C122="DS", C122="SP"), "WEST-I",
  OR(C122="MP", C122="SK", C122="NA", C122="OD"), "WEST-II",
  OR(C122="ND", C122="AM", C122="JK"), "EAST",
  TRUE, "UNKNOWN"
)</f>
        <v>CENTRAL</v>
      </c>
      <c r="E122" s="10" t="s">
        <v>84</v>
      </c>
      <c r="F122" s="8" t="s">
        <v>67</v>
      </c>
      <c r="G122" s="8" t="s">
        <v>85</v>
      </c>
      <c r="H122" s="8" t="s">
        <v>86</v>
      </c>
      <c r="I122" s="37">
        <v>45757</v>
      </c>
      <c r="J122" s="37">
        <v>45821</v>
      </c>
      <c r="K122" s="8" t="s">
        <v>87</v>
      </c>
      <c r="L122" s="8" t="s">
        <v>47</v>
      </c>
      <c r="M122" s="13">
        <v>1916.01</v>
      </c>
      <c r="N122" s="37">
        <v>45825</v>
      </c>
      <c r="O122" s="12">
        <v>3</v>
      </c>
    </row>
    <row r="123" spans="1:18" s="1" customFormat="1" ht="14.25" x14ac:dyDescent="0.45">
      <c r="A123" s="9" t="s">
        <v>516</v>
      </c>
      <c r="B123" s="8" t="s">
        <v>381</v>
      </c>
      <c r="C123" s="8" t="s">
        <v>61</v>
      </c>
      <c r="D123" s="8" t="str" cm="1">
        <f t="array" ref="D123">_xlfn.IFS(
  OR(C123="AR", C123="VK", C123="MS", C123="PT", C123="MM", C123="PP"), "CENTRAL",
  OR(C123="SS", C123="GC", C123="SM", C123="AY", C123="AG"), "NORTH",
  OR(C123="DP", C123="PG", C123="KD", C123="DS", C123="SP"), "WEST-I",
  OR(C123="MP", C123="SK", C123="NA", C123="OD"), "WEST-II",
  OR(C123="ND", C123="AM", C123="JK"), "EAST",
  TRUE, "UNKNOWN"
)</f>
        <v>NORTH</v>
      </c>
      <c r="E123" s="10" t="s">
        <v>230</v>
      </c>
      <c r="F123" s="10" t="s">
        <v>23</v>
      </c>
      <c r="G123" s="8" t="s">
        <v>85</v>
      </c>
      <c r="H123" s="10" t="s">
        <v>231</v>
      </c>
      <c r="I123" s="37">
        <v>45776</v>
      </c>
      <c r="J123" s="37">
        <v>45821</v>
      </c>
      <c r="K123" s="10" t="s">
        <v>26</v>
      </c>
      <c r="L123" s="10" t="s">
        <v>27</v>
      </c>
      <c r="M123" s="13">
        <v>1833.81</v>
      </c>
      <c r="N123" s="37"/>
      <c r="O123" s="12">
        <v>3</v>
      </c>
      <c r="P123" s="10"/>
      <c r="Q123" s="12"/>
      <c r="R123" s="10"/>
    </row>
    <row r="124" spans="1:18" s="8" customFormat="1" x14ac:dyDescent="0.45">
      <c r="A124" s="9" t="s">
        <v>516</v>
      </c>
      <c r="B124" s="8" t="s">
        <v>457</v>
      </c>
      <c r="C124" s="10" t="s">
        <v>61</v>
      </c>
      <c r="D124" s="8" t="str" cm="1">
        <f t="array" ref="D124">_xlfn.IFS(
  OR(C124="AR", C124="VK", C124="MS", C124="PT", C124="MM", C124="PP"), "CENTRAL",
  OR(C124="SS", C124="GC", C124="SM", C124="AY", C124="AG"), "NORTH",
  OR(C124="DP", C124="PG", C124="KD", C124="DS", C124="SP"), "WEST-I",
  OR(C124="MP", C124="SK", C124="NA", C124="OD"), "WEST-II",
  OR(C124="ND", C124="AM", C124="JK"), "EAST",
  TRUE, "UNKNOWN"
)</f>
        <v>NORTH</v>
      </c>
      <c r="E124" s="10" t="s">
        <v>458</v>
      </c>
      <c r="F124" s="8" t="s">
        <v>124</v>
      </c>
      <c r="G124" s="8" t="s">
        <v>32</v>
      </c>
      <c r="H124" s="8" t="s">
        <v>459</v>
      </c>
      <c r="I124" s="37">
        <v>45797</v>
      </c>
      <c r="J124" s="37">
        <v>45821</v>
      </c>
      <c r="K124" s="10" t="s">
        <v>41</v>
      </c>
      <c r="L124" s="10" t="s">
        <v>27</v>
      </c>
      <c r="M124" s="13">
        <v>1273.5</v>
      </c>
      <c r="N124" s="37"/>
      <c r="O124" s="8">
        <v>2</v>
      </c>
      <c r="P124" s="10"/>
      <c r="R124" s="10"/>
    </row>
    <row r="125" spans="1:18" s="8" customFormat="1" x14ac:dyDescent="0.45">
      <c r="A125" s="9" t="s">
        <v>516</v>
      </c>
      <c r="B125" s="8" t="s">
        <v>449</v>
      </c>
      <c r="C125" s="10" t="s">
        <v>21</v>
      </c>
      <c r="D125" s="8" t="str" cm="1">
        <f t="array" ref="D125">_xlfn.IFS(
  OR(C125="AR", C125="VK", C125="MS", C125="PT", C125="MM", C125="PP"), "CENTRAL",
  OR(C125="SS", C125="GC", C125="SM", C125="AY", C125="AG"), "NORTH",
  OR(C125="DP", C125="PG", C125="KD", C125="DS", C125="SP"), "WEST-I",
  OR(C125="MP", C125="SK", C125="NA", C125="OD"), "WEST-II",
  OR(C125="ND", C125="AM", C125="JK"), "EAST",
  TRUE, "UNKNOWN"
)</f>
        <v>NORTH</v>
      </c>
      <c r="E125" s="10" t="s">
        <v>451</v>
      </c>
      <c r="F125" s="10" t="s">
        <v>450</v>
      </c>
      <c r="G125" s="8" t="s">
        <v>32</v>
      </c>
      <c r="H125" s="8" t="s">
        <v>452</v>
      </c>
      <c r="I125" s="37">
        <v>45799</v>
      </c>
      <c r="J125" s="37">
        <v>45821</v>
      </c>
      <c r="K125" s="10" t="s">
        <v>175</v>
      </c>
      <c r="L125" s="10" t="s">
        <v>47</v>
      </c>
      <c r="M125" s="13">
        <v>593.98</v>
      </c>
      <c r="N125" s="37">
        <v>45821</v>
      </c>
      <c r="O125" s="8">
        <v>1</v>
      </c>
      <c r="P125" s="10"/>
      <c r="R125" s="10"/>
    </row>
    <row r="126" spans="1:18" s="8" customFormat="1" x14ac:dyDescent="0.45">
      <c r="A126" s="9" t="s">
        <v>516</v>
      </c>
      <c r="B126" s="8" t="s">
        <v>449</v>
      </c>
      <c r="C126" s="10" t="s">
        <v>21</v>
      </c>
      <c r="D126" s="8" t="str" cm="1">
        <f t="array" ref="D126">_xlfn.IFS(
  OR(C126="AR", C126="VK", C126="MS", C126="PT", C126="MM", C126="PP"), "CENTRAL",
  OR(C126="SS", C126="GC", C126="SM", C126="AY", C126="AG"), "NORTH",
  OR(C126="DP", C126="PG", C126="KD", C126="DS", C126="SP"), "WEST-I",
  OR(C126="MP", C126="SK", C126="NA", C126="OD"), "WEST-II",
  OR(C126="ND", C126="AM", C126="JK"), "EAST",
  TRUE, "UNKNOWN"
)</f>
        <v>NORTH</v>
      </c>
      <c r="E126" s="10" t="s">
        <v>451</v>
      </c>
      <c r="F126" s="10" t="s">
        <v>453</v>
      </c>
      <c r="G126" s="8" t="s">
        <v>32</v>
      </c>
      <c r="H126" s="8" t="s">
        <v>452</v>
      </c>
      <c r="I126" s="37">
        <v>45799</v>
      </c>
      <c r="J126" s="37">
        <v>45821</v>
      </c>
      <c r="K126" s="10" t="s">
        <v>175</v>
      </c>
      <c r="L126" s="10" t="s">
        <v>47</v>
      </c>
      <c r="M126" s="13">
        <v>200.72</v>
      </c>
      <c r="N126" s="37">
        <v>45821</v>
      </c>
      <c r="O126" s="8">
        <v>1</v>
      </c>
      <c r="P126" s="10"/>
      <c r="R126" s="10"/>
    </row>
    <row r="127" spans="1:18" s="8" customFormat="1" x14ac:dyDescent="0.45">
      <c r="A127" s="9" t="s">
        <v>516</v>
      </c>
      <c r="B127" s="8" t="s">
        <v>261</v>
      </c>
      <c r="C127" s="10" t="s">
        <v>136</v>
      </c>
      <c r="D127" s="8" t="str" cm="1">
        <f t="array" ref="D127">_xlfn.IFS(
  OR(C127="AR", C127="VK", C127="MS", C127="PT", C127="MM", C127="PP"), "CENTRAL",
  OR(C127="SS", C127="GC", C127="SM", C127="AY", C127="AG"), "NORTH",
  OR(C127="DP", C127="PG", C127="KD", C127="DS", C127="SP"), "WEST-I",
  OR(C127="MP", C127="SK", C127="NA", C127="OD"), "WEST-II",
  OR(C127="ND", C127="AM", C127="JK"), "EAST",
  TRUE, "UNKNOWN"
)</f>
        <v>WEST-II</v>
      </c>
      <c r="E127" s="10" t="s">
        <v>263</v>
      </c>
      <c r="F127" s="10" t="s">
        <v>262</v>
      </c>
      <c r="G127" s="8" t="s">
        <v>264</v>
      </c>
      <c r="H127" s="8" t="s">
        <v>265</v>
      </c>
      <c r="I127" s="37">
        <v>45763</v>
      </c>
      <c r="J127" s="37">
        <v>45824</v>
      </c>
      <c r="K127" s="8" t="s">
        <v>81</v>
      </c>
      <c r="L127" s="8" t="s">
        <v>27</v>
      </c>
      <c r="M127" s="13">
        <v>239.73</v>
      </c>
      <c r="N127" s="37"/>
      <c r="O127" s="12">
        <v>3</v>
      </c>
      <c r="P127" s="10"/>
      <c r="R127" s="10"/>
    </row>
    <row r="128" spans="1:18" s="8" customFormat="1" x14ac:dyDescent="0.45">
      <c r="A128" s="9" t="s">
        <v>516</v>
      </c>
      <c r="B128" s="8" t="s">
        <v>261</v>
      </c>
      <c r="C128" s="10" t="s">
        <v>136</v>
      </c>
      <c r="D128" s="8" t="str" cm="1">
        <f t="array" ref="D128">_xlfn.IFS(
  OR(C128="AR", C128="VK", C128="MS", C128="PT", C128="MM", C128="PP"), "CENTRAL",
  OR(C128="SS", C128="GC", C128="SM", C128="AY", C128="AG"), "NORTH",
  OR(C128="DP", C128="PG", C128="KD", C128="DS", C128="SP"), "WEST-I",
  OR(C128="MP", C128="SK", C128="NA", C128="OD"), "WEST-II",
  OR(C128="ND", C128="AM", C128="JK"), "EAST",
  TRUE, "UNKNOWN"
)</f>
        <v>WEST-II</v>
      </c>
      <c r="E128" s="10" t="s">
        <v>263</v>
      </c>
      <c r="F128" s="10" t="s">
        <v>266</v>
      </c>
      <c r="G128" s="8" t="s">
        <v>264</v>
      </c>
      <c r="H128" s="8" t="s">
        <v>265</v>
      </c>
      <c r="I128" s="37">
        <v>45763</v>
      </c>
      <c r="J128" s="37">
        <v>45824</v>
      </c>
      <c r="K128" s="8" t="s">
        <v>81</v>
      </c>
      <c r="L128" s="8" t="s">
        <v>27</v>
      </c>
      <c r="M128" s="13">
        <v>82.86</v>
      </c>
      <c r="N128" s="37"/>
      <c r="O128" s="12">
        <v>3</v>
      </c>
      <c r="P128" s="10"/>
      <c r="R128" s="10"/>
    </row>
    <row r="129" spans="1:18" s="8" customFormat="1" x14ac:dyDescent="0.45">
      <c r="A129" s="9" t="s">
        <v>516</v>
      </c>
      <c r="B129" s="8" t="s">
        <v>261</v>
      </c>
      <c r="C129" s="10" t="s">
        <v>136</v>
      </c>
      <c r="D129" s="8" t="str" cm="1">
        <f t="array" ref="D129">_xlfn.IFS(
  OR(C129="AR", C129="VK", C129="MS", C129="PT", C129="MM", C129="PP"), "CENTRAL",
  OR(C129="SS", C129="GC", C129="SM", C129="AY", C129="AG"), "NORTH",
  OR(C129="DP", C129="PG", C129="KD", C129="DS", C129="SP"), "WEST-I",
  OR(C129="MP", C129="SK", C129="NA", C129="OD"), "WEST-II",
  OR(C129="ND", C129="AM", C129="JK"), "EAST",
  TRUE, "UNKNOWN"
)</f>
        <v>WEST-II</v>
      </c>
      <c r="E129" s="10" t="s">
        <v>263</v>
      </c>
      <c r="F129" s="10" t="s">
        <v>267</v>
      </c>
      <c r="G129" s="8" t="s">
        <v>264</v>
      </c>
      <c r="H129" s="8" t="s">
        <v>265</v>
      </c>
      <c r="I129" s="37">
        <v>45763</v>
      </c>
      <c r="J129" s="37">
        <v>45824</v>
      </c>
      <c r="K129" s="8" t="s">
        <v>81</v>
      </c>
      <c r="L129" s="8" t="s">
        <v>27</v>
      </c>
      <c r="M129" s="13">
        <v>82.86</v>
      </c>
      <c r="N129" s="37"/>
      <c r="O129" s="12">
        <v>3</v>
      </c>
      <c r="P129" s="10"/>
      <c r="R129" s="10"/>
    </row>
    <row r="130" spans="1:18" s="8" customFormat="1" x14ac:dyDescent="0.45">
      <c r="A130" s="9" t="s">
        <v>516</v>
      </c>
      <c r="B130" s="8" t="s">
        <v>261</v>
      </c>
      <c r="C130" s="10" t="s">
        <v>136</v>
      </c>
      <c r="D130" s="8" t="str" cm="1">
        <f t="array" ref="D130">_xlfn.IFS(
  OR(C130="AR", C130="VK", C130="MS", C130="PT", C130="MM", C130="PP"), "CENTRAL",
  OR(C130="SS", C130="GC", C130="SM", C130="AY", C130="AG"), "NORTH",
  OR(C130="DP", C130="PG", C130="KD", C130="DS", C130="SP"), "WEST-I",
  OR(C130="MP", C130="SK", C130="NA", C130="OD"), "WEST-II",
  OR(C130="ND", C130="AM", C130="JK"), "EAST",
  TRUE, "UNKNOWN"
)</f>
        <v>WEST-II</v>
      </c>
      <c r="E130" s="10" t="s">
        <v>263</v>
      </c>
      <c r="F130" s="10" t="s">
        <v>268</v>
      </c>
      <c r="G130" s="8" t="s">
        <v>264</v>
      </c>
      <c r="H130" s="8" t="s">
        <v>265</v>
      </c>
      <c r="I130" s="37">
        <v>45763</v>
      </c>
      <c r="J130" s="37">
        <v>45824</v>
      </c>
      <c r="K130" s="8" t="s">
        <v>81</v>
      </c>
      <c r="L130" s="8" t="s">
        <v>27</v>
      </c>
      <c r="M130" s="13">
        <v>1720.95</v>
      </c>
      <c r="N130" s="37"/>
      <c r="O130" s="12">
        <v>4</v>
      </c>
      <c r="P130" s="10"/>
      <c r="R130" s="10"/>
    </row>
    <row r="131" spans="1:18" s="8" customFormat="1" x14ac:dyDescent="0.45">
      <c r="A131" s="9" t="s">
        <v>516</v>
      </c>
      <c r="B131" s="8" t="s">
        <v>261</v>
      </c>
      <c r="C131" s="10" t="s">
        <v>136</v>
      </c>
      <c r="D131" s="8" t="str" cm="1">
        <f t="array" ref="D131">_xlfn.IFS(
  OR(C131="AR", C131="VK", C131="MS", C131="PT", C131="MM", C131="PP"), "CENTRAL",
  OR(C131="SS", C131="GC", C131="SM", C131="AY", C131="AG"), "NORTH",
  OR(C131="DP", C131="PG", C131="KD", C131="DS", C131="SP"), "WEST-I",
  OR(C131="MP", C131="SK", C131="NA", C131="OD"), "WEST-II",
  OR(C131="ND", C131="AM", C131="JK"), "EAST",
  TRUE, "UNKNOWN"
)</f>
        <v>WEST-II</v>
      </c>
      <c r="E131" s="10" t="s">
        <v>263</v>
      </c>
      <c r="F131" s="10" t="s">
        <v>269</v>
      </c>
      <c r="G131" s="8" t="s">
        <v>264</v>
      </c>
      <c r="H131" s="8" t="s">
        <v>265</v>
      </c>
      <c r="I131" s="37">
        <v>45763</v>
      </c>
      <c r="J131" s="37">
        <v>45824</v>
      </c>
      <c r="K131" s="8" t="s">
        <v>81</v>
      </c>
      <c r="L131" s="8" t="s">
        <v>27</v>
      </c>
      <c r="M131" s="13">
        <v>3946.45</v>
      </c>
      <c r="N131" s="37"/>
      <c r="O131" s="12">
        <v>4</v>
      </c>
      <c r="P131" s="10"/>
      <c r="R131" s="10"/>
    </row>
    <row r="132" spans="1:18" s="8" customFormat="1" x14ac:dyDescent="0.45">
      <c r="A132" s="9" t="s">
        <v>516</v>
      </c>
      <c r="B132" s="8" t="s">
        <v>240</v>
      </c>
      <c r="C132" s="10" t="s">
        <v>241</v>
      </c>
      <c r="D132" s="8" t="str" cm="1">
        <f t="array" ref="D132">_xlfn.IFS(
  OR(C132="AR", C132="VK", C132="MS", C132="PT", C132="MM", C132="PP"), "CENTRAL",
  OR(C132="SS", C132="GC", C132="SM", C132="AY", C132="AG"), "NORTH",
  OR(C132="DP", C132="PG", C132="KD", C132="DS", C132="SP"), "WEST-I",
  OR(C132="MP", C132="SK", C132="NA", C132="OD"), "WEST-II",
  OR(C132="ND", C132="AM", C132="JK"), "EAST",
  TRUE, "UNKNOWN"
)</f>
        <v>CENTRAL</v>
      </c>
      <c r="E132" s="10" t="s">
        <v>566</v>
      </c>
      <c r="F132" s="8" t="s">
        <v>242</v>
      </c>
      <c r="G132" s="8" t="s">
        <v>85</v>
      </c>
      <c r="H132" s="8" t="s">
        <v>243</v>
      </c>
      <c r="I132" s="37">
        <v>45776</v>
      </c>
      <c r="J132" s="37">
        <v>45824</v>
      </c>
      <c r="K132" s="8" t="s">
        <v>87</v>
      </c>
      <c r="L132" s="8" t="s">
        <v>27</v>
      </c>
      <c r="M132" s="13">
        <v>2448</v>
      </c>
      <c r="N132" s="37"/>
      <c r="O132" s="12">
        <v>6</v>
      </c>
    </row>
    <row r="133" spans="1:18" s="1" customFormat="1" ht="14.25" x14ac:dyDescent="0.45">
      <c r="A133" s="9" t="s">
        <v>516</v>
      </c>
      <c r="B133" s="8" t="s">
        <v>431</v>
      </c>
      <c r="C133" s="8" t="s">
        <v>136</v>
      </c>
      <c r="D133" s="8" t="str" cm="1">
        <f t="array" ref="D133">_xlfn.IFS(
  OR(C133="AR", C133="VK", C133="MS", C133="PT", C133="MM", C133="PP"), "CENTRAL",
  OR(C133="SS", C133="GC", C133="SM", C133="AY", C133="AG"), "NORTH",
  OR(C133="DP", C133="PG", C133="KD", C133="DS", C133="SP"), "WEST-I",
  OR(C133="MP", C133="SK", C133="NA", C133="OD"), "WEST-II",
  OR(C133="ND", C133="AM", C133="JK"), "EAST",
  TRUE, "UNKNOWN"
)</f>
        <v>WEST-II</v>
      </c>
      <c r="E133" s="10" t="s">
        <v>255</v>
      </c>
      <c r="F133" s="10" t="s">
        <v>23</v>
      </c>
      <c r="G133" s="8" t="s">
        <v>256</v>
      </c>
      <c r="H133" s="10" t="s">
        <v>257</v>
      </c>
      <c r="I133" s="37">
        <v>45780</v>
      </c>
      <c r="J133" s="37">
        <v>45826</v>
      </c>
      <c r="K133" s="10" t="s">
        <v>26</v>
      </c>
      <c r="L133" s="10" t="s">
        <v>27</v>
      </c>
      <c r="M133" s="13">
        <v>971.99</v>
      </c>
      <c r="N133" s="37"/>
      <c r="O133" s="12">
        <v>1</v>
      </c>
      <c r="P133" s="10"/>
      <c r="Q133" s="12"/>
      <c r="R133" s="10"/>
    </row>
    <row r="134" spans="1:18" s="8" customFormat="1" x14ac:dyDescent="0.45">
      <c r="A134" s="9" t="s">
        <v>516</v>
      </c>
      <c r="B134" s="8" t="s">
        <v>335</v>
      </c>
      <c r="C134" s="10" t="s">
        <v>21</v>
      </c>
      <c r="D134" s="8" t="str" cm="1">
        <f t="array" ref="D134">_xlfn.IFS(
  OR(C134="AR", C134="VK", C134="MS", C134="PT", C134="MM", C134="PP"), "CENTRAL",
  OR(C134="SS", C134="GC", C134="SM", C134="AY", C134="AG"), "NORTH",
  OR(C134="DP", C134="PG", C134="KD", C134="DS", C134="SP"), "WEST-I",
  OR(C134="MP", C134="SK", C134="NA", C134="OD"), "WEST-II",
  OR(C134="ND", C134="AM", C134="JK"), "EAST",
  TRUE, "UNKNOWN"
)</f>
        <v>NORTH</v>
      </c>
      <c r="E134" s="10" t="s">
        <v>336</v>
      </c>
      <c r="F134" s="8" t="s">
        <v>290</v>
      </c>
      <c r="G134" s="8" t="s">
        <v>337</v>
      </c>
      <c r="H134" s="8" t="s">
        <v>338</v>
      </c>
      <c r="I134" s="37">
        <v>45782</v>
      </c>
      <c r="J134" s="37">
        <v>45824</v>
      </c>
      <c r="K134" s="10" t="s">
        <v>56</v>
      </c>
      <c r="L134" s="10" t="s">
        <v>47</v>
      </c>
      <c r="M134" s="13">
        <v>1283.24</v>
      </c>
      <c r="N134" s="37"/>
      <c r="O134" s="12">
        <v>1</v>
      </c>
      <c r="P134" s="10"/>
      <c r="R134" s="10"/>
    </row>
    <row r="135" spans="1:18" s="8" customFormat="1" x14ac:dyDescent="0.45">
      <c r="A135" s="9" t="s">
        <v>516</v>
      </c>
      <c r="B135" s="8" t="s">
        <v>335</v>
      </c>
      <c r="C135" s="10" t="s">
        <v>21</v>
      </c>
      <c r="D135" s="8" t="str" cm="1">
        <f t="array" ref="D135">_xlfn.IFS(
  OR(C135="AR", C135="VK", C135="MS", C135="PT", C135="MM", C135="PP"), "CENTRAL",
  OR(C135="SS", C135="GC", C135="SM", C135="AY", C135="AG"), "NORTH",
  OR(C135="DP", C135="PG", C135="KD", C135="DS", C135="SP"), "WEST-I",
  OR(C135="MP", C135="SK", C135="NA", C135="OD"), "WEST-II",
  OR(C135="ND", C135="AM", C135="JK"), "EAST",
  TRUE, "UNKNOWN"
)</f>
        <v>NORTH</v>
      </c>
      <c r="E135" s="10" t="s">
        <v>336</v>
      </c>
      <c r="F135" s="8" t="s">
        <v>339</v>
      </c>
      <c r="G135" s="8" t="s">
        <v>337</v>
      </c>
      <c r="H135" s="8" t="s">
        <v>338</v>
      </c>
      <c r="I135" s="37">
        <v>45785</v>
      </c>
      <c r="J135" s="37">
        <v>45824</v>
      </c>
      <c r="K135" s="10" t="s">
        <v>112</v>
      </c>
      <c r="L135" s="10" t="s">
        <v>50</v>
      </c>
      <c r="M135" s="13">
        <v>106.17</v>
      </c>
      <c r="N135" s="37"/>
      <c r="O135" s="12">
        <v>1</v>
      </c>
      <c r="P135" s="10"/>
      <c r="R135" s="10"/>
    </row>
    <row r="136" spans="1:18" s="8" customFormat="1" x14ac:dyDescent="0.45">
      <c r="A136" s="9" t="s">
        <v>516</v>
      </c>
      <c r="B136" s="8" t="s">
        <v>335</v>
      </c>
      <c r="C136" s="10" t="s">
        <v>21</v>
      </c>
      <c r="D136" s="8" t="str" cm="1">
        <f t="array" ref="D136">_xlfn.IFS(
  OR(C136="AR", C136="VK", C136="MS", C136="PT", C136="MM", C136="PP"), "CENTRAL",
  OR(C136="SS", C136="GC", C136="SM", C136="AY", C136="AG"), "NORTH",
  OR(C136="DP", C136="PG", C136="KD", C136="DS", C136="SP"), "WEST-I",
  OR(C136="MP", C136="SK", C136="NA", C136="OD"), "WEST-II",
  OR(C136="ND", C136="AM", C136="JK"), "EAST",
  TRUE, "UNKNOWN"
)</f>
        <v>NORTH</v>
      </c>
      <c r="E136" s="10" t="s">
        <v>336</v>
      </c>
      <c r="F136" s="8" t="s">
        <v>340</v>
      </c>
      <c r="G136" s="8" t="s">
        <v>337</v>
      </c>
      <c r="H136" s="8" t="s">
        <v>338</v>
      </c>
      <c r="I136" s="37">
        <v>45785</v>
      </c>
      <c r="J136" s="37">
        <v>45824</v>
      </c>
      <c r="K136" s="10" t="s">
        <v>175</v>
      </c>
      <c r="L136" s="10" t="s">
        <v>50</v>
      </c>
      <c r="M136" s="13">
        <v>48.78</v>
      </c>
      <c r="N136" s="37"/>
      <c r="O136" s="12">
        <v>1</v>
      </c>
      <c r="P136" s="10"/>
      <c r="R136" s="10"/>
    </row>
    <row r="137" spans="1:18" s="8" customFormat="1" x14ac:dyDescent="0.45">
      <c r="A137" s="9" t="s">
        <v>516</v>
      </c>
      <c r="B137" s="8" t="s">
        <v>335</v>
      </c>
      <c r="C137" s="10" t="s">
        <v>21</v>
      </c>
      <c r="D137" s="8" t="str" cm="1">
        <f t="array" ref="D137">_xlfn.IFS(
  OR(C137="AR", C137="VK", C137="MS", C137="PT", C137="MM", C137="PP"), "CENTRAL",
  OR(C137="SS", C137="GC", C137="SM", C137="AY", C137="AG"), "NORTH",
  OR(C137="DP", C137="PG", C137="KD", C137="DS", C137="SP"), "WEST-I",
  OR(C137="MP", C137="SK", C137="NA", C137="OD"), "WEST-II",
  OR(C137="ND", C137="AM", C137="JK"), "EAST",
  TRUE, "UNKNOWN"
)</f>
        <v>NORTH</v>
      </c>
      <c r="E137" s="10" t="s">
        <v>336</v>
      </c>
      <c r="F137" s="8" t="s">
        <v>341</v>
      </c>
      <c r="G137" s="8" t="s">
        <v>337</v>
      </c>
      <c r="H137" s="8" t="s">
        <v>338</v>
      </c>
      <c r="I137" s="37">
        <v>45785</v>
      </c>
      <c r="J137" s="37">
        <v>45824</v>
      </c>
      <c r="K137" s="10" t="s">
        <v>175</v>
      </c>
      <c r="L137" s="10" t="s">
        <v>50</v>
      </c>
      <c r="M137" s="13">
        <v>9.0399999999999991</v>
      </c>
      <c r="N137" s="37"/>
      <c r="O137" s="12">
        <v>1</v>
      </c>
      <c r="P137" s="10"/>
      <c r="R137" s="10"/>
    </row>
    <row r="138" spans="1:18" s="8" customFormat="1" x14ac:dyDescent="0.45">
      <c r="A138" s="9" t="s">
        <v>516</v>
      </c>
      <c r="B138" s="8" t="s">
        <v>335</v>
      </c>
      <c r="C138" s="10" t="s">
        <v>21</v>
      </c>
      <c r="D138" s="8" t="str" cm="1">
        <f t="array" ref="D138">_xlfn.IFS(
  OR(C138="AR", C138="VK", C138="MS", C138="PT", C138="MM", C138="PP"), "CENTRAL",
  OR(C138="SS", C138="GC", C138="SM", C138="AY", C138="AG"), "NORTH",
  OR(C138="DP", C138="PG", C138="KD", C138="DS", C138="SP"), "WEST-I",
  OR(C138="MP", C138="SK", C138="NA", C138="OD"), "WEST-II",
  OR(C138="ND", C138="AM", C138="JK"), "EAST",
  TRUE, "UNKNOWN"
)</f>
        <v>NORTH</v>
      </c>
      <c r="E138" s="10" t="s">
        <v>336</v>
      </c>
      <c r="F138" s="8" t="s">
        <v>342</v>
      </c>
      <c r="G138" s="8" t="s">
        <v>337</v>
      </c>
      <c r="H138" s="8" t="s">
        <v>338</v>
      </c>
      <c r="I138" s="37">
        <v>45785</v>
      </c>
      <c r="J138" s="37">
        <v>45824</v>
      </c>
      <c r="K138" s="10" t="s">
        <v>175</v>
      </c>
      <c r="L138" s="10" t="s">
        <v>50</v>
      </c>
      <c r="M138" s="13">
        <v>16.21</v>
      </c>
      <c r="N138" s="37"/>
      <c r="O138" s="12">
        <v>1</v>
      </c>
      <c r="P138" s="10"/>
      <c r="R138" s="10"/>
    </row>
    <row r="139" spans="1:18" s="8" customFormat="1" x14ac:dyDescent="0.45">
      <c r="A139" s="9" t="s">
        <v>516</v>
      </c>
      <c r="B139" s="8" t="s">
        <v>335</v>
      </c>
      <c r="C139" s="10" t="s">
        <v>21</v>
      </c>
      <c r="D139" s="8" t="str" cm="1">
        <f t="array" ref="D139">_xlfn.IFS(
  OR(C139="AR", C139="VK", C139="MS", C139="PT", C139="MM", C139="PP"), "CENTRAL",
  OR(C139="SS", C139="GC", C139="SM", C139="AY", C139="AG"), "NORTH",
  OR(C139="DP", C139="PG", C139="KD", C139="DS", C139="SP"), "WEST-I",
  OR(C139="MP", C139="SK", C139="NA", C139="OD"), "WEST-II",
  OR(C139="ND", C139="AM", C139="JK"), "EAST",
  TRUE, "UNKNOWN"
)</f>
        <v>NORTH</v>
      </c>
      <c r="E139" s="10" t="s">
        <v>336</v>
      </c>
      <c r="F139" s="8" t="s">
        <v>343</v>
      </c>
      <c r="G139" s="8" t="s">
        <v>337</v>
      </c>
      <c r="H139" s="8" t="s">
        <v>338</v>
      </c>
      <c r="I139" s="37">
        <v>45789</v>
      </c>
      <c r="J139" s="37">
        <v>45824</v>
      </c>
      <c r="K139" s="10" t="s">
        <v>112</v>
      </c>
      <c r="L139" s="10" t="s">
        <v>50</v>
      </c>
      <c r="M139" s="13">
        <v>6.45</v>
      </c>
      <c r="N139" s="37"/>
      <c r="O139" s="12">
        <v>1</v>
      </c>
      <c r="P139" s="10"/>
      <c r="R139" s="10"/>
    </row>
    <row r="140" spans="1:18" s="8" customFormat="1" x14ac:dyDescent="0.45">
      <c r="A140" s="9" t="s">
        <v>516</v>
      </c>
      <c r="B140" s="8" t="s">
        <v>335</v>
      </c>
      <c r="C140" s="10" t="s">
        <v>21</v>
      </c>
      <c r="D140" s="8" t="str" cm="1">
        <f t="array" ref="D140">_xlfn.IFS(
  OR(C140="AR", C140="VK", C140="MS", C140="PT", C140="MM", C140="PP"), "CENTRAL",
  OR(C140="SS", C140="GC", C140="SM", C140="AY", C140="AG"), "NORTH",
  OR(C140="DP", C140="PG", C140="KD", C140="DS", C140="SP"), "WEST-I",
  OR(C140="MP", C140="SK", C140="NA", C140="OD"), "WEST-II",
  OR(C140="ND", C140="AM", C140="JK"), "EAST",
  TRUE, "UNKNOWN"
)</f>
        <v>NORTH</v>
      </c>
      <c r="E140" s="10" t="s">
        <v>336</v>
      </c>
      <c r="F140" s="8" t="s">
        <v>344</v>
      </c>
      <c r="G140" s="8" t="s">
        <v>337</v>
      </c>
      <c r="H140" s="8" t="s">
        <v>338</v>
      </c>
      <c r="I140" s="37">
        <v>45785</v>
      </c>
      <c r="J140" s="37">
        <v>45824</v>
      </c>
      <c r="K140" s="10" t="s">
        <v>112</v>
      </c>
      <c r="L140" s="10" t="s">
        <v>50</v>
      </c>
      <c r="M140" s="13">
        <v>19.059999999999999</v>
      </c>
      <c r="N140" s="37"/>
      <c r="O140" s="12">
        <v>1</v>
      </c>
      <c r="P140" s="10"/>
      <c r="R140" s="10"/>
    </row>
    <row r="141" spans="1:18" s="8" customFormat="1" x14ac:dyDescent="0.45">
      <c r="A141" s="9" t="s">
        <v>516</v>
      </c>
      <c r="B141" s="8" t="s">
        <v>488</v>
      </c>
      <c r="C141" s="10" t="s">
        <v>241</v>
      </c>
      <c r="D141" s="8" t="str" cm="1">
        <f t="array" ref="D141">_xlfn.IFS(
  OR(C141="AR", C141="VK", C141="MS", C141="PT", C141="MM", C141="PP"), "CENTRAL",
  OR(C141="SS", C141="GC", C141="SM", C141="AY", C141="AG"), "NORTH",
  OR(C141="DP", C141="PG", C141="KD", C141="DS", C141="SP"), "WEST-I",
  OR(C141="MP", C141="SK", C141="NA", C141="OD"), "WEST-II",
  OR(C141="ND", C141="AM", C141="JK"), "EAST",
  TRUE, "UNKNOWN"
)</f>
        <v>CENTRAL</v>
      </c>
      <c r="E141" s="10" t="s">
        <v>489</v>
      </c>
      <c r="F141" s="8" t="s">
        <v>490</v>
      </c>
      <c r="G141" s="8" t="s">
        <v>482</v>
      </c>
      <c r="H141" s="8" t="s">
        <v>491</v>
      </c>
      <c r="I141" s="37">
        <v>45800</v>
      </c>
      <c r="J141" s="37">
        <v>45826</v>
      </c>
      <c r="K141" s="10" t="s">
        <v>46</v>
      </c>
      <c r="L141" s="10" t="s">
        <v>47</v>
      </c>
      <c r="M141" s="13">
        <v>235.96</v>
      </c>
      <c r="N141" s="37"/>
      <c r="O141" s="12">
        <v>1</v>
      </c>
      <c r="P141" s="10"/>
      <c r="R141" s="10"/>
    </row>
    <row r="142" spans="1:18" s="8" customFormat="1" x14ac:dyDescent="0.45">
      <c r="A142" s="9" t="s">
        <v>516</v>
      </c>
      <c r="B142" s="8" t="s">
        <v>492</v>
      </c>
      <c r="C142" s="10" t="s">
        <v>72</v>
      </c>
      <c r="D142" s="8" t="str" cm="1">
        <f t="array" ref="D142">_xlfn.IFS(
  OR(C142="AR", C142="VK", C142="MS", C142="PT", C142="MM", C142="PP"), "CENTRAL",
  OR(C142="SS", C142="GC", C142="SM", C142="AY", C142="AG"), "NORTH",
  OR(C142="DP", C142="PG", C142="KD", C142="DS", C142="SP"), "WEST-I",
  OR(C142="MP", C142="SK", C142="NA", C142="OD"), "WEST-II",
  OR(C142="ND", C142="AM", C142="JK"), "EAST",
  TRUE, "UNKNOWN"
)</f>
        <v>CENTRAL</v>
      </c>
      <c r="E142" s="10" t="s">
        <v>493</v>
      </c>
      <c r="F142" s="8" t="s">
        <v>494</v>
      </c>
      <c r="G142" s="8" t="s">
        <v>85</v>
      </c>
      <c r="H142" s="8" t="s">
        <v>495</v>
      </c>
      <c r="I142" s="37">
        <v>45803</v>
      </c>
      <c r="J142" s="37">
        <v>45826</v>
      </c>
      <c r="K142" s="10" t="s">
        <v>46</v>
      </c>
      <c r="L142" s="10" t="s">
        <v>47</v>
      </c>
      <c r="M142" s="13">
        <v>230.78</v>
      </c>
      <c r="N142" s="37">
        <v>45826</v>
      </c>
      <c r="O142" s="12">
        <v>1</v>
      </c>
      <c r="P142" s="10"/>
      <c r="R142" s="10"/>
    </row>
    <row r="143" spans="1:18" s="8" customFormat="1" x14ac:dyDescent="0.45">
      <c r="A143" s="9" t="s">
        <v>516</v>
      </c>
      <c r="B143" s="8" t="s">
        <v>547</v>
      </c>
      <c r="C143" s="10" t="s">
        <v>380</v>
      </c>
      <c r="D143" s="8" t="str" cm="1">
        <f t="array" ref="D143">_xlfn.IFS(
  OR(C143="AR", C143="VK", C143="MS", C143="PT", C143="MM", C143="PP"), "CENTRAL",
  OR(C143="SS", C143="GC", C143="SM", C143="AY", C143="AG"), "NORTH",
  OR(C143="DP", C143="PG", C143="KD", C143="DS", C143="SP"), "WEST-I",
  OR(C143="MP", C143="SK", C143="NA", C143="OD"), "WEST-II",
  OR(C143="ND", C143="AM", C143="JK"), "EAST",
  TRUE, "UNKNOWN"
)</f>
        <v>WEST-I</v>
      </c>
      <c r="E143" s="10" t="s">
        <v>548</v>
      </c>
      <c r="F143" s="8" t="s">
        <v>549</v>
      </c>
      <c r="G143" s="8" t="s">
        <v>550</v>
      </c>
      <c r="H143" s="8" t="s">
        <v>551</v>
      </c>
      <c r="I143" s="37">
        <v>45813</v>
      </c>
      <c r="J143" s="37">
        <v>45828</v>
      </c>
      <c r="K143" s="10" t="s">
        <v>87</v>
      </c>
      <c r="L143" s="10" t="s">
        <v>47</v>
      </c>
      <c r="M143" s="13">
        <v>856.99</v>
      </c>
      <c r="N143" s="37">
        <v>45833</v>
      </c>
      <c r="O143" s="8">
        <v>2</v>
      </c>
      <c r="P143" s="10"/>
      <c r="R143" s="10"/>
    </row>
    <row r="144" spans="1:18" s="8" customFormat="1" x14ac:dyDescent="0.4">
      <c r="A144" s="9" t="s">
        <v>516</v>
      </c>
      <c r="B144" s="11" t="s">
        <v>103</v>
      </c>
      <c r="C144" s="10" t="s">
        <v>61</v>
      </c>
      <c r="D144" s="8" t="str" cm="1">
        <f t="array" ref="D144">_xlfn.IFS(
  OR(C144="AR", C144="VK", C144="MS", C144="PT", C144="MM", C144="PP"), "CENTRAL",
  OR(C144="SS", C144="GC", C144="SM", C144="AY", C144="AG"), "NORTH",
  OR(C144="DP", C144="PG", C144="KD", C144="DS", C144="SP"), "WEST-I",
  OR(C144="MP", C144="SK", C144="NA", C144="OD"), "WEST-II",
  OR(C144="ND", C144="AM", C144="JK"), "EAST",
  TRUE, "UNKNOWN"
)</f>
        <v>NORTH</v>
      </c>
      <c r="E144" s="11" t="s">
        <v>104</v>
      </c>
      <c r="F144" s="11" t="s">
        <v>106</v>
      </c>
      <c r="G144" s="8" t="s">
        <v>32</v>
      </c>
      <c r="H144" s="11" t="s">
        <v>105</v>
      </c>
      <c r="I144" s="37">
        <v>45761</v>
      </c>
      <c r="J144" s="37">
        <v>45828</v>
      </c>
      <c r="K144" s="10" t="s">
        <v>26</v>
      </c>
      <c r="L144" s="10" t="s">
        <v>27</v>
      </c>
      <c r="M144" s="13">
        <v>486.88</v>
      </c>
      <c r="N144" s="37">
        <v>45828</v>
      </c>
      <c r="O144" s="8">
        <v>1</v>
      </c>
      <c r="P144" s="10"/>
      <c r="R144" s="10"/>
    </row>
    <row r="145" spans="1:18" s="8" customFormat="1" x14ac:dyDescent="0.45">
      <c r="A145" s="9" t="s">
        <v>516</v>
      </c>
      <c r="B145" s="8" t="s">
        <v>615</v>
      </c>
      <c r="C145" s="10" t="s">
        <v>99</v>
      </c>
      <c r="D145" s="8" t="str" cm="1">
        <f t="array" ref="D145">_xlfn.IFS(
  OR(C145="AR", C145="VK", C145="MS", C145="PT", C145="MM", C145="PP"), "CENTRAL",
  OR(C145="SS", C145="GC", C145="SM", C145="AY", C145="AG"), "NORTH",
  OR(C145="DP", C145="PG", C145="KD", C145="DS", C145="SP"), "WEST-I",
  OR(C145="MP", C145="SK", C145="NA", C145="OD"), "WEST-II",
  OR(C145="ND", C145="AM", C145="JK"), "EAST",
  TRUE, "UNKNOWN"
)</f>
        <v>EAST</v>
      </c>
      <c r="E145" s="10" t="s">
        <v>408</v>
      </c>
      <c r="F145" s="8" t="s">
        <v>616</v>
      </c>
      <c r="G145" s="8" t="s">
        <v>32</v>
      </c>
      <c r="H145" s="8" t="s">
        <v>617</v>
      </c>
      <c r="I145" s="37">
        <v>45824</v>
      </c>
      <c r="J145" s="37">
        <v>45828</v>
      </c>
      <c r="K145" s="10" t="s">
        <v>112</v>
      </c>
      <c r="L145" s="10" t="s">
        <v>35</v>
      </c>
      <c r="M145" s="13">
        <v>3934.19</v>
      </c>
      <c r="N145" s="37"/>
      <c r="O145" s="8">
        <v>1</v>
      </c>
      <c r="P145" s="10"/>
      <c r="R145" s="10"/>
    </row>
    <row r="146" spans="1:18" s="8" customFormat="1" x14ac:dyDescent="0.45">
      <c r="A146" s="9" t="s">
        <v>516</v>
      </c>
      <c r="B146" s="8" t="s">
        <v>558</v>
      </c>
      <c r="C146" s="10" t="s">
        <v>156</v>
      </c>
      <c r="D146" s="8" t="str" cm="1">
        <f t="array" ref="D146">_xlfn.IFS(
  OR(C146="AR", C146="VK", C146="MS", C146="PT", C146="MM", C146="PP"), "CENTRAL",
  OR(C146="SS", C146="GC", C146="SM", C146="AY", C146="AG"), "NORTH",
  OR(C146="DP", C146="PG", C146="KD", C146="DS", C146="SP"), "WEST-I",
  OR(C146="MP", C146="SK", C146="NA", C146="OD"), "WEST-II",
  OR(C146="ND", C146="AM", C146="JK"), "EAST",
  TRUE, "UNKNOWN"
)</f>
        <v>CENTRAL</v>
      </c>
      <c r="E146" s="10" t="s">
        <v>559</v>
      </c>
      <c r="F146" s="8" t="s">
        <v>560</v>
      </c>
      <c r="G146" s="8" t="s">
        <v>561</v>
      </c>
      <c r="H146" s="8" t="s">
        <v>562</v>
      </c>
      <c r="I146" s="37">
        <v>45815</v>
      </c>
      <c r="J146" s="37">
        <v>45828</v>
      </c>
      <c r="K146" s="10" t="s">
        <v>175</v>
      </c>
      <c r="L146" s="10" t="s">
        <v>47</v>
      </c>
      <c r="M146" s="13">
        <v>814.98</v>
      </c>
      <c r="N146" s="37"/>
      <c r="O146" s="8">
        <v>1</v>
      </c>
      <c r="P146" s="10"/>
      <c r="R146" s="10"/>
    </row>
    <row r="147" spans="1:18" s="8" customFormat="1" x14ac:dyDescent="0.45">
      <c r="A147" s="9" t="s">
        <v>516</v>
      </c>
      <c r="B147" s="8" t="s">
        <v>558</v>
      </c>
      <c r="C147" s="10" t="s">
        <v>156</v>
      </c>
      <c r="D147" s="8" t="str" cm="1">
        <f t="array" ref="D147">_xlfn.IFS(
  OR(C147="AR", C147="VK", C147="MS", C147="PT", C147="MM", C147="PP"), "CENTRAL",
  OR(C147="SS", C147="GC", C147="SM", C147="AY", C147="AG"), "NORTH",
  OR(C147="DP", C147="PG", C147="KD", C147="DS", C147="SP"), "WEST-I",
  OR(C147="MP", C147="SK", C147="NA", C147="OD"), "WEST-II",
  OR(C147="ND", C147="AM", C147="JK"), "EAST",
  TRUE, "UNKNOWN"
)</f>
        <v>CENTRAL</v>
      </c>
      <c r="E147" s="10" t="s">
        <v>559</v>
      </c>
      <c r="F147" s="8" t="s">
        <v>563</v>
      </c>
      <c r="G147" s="8" t="s">
        <v>561</v>
      </c>
      <c r="H147" s="8" t="s">
        <v>562</v>
      </c>
      <c r="I147" s="37">
        <v>45817</v>
      </c>
      <c r="J147" s="37">
        <v>45828</v>
      </c>
      <c r="K147" s="10" t="s">
        <v>175</v>
      </c>
      <c r="L147" s="10" t="s">
        <v>47</v>
      </c>
      <c r="M147" s="13">
        <v>1445.83</v>
      </c>
      <c r="N147" s="37"/>
      <c r="O147" s="8">
        <v>1</v>
      </c>
      <c r="P147" s="10"/>
      <c r="R147" s="10"/>
    </row>
    <row r="148" spans="1:18" s="8" customFormat="1" x14ac:dyDescent="0.45">
      <c r="A148" s="9" t="s">
        <v>516</v>
      </c>
      <c r="B148" s="8" t="s">
        <v>390</v>
      </c>
      <c r="C148" s="10" t="s">
        <v>65</v>
      </c>
      <c r="D148" s="8" t="str" cm="1">
        <f t="array" ref="D148">_xlfn.IFS(
  OR(C148="AR", C148="VK", C148="MS", C148="PT", C148="MM", C148="PP"), "CENTRAL",
  OR(C148="SS", C148="GC", C148="SM", C148="AY", C148="AG"), "NORTH",
  OR(C148="DP", C148="PG", C148="KD", C148="DS", C148="SP"), "WEST-I",
  OR(C148="MP", C148="SK", C148="NA", C148="OD"), "WEST-II",
  OR(C148="ND", C148="AM", C148="JK"), "EAST",
  TRUE, "UNKNOWN"
)</f>
        <v>CENTRAL</v>
      </c>
      <c r="E148" s="10" t="s">
        <v>391</v>
      </c>
      <c r="F148" s="8" t="s">
        <v>23</v>
      </c>
      <c r="G148" s="8" t="s">
        <v>32</v>
      </c>
      <c r="H148" s="8" t="s">
        <v>392</v>
      </c>
      <c r="I148" s="37">
        <v>45793</v>
      </c>
      <c r="J148" s="37">
        <v>45828</v>
      </c>
      <c r="K148" s="10" t="s">
        <v>87</v>
      </c>
      <c r="L148" s="10" t="s">
        <v>47</v>
      </c>
      <c r="M148" s="13">
        <v>1193</v>
      </c>
      <c r="N148" s="37"/>
      <c r="O148" s="8">
        <v>1</v>
      </c>
      <c r="P148" s="10"/>
      <c r="R148" s="10"/>
    </row>
    <row r="149" spans="1:18" s="8" customFormat="1" x14ac:dyDescent="0.45">
      <c r="A149" s="9" t="s">
        <v>516</v>
      </c>
      <c r="B149" s="8" t="s">
        <v>449</v>
      </c>
      <c r="C149" s="10" t="s">
        <v>21</v>
      </c>
      <c r="D149" s="8" t="str" cm="1">
        <f t="array" ref="D149">_xlfn.IFS(
  OR(C149="AR", C149="VK", C149="MS", C149="PT", C149="MM", C149="PP"), "CENTRAL",
  OR(C149="SS", C149="GC", C149="SM", C149="AY", C149="AG"), "NORTH",
  OR(C149="DP", C149="PG", C149="KD", C149="DS", C149="SP"), "WEST-I",
  OR(C149="MP", C149="SK", C149="NA", C149="OD"), "WEST-II",
  OR(C149="ND", C149="AM", C149="JK"), "EAST",
  TRUE, "UNKNOWN"
)</f>
        <v>NORTH</v>
      </c>
      <c r="E149" s="10" t="s">
        <v>451</v>
      </c>
      <c r="F149" s="10" t="s">
        <v>450</v>
      </c>
      <c r="G149" s="8" t="s">
        <v>32</v>
      </c>
      <c r="H149" s="8" t="s">
        <v>452</v>
      </c>
      <c r="I149" s="37">
        <v>45799</v>
      </c>
      <c r="J149" s="37">
        <v>45831</v>
      </c>
      <c r="K149" s="10" t="s">
        <v>175</v>
      </c>
      <c r="L149" s="10" t="s">
        <v>47</v>
      </c>
      <c r="M149" s="13">
        <v>593.98</v>
      </c>
      <c r="N149" s="37">
        <v>45831</v>
      </c>
      <c r="O149" s="8">
        <v>2</v>
      </c>
      <c r="P149" s="10"/>
      <c r="R149" s="10"/>
    </row>
    <row r="150" spans="1:18" s="8" customFormat="1" x14ac:dyDescent="0.45">
      <c r="A150" s="9" t="s">
        <v>516</v>
      </c>
      <c r="B150" s="8" t="s">
        <v>449</v>
      </c>
      <c r="C150" s="10" t="s">
        <v>21</v>
      </c>
      <c r="D150" s="8" t="str" cm="1">
        <f t="array" ref="D150">_xlfn.IFS(
  OR(C150="AR", C150="VK", C150="MS", C150="PT", C150="MM", C150="PP"), "CENTRAL",
  OR(C150="SS", C150="GC", C150="SM", C150="AY", C150="AG"), "NORTH",
  OR(C150="DP", C150="PG", C150="KD", C150="DS", C150="SP"), "WEST-I",
  OR(C150="MP", C150="SK", C150="NA", C150="OD"), "WEST-II",
  OR(C150="ND", C150="AM", C150="JK"), "EAST",
  TRUE, "UNKNOWN"
)</f>
        <v>NORTH</v>
      </c>
      <c r="E150" s="10" t="s">
        <v>451</v>
      </c>
      <c r="F150" s="10" t="s">
        <v>453</v>
      </c>
      <c r="G150" s="8" t="s">
        <v>32</v>
      </c>
      <c r="H150" s="8" t="s">
        <v>452</v>
      </c>
      <c r="I150" s="37">
        <v>45799</v>
      </c>
      <c r="J150" s="37">
        <v>45831</v>
      </c>
      <c r="K150" s="10" t="s">
        <v>175</v>
      </c>
      <c r="L150" s="10" t="s">
        <v>47</v>
      </c>
      <c r="M150" s="13">
        <v>200.72</v>
      </c>
      <c r="N150" s="37">
        <v>45831</v>
      </c>
      <c r="O150" s="8">
        <v>2</v>
      </c>
      <c r="P150" s="10"/>
      <c r="R150" s="10"/>
    </row>
    <row r="151" spans="1:18" s="8" customFormat="1" x14ac:dyDescent="0.45">
      <c r="A151" s="9" t="s">
        <v>516</v>
      </c>
      <c r="B151" s="8" t="s">
        <v>522</v>
      </c>
      <c r="C151" s="10" t="s">
        <v>380</v>
      </c>
      <c r="D151" s="8" t="str" cm="1">
        <f t="array" ref="D151">_xlfn.IFS(
  OR(C151="AR", C151="VK", C151="MS", C151="PT", C151="MM", C151="PP"), "CENTRAL",
  OR(C151="SS", C151="GC", C151="SM", C151="AY", C151="AG"), "NORTH",
  OR(C151="DP", C151="PG", C151="KD", C151="DS", C151="SP"), "WEST-I",
  OR(C151="MP", C151="SK", C151="NA", C151="OD"), "WEST-II",
  OR(C151="ND", C151="AM", C151="JK"), "EAST",
  TRUE, "UNKNOWN"
)</f>
        <v>WEST-I</v>
      </c>
      <c r="E151" s="10" t="s">
        <v>143</v>
      </c>
      <c r="F151" s="8" t="s">
        <v>144</v>
      </c>
      <c r="G151" s="8" t="s">
        <v>145</v>
      </c>
      <c r="H151" s="8" t="s">
        <v>523</v>
      </c>
      <c r="I151" s="37">
        <v>45810</v>
      </c>
      <c r="J151" s="37">
        <v>45831</v>
      </c>
      <c r="K151" s="10" t="s">
        <v>87</v>
      </c>
      <c r="L151" s="10" t="s">
        <v>47</v>
      </c>
      <c r="M151" s="13">
        <v>1087</v>
      </c>
      <c r="N151" s="37">
        <v>45812</v>
      </c>
      <c r="O151" s="8">
        <v>1</v>
      </c>
      <c r="P151" s="10"/>
      <c r="R151" s="10"/>
    </row>
    <row r="152" spans="1:18" s="8" customFormat="1" x14ac:dyDescent="0.45">
      <c r="A152" s="9" t="s">
        <v>516</v>
      </c>
      <c r="B152" s="8" t="s">
        <v>592</v>
      </c>
      <c r="C152" s="10" t="s">
        <v>72</v>
      </c>
      <c r="D152" s="8" t="str" cm="1">
        <f t="array" ref="D152">_xlfn.IFS(
  OR(C152="AR", C152="VK", C152="MS", C152="PT", C152="MM", C152="PP"), "CENTRAL",
  OR(C152="SS", C152="GC", C152="SM", C152="AY", C152="AG"), "NORTH",
  OR(C152="DP", C152="PG", C152="KD", C152="DS", C152="SP"), "WEST-I",
  OR(C152="MP", C152="SK", C152="NA", C152="OD"), "WEST-II",
  OR(C152="ND", C152="AM", C152="JK"), "EAST",
  TRUE, "UNKNOWN"
)</f>
        <v>CENTRAL</v>
      </c>
      <c r="E152" s="10" t="s">
        <v>593</v>
      </c>
      <c r="F152" s="8" t="s">
        <v>596</v>
      </c>
      <c r="G152" s="8" t="s">
        <v>594</v>
      </c>
      <c r="H152" s="8" t="s">
        <v>595</v>
      </c>
      <c r="I152" s="37">
        <v>45811</v>
      </c>
      <c r="J152" s="37">
        <v>45832</v>
      </c>
      <c r="K152" s="10" t="s">
        <v>46</v>
      </c>
      <c r="L152" s="10" t="s">
        <v>47</v>
      </c>
      <c r="M152" s="13">
        <v>2090.4299999999998</v>
      </c>
      <c r="N152" s="37">
        <v>45838</v>
      </c>
      <c r="O152" s="8">
        <v>1</v>
      </c>
      <c r="P152" s="10"/>
      <c r="R152" s="10"/>
    </row>
    <row r="153" spans="1:18" s="8" customFormat="1" x14ac:dyDescent="0.45">
      <c r="A153" s="9" t="s">
        <v>516</v>
      </c>
      <c r="B153" s="8" t="s">
        <v>592</v>
      </c>
      <c r="C153" s="10" t="s">
        <v>72</v>
      </c>
      <c r="D153" s="8" t="str" cm="1">
        <f t="array" ref="D153">_xlfn.IFS(
  OR(C153="AR", C153="VK", C153="MS", C153="PT", C153="MM", C153="PP"), "CENTRAL",
  OR(C153="SS", C153="GC", C153="SM", C153="AY", C153="AG"), "NORTH",
  OR(C153="DP", C153="PG", C153="KD", C153="DS", C153="SP"), "WEST-I",
  OR(C153="MP", C153="SK", C153="NA", C153="OD"), "WEST-II",
  OR(C153="ND", C153="AM", C153="JK"), "EAST",
  TRUE, "UNKNOWN"
)</f>
        <v>CENTRAL</v>
      </c>
      <c r="E153" s="10" t="s">
        <v>593</v>
      </c>
      <c r="F153" s="8" t="s">
        <v>208</v>
      </c>
      <c r="G153" s="8" t="s">
        <v>594</v>
      </c>
      <c r="H153" s="8" t="s">
        <v>595</v>
      </c>
      <c r="I153" s="37">
        <v>45811</v>
      </c>
      <c r="J153" s="37">
        <v>45833</v>
      </c>
      <c r="K153" s="10" t="s">
        <v>46</v>
      </c>
      <c r="L153" s="10" t="s">
        <v>47</v>
      </c>
      <c r="M153" s="13">
        <v>180.68</v>
      </c>
      <c r="N153" s="37"/>
      <c r="O153" s="8">
        <v>1</v>
      </c>
      <c r="P153" s="10"/>
      <c r="R153" s="10"/>
    </row>
    <row r="154" spans="1:18" s="8" customFormat="1" x14ac:dyDescent="0.45">
      <c r="A154" s="9" t="s">
        <v>516</v>
      </c>
      <c r="B154" s="8" t="s">
        <v>575</v>
      </c>
      <c r="C154" s="10" t="s">
        <v>30</v>
      </c>
      <c r="D154" s="8" t="str" cm="1">
        <f t="array" ref="D154">_xlfn.IFS(
  OR(C154="AR", C154="VK", C154="MS", C154="PT", C154="MM", C154="PP"), "CENTRAL",
  OR(C154="SS", C154="GC", C154="SM", C154="AY", C154="AG"), "NORTH",
  OR(C154="DP", C154="PG", C154="KD", C154="DS", C154="SP"), "WEST-I",
  OR(C154="MP", C154="SK", C154="NA", C154="OD"), "WEST-II",
  OR(C154="ND", C154="AM", C154="JK"), "EAST",
  TRUE, "UNKNOWN"
)</f>
        <v>CENTRAL</v>
      </c>
      <c r="E154" s="10" t="s">
        <v>576</v>
      </c>
      <c r="F154" s="8" t="s">
        <v>577</v>
      </c>
      <c r="G154" s="8" t="s">
        <v>578</v>
      </c>
      <c r="H154" s="8" t="s">
        <v>140</v>
      </c>
      <c r="I154" s="37">
        <v>45817</v>
      </c>
      <c r="J154" s="37">
        <v>45825</v>
      </c>
      <c r="K154" s="10" t="s">
        <v>56</v>
      </c>
      <c r="L154" s="10" t="s">
        <v>47</v>
      </c>
      <c r="M154" s="13">
        <v>290.51</v>
      </c>
      <c r="N154" s="37"/>
      <c r="O154" s="8">
        <v>1</v>
      </c>
      <c r="P154" s="10"/>
      <c r="R154" s="10"/>
    </row>
    <row r="155" spans="1:18" s="8" customFormat="1" x14ac:dyDescent="0.45">
      <c r="A155" s="9" t="s">
        <v>516</v>
      </c>
      <c r="B155" s="8" t="s">
        <v>575</v>
      </c>
      <c r="C155" s="10" t="s">
        <v>30</v>
      </c>
      <c r="D155" s="8" t="str" cm="1">
        <f t="array" ref="D155">_xlfn.IFS(
  OR(C155="AR", C155="VK", C155="MS", C155="PT", C155="MM", C155="PP"), "CENTRAL",
  OR(C155="SS", C155="GC", C155="SM", C155="AY", C155="AG"), "NORTH",
  OR(C155="DP", C155="PG", C155="KD", C155="DS", C155="SP"), "WEST-I",
  OR(C155="MP", C155="SK", C155="NA", C155="OD"), "WEST-II",
  OR(C155="ND", C155="AM", C155="JK"), "EAST",
  TRUE, "UNKNOWN"
)</f>
        <v>CENTRAL</v>
      </c>
      <c r="E155" s="10" t="s">
        <v>576</v>
      </c>
      <c r="F155" s="8" t="s">
        <v>577</v>
      </c>
      <c r="G155" s="8" t="s">
        <v>578</v>
      </c>
      <c r="H155" s="8" t="s">
        <v>140</v>
      </c>
      <c r="I155" s="37">
        <v>45817</v>
      </c>
      <c r="J155" s="37">
        <v>45835</v>
      </c>
      <c r="K155" s="10" t="s">
        <v>56</v>
      </c>
      <c r="L155" s="10" t="s">
        <v>47</v>
      </c>
      <c r="M155" s="13">
        <v>313.62</v>
      </c>
      <c r="N155" s="37"/>
      <c r="O155" s="8">
        <v>2</v>
      </c>
      <c r="P155" s="10"/>
      <c r="R155" s="10"/>
    </row>
    <row r="156" spans="1:18" s="8" customFormat="1" x14ac:dyDescent="0.45">
      <c r="A156" s="9" t="s">
        <v>516</v>
      </c>
      <c r="B156" s="8" t="s">
        <v>547</v>
      </c>
      <c r="C156" s="10" t="s">
        <v>380</v>
      </c>
      <c r="D156" s="8" t="str" cm="1">
        <f t="array" ref="D156">_xlfn.IFS(
  OR(C156="AR", C156="VK", C156="MS", C156="PT", C156="MM", C156="PP"), "CENTRAL",
  OR(C156="SS", C156="GC", C156="SM", C156="AY", C156="AG"), "NORTH",
  OR(C156="DP", C156="PG", C156="KD", C156="DS", C156="SP"), "WEST-I",
  OR(C156="MP", C156="SK", C156="NA", C156="OD"), "WEST-II",
  OR(C156="ND", C156="AM", C156="JK"), "EAST",
  TRUE, "UNKNOWN"
)</f>
        <v>WEST-I</v>
      </c>
      <c r="E156" s="10" t="s">
        <v>548</v>
      </c>
      <c r="F156" s="8" t="s">
        <v>549</v>
      </c>
      <c r="G156" s="8" t="s">
        <v>550</v>
      </c>
      <c r="H156" s="8" t="s">
        <v>551</v>
      </c>
      <c r="I156" s="37">
        <v>45813</v>
      </c>
      <c r="J156" s="37">
        <v>45833</v>
      </c>
      <c r="K156" s="10" t="s">
        <v>87</v>
      </c>
      <c r="L156" s="10" t="s">
        <v>47</v>
      </c>
      <c r="M156" s="13">
        <v>859</v>
      </c>
      <c r="N156" s="37"/>
      <c r="O156" s="8">
        <v>3</v>
      </c>
      <c r="P156" s="10"/>
      <c r="R156" s="10"/>
    </row>
    <row r="157" spans="1:18" s="8" customFormat="1" x14ac:dyDescent="0.45">
      <c r="A157" s="9" t="s">
        <v>516</v>
      </c>
      <c r="B157" s="8" t="s">
        <v>492</v>
      </c>
      <c r="C157" s="10" t="s">
        <v>72</v>
      </c>
      <c r="D157" s="8" t="str" cm="1">
        <f t="array" ref="D157">_xlfn.IFS(
  OR(C157="AR", C157="VK", C157="MS", C157="PT", C157="MM", C157="PP"), "CENTRAL",
  OR(C157="SS", C157="GC", C157="SM", C157="AY", C157="AG"), "NORTH",
  OR(C157="DP", C157="PG", C157="KD", C157="DS", C157="SP"), "WEST-I",
  OR(C157="MP", C157="SK", C157="NA", C157="OD"), "WEST-II",
  OR(C157="ND", C157="AM", C157="JK"), "EAST",
  TRUE, "UNKNOWN"
)</f>
        <v>CENTRAL</v>
      </c>
      <c r="E157" s="10" t="s">
        <v>493</v>
      </c>
      <c r="F157" s="8" t="s">
        <v>494</v>
      </c>
      <c r="G157" s="8" t="s">
        <v>85</v>
      </c>
      <c r="H157" s="8" t="s">
        <v>495</v>
      </c>
      <c r="I157" s="37">
        <v>45803</v>
      </c>
      <c r="J157" s="37">
        <v>45833</v>
      </c>
      <c r="K157" s="10" t="s">
        <v>46</v>
      </c>
      <c r="L157" s="10" t="s">
        <v>47</v>
      </c>
      <c r="M157" s="13">
        <v>227.3</v>
      </c>
      <c r="N157" s="37">
        <v>45833</v>
      </c>
      <c r="O157" s="12">
        <v>2</v>
      </c>
      <c r="P157" s="10"/>
      <c r="R157" s="10"/>
    </row>
    <row r="158" spans="1:18" s="8" customFormat="1" x14ac:dyDescent="0.45">
      <c r="A158" s="9" t="s">
        <v>676</v>
      </c>
      <c r="B158" s="8" t="s">
        <v>460</v>
      </c>
      <c r="C158" s="10" t="s">
        <v>61</v>
      </c>
      <c r="D158" s="8" t="str" cm="1">
        <f t="array" ref="D158">_xlfn.IFS(
  OR(C158="AR", C158="VK", C158="MS", C158="PT", C158="MM", C158="PP"), "CENTRAL",
  OR(C158="SS", C158="GC", C158="SM", C158="AY", C158="AG"), "NORTH",
  OR(C158="DP", C158="PG", C158="KD", C158="DS", C158="SP"), "WEST-I",
  OR(C158="MP", C158="SK", C158="NA", C158="OD"), "WEST-II",
  OR(C158="ND", C158="AM", C158="JK"), "EAST",
  TRUE, "UNKNOWN"
)</f>
        <v>NORTH</v>
      </c>
      <c r="E158" s="10" t="s">
        <v>38</v>
      </c>
      <c r="F158" s="8" t="s">
        <v>102</v>
      </c>
      <c r="G158" s="8" t="s">
        <v>32</v>
      </c>
      <c r="H158" s="8" t="s">
        <v>461</v>
      </c>
      <c r="I158" s="37">
        <v>45799</v>
      </c>
      <c r="J158" s="37">
        <v>45822</v>
      </c>
      <c r="K158" s="10" t="s">
        <v>34</v>
      </c>
      <c r="L158" s="10" t="s">
        <v>35</v>
      </c>
      <c r="M158" s="13">
        <v>116.85</v>
      </c>
      <c r="N158" s="37"/>
      <c r="O158" s="8">
        <v>4</v>
      </c>
      <c r="P158" s="10"/>
      <c r="R158" s="10"/>
    </row>
    <row r="159" spans="1:18" s="8" customFormat="1" x14ac:dyDescent="0.45">
      <c r="A159" s="9" t="s">
        <v>676</v>
      </c>
      <c r="B159" s="8" t="s">
        <v>460</v>
      </c>
      <c r="C159" s="10" t="s">
        <v>61</v>
      </c>
      <c r="D159" s="8" t="str" cm="1">
        <f t="array" ref="D159">_xlfn.IFS(
  OR(C159="AR", C159="VK", C159="MS", C159="PT", C159="MM", C159="PP"), "CENTRAL",
  OR(C159="SS", C159="GC", C159="SM", C159="AY", C159="AG"), "NORTH",
  OR(C159="DP", C159="PG", C159="KD", C159="DS", C159="SP"), "WEST-I",
  OR(C159="MP", C159="SK", C159="NA", C159="OD"), "WEST-II",
  OR(C159="ND", C159="AM", C159="JK"), "EAST",
  TRUE, "UNKNOWN"
)</f>
        <v>NORTH</v>
      </c>
      <c r="E159" s="10" t="s">
        <v>38</v>
      </c>
      <c r="F159" s="8" t="s">
        <v>102</v>
      </c>
      <c r="G159" s="8" t="s">
        <v>32</v>
      </c>
      <c r="H159" s="8" t="s">
        <v>461</v>
      </c>
      <c r="I159" s="37">
        <v>45799</v>
      </c>
      <c r="J159" s="37">
        <v>45822</v>
      </c>
      <c r="K159" s="10" t="s">
        <v>34</v>
      </c>
      <c r="L159" s="10" t="s">
        <v>35</v>
      </c>
      <c r="M159" s="13">
        <v>116.85</v>
      </c>
      <c r="N159" s="37"/>
      <c r="O159" s="8">
        <v>3</v>
      </c>
      <c r="P159" s="10"/>
      <c r="R159" s="10"/>
    </row>
    <row r="160" spans="1:18" s="8" customFormat="1" x14ac:dyDescent="0.45">
      <c r="A160" s="9" t="s">
        <v>516</v>
      </c>
      <c r="B160" s="8" t="s">
        <v>622</v>
      </c>
      <c r="C160" s="10" t="s">
        <v>99</v>
      </c>
      <c r="D160" s="8" t="str" cm="1">
        <f t="array" ref="D160">_xlfn.IFS(
  OR(C160="AR", C160="VK", C160="MS", C160="PT", C160="MM", C160="PP"), "CENTRAL",
  OR(C160="SS", C160="GC", C160="SM", C160="AY", C160="AG"), "NORTH",
  OR(C160="DP", C160="PG", C160="KD", C160="DS", C160="SP"), "WEST-I",
  OR(C160="MP", C160="SK", C160="NA", C160="OD"), "WEST-II",
  OR(C160="ND", C160="AM", C160="JK"), "EAST",
  TRUE, "UNKNOWN"
)</f>
        <v>EAST</v>
      </c>
      <c r="E160" s="10" t="s">
        <v>100</v>
      </c>
      <c r="F160" s="8" t="s">
        <v>102</v>
      </c>
      <c r="G160" s="8" t="s">
        <v>32</v>
      </c>
      <c r="H160" s="8" t="s">
        <v>623</v>
      </c>
      <c r="I160" s="37">
        <v>45827</v>
      </c>
      <c r="J160" s="37">
        <v>45834</v>
      </c>
      <c r="K160" s="10" t="s">
        <v>34</v>
      </c>
      <c r="L160" s="10" t="s">
        <v>35</v>
      </c>
      <c r="M160" s="13">
        <v>334.83</v>
      </c>
      <c r="N160" s="37">
        <v>45834</v>
      </c>
      <c r="O160" s="8">
        <v>1</v>
      </c>
      <c r="P160" s="10"/>
      <c r="R160" s="10"/>
    </row>
    <row r="161" spans="1:18" s="8" customFormat="1" x14ac:dyDescent="0.45">
      <c r="A161" s="9" t="s">
        <v>516</v>
      </c>
      <c r="B161" s="8" t="s">
        <v>524</v>
      </c>
      <c r="C161" s="10" t="s">
        <v>156</v>
      </c>
      <c r="D161" s="8" t="str" cm="1">
        <f t="array" ref="D161">_xlfn.IFS(
  OR(C161="AR", C161="VK", C161="MS", C161="PT", C161="MM", C161="PP"), "CENTRAL",
  OR(C161="SS", C161="GC", C161="SM", C161="AY", C161="AG"), "NORTH",
  OR(C161="DP", C161="PG", C161="KD", C161="DS", C161="SP"), "WEST-I",
  OR(C161="MP", C161="SK", C161="NA", C161="OD"), "WEST-II",
  OR(C161="ND", C161="AM", C161="JK"), "EAST",
  TRUE, "UNKNOWN"
)</f>
        <v>CENTRAL</v>
      </c>
      <c r="E161" s="10" t="s">
        <v>525</v>
      </c>
      <c r="F161" s="8" t="s">
        <v>124</v>
      </c>
      <c r="G161" s="8" t="s">
        <v>526</v>
      </c>
      <c r="H161" s="8" t="s">
        <v>527</v>
      </c>
      <c r="I161" s="37">
        <v>45807</v>
      </c>
      <c r="J161" s="37">
        <v>45834</v>
      </c>
      <c r="K161" s="10" t="s">
        <v>46</v>
      </c>
      <c r="L161" s="10" t="s">
        <v>47</v>
      </c>
      <c r="M161" s="13">
        <v>612.45000000000005</v>
      </c>
      <c r="N161" s="37"/>
      <c r="O161" s="8">
        <v>1</v>
      </c>
      <c r="P161" s="10"/>
      <c r="R161" s="10"/>
    </row>
    <row r="162" spans="1:18" s="8" customFormat="1" x14ac:dyDescent="0.45">
      <c r="A162" s="9" t="s">
        <v>516</v>
      </c>
      <c r="B162" s="8" t="s">
        <v>641</v>
      </c>
      <c r="C162" s="10" t="s">
        <v>382</v>
      </c>
      <c r="D162" s="8" t="str" cm="1">
        <f t="array" ref="D162">_xlfn.IFS(
  OR(C162="AR", C162="VK", C162="MS", C162="PT", C162="MM", C162="PP"), "CENTRAL",
  OR(C162="SS", C162="GC", C162="SM", C162="AY", C162="AG"), "NORTH",
  OR(C162="DP", C162="PG", C162="KD", C162="DS", C162="SP"), "WEST-I",
  OR(C162="MP", C162="SK", C162="NA", C162="OD"), "WEST-II",
  OR(C162="ND", C162="AM", C162="JK"), "EAST",
  TRUE, "UNKNOWN"
)</f>
        <v>NORTH</v>
      </c>
      <c r="E162" s="10" t="s">
        <v>642</v>
      </c>
      <c r="F162" s="8" t="s">
        <v>643</v>
      </c>
      <c r="G162" s="8" t="s">
        <v>644</v>
      </c>
      <c r="H162" s="8" t="s">
        <v>645</v>
      </c>
      <c r="I162" s="37">
        <v>45828</v>
      </c>
      <c r="J162" s="37">
        <v>45834</v>
      </c>
      <c r="K162" s="10" t="s">
        <v>56</v>
      </c>
      <c r="L162" s="10" t="s">
        <v>50</v>
      </c>
      <c r="M162" s="13">
        <v>175.27</v>
      </c>
      <c r="N162" s="37"/>
      <c r="O162" s="8">
        <v>1</v>
      </c>
      <c r="P162" s="10"/>
      <c r="R162" s="10"/>
    </row>
    <row r="163" spans="1:18" s="8" customFormat="1" x14ac:dyDescent="0.45">
      <c r="A163" s="9" t="s">
        <v>210</v>
      </c>
      <c r="B163" s="8" t="s">
        <v>460</v>
      </c>
      <c r="C163" s="10" t="s">
        <v>61</v>
      </c>
      <c r="D163" s="8" t="str" cm="1">
        <f t="array" ref="D163">_xlfn.IFS(
  OR(C163="AR", C163="VK", C163="MS", C163="PT", C163="MM", C163="PP"), "CENTRAL",
  OR(C163="SS", C163="GC", C163="SM", C163="AY", C163="AG"), "NORTH",
  OR(C163="DP", C163="PG", C163="KD", C163="DS", C163="SP"), "WEST-I",
  OR(C163="MP", C163="SK", C163="NA", C163="OD"), "WEST-II",
  OR(C163="ND", C163="AM", C163="JK"), "EAST",
  TRUE, "UNKNOWN"
)</f>
        <v>NORTH</v>
      </c>
      <c r="E163" s="10" t="s">
        <v>38</v>
      </c>
      <c r="F163" s="8" t="s">
        <v>102</v>
      </c>
      <c r="G163" s="8" t="s">
        <v>32</v>
      </c>
      <c r="H163" s="8" t="s">
        <v>461</v>
      </c>
      <c r="I163" s="37">
        <v>45799</v>
      </c>
      <c r="J163" s="37">
        <v>45806</v>
      </c>
      <c r="K163" s="10" t="s">
        <v>34</v>
      </c>
      <c r="L163" s="10" t="s">
        <v>35</v>
      </c>
      <c r="M163" s="13">
        <v>134.21</v>
      </c>
      <c r="N163" s="37"/>
      <c r="O163" s="8">
        <v>1</v>
      </c>
      <c r="P163" s="10"/>
      <c r="R163" s="10"/>
    </row>
    <row r="164" spans="1:18" s="8" customFormat="1" x14ac:dyDescent="0.45">
      <c r="A164" s="9" t="s">
        <v>516</v>
      </c>
      <c r="B164" s="8" t="s">
        <v>460</v>
      </c>
      <c r="C164" s="10" t="s">
        <v>61</v>
      </c>
      <c r="D164" s="8" t="str" cm="1">
        <f t="array" ref="D164">_xlfn.IFS(
  OR(C164="AR", C164="VK", C164="MS", C164="PT", C164="MM", C164="PP"), "CENTRAL",
  OR(C164="SS", C164="GC", C164="SM", C164="AY", C164="AG"), "NORTH",
  OR(C164="DP", C164="PG", C164="KD", C164="DS", C164="SP"), "WEST-I",
  OR(C164="MP", C164="SK", C164="NA", C164="OD"), "WEST-II",
  OR(C164="ND", C164="AM", C164="JK"), "EAST",
  TRUE, "UNKNOWN"
)</f>
        <v>NORTH</v>
      </c>
      <c r="E164" s="10" t="s">
        <v>38</v>
      </c>
      <c r="F164" s="8" t="s">
        <v>102</v>
      </c>
      <c r="G164" s="8" t="s">
        <v>32</v>
      </c>
      <c r="H164" s="8" t="s">
        <v>461</v>
      </c>
      <c r="I164" s="37">
        <v>45799</v>
      </c>
      <c r="J164" s="37">
        <v>45832</v>
      </c>
      <c r="K164" s="10" t="s">
        <v>34</v>
      </c>
      <c r="L164" s="10" t="s">
        <v>35</v>
      </c>
      <c r="M164" s="13">
        <v>139.02000000000001</v>
      </c>
      <c r="N164" s="37"/>
      <c r="O164" s="8">
        <v>2</v>
      </c>
      <c r="P164" s="10"/>
      <c r="R164" s="10"/>
    </row>
    <row r="165" spans="1:18" s="8" customFormat="1" x14ac:dyDescent="0.45">
      <c r="A165" s="9" t="s">
        <v>516</v>
      </c>
      <c r="B165" s="8" t="s">
        <v>651</v>
      </c>
      <c r="C165" s="10" t="s">
        <v>99</v>
      </c>
      <c r="D165" s="8" t="str" cm="1">
        <f t="array" ref="D165">_xlfn.IFS(
  OR(C165="AR", C165="VK", C165="MS", C165="PT", C165="MM", C165="PP"), "CENTRAL",
  OR(C165="SS", C165="GC", C165="SM", C165="AY", C165="AG"), "NORTH",
  OR(C165="DP", C165="PG", C165="KD", C165="DS", C165="SP"), "WEST-I",
  OR(C165="MP", C165="SK", C165="NA", C165="OD"), "WEST-II",
  OR(C165="ND", C165="AM", C165="JK"), "EAST",
  TRUE, "UNKNOWN"
)</f>
        <v>EAST</v>
      </c>
      <c r="E165" s="10" t="s">
        <v>408</v>
      </c>
      <c r="F165" s="8" t="s">
        <v>116</v>
      </c>
      <c r="G165" s="8" t="s">
        <v>652</v>
      </c>
      <c r="H165" s="8" t="s">
        <v>653</v>
      </c>
      <c r="I165" s="37">
        <v>45831</v>
      </c>
      <c r="J165" s="37">
        <v>45838</v>
      </c>
      <c r="K165" s="8" t="s">
        <v>34</v>
      </c>
      <c r="L165" s="8" t="s">
        <v>35</v>
      </c>
      <c r="M165" s="13">
        <v>648.75</v>
      </c>
      <c r="N165" s="37">
        <v>45838</v>
      </c>
      <c r="O165" s="8">
        <v>1</v>
      </c>
    </row>
    <row r="166" spans="1:18" s="8" customFormat="1" x14ac:dyDescent="0.45">
      <c r="A166" s="9" t="s">
        <v>676</v>
      </c>
      <c r="B166" s="8" t="s">
        <v>547</v>
      </c>
      <c r="C166" s="10" t="s">
        <v>380</v>
      </c>
      <c r="D166" s="8" t="str" cm="1">
        <f t="array" ref="D166">_xlfn.IFS(
  OR(C166="AR", C166="VK", C166="MS", C166="PT", C166="MM", C166="PP"), "CENTRAL",
  OR(C166="SS", C166="GC", C166="SM", C166="AY", C166="AG"), "NORTH",
  OR(C166="DP", C166="PG", C166="KD", C166="DS", C166="SP"), "WEST-I",
  OR(C166="MP", C166="SK", C166="NA", C166="OD"), "WEST-II",
  OR(C166="ND", C166="AM", C166="JK"), "EAST",
  TRUE, "UNKNOWN"
)</f>
        <v>WEST-I</v>
      </c>
      <c r="E166" s="10" t="s">
        <v>548</v>
      </c>
      <c r="F166" s="8" t="s">
        <v>549</v>
      </c>
      <c r="G166" s="8" t="s">
        <v>550</v>
      </c>
      <c r="H166" s="8" t="s">
        <v>551</v>
      </c>
      <c r="I166" s="37">
        <v>45813</v>
      </c>
      <c r="J166" s="37">
        <v>45840</v>
      </c>
      <c r="K166" s="10" t="s">
        <v>87</v>
      </c>
      <c r="L166" s="10" t="s">
        <v>47</v>
      </c>
      <c r="M166" s="13">
        <v>700</v>
      </c>
      <c r="N166" s="37"/>
      <c r="O166" s="8">
        <v>4</v>
      </c>
      <c r="P166" s="10"/>
      <c r="R166" s="10"/>
    </row>
    <row r="167" spans="1:18" s="8" customFormat="1" x14ac:dyDescent="0.45">
      <c r="A167" s="9" t="s">
        <v>676</v>
      </c>
      <c r="B167" s="8" t="s">
        <v>618</v>
      </c>
      <c r="C167" s="10" t="s">
        <v>21</v>
      </c>
      <c r="D167" s="8" t="str" cm="1">
        <f t="array" ref="D167">_xlfn.IFS(
  OR(C167="AR", C167="VK", C167="MS", C167="PT", C167="MM", C167="PP"), "CENTRAL",
  OR(C167="SS", C167="GC", C167="SM", C167="AY", C167="AG"), "NORTH",
  OR(C167="DP", C167="PG", C167="KD", C167="DS", C167="SP"), "WEST-I",
  OR(C167="MP", C167="SK", C167="NA", C167="OD"), "WEST-II",
  OR(C167="ND", C167="AM", C167="JK"), "EAST",
  TRUE, "UNKNOWN"
)</f>
        <v>NORTH</v>
      </c>
      <c r="E167" s="10" t="s">
        <v>619</v>
      </c>
      <c r="F167" s="8" t="s">
        <v>290</v>
      </c>
      <c r="G167" s="8" t="s">
        <v>620</v>
      </c>
      <c r="H167" s="8" t="s">
        <v>621</v>
      </c>
      <c r="I167" s="37">
        <v>45824</v>
      </c>
      <c r="J167" s="37">
        <v>45839</v>
      </c>
      <c r="K167" s="10" t="s">
        <v>81</v>
      </c>
      <c r="L167" s="10" t="s">
        <v>27</v>
      </c>
      <c r="M167" s="13">
        <v>942.19</v>
      </c>
      <c r="N167" s="37">
        <v>45839</v>
      </c>
      <c r="O167" s="8">
        <v>1</v>
      </c>
      <c r="P167" s="10"/>
      <c r="R167" s="10"/>
    </row>
    <row r="168" spans="1:18" s="8" customFormat="1" x14ac:dyDescent="0.45">
      <c r="A168" s="9" t="s">
        <v>676</v>
      </c>
      <c r="B168" s="8" t="s">
        <v>646</v>
      </c>
      <c r="C168" s="10" t="s">
        <v>21</v>
      </c>
      <c r="D168" s="8" t="str" cm="1">
        <f t="array" ref="D168">_xlfn.IFS(
  OR(C168="AR", C168="VK", C168="MS", C168="PT", C168="MM", C168="PP"), "CENTRAL",
  OR(C168="SS", C168="GC", C168="SM", C168="AY", C168="AG"), "NORTH",
  OR(C168="DP", C168="PG", C168="KD", C168="DS", C168="SP"), "WEST-I",
  OR(C168="MP", C168="SK", C168="NA", C168="OD"), "WEST-II",
  OR(C168="ND", C168="AM", C168="JK"), "EAST",
  TRUE, "UNKNOWN"
)</f>
        <v>NORTH</v>
      </c>
      <c r="E168" s="10" t="s">
        <v>289</v>
      </c>
      <c r="F168" s="8" t="s">
        <v>290</v>
      </c>
      <c r="G168" s="8" t="s">
        <v>647</v>
      </c>
      <c r="H168" s="8" t="s">
        <v>648</v>
      </c>
      <c r="I168" s="37">
        <v>45831</v>
      </c>
      <c r="J168" s="37">
        <v>45840</v>
      </c>
      <c r="K168" s="10" t="s">
        <v>81</v>
      </c>
      <c r="L168" s="10" t="s">
        <v>27</v>
      </c>
      <c r="M168" s="13">
        <v>612.27</v>
      </c>
      <c r="N168" s="37">
        <v>45833</v>
      </c>
      <c r="O168" s="8">
        <v>1</v>
      </c>
      <c r="P168" s="10"/>
      <c r="R168" s="10"/>
    </row>
    <row r="169" spans="1:18" s="8" customFormat="1" x14ac:dyDescent="0.45">
      <c r="A169" s="9" t="s">
        <v>676</v>
      </c>
      <c r="B169" s="8" t="s">
        <v>592</v>
      </c>
      <c r="C169" s="10" t="s">
        <v>72</v>
      </c>
      <c r="D169" s="8" t="str" cm="1">
        <f t="array" ref="D169">_xlfn.IFS(
  OR(C169="AR", C169="VK", C169="MS", C169="PT", C169="MM", C169="PP"), "CENTRAL",
  OR(C169="SS", C169="GC", C169="SM", C169="AY", C169="AG"), "NORTH",
  OR(C169="DP", C169="PG", C169="KD", C169="DS", C169="SP"), "WEST-I",
  OR(C169="MP", C169="SK", C169="NA", C169="OD"), "WEST-II",
  OR(C169="ND", C169="AM", C169="JK"), "EAST",
  TRUE, "UNKNOWN"
)</f>
        <v>CENTRAL</v>
      </c>
      <c r="E169" s="10" t="s">
        <v>593</v>
      </c>
      <c r="F169" s="8" t="s">
        <v>596</v>
      </c>
      <c r="G169" s="8" t="s">
        <v>594</v>
      </c>
      <c r="H169" s="8" t="s">
        <v>595</v>
      </c>
      <c r="I169" s="37">
        <v>45811</v>
      </c>
      <c r="J169" s="37">
        <v>45841</v>
      </c>
      <c r="K169" s="10" t="s">
        <v>46</v>
      </c>
      <c r="L169" s="10" t="s">
        <v>47</v>
      </c>
      <c r="M169" s="13">
        <v>1993.58</v>
      </c>
      <c r="N169" s="37"/>
      <c r="O169" s="8">
        <v>3</v>
      </c>
      <c r="P169" s="10"/>
      <c r="R169" s="10"/>
    </row>
    <row r="170" spans="1:18" s="8" customFormat="1" x14ac:dyDescent="0.45">
      <c r="A170" s="9" t="s">
        <v>676</v>
      </c>
      <c r="B170" s="8" t="s">
        <v>488</v>
      </c>
      <c r="C170" s="10" t="s">
        <v>241</v>
      </c>
      <c r="D170" s="8" t="str" cm="1">
        <f t="array" ref="D170">_xlfn.IFS(
  OR(C170="AR", C170="VK", C170="MS", C170="PT", C170="MM", C170="PP"), "CENTRAL",
  OR(C170="SS", C170="GC", C170="SM", C170="AY", C170="AG"), "NORTH",
  OR(C170="DP", C170="PG", C170="KD", C170="DS", C170="SP"), "WEST-I",
  OR(C170="MP", C170="SK", C170="NA", C170="OD"), "WEST-II",
  OR(C170="ND", C170="AM", C170="JK"), "EAST",
  TRUE, "UNKNOWN"
)</f>
        <v>CENTRAL</v>
      </c>
      <c r="E170" s="10" t="s">
        <v>489</v>
      </c>
      <c r="F170" s="8" t="s">
        <v>490</v>
      </c>
      <c r="G170" s="8" t="s">
        <v>482</v>
      </c>
      <c r="H170" s="8" t="s">
        <v>491</v>
      </c>
      <c r="I170" s="37">
        <v>45800</v>
      </c>
      <c r="J170" s="37">
        <v>45841</v>
      </c>
      <c r="K170" s="10" t="s">
        <v>46</v>
      </c>
      <c r="L170" s="10" t="s">
        <v>47</v>
      </c>
      <c r="M170" s="13">
        <v>226.38</v>
      </c>
      <c r="N170" s="37"/>
      <c r="O170" s="12">
        <v>2</v>
      </c>
      <c r="P170" s="10"/>
      <c r="R170" s="10"/>
    </row>
    <row r="171" spans="1:18" s="8" customFormat="1" x14ac:dyDescent="0.45">
      <c r="A171" s="9" t="s">
        <v>676</v>
      </c>
      <c r="B171" s="8" t="s">
        <v>646</v>
      </c>
      <c r="C171" s="10" t="s">
        <v>21</v>
      </c>
      <c r="D171" s="8" t="str" cm="1">
        <f t="array" ref="D171">_xlfn.IFS(
  OR(C171="AR", C171="VK", C171="MS", C171="PT", C171="MM", C171="PP"), "CENTRAL",
  OR(C171="SS", C171="GC", C171="SM", C171="AY", C171="AG"), "NORTH",
  OR(C171="DP", C171="PG", C171="KD", C171="DS", C171="SP"), "WEST-I",
  OR(C171="MP", C171="SK", C171="NA", C171="OD"), "WEST-II",
  OR(C171="ND", C171="AM", C171="JK"), "EAST",
  TRUE, "UNKNOWN"
)</f>
        <v>NORTH</v>
      </c>
      <c r="E171" s="10" t="s">
        <v>289</v>
      </c>
      <c r="F171" s="8" t="s">
        <v>290</v>
      </c>
      <c r="G171" s="8" t="s">
        <v>647</v>
      </c>
      <c r="H171" s="8" t="s">
        <v>648</v>
      </c>
      <c r="I171" s="37">
        <v>45831</v>
      </c>
      <c r="J171" s="37">
        <v>45754</v>
      </c>
      <c r="K171" s="10" t="s">
        <v>81</v>
      </c>
      <c r="L171" s="10" t="s">
        <v>27</v>
      </c>
      <c r="M171" s="13">
        <v>593.05999999999995</v>
      </c>
      <c r="N171" s="37"/>
      <c r="O171" s="8">
        <v>2</v>
      </c>
      <c r="P171" s="10"/>
      <c r="R171" s="10"/>
    </row>
    <row r="172" spans="1:18" s="8" customFormat="1" x14ac:dyDescent="0.45">
      <c r="A172" s="9" t="s">
        <v>676</v>
      </c>
      <c r="B172" s="8" t="s">
        <v>88</v>
      </c>
      <c r="C172" s="10" t="s">
        <v>61</v>
      </c>
      <c r="D172" s="8" t="str" cm="1">
        <f t="array" ref="D172">_xlfn.IFS(
  OR(C172="AR", C172="VK", C172="MS", C172="PT", C172="MM", C172="PP"), "CENTRAL",
  OR(C172="SS", C172="GC", C172="SM", C172="AY", C172="AG"), "NORTH",
  OR(C172="DP", C172="PG", C172="KD", C172="DS", C172="SP"), "WEST-I",
  OR(C172="MP", C172="SK", C172="NA", C172="OD"), "WEST-II",
  OR(C172="ND", C172="AM", C172="JK"), "EAST",
  TRUE, "UNKNOWN"
)</f>
        <v>NORTH</v>
      </c>
      <c r="E172" s="10" t="s">
        <v>89</v>
      </c>
      <c r="F172" s="8" t="s">
        <v>90</v>
      </c>
      <c r="G172" s="8" t="s">
        <v>32</v>
      </c>
      <c r="H172" s="8" t="s">
        <v>91</v>
      </c>
      <c r="I172" s="37">
        <v>45761</v>
      </c>
      <c r="J172" s="37">
        <v>45841</v>
      </c>
      <c r="K172" s="10" t="s">
        <v>41</v>
      </c>
      <c r="L172" s="10" t="s">
        <v>27</v>
      </c>
      <c r="M172" s="13">
        <v>700.77</v>
      </c>
      <c r="N172" s="37"/>
      <c r="O172" s="8">
        <v>1</v>
      </c>
      <c r="P172" s="10"/>
      <c r="R172" s="10"/>
    </row>
    <row r="173" spans="1:18" s="8" customFormat="1" x14ac:dyDescent="0.45">
      <c r="A173" s="9" t="s">
        <v>676</v>
      </c>
      <c r="B173" s="8" t="s">
        <v>575</v>
      </c>
      <c r="C173" s="10" t="s">
        <v>30</v>
      </c>
      <c r="D173" s="8" t="str" cm="1">
        <f t="array" ref="D173">_xlfn.IFS(
  OR(C173="AR", C173="VK", C173="MS", C173="PT", C173="MM", C173="PP"), "CENTRAL",
  OR(C173="SS", C173="GC", C173="SM", C173="AY", C173="AG"), "NORTH",
  OR(C173="DP", C173="PG", C173="KD", C173="DS", C173="SP"), "WEST-I",
  OR(C173="MP", C173="SK", C173="NA", C173="OD"), "WEST-II",
  OR(C173="ND", C173="AM", C173="JK"), "EAST",
  TRUE, "UNKNOWN"
)</f>
        <v>CENTRAL</v>
      </c>
      <c r="E173" s="10" t="s">
        <v>576</v>
      </c>
      <c r="F173" s="8" t="s">
        <v>577</v>
      </c>
      <c r="G173" s="8" t="s">
        <v>578</v>
      </c>
      <c r="H173" s="8" t="s">
        <v>140</v>
      </c>
      <c r="I173" s="37">
        <v>45817</v>
      </c>
      <c r="J173" s="37">
        <v>45843</v>
      </c>
      <c r="K173" s="10" t="s">
        <v>56</v>
      </c>
      <c r="L173" s="10" t="s">
        <v>47</v>
      </c>
      <c r="M173" s="13">
        <v>395</v>
      </c>
      <c r="N173" s="37"/>
      <c r="O173" s="8">
        <v>4</v>
      </c>
      <c r="P173" s="10"/>
      <c r="R173" s="10"/>
    </row>
    <row r="174" spans="1:18" s="8" customFormat="1" x14ac:dyDescent="0.45">
      <c r="A174" s="9" t="s">
        <v>676</v>
      </c>
      <c r="B174" s="8" t="s">
        <v>390</v>
      </c>
      <c r="C174" s="10" t="s">
        <v>65</v>
      </c>
      <c r="D174" s="8" t="str" cm="1">
        <f t="array" ref="D174">_xlfn.IFS(
  OR(C174="AR", C174="VK", C174="MS", C174="PT", C174="MM", C174="PP"), "CENTRAL",
  OR(C174="SS", C174="GC", C174="SM", C174="AY", C174="AG"), "NORTH",
  OR(C174="DP", C174="PG", C174="KD", C174="DS", C174="SP"), "WEST-I",
  OR(C174="MP", C174="SK", C174="NA", C174="OD"), "WEST-II",
  OR(C174="ND", C174="AM", C174="JK"), "EAST",
  TRUE, "UNKNOWN"
)</f>
        <v>CENTRAL</v>
      </c>
      <c r="E174" s="10" t="s">
        <v>391</v>
      </c>
      <c r="F174" s="8" t="s">
        <v>23</v>
      </c>
      <c r="G174" s="8" t="s">
        <v>32</v>
      </c>
      <c r="H174" s="8" t="s">
        <v>392</v>
      </c>
      <c r="I174" s="37">
        <v>45793</v>
      </c>
      <c r="J174" s="37">
        <v>45845</v>
      </c>
      <c r="K174" s="10" t="s">
        <v>87</v>
      </c>
      <c r="L174" s="10" t="s">
        <v>47</v>
      </c>
      <c r="M174" s="13">
        <v>1143</v>
      </c>
      <c r="N174" s="37"/>
      <c r="O174" s="8">
        <v>2</v>
      </c>
      <c r="P174" s="10"/>
      <c r="R174" s="10"/>
    </row>
    <row r="175" spans="1:18" s="8" customFormat="1" x14ac:dyDescent="0.45">
      <c r="A175" s="9" t="s">
        <v>676</v>
      </c>
      <c r="B175" s="8" t="s">
        <v>665</v>
      </c>
      <c r="C175" s="10" t="s">
        <v>21</v>
      </c>
      <c r="D175" s="8" t="str" cm="1">
        <f t="array" ref="D175">_xlfn.IFS(
  OR(C175="AR", C175="VK", C175="MS", C175="PT", C175="MM", C175="PP"), "CENTRAL",
  OR(C175="SS", C175="GC", C175="SM", C175="AY", C175="AG"), "NORTH",
  OR(C175="DP", C175="PG", C175="KD", C175="DS", C175="SP"), "WEST-I",
  OR(C175="MP", C175="SK", C175="NA", C175="OD"), "WEST-II",
  OR(C175="ND", C175="AM", C175="JK"), "EAST",
  TRUE, "UNKNOWN"
)</f>
        <v>NORTH</v>
      </c>
      <c r="E175" s="10" t="s">
        <v>666</v>
      </c>
      <c r="F175" s="8" t="s">
        <v>2005</v>
      </c>
      <c r="G175" s="8" t="s">
        <v>667</v>
      </c>
      <c r="H175" s="8" t="s">
        <v>668</v>
      </c>
      <c r="I175" s="37">
        <v>45824</v>
      </c>
      <c r="J175" s="37">
        <v>45846</v>
      </c>
      <c r="K175" s="10" t="s">
        <v>26</v>
      </c>
      <c r="L175" s="10" t="s">
        <v>27</v>
      </c>
      <c r="M175" s="13">
        <v>2200</v>
      </c>
      <c r="N175" s="37">
        <v>45855</v>
      </c>
      <c r="O175" s="8">
        <v>1</v>
      </c>
      <c r="P175" s="10"/>
      <c r="R175" s="10"/>
    </row>
    <row r="176" spans="1:18" s="8" customFormat="1" x14ac:dyDescent="0.45">
      <c r="A176" s="9" t="s">
        <v>676</v>
      </c>
      <c r="B176" s="8" t="s">
        <v>722</v>
      </c>
      <c r="C176" s="10" t="s">
        <v>108</v>
      </c>
      <c r="D176" s="8" t="str" cm="1">
        <f t="array" ref="D176">_xlfn.IFS(
  OR(C176="AR", C176="VK", C176="MS", C176="PT", C176="MM", C176="PP"), "CENTRAL",
  OR(C176="SS", C176="GC", C176="SM", C176="AY", C176="AG"), "NORTH",
  OR(C176="DP", C176="PG", C176="KD", C176="DS", C176="SP"), "WEST-I",
  OR(C176="MP", C176="SK", C176="NA", C176="OD"), "WEST-II",
  OR(C176="ND", C176="AM", C176="JK"), "EAST",
  TRUE, "UNKNOWN"
)</f>
        <v>EAST</v>
      </c>
      <c r="E176" s="10" t="s">
        <v>723</v>
      </c>
      <c r="F176" s="8" t="s">
        <v>724</v>
      </c>
      <c r="G176" s="8" t="s">
        <v>32</v>
      </c>
      <c r="H176" s="8" t="s">
        <v>725</v>
      </c>
      <c r="I176" s="37">
        <v>45842</v>
      </c>
      <c r="J176" s="37">
        <v>45847</v>
      </c>
      <c r="K176" s="10" t="s">
        <v>70</v>
      </c>
      <c r="L176" s="10" t="s">
        <v>35</v>
      </c>
      <c r="M176" s="13">
        <v>1337.55</v>
      </c>
      <c r="N176" s="37">
        <v>45866</v>
      </c>
      <c r="O176" s="8">
        <v>1</v>
      </c>
      <c r="P176" s="10"/>
      <c r="R176" s="10"/>
    </row>
    <row r="177" spans="1:18" s="8" customFormat="1" x14ac:dyDescent="0.45">
      <c r="A177" s="9" t="s">
        <v>676</v>
      </c>
      <c r="B177" s="8" t="s">
        <v>83</v>
      </c>
      <c r="C177" s="10" t="s">
        <v>72</v>
      </c>
      <c r="D177" s="8" t="str" cm="1">
        <f t="array" ref="D177">_xlfn.IFS(
  OR(C177="AR", C177="VK", C177="MS", C177="PT", C177="MM", C177="PP"), "CENTRAL",
  OR(C177="SS", C177="GC", C177="SM", C177="AY", C177="AG"), "NORTH",
  OR(C177="DP", C177="PG", C177="KD", C177="DS", C177="SP"), "WEST-I",
  OR(C177="MP", C177="SK", C177="NA", C177="OD"), "WEST-II",
  OR(C177="ND", C177="AM", C177="JK"), "EAST",
  TRUE, "UNKNOWN"
)</f>
        <v>CENTRAL</v>
      </c>
      <c r="E177" s="10" t="s">
        <v>84</v>
      </c>
      <c r="F177" s="8" t="s">
        <v>67</v>
      </c>
      <c r="G177" s="8" t="s">
        <v>85</v>
      </c>
      <c r="H177" s="8" t="s">
        <v>86</v>
      </c>
      <c r="I177" s="37">
        <v>45757</v>
      </c>
      <c r="J177" s="37">
        <v>45847</v>
      </c>
      <c r="K177" s="8" t="s">
        <v>87</v>
      </c>
      <c r="L177" s="8" t="s">
        <v>47</v>
      </c>
      <c r="M177" s="13">
        <v>1935</v>
      </c>
      <c r="N177" s="37">
        <v>45936</v>
      </c>
      <c r="O177" s="12">
        <v>4</v>
      </c>
    </row>
    <row r="178" spans="1:18" s="8" customFormat="1" x14ac:dyDescent="0.45">
      <c r="A178" s="9" t="s">
        <v>676</v>
      </c>
      <c r="B178" s="8" t="s">
        <v>115</v>
      </c>
      <c r="C178" s="10" t="s">
        <v>380</v>
      </c>
      <c r="D178" s="8" t="str" cm="1">
        <f t="array" ref="D178">_xlfn.IFS(
  OR(C178="AR", C178="VK", C178="MS", C178="PT", C178="MM", C178="PP"), "CENTRAL",
  OR(C178="SS", C178="GC", C178="SM", C178="AY", C178="AG"), "NORTH",
  OR(C178="DP", C178="PG", C178="KD", C178="DS", C178="SP"), "WEST-I",
  OR(C178="MP", C178="SK", C178="NA", C178="OD"), "WEST-II",
  OR(C178="ND", C178="AM", C178="JK"), "EAST",
  TRUE, "UNKNOWN"
)</f>
        <v>WEST-I</v>
      </c>
      <c r="E178" s="10" t="s">
        <v>93</v>
      </c>
      <c r="F178" s="8" t="s">
        <v>1893</v>
      </c>
      <c r="G178" s="8" t="s">
        <v>95</v>
      </c>
      <c r="H178" s="8" t="s">
        <v>96</v>
      </c>
      <c r="I178" s="37">
        <v>45765</v>
      </c>
      <c r="J178" s="37">
        <v>45847</v>
      </c>
      <c r="K178" s="8" t="s">
        <v>87</v>
      </c>
      <c r="L178" s="8" t="s">
        <v>47</v>
      </c>
      <c r="M178" s="13">
        <v>1350.36</v>
      </c>
      <c r="N178" s="37"/>
      <c r="O178" s="12">
        <v>5</v>
      </c>
    </row>
    <row r="179" spans="1:18" x14ac:dyDescent="0.4">
      <c r="A179" s="9" t="s">
        <v>676</v>
      </c>
      <c r="B179" s="8" t="s">
        <v>149</v>
      </c>
      <c r="C179" s="10" t="s">
        <v>380</v>
      </c>
      <c r="D179" s="8" t="str" cm="1">
        <f t="array" ref="D179">_xlfn.IFS(
  OR(C179="AR", C179="VK", C179="MS", C179="PT", C179="MM", C179="PP"), "CENTRAL",
  OR(C179="SS", C179="GC", C179="SM", C179="AY", C179="AG"), "NORTH",
  OR(C179="DP", C179="PG", C179="KD", C179="DS", C179="SP"), "WEST-I",
  OR(C179="MP", C179="SK", C179="NA", C179="OD"), "WEST-II",
  OR(C179="ND", C179="AM", C179="JK"), "EAST",
  TRUE, "UNKNOWN"
)</f>
        <v>WEST-I</v>
      </c>
      <c r="E179" s="6" t="s">
        <v>93</v>
      </c>
      <c r="F179" s="6" t="s">
        <v>1894</v>
      </c>
      <c r="G179" s="6" t="s">
        <v>95</v>
      </c>
      <c r="H179" s="6" t="s">
        <v>96</v>
      </c>
      <c r="I179" s="39">
        <v>45765</v>
      </c>
      <c r="J179" s="37">
        <v>45847</v>
      </c>
      <c r="K179" s="6" t="s">
        <v>87</v>
      </c>
      <c r="L179" s="8" t="s">
        <v>47</v>
      </c>
      <c r="M179" s="23">
        <v>1743.44</v>
      </c>
      <c r="N179" s="37"/>
      <c r="O179" s="12">
        <v>5</v>
      </c>
    </row>
    <row r="180" spans="1:18" s="8" customFormat="1" x14ac:dyDescent="0.4">
      <c r="A180" s="9" t="s">
        <v>676</v>
      </c>
      <c r="B180" s="8" t="s">
        <v>92</v>
      </c>
      <c r="C180" s="10" t="s">
        <v>380</v>
      </c>
      <c r="D180" s="8" t="str" cm="1">
        <f t="array" ref="D180">_xlfn.IFS(
  OR(C180="AR", C180="VK", C180="MS", C180="PT", C180="MM", C180="PP"), "CENTRAL",
  OR(C180="SS", C180="GC", C180="SM", C180="AY", C180="AG"), "NORTH",
  OR(C180="DP", C180="PG", C180="KD", C180="DS", C180="SP"), "WEST-I",
  OR(C180="MP", C180="SK", C180="NA", C180="OD"), "WEST-II",
  OR(C180="ND", C180="AM", C180="JK"), "EAST",
  TRUE, "UNKNOWN"
)</f>
        <v>WEST-I</v>
      </c>
      <c r="E180" s="6" t="s">
        <v>93</v>
      </c>
      <c r="F180" s="6" t="s">
        <v>1895</v>
      </c>
      <c r="G180" s="6" t="s">
        <v>95</v>
      </c>
      <c r="H180" s="6" t="s">
        <v>96</v>
      </c>
      <c r="I180" s="39">
        <v>45765</v>
      </c>
      <c r="J180" s="37">
        <v>45847</v>
      </c>
      <c r="K180" s="6" t="s">
        <v>87</v>
      </c>
      <c r="L180" s="8" t="s">
        <v>47</v>
      </c>
      <c r="M180" s="23">
        <v>1051.97</v>
      </c>
      <c r="N180" s="37"/>
      <c r="O180" s="12">
        <v>5</v>
      </c>
      <c r="P180" s="10"/>
      <c r="R180" s="10"/>
    </row>
    <row r="181" spans="1:18" s="8" customFormat="1" x14ac:dyDescent="0.45">
      <c r="A181" s="9" t="s">
        <v>676</v>
      </c>
      <c r="B181" s="8" t="s">
        <v>592</v>
      </c>
      <c r="C181" s="10" t="s">
        <v>72</v>
      </c>
      <c r="D181" s="8" t="str" cm="1">
        <f t="array" ref="D181">_xlfn.IFS(
  OR(C181="AR", C181="VK", C181="MS", C181="PT", C181="MM", C181="PP"), "CENTRAL",
  OR(C181="SS", C181="GC", C181="SM", C181="AY", C181="AG"), "NORTH",
  OR(C181="DP", C181="PG", C181="KD", C181="DS", C181="SP"), "WEST-I",
  OR(C181="MP", C181="SK", C181="NA", C181="OD"), "WEST-II",
  OR(C181="ND", C181="AM", C181="JK"), "EAST",
  TRUE, "UNKNOWN"
)</f>
        <v>CENTRAL</v>
      </c>
      <c r="E181" s="10" t="s">
        <v>593</v>
      </c>
      <c r="F181" s="8" t="s">
        <v>596</v>
      </c>
      <c r="G181" s="8" t="s">
        <v>594</v>
      </c>
      <c r="H181" s="8" t="s">
        <v>595</v>
      </c>
      <c r="I181" s="37">
        <v>45811</v>
      </c>
      <c r="J181" s="37">
        <v>45848</v>
      </c>
      <c r="K181" s="10" t="s">
        <v>46</v>
      </c>
      <c r="L181" s="10" t="s">
        <v>47</v>
      </c>
      <c r="M181" s="13">
        <v>1942.36</v>
      </c>
      <c r="N181" s="37"/>
      <c r="O181" s="8">
        <v>4</v>
      </c>
      <c r="P181" s="10"/>
      <c r="R181" s="10"/>
    </row>
    <row r="182" spans="1:18" s="8" customFormat="1" x14ac:dyDescent="0.45">
      <c r="A182" s="9" t="s">
        <v>676</v>
      </c>
      <c r="B182" s="8" t="s">
        <v>592</v>
      </c>
      <c r="C182" s="10" t="s">
        <v>72</v>
      </c>
      <c r="D182" s="8" t="str" cm="1">
        <f t="array" ref="D182">_xlfn.IFS(
  OR(C182="AR", C182="VK", C182="MS", C182="PT", C182="MM", C182="PP"), "CENTRAL",
  OR(C182="SS", C182="GC", C182="SM", C182="AY", C182="AG"), "NORTH",
  OR(C182="DP", C182="PG", C182="KD", C182="DS", C182="SP"), "WEST-I",
  OR(C182="MP", C182="SK", C182="NA", C182="OD"), "WEST-II",
  OR(C182="ND", C182="AM", C182="JK"), "EAST",
  TRUE, "UNKNOWN"
)</f>
        <v>CENTRAL</v>
      </c>
      <c r="E182" s="10" t="s">
        <v>593</v>
      </c>
      <c r="F182" s="8" t="s">
        <v>208</v>
      </c>
      <c r="G182" s="8" t="s">
        <v>594</v>
      </c>
      <c r="H182" s="8" t="s">
        <v>595</v>
      </c>
      <c r="I182" s="37">
        <v>45811</v>
      </c>
      <c r="J182" s="37">
        <v>45848</v>
      </c>
      <c r="K182" s="10" t="s">
        <v>46</v>
      </c>
      <c r="L182" s="10" t="s">
        <v>47</v>
      </c>
      <c r="M182" s="13">
        <v>151.37</v>
      </c>
      <c r="N182" s="37"/>
      <c r="O182" s="8">
        <v>2</v>
      </c>
      <c r="P182" s="10"/>
      <c r="R182" s="10"/>
    </row>
    <row r="183" spans="1:18" s="8" customFormat="1" x14ac:dyDescent="0.45">
      <c r="A183" s="9" t="s">
        <v>676</v>
      </c>
      <c r="B183" s="8" t="s">
        <v>350</v>
      </c>
      <c r="C183" s="10" t="s">
        <v>221</v>
      </c>
      <c r="D183" s="8" t="str" cm="1">
        <f t="array" ref="D183">_xlfn.IFS(
  OR(C183="AR", C183="VK", C183="MS", C183="PT", C183="MM", C183="PP"), "CENTRAL",
  OR(C183="SS", C183="GC", C183="SM", C183="AY", C183="AG"), "NORTH",
  OR(C183="DP", C183="PG", C183="KD", C183="DS", C183="SP"), "WEST-I",
  OR(C183="MP", C183="SK", C183="NA", C183="OD"), "WEST-II",
  OR(C183="ND", C183="AM", C183="JK"), "EAST",
  TRUE, "UNKNOWN"
)</f>
        <v>EAST</v>
      </c>
      <c r="E183" s="10" t="s">
        <v>351</v>
      </c>
      <c r="F183" s="8" t="s">
        <v>1897</v>
      </c>
      <c r="G183" s="8" t="s">
        <v>352</v>
      </c>
      <c r="H183" s="8" t="s">
        <v>353</v>
      </c>
      <c r="I183" s="37">
        <v>45789</v>
      </c>
      <c r="J183" s="37">
        <v>45848</v>
      </c>
      <c r="K183" s="8" t="s">
        <v>34</v>
      </c>
      <c r="L183" s="8" t="s">
        <v>35</v>
      </c>
      <c r="M183" s="13">
        <v>1361.82</v>
      </c>
      <c r="N183" s="37">
        <v>45849</v>
      </c>
      <c r="O183" s="8">
        <v>3</v>
      </c>
      <c r="P183" s="10"/>
      <c r="R183" s="10"/>
    </row>
    <row r="184" spans="1:18" s="8" customFormat="1" x14ac:dyDescent="0.45">
      <c r="A184" s="9" t="s">
        <v>676</v>
      </c>
      <c r="B184" s="8" t="s">
        <v>572</v>
      </c>
      <c r="C184" s="10" t="s">
        <v>156</v>
      </c>
      <c r="D184" s="8" t="str" cm="1">
        <f t="array" ref="D184">_xlfn.IFS(
  OR(C184="AR", C184="VK", C184="MS", C184="PT", C184="MM", C184="PP"), "CENTRAL",
  OR(C184="SS", C184="GC", C184="SM", C184="AY", C184="AG"), "NORTH",
  OR(C184="DP", C184="PG", C184="KD", C184="DS", C184="SP"), "WEST-I",
  OR(C184="MP", C184="SK", C184="NA", C184="OD"), "WEST-II",
  OR(C184="ND", C184="AM", C184="JK"), "EAST",
  TRUE, "UNKNOWN"
)</f>
        <v>CENTRAL</v>
      </c>
      <c r="E184" s="10" t="s">
        <v>573</v>
      </c>
      <c r="F184" s="8" t="s">
        <v>121</v>
      </c>
      <c r="G184" s="8" t="s">
        <v>434</v>
      </c>
      <c r="H184" s="8" t="s">
        <v>574</v>
      </c>
      <c r="I184" s="37">
        <v>45815</v>
      </c>
      <c r="J184" s="37">
        <v>45849</v>
      </c>
      <c r="K184" s="10" t="s">
        <v>186</v>
      </c>
      <c r="L184" s="10" t="s">
        <v>47</v>
      </c>
      <c r="M184" s="13">
        <v>381.17</v>
      </c>
      <c r="N184" s="37"/>
      <c r="O184" s="8">
        <v>1</v>
      </c>
      <c r="P184" s="10"/>
      <c r="R184" s="10"/>
    </row>
    <row r="185" spans="1:18" s="8" customFormat="1" x14ac:dyDescent="0.45">
      <c r="A185" s="9" t="s">
        <v>676</v>
      </c>
      <c r="B185" s="8" t="s">
        <v>350</v>
      </c>
      <c r="C185" s="10" t="s">
        <v>221</v>
      </c>
      <c r="D185" s="8" t="str" cm="1">
        <f t="array" ref="D185">_xlfn.IFS(
  OR(C185="AR", C185="VK", C185="MS", C185="PT", C185="MM", C185="PP"), "CENTRAL",
  OR(C185="SS", C185="GC", C185="SM", C185="AY", C185="AG"), "NORTH",
  OR(C185="DP", C185="PG", C185="KD", C185="DS", C185="SP"), "WEST-I",
  OR(C185="MP", C185="SK", C185="NA", C185="OD"), "WEST-II",
  OR(C185="ND", C185="AM", C185="JK"), "EAST",
  TRUE, "UNKNOWN"
)</f>
        <v>EAST</v>
      </c>
      <c r="E185" s="10" t="s">
        <v>351</v>
      </c>
      <c r="F185" s="8" t="s">
        <v>1897</v>
      </c>
      <c r="G185" s="8" t="s">
        <v>352</v>
      </c>
      <c r="H185" s="8" t="s">
        <v>353</v>
      </c>
      <c r="I185" s="37">
        <v>45789</v>
      </c>
      <c r="J185" s="37">
        <v>45849</v>
      </c>
      <c r="K185" s="8" t="s">
        <v>34</v>
      </c>
      <c r="L185" s="8" t="s">
        <v>35</v>
      </c>
      <c r="M185" s="13">
        <v>1371.2</v>
      </c>
      <c r="N185" s="37">
        <v>45924</v>
      </c>
      <c r="O185" s="8">
        <v>4</v>
      </c>
      <c r="P185" s="10"/>
      <c r="R185" s="10"/>
    </row>
    <row r="186" spans="1:18" s="8" customFormat="1" x14ac:dyDescent="0.45">
      <c r="A186" s="9" t="s">
        <v>676</v>
      </c>
      <c r="B186" s="8" t="s">
        <v>115</v>
      </c>
      <c r="C186" s="10" t="s">
        <v>380</v>
      </c>
      <c r="D186" s="8" t="str" cm="1">
        <f t="array" ref="D186">_xlfn.IFS(
  OR(C186="AR", C186="VK", C186="MS", C186="PT", C186="MM", C186="PP"), "CENTRAL",
  OR(C186="SS", C186="GC", C186="SM", C186="AY", C186="AG"), "NORTH",
  OR(C186="DP", C186="PG", C186="KD", C186="DS", C186="SP"), "WEST-I",
  OR(C186="MP", C186="SK", C186="NA", C186="OD"), "WEST-II",
  OR(C186="ND", C186="AM", C186="JK"), "EAST",
  TRUE, "UNKNOWN"
)</f>
        <v>WEST-I</v>
      </c>
      <c r="E186" s="10" t="s">
        <v>93</v>
      </c>
      <c r="F186" s="8" t="s">
        <v>1893</v>
      </c>
      <c r="G186" s="8" t="s">
        <v>95</v>
      </c>
      <c r="H186" s="8" t="s">
        <v>96</v>
      </c>
      <c r="I186" s="37">
        <v>45765</v>
      </c>
      <c r="J186" s="37">
        <v>45853</v>
      </c>
      <c r="K186" s="8" t="s">
        <v>87</v>
      </c>
      <c r="L186" s="8" t="s">
        <v>47</v>
      </c>
      <c r="M186" s="13">
        <v>1353.35</v>
      </c>
      <c r="N186" s="37"/>
      <c r="O186" s="12">
        <v>6</v>
      </c>
    </row>
    <row r="187" spans="1:18" x14ac:dyDescent="0.4">
      <c r="A187" s="9" t="s">
        <v>676</v>
      </c>
      <c r="B187" s="8" t="s">
        <v>149</v>
      </c>
      <c r="C187" s="10" t="s">
        <v>380</v>
      </c>
      <c r="D187" s="8" t="str" cm="1">
        <f t="array" ref="D187">_xlfn.IFS(
  OR(C187="AR", C187="VK", C187="MS", C187="PT", C187="MM", C187="PP"), "CENTRAL",
  OR(C187="SS", C187="GC", C187="SM", C187="AY", C187="AG"), "NORTH",
  OR(C187="DP", C187="PG", C187="KD", C187="DS", C187="SP"), "WEST-I",
  OR(C187="MP", C187="SK", C187="NA", C187="OD"), "WEST-II",
  OR(C187="ND", C187="AM", C187="JK"), "EAST",
  TRUE, "UNKNOWN"
)</f>
        <v>WEST-I</v>
      </c>
      <c r="E187" s="6" t="s">
        <v>93</v>
      </c>
      <c r="F187" s="6" t="s">
        <v>1894</v>
      </c>
      <c r="G187" s="6" t="s">
        <v>95</v>
      </c>
      <c r="H187" s="6" t="s">
        <v>96</v>
      </c>
      <c r="I187" s="39">
        <v>45765</v>
      </c>
      <c r="J187" s="37">
        <v>45853</v>
      </c>
      <c r="K187" s="6" t="s">
        <v>87</v>
      </c>
      <c r="L187" s="8" t="s">
        <v>47</v>
      </c>
      <c r="M187" s="23">
        <v>1749.5</v>
      </c>
      <c r="N187" s="37"/>
      <c r="O187" s="12">
        <v>6</v>
      </c>
    </row>
    <row r="188" spans="1:18" s="8" customFormat="1" x14ac:dyDescent="0.4">
      <c r="A188" s="9" t="s">
        <v>676</v>
      </c>
      <c r="B188" s="8" t="s">
        <v>92</v>
      </c>
      <c r="C188" s="10" t="s">
        <v>380</v>
      </c>
      <c r="D188" s="8" t="str" cm="1">
        <f t="array" ref="D188">_xlfn.IFS(
  OR(C188="AR", C188="VK", C188="MS", C188="PT", C188="MM", C188="PP"), "CENTRAL",
  OR(C188="SS", C188="GC", C188="SM", C188="AY", C188="AG"), "NORTH",
  OR(C188="DP", C188="PG", C188="KD", C188="DS", C188="SP"), "WEST-I",
  OR(C188="MP", C188="SK", C188="NA", C188="OD"), "WEST-II",
  OR(C188="ND", C188="AM", C188="JK"), "EAST",
  TRUE, "UNKNOWN"
)</f>
        <v>WEST-I</v>
      </c>
      <c r="E188" s="6" t="s">
        <v>93</v>
      </c>
      <c r="F188" s="6" t="s">
        <v>1895</v>
      </c>
      <c r="G188" s="6" t="s">
        <v>95</v>
      </c>
      <c r="H188" s="6" t="s">
        <v>96</v>
      </c>
      <c r="I188" s="39">
        <v>45765</v>
      </c>
      <c r="J188" s="37">
        <v>45853</v>
      </c>
      <c r="K188" s="6" t="s">
        <v>87</v>
      </c>
      <c r="L188" s="8" t="s">
        <v>47</v>
      </c>
      <c r="M188" s="23">
        <v>1053.3499999999999</v>
      </c>
      <c r="N188" s="37"/>
      <c r="O188" s="12">
        <v>6</v>
      </c>
      <c r="P188" s="10"/>
      <c r="R188" s="10"/>
    </row>
    <row r="189" spans="1:18" s="8" customFormat="1" x14ac:dyDescent="0.45">
      <c r="A189" s="9" t="s">
        <v>676</v>
      </c>
      <c r="B189" s="8" t="s">
        <v>115</v>
      </c>
      <c r="C189" s="10" t="s">
        <v>380</v>
      </c>
      <c r="D189" s="8" t="str" cm="1">
        <f t="array" ref="D189">_xlfn.IFS(
  OR(C189="AR", C189="VK", C189="MS", C189="PT", C189="MM", C189="PP"), "CENTRAL",
  OR(C189="SS", C189="GC", C189="SM", C189="AY", C189="AG"), "NORTH",
  OR(C189="DP", C189="PG", C189="KD", C189="DS", C189="SP"), "WEST-I",
  OR(C189="MP", C189="SK", C189="NA", C189="OD"), "WEST-II",
  OR(C189="ND", C189="AM", C189="JK"), "EAST",
  TRUE, "UNKNOWN"
)</f>
        <v>WEST-I</v>
      </c>
      <c r="E189" s="10" t="s">
        <v>93</v>
      </c>
      <c r="F189" s="8" t="s">
        <v>1893</v>
      </c>
      <c r="G189" s="8" t="s">
        <v>95</v>
      </c>
      <c r="H189" s="8" t="s">
        <v>96</v>
      </c>
      <c r="I189" s="37">
        <v>45765</v>
      </c>
      <c r="J189" s="37">
        <v>45853</v>
      </c>
      <c r="K189" s="8" t="s">
        <v>87</v>
      </c>
      <c r="L189" s="8" t="s">
        <v>47</v>
      </c>
      <c r="M189" s="13">
        <v>1516.4</v>
      </c>
      <c r="N189" s="37"/>
      <c r="O189" s="12">
        <v>4</v>
      </c>
    </row>
    <row r="190" spans="1:18" x14ac:dyDescent="0.4">
      <c r="A190" s="9" t="s">
        <v>676</v>
      </c>
      <c r="B190" s="8" t="s">
        <v>149</v>
      </c>
      <c r="C190" s="10" t="s">
        <v>380</v>
      </c>
      <c r="D190" s="8" t="str" cm="1">
        <f t="array" ref="D190">_xlfn.IFS(
  OR(C190="AR", C190="VK", C190="MS", C190="PT", C190="MM", C190="PP"), "CENTRAL",
  OR(C190="SS", C190="GC", C190="SM", C190="AY", C190="AG"), "NORTH",
  OR(C190="DP", C190="PG", C190="KD", C190="DS", C190="SP"), "WEST-I",
  OR(C190="MP", C190="SK", C190="NA", C190="OD"), "WEST-II",
  OR(C190="ND", C190="AM", C190="JK"), "EAST",
  TRUE, "UNKNOWN"
)</f>
        <v>WEST-I</v>
      </c>
      <c r="E190" s="6" t="s">
        <v>93</v>
      </c>
      <c r="F190" s="6" t="s">
        <v>1894</v>
      </c>
      <c r="G190" s="6" t="s">
        <v>95</v>
      </c>
      <c r="H190" s="6" t="s">
        <v>96</v>
      </c>
      <c r="I190" s="39">
        <v>45765</v>
      </c>
      <c r="J190" s="37">
        <v>45853</v>
      </c>
      <c r="K190" s="6" t="s">
        <v>87</v>
      </c>
      <c r="L190" s="8" t="s">
        <v>47</v>
      </c>
      <c r="M190" s="23">
        <v>1941</v>
      </c>
      <c r="N190" s="37"/>
      <c r="O190" s="12">
        <v>4</v>
      </c>
    </row>
    <row r="191" spans="1:18" s="8" customFormat="1" x14ac:dyDescent="0.4">
      <c r="A191" s="9" t="s">
        <v>676</v>
      </c>
      <c r="B191" s="8" t="s">
        <v>92</v>
      </c>
      <c r="C191" s="10" t="s">
        <v>380</v>
      </c>
      <c r="D191" s="8" t="str" cm="1">
        <f t="array" ref="D191">_xlfn.IFS(
  OR(C191="AR", C191="VK", C191="MS", C191="PT", C191="MM", C191="PP"), "CENTRAL",
  OR(C191="SS", C191="GC", C191="SM", C191="AY", C191="AG"), "NORTH",
  OR(C191="DP", C191="PG", C191="KD", C191="DS", C191="SP"), "WEST-I",
  OR(C191="MP", C191="SK", C191="NA", C191="OD"), "WEST-II",
  OR(C191="ND", C191="AM", C191="JK"), "EAST",
  TRUE, "UNKNOWN"
)</f>
        <v>WEST-I</v>
      </c>
      <c r="E191" s="6" t="s">
        <v>93</v>
      </c>
      <c r="F191" s="6" t="s">
        <v>1895</v>
      </c>
      <c r="G191" s="6" t="s">
        <v>95</v>
      </c>
      <c r="H191" s="6" t="s">
        <v>96</v>
      </c>
      <c r="I191" s="39">
        <v>45765</v>
      </c>
      <c r="J191" s="37">
        <v>45853</v>
      </c>
      <c r="K191" s="6" t="s">
        <v>87</v>
      </c>
      <c r="L191" s="8" t="s">
        <v>47</v>
      </c>
      <c r="M191" s="23">
        <v>1207.5</v>
      </c>
      <c r="N191" s="37"/>
      <c r="O191" s="12">
        <v>4</v>
      </c>
      <c r="P191" s="10"/>
      <c r="R191" s="10"/>
    </row>
    <row r="192" spans="1:18" s="8" customFormat="1" x14ac:dyDescent="0.45">
      <c r="A192" s="9" t="s">
        <v>676</v>
      </c>
      <c r="B192" s="8" t="s">
        <v>707</v>
      </c>
      <c r="C192" s="10" t="s">
        <v>156</v>
      </c>
      <c r="D192" s="8" t="str" cm="1">
        <f t="array" ref="D192">_xlfn.IFS(
  OR(C192="AR", C192="VK", C192="MS", C192="PT", C192="MM", C192="PP"), "CENTRAL",
  OR(C192="SS", C192="GC", C192="SM", C192="AY", C192="AG"), "NORTH",
  OR(C192="DP", C192="PG", C192="KD", C192="DS", C192="SP"), "WEST-I",
  OR(C192="MP", C192="SK", C192="NA", C192="OD"), "WEST-II",
  OR(C192="ND", C192="AM", C192="JK"), "EAST",
  TRUE, "UNKNOWN"
)</f>
        <v>CENTRAL</v>
      </c>
      <c r="E192" s="10" t="s">
        <v>708</v>
      </c>
      <c r="F192" s="8" t="s">
        <v>121</v>
      </c>
      <c r="G192" s="8" t="s">
        <v>238</v>
      </c>
      <c r="H192" s="8" t="s">
        <v>709</v>
      </c>
      <c r="I192" s="37">
        <v>45839</v>
      </c>
      <c r="J192" s="37">
        <v>45847</v>
      </c>
      <c r="K192" s="10" t="s">
        <v>186</v>
      </c>
      <c r="L192" s="10" t="s">
        <v>47</v>
      </c>
      <c r="M192" s="13">
        <v>361.21</v>
      </c>
      <c r="N192" s="37"/>
      <c r="O192" s="8">
        <v>1</v>
      </c>
      <c r="P192" s="10"/>
      <c r="R192" s="10"/>
    </row>
    <row r="193" spans="1:18" s="8" customFormat="1" x14ac:dyDescent="0.45">
      <c r="A193" s="9" t="s">
        <v>676</v>
      </c>
      <c r="B193" s="8" t="s">
        <v>707</v>
      </c>
      <c r="C193" s="10" t="s">
        <v>156</v>
      </c>
      <c r="D193" s="8" t="str" cm="1">
        <f t="array" ref="D193">_xlfn.IFS(
  OR(C193="AR", C193="VK", C193="MS", C193="PT", C193="MM", C193="PP"), "CENTRAL",
  OR(C193="SS", C193="GC", C193="SM", C193="AY", C193="AG"), "NORTH",
  OR(C193="DP", C193="PG", C193="KD", C193="DS", C193="SP"), "WEST-I",
  OR(C193="MP", C193="SK", C193="NA", C193="OD"), "WEST-II",
  OR(C193="ND", C193="AM", C193="JK"), "EAST",
  TRUE, "UNKNOWN"
)</f>
        <v>CENTRAL</v>
      </c>
      <c r="E193" s="10" t="s">
        <v>708</v>
      </c>
      <c r="F193" s="8" t="s">
        <v>121</v>
      </c>
      <c r="G193" s="8" t="s">
        <v>238</v>
      </c>
      <c r="H193" s="8" t="s">
        <v>709</v>
      </c>
      <c r="I193" s="37">
        <v>45839</v>
      </c>
      <c r="J193" s="37">
        <v>45854</v>
      </c>
      <c r="K193" s="10" t="s">
        <v>186</v>
      </c>
      <c r="L193" s="10" t="s">
        <v>47</v>
      </c>
      <c r="M193" s="13">
        <v>377.79</v>
      </c>
      <c r="N193" s="37"/>
      <c r="O193" s="8">
        <v>2</v>
      </c>
      <c r="P193" s="10"/>
      <c r="R193" s="10"/>
    </row>
    <row r="194" spans="1:18" s="8" customFormat="1" x14ac:dyDescent="0.45">
      <c r="A194" s="9" t="s">
        <v>676</v>
      </c>
      <c r="B194" s="8" t="s">
        <v>735</v>
      </c>
      <c r="C194" s="10" t="s">
        <v>61</v>
      </c>
      <c r="D194" s="8" t="str" cm="1">
        <f t="array" ref="D194">_xlfn.IFS(
  OR(C194="AR", C194="VK", C194="MS", C194="PT", C194="MM", C194="PP"), "CENTRAL",
  OR(C194="SS", C194="GC", C194="SM", C194="AY", C194="AG"), "NORTH",
  OR(C194="DP", C194="PG", C194="KD", C194="DS", C194="SP"), "WEST-I",
  OR(C194="MP", C194="SK", C194="NA", C194="OD"), "WEST-II",
  OR(C194="ND", C194="AM", C194="JK"), "EAST",
  TRUE, "UNKNOWN"
)</f>
        <v>NORTH</v>
      </c>
      <c r="E194" s="10" t="s">
        <v>736</v>
      </c>
      <c r="F194" s="8" t="s">
        <v>78</v>
      </c>
      <c r="G194" s="8" t="s">
        <v>32</v>
      </c>
      <c r="H194" s="8" t="s">
        <v>737</v>
      </c>
      <c r="I194" s="37">
        <v>45845</v>
      </c>
      <c r="J194" s="37">
        <v>45854</v>
      </c>
      <c r="K194" s="10" t="s">
        <v>41</v>
      </c>
      <c r="L194" s="10" t="s">
        <v>27</v>
      </c>
      <c r="M194" s="13">
        <v>353.9</v>
      </c>
      <c r="N194" s="37"/>
      <c r="O194" s="8">
        <v>1</v>
      </c>
      <c r="P194" s="10"/>
      <c r="R194" s="10"/>
    </row>
    <row r="195" spans="1:18" s="8" customFormat="1" x14ac:dyDescent="0.45">
      <c r="A195" s="9" t="s">
        <v>676</v>
      </c>
      <c r="B195" s="8" t="s">
        <v>651</v>
      </c>
      <c r="C195" s="10" t="s">
        <v>99</v>
      </c>
      <c r="D195" s="8" t="str" cm="1">
        <f t="array" ref="D195">_xlfn.IFS(
  OR(C195="AR", C195="VK", C195="MS", C195="PT", C195="MM", C195="PP"), "CENTRAL",
  OR(C195="SS", C195="GC", C195="SM", C195="AY", C195="AG"), "NORTH",
  OR(C195="DP", C195="PG", C195="KD", C195="DS", C195="SP"), "WEST-I",
  OR(C195="MP", C195="SK", C195="NA", C195="OD"), "WEST-II",
  OR(C195="ND", C195="AM", C195="JK"), "EAST",
  TRUE, "UNKNOWN"
)</f>
        <v>EAST</v>
      </c>
      <c r="E195" s="10" t="s">
        <v>408</v>
      </c>
      <c r="F195" s="8" t="s">
        <v>116</v>
      </c>
      <c r="G195" s="8" t="s">
        <v>652</v>
      </c>
      <c r="H195" s="8" t="s">
        <v>653</v>
      </c>
      <c r="I195" s="37">
        <v>45831</v>
      </c>
      <c r="J195" s="37">
        <v>45854</v>
      </c>
      <c r="K195" s="8" t="s">
        <v>34</v>
      </c>
      <c r="L195" s="8" t="s">
        <v>35</v>
      </c>
      <c r="M195" s="13">
        <v>622.42999999999995</v>
      </c>
      <c r="N195" s="37">
        <v>45854</v>
      </c>
      <c r="O195" s="8">
        <v>2</v>
      </c>
    </row>
    <row r="196" spans="1:18" s="8" customFormat="1" x14ac:dyDescent="0.45">
      <c r="A196" s="9" t="s">
        <v>676</v>
      </c>
      <c r="B196" s="8" t="s">
        <v>449</v>
      </c>
      <c r="C196" s="10" t="s">
        <v>21</v>
      </c>
      <c r="D196" s="8" t="str" cm="1">
        <f t="array" ref="D196">_xlfn.IFS(
  OR(C196="AR", C196="VK", C196="MS", C196="PT", C196="MM", C196="PP"), "CENTRAL",
  OR(C196="SS", C196="GC", C196="SM", C196="AY", C196="AG"), "NORTH",
  OR(C196="DP", C196="PG", C196="KD", C196="DS", C196="SP"), "WEST-I",
  OR(C196="MP", C196="SK", C196="NA", C196="OD"), "WEST-II",
  OR(C196="ND", C196="AM", C196="JK"), "EAST",
  TRUE, "UNKNOWN"
)</f>
        <v>NORTH</v>
      </c>
      <c r="E196" s="10" t="s">
        <v>451</v>
      </c>
      <c r="F196" s="10" t="s">
        <v>450</v>
      </c>
      <c r="G196" s="8" t="s">
        <v>32</v>
      </c>
      <c r="H196" s="8" t="s">
        <v>452</v>
      </c>
      <c r="I196" s="37">
        <v>45799</v>
      </c>
      <c r="J196" s="37">
        <v>45854</v>
      </c>
      <c r="K196" s="10" t="s">
        <v>175</v>
      </c>
      <c r="L196" s="10" t="s">
        <v>47</v>
      </c>
      <c r="M196" s="13">
        <v>553.4</v>
      </c>
      <c r="N196" s="37">
        <v>45861</v>
      </c>
      <c r="O196" s="8">
        <v>3</v>
      </c>
      <c r="P196" s="10"/>
      <c r="R196" s="10"/>
    </row>
    <row r="197" spans="1:18" s="8" customFormat="1" x14ac:dyDescent="0.45">
      <c r="A197" s="9" t="s">
        <v>676</v>
      </c>
      <c r="B197" s="8" t="s">
        <v>449</v>
      </c>
      <c r="C197" s="10" t="s">
        <v>21</v>
      </c>
      <c r="D197" s="8" t="str" cm="1">
        <f t="array" ref="D197">_xlfn.IFS(
  OR(C197="AR", C197="VK", C197="MS", C197="PT", C197="MM", C197="PP"), "CENTRAL",
  OR(C197="SS", C197="GC", C197="SM", C197="AY", C197="AG"), "NORTH",
  OR(C197="DP", C197="PG", C197="KD", C197="DS", C197="SP"), "WEST-I",
  OR(C197="MP", C197="SK", C197="NA", C197="OD"), "WEST-II",
  OR(C197="ND", C197="AM", C197="JK"), "EAST",
  TRUE, "UNKNOWN"
)</f>
        <v>NORTH</v>
      </c>
      <c r="E197" s="10" t="s">
        <v>451</v>
      </c>
      <c r="F197" s="10" t="s">
        <v>453</v>
      </c>
      <c r="G197" s="8" t="s">
        <v>32</v>
      </c>
      <c r="H197" s="8" t="s">
        <v>452</v>
      </c>
      <c r="I197" s="37">
        <v>45799</v>
      </c>
      <c r="J197" s="37">
        <v>45854</v>
      </c>
      <c r="K197" s="10" t="s">
        <v>175</v>
      </c>
      <c r="L197" s="10" t="s">
        <v>47</v>
      </c>
      <c r="M197" s="13">
        <v>187.66</v>
      </c>
      <c r="N197" s="37">
        <v>45854</v>
      </c>
      <c r="O197" s="8">
        <v>3</v>
      </c>
      <c r="P197" s="10"/>
      <c r="R197" s="10"/>
    </row>
    <row r="198" spans="1:18" s="8" customFormat="1" x14ac:dyDescent="0.45">
      <c r="A198" s="9" t="s">
        <v>676</v>
      </c>
      <c r="B198" s="8" t="s">
        <v>790</v>
      </c>
      <c r="C198" s="10" t="s">
        <v>61</v>
      </c>
      <c r="D198" s="8" t="str" cm="1">
        <f t="array" ref="D198">_xlfn.IFS(
  OR(C198="AR", C198="VK", C198="MS", C198="PT", C198="MM", C198="PP"), "CENTRAL",
  OR(C198="SS", C198="GC", C198="SM", C198="AY", C198="AG"), "NORTH",
  OR(C198="DP", C198="PG", C198="KD", C198="DS", C198="SP"), "WEST-I",
  OR(C198="MP", C198="SK", C198="NA", C198="OD"), "WEST-II",
  OR(C198="ND", C198="AM", C198="JK"), "EAST",
  TRUE, "UNKNOWN"
)</f>
        <v>NORTH</v>
      </c>
      <c r="E198" s="10" t="s">
        <v>794</v>
      </c>
      <c r="F198" s="8" t="s">
        <v>124</v>
      </c>
      <c r="G198" s="8" t="s">
        <v>32</v>
      </c>
      <c r="H198" s="8" t="s">
        <v>791</v>
      </c>
      <c r="I198" s="37">
        <v>45853</v>
      </c>
      <c r="J198" s="37">
        <v>45855</v>
      </c>
      <c r="K198" s="10" t="s">
        <v>81</v>
      </c>
      <c r="L198" s="10" t="s">
        <v>27</v>
      </c>
      <c r="M198" s="13">
        <v>573.79</v>
      </c>
      <c r="N198" s="37"/>
      <c r="O198" s="8">
        <v>1</v>
      </c>
      <c r="P198" s="10"/>
      <c r="R198" s="10"/>
    </row>
    <row r="199" spans="1:18" s="8" customFormat="1" x14ac:dyDescent="0.45">
      <c r="A199" s="9" t="s">
        <v>676</v>
      </c>
      <c r="B199" s="8" t="s">
        <v>244</v>
      </c>
      <c r="C199" s="10" t="s">
        <v>61</v>
      </c>
      <c r="D199" s="8" t="str" cm="1">
        <f t="array" ref="D199">_xlfn.IFS(
  OR(C199="AR", C199="VK", C199="MS", C199="PT", C199="MM", C199="PP"), "CENTRAL",
  OR(C199="SS", C199="GC", C199="SM", C199="AY", C199="AG"), "NORTH",
  OR(C199="DP", C199="PG", C199="KD", C199="DS", C199="SP"), "WEST-I",
  OR(C199="MP", C199="SK", C199="NA", C199="OD"), "WEST-II",
  OR(C199="ND", C199="AM", C199="JK"), "EAST",
  TRUE, "UNKNOWN"
)</f>
        <v>NORTH</v>
      </c>
      <c r="E199" s="10" t="s">
        <v>245</v>
      </c>
      <c r="F199" s="8" t="s">
        <v>1896</v>
      </c>
      <c r="G199" s="8" t="s">
        <v>32</v>
      </c>
      <c r="H199" s="8" t="s">
        <v>246</v>
      </c>
      <c r="I199" s="37">
        <v>45776</v>
      </c>
      <c r="J199" s="37">
        <v>45856</v>
      </c>
      <c r="K199" s="10" t="s">
        <v>27</v>
      </c>
      <c r="L199" s="10" t="s">
        <v>27</v>
      </c>
      <c r="M199" s="13">
        <v>2294.44</v>
      </c>
      <c r="N199" s="37">
        <v>45857</v>
      </c>
      <c r="O199" s="8">
        <v>1</v>
      </c>
      <c r="P199" s="10"/>
      <c r="R199" s="10"/>
    </row>
    <row r="200" spans="1:18" s="8" customFormat="1" x14ac:dyDescent="0.45">
      <c r="A200" s="9" t="s">
        <v>676</v>
      </c>
      <c r="B200" s="8" t="s">
        <v>665</v>
      </c>
      <c r="C200" s="10" t="s">
        <v>21</v>
      </c>
      <c r="D200" s="8" t="str" cm="1">
        <f t="array" ref="D200">_xlfn.IFS(
  OR(C200="AR", C200="VK", C200="MS", C200="PT", C200="MM", C200="PP"), "CENTRAL",
  OR(C200="SS", C200="GC", C200="SM", C200="AY", C200="AG"), "NORTH",
  OR(C200="DP", C200="PG", C200="KD", C200="DS", C200="SP"), "WEST-I",
  OR(C200="MP", C200="SK", C200="NA", C200="OD"), "WEST-II",
  OR(C200="ND", C200="AM", C200="JK"), "EAST",
  TRUE, "UNKNOWN"
)</f>
        <v>NORTH</v>
      </c>
      <c r="E200" s="10" t="s">
        <v>666</v>
      </c>
      <c r="F200" s="8" t="s">
        <v>2005</v>
      </c>
      <c r="G200" s="8" t="s">
        <v>667</v>
      </c>
      <c r="H200" s="8" t="s">
        <v>668</v>
      </c>
      <c r="I200" s="37">
        <v>45824</v>
      </c>
      <c r="J200" s="37">
        <v>45856</v>
      </c>
      <c r="K200" s="10" t="s">
        <v>26</v>
      </c>
      <c r="L200" s="10" t="s">
        <v>27</v>
      </c>
      <c r="M200" s="13">
        <v>2431.7600000000002</v>
      </c>
      <c r="N200" s="37"/>
      <c r="O200" s="8">
        <v>2</v>
      </c>
      <c r="P200" s="10"/>
      <c r="R200" s="10"/>
    </row>
    <row r="201" spans="1:18" s="8" customFormat="1" x14ac:dyDescent="0.45">
      <c r="A201" s="9" t="s">
        <v>676</v>
      </c>
      <c r="B201" s="8" t="s">
        <v>815</v>
      </c>
      <c r="C201" s="10" t="s">
        <v>633</v>
      </c>
      <c r="D201" s="8" t="str" cm="1">
        <f t="array" ref="D201">_xlfn.IFS(
  OR(C201="AR", C201="VK", C201="MS", C201="PT", C201="MM", C201="PP"), "CENTRAL",
  OR(C201="SS", C201="GC", C201="SM", C201="AY", C201="AG"), "NORTH",
  OR(C201="DP", C201="PG", C201="KD", C201="DS", C201="SP"), "WEST-I",
  OR(C201="MP", C201="SK", C201="NA", C201="OD"), "WEST-II",
  OR(C201="ND", C201="AM", C201="JK"), "EAST",
  TRUE, "UNKNOWN"
)</f>
        <v>WEST-I</v>
      </c>
      <c r="E201" s="10" t="s">
        <v>816</v>
      </c>
      <c r="F201" s="8" t="s">
        <v>817</v>
      </c>
      <c r="G201" s="8" t="s">
        <v>818</v>
      </c>
      <c r="H201" s="8" t="s">
        <v>819</v>
      </c>
      <c r="I201" s="37">
        <v>45854</v>
      </c>
      <c r="J201" s="37">
        <v>45860</v>
      </c>
      <c r="K201" s="10" t="s">
        <v>186</v>
      </c>
      <c r="L201" s="10" t="s">
        <v>47</v>
      </c>
      <c r="M201" s="37">
        <v>916.02</v>
      </c>
      <c r="N201" s="37"/>
      <c r="O201" s="8">
        <v>1</v>
      </c>
      <c r="P201" s="10"/>
      <c r="R201" s="10"/>
    </row>
    <row r="202" spans="1:18" s="8" customFormat="1" x14ac:dyDescent="0.45">
      <c r="A202" s="9" t="s">
        <v>676</v>
      </c>
      <c r="B202" s="8" t="s">
        <v>707</v>
      </c>
      <c r="C202" s="10" t="s">
        <v>156</v>
      </c>
      <c r="D202" s="8" t="str" cm="1">
        <f t="array" ref="D202">_xlfn.IFS(
  OR(C202="AR", C202="VK", C202="MS", C202="PT", C202="MM", C202="PP"), "CENTRAL",
  OR(C202="SS", C202="GC", C202="SM", C202="AY", C202="AG"), "NORTH",
  OR(C202="DP", C202="PG", C202="KD", C202="DS", C202="SP"), "WEST-I",
  OR(C202="MP", C202="SK", C202="NA", C202="OD"), "WEST-II",
  OR(C202="ND", C202="AM", C202="JK"), "EAST",
  TRUE, "UNKNOWN"
)</f>
        <v>CENTRAL</v>
      </c>
      <c r="E202" s="10" t="s">
        <v>708</v>
      </c>
      <c r="F202" s="8" t="s">
        <v>121</v>
      </c>
      <c r="G202" s="8" t="s">
        <v>238</v>
      </c>
      <c r="H202" s="8" t="s">
        <v>709</v>
      </c>
      <c r="I202" s="37">
        <v>45839</v>
      </c>
      <c r="J202" s="37">
        <v>45854</v>
      </c>
      <c r="K202" s="10" t="s">
        <v>186</v>
      </c>
      <c r="L202" s="10" t="s">
        <v>47</v>
      </c>
      <c r="M202" s="13">
        <v>384.59</v>
      </c>
      <c r="N202" s="37"/>
      <c r="O202" s="8">
        <v>4</v>
      </c>
      <c r="P202" s="10"/>
      <c r="R202" s="10"/>
    </row>
    <row r="203" spans="1:18" s="8" customFormat="1" x14ac:dyDescent="0.45">
      <c r="A203" s="9" t="s">
        <v>676</v>
      </c>
      <c r="B203" s="8" t="s">
        <v>449</v>
      </c>
      <c r="C203" s="10" t="s">
        <v>21</v>
      </c>
      <c r="D203" s="8" t="str" cm="1">
        <f t="array" ref="D203">_xlfn.IFS(
  OR(C203="AR", C203="VK", C203="MS", C203="PT", C203="MM", C203="PP"), "CENTRAL",
  OR(C203="SS", C203="GC", C203="SM", C203="AY", C203="AG"), "NORTH",
  OR(C203="DP", C203="PG", C203="KD", C203="DS", C203="SP"), "WEST-I",
  OR(C203="MP", C203="SK", C203="NA", C203="OD"), "WEST-II",
  OR(C203="ND", C203="AM", C203="JK"), "EAST",
  TRUE, "UNKNOWN"
)</f>
        <v>NORTH</v>
      </c>
      <c r="E203" s="10" t="s">
        <v>451</v>
      </c>
      <c r="F203" s="10" t="s">
        <v>450</v>
      </c>
      <c r="G203" s="8" t="s">
        <v>32</v>
      </c>
      <c r="H203" s="8" t="s">
        <v>452</v>
      </c>
      <c r="I203" s="37">
        <v>45799</v>
      </c>
      <c r="J203" s="37">
        <v>45860</v>
      </c>
      <c r="K203" s="10" t="s">
        <v>175</v>
      </c>
      <c r="L203" s="10" t="s">
        <v>47</v>
      </c>
      <c r="M203" s="13">
        <v>549.52</v>
      </c>
      <c r="N203" s="37">
        <v>45916</v>
      </c>
      <c r="O203" s="8">
        <v>5</v>
      </c>
      <c r="P203" s="10"/>
      <c r="R203" s="10"/>
    </row>
    <row r="204" spans="1:18" s="8" customFormat="1" x14ac:dyDescent="0.45">
      <c r="A204" s="9" t="s">
        <v>676</v>
      </c>
      <c r="B204" s="8" t="s">
        <v>449</v>
      </c>
      <c r="C204" s="10" t="s">
        <v>21</v>
      </c>
      <c r="D204" s="8" t="str" cm="1">
        <f t="array" ref="D204">_xlfn.IFS(
  OR(C204="AR", C204="VK", C204="MS", C204="PT", C204="MM", C204="PP"), "CENTRAL",
  OR(C204="SS", C204="GC", C204="SM", C204="AY", C204="AG"), "NORTH",
  OR(C204="DP", C204="PG", C204="KD", C204="DS", C204="SP"), "WEST-I",
  OR(C204="MP", C204="SK", C204="NA", C204="OD"), "WEST-II",
  OR(C204="ND", C204="AM", C204="JK"), "EAST",
  TRUE, "UNKNOWN"
)</f>
        <v>NORTH</v>
      </c>
      <c r="E204" s="10" t="s">
        <v>451</v>
      </c>
      <c r="F204" s="10" t="s">
        <v>453</v>
      </c>
      <c r="G204" s="8" t="s">
        <v>32</v>
      </c>
      <c r="H204" s="8" t="s">
        <v>452</v>
      </c>
      <c r="I204" s="37">
        <v>45799</v>
      </c>
      <c r="J204" s="37">
        <v>45860</v>
      </c>
      <c r="K204" s="10" t="s">
        <v>175</v>
      </c>
      <c r="L204" s="10" t="s">
        <v>47</v>
      </c>
      <c r="M204" s="13">
        <v>187.71</v>
      </c>
      <c r="N204" s="37">
        <v>45861</v>
      </c>
      <c r="O204" s="8">
        <v>5</v>
      </c>
      <c r="P204" s="10"/>
      <c r="R204" s="10"/>
    </row>
    <row r="205" spans="1:18" s="8" customFormat="1" x14ac:dyDescent="0.45">
      <c r="A205" s="9" t="s">
        <v>676</v>
      </c>
      <c r="B205" s="8" t="s">
        <v>637</v>
      </c>
      <c r="C205" s="10" t="s">
        <v>382</v>
      </c>
      <c r="D205" s="8" t="str" cm="1">
        <f t="array" ref="D205">_xlfn.IFS(
  OR(C205="AR", C205="VK", C205="MS", C205="PT", C205="MM", C205="PP"), "CENTRAL",
  OR(C205="SS", C205="GC", C205="SM", C205="AY", C205="AG"), "NORTH",
  OR(C205="DP", C205="PG", C205="KD", C205="DS", C205="SP"), "WEST-I",
  OR(C205="MP", C205="SK", C205="NA", C205="OD"), "WEST-II",
  OR(C205="ND", C205="AM", C205="JK"), "EAST",
  TRUE, "UNKNOWN"
)</f>
        <v>NORTH</v>
      </c>
      <c r="E205" s="10" t="s">
        <v>638</v>
      </c>
      <c r="F205" s="8" t="s">
        <v>121</v>
      </c>
      <c r="G205" s="8" t="s">
        <v>639</v>
      </c>
      <c r="H205" s="8" t="s">
        <v>640</v>
      </c>
      <c r="I205" s="37">
        <v>45828</v>
      </c>
      <c r="J205" s="37">
        <v>45861</v>
      </c>
      <c r="K205" s="10" t="s">
        <v>49</v>
      </c>
      <c r="L205" s="10" t="s">
        <v>50</v>
      </c>
      <c r="M205" s="13">
        <v>286.25</v>
      </c>
      <c r="N205" s="37"/>
      <c r="O205" s="8">
        <v>1</v>
      </c>
      <c r="P205" s="10"/>
      <c r="R205" s="10"/>
    </row>
    <row r="206" spans="1:18" s="8" customFormat="1" x14ac:dyDescent="0.45">
      <c r="A206" s="9" t="s">
        <v>676</v>
      </c>
      <c r="B206" s="8" t="s">
        <v>735</v>
      </c>
      <c r="C206" s="10" t="s">
        <v>61</v>
      </c>
      <c r="D206" s="8" t="str" cm="1">
        <f t="array" ref="D206">_xlfn.IFS(
  OR(C206="AR", C206="VK", C206="MS", C206="PT", C206="MM", C206="PP"), "CENTRAL",
  OR(C206="SS", C206="GC", C206="SM", C206="AY", C206="AG"), "NORTH",
  OR(C206="DP", C206="PG", C206="KD", C206="DS", C206="SP"), "WEST-I",
  OR(C206="MP", C206="SK", C206="NA", C206="OD"), "WEST-II",
  OR(C206="ND", C206="AM", C206="JK"), "EAST",
  TRUE, "UNKNOWN"
)</f>
        <v>NORTH</v>
      </c>
      <c r="E206" s="10" t="s">
        <v>736</v>
      </c>
      <c r="F206" s="8" t="s">
        <v>78</v>
      </c>
      <c r="G206" s="8" t="s">
        <v>32</v>
      </c>
      <c r="H206" s="8" t="s">
        <v>737</v>
      </c>
      <c r="I206" s="37">
        <v>45845</v>
      </c>
      <c r="J206" s="37">
        <v>45861</v>
      </c>
      <c r="K206" s="10" t="s">
        <v>41</v>
      </c>
      <c r="L206" s="10" t="s">
        <v>27</v>
      </c>
      <c r="M206" s="13">
        <v>284.36</v>
      </c>
      <c r="N206" s="37"/>
      <c r="O206" s="8">
        <v>2</v>
      </c>
      <c r="P206" s="10"/>
      <c r="R206" s="10"/>
    </row>
    <row r="207" spans="1:18" s="8" customFormat="1" x14ac:dyDescent="0.45">
      <c r="A207" s="9" t="s">
        <v>676</v>
      </c>
      <c r="B207" s="8" t="s">
        <v>364</v>
      </c>
      <c r="C207" s="10" t="s">
        <v>21</v>
      </c>
      <c r="D207" s="8" t="str" cm="1">
        <f t="array" ref="D207">_xlfn.IFS(
  OR(C207="AR", C207="VK", C207="MS", C207="PT", C207="MM", C207="PP"), "CENTRAL",
  OR(C207="SS", C207="GC", C207="SM", C207="AY", C207="AG"), "NORTH",
  OR(C207="DP", C207="PG", C207="KD", C207="DS", C207="SP"), "WEST-I",
  OR(C207="MP", C207="SK", C207="NA", C207="OD"), "WEST-II",
  OR(C207="ND", C207="AM", C207="JK"), "EAST",
  TRUE, "UNKNOWN"
)</f>
        <v>NORTH</v>
      </c>
      <c r="E207" s="10" t="s">
        <v>365</v>
      </c>
      <c r="F207" s="8" t="s">
        <v>366</v>
      </c>
      <c r="G207" s="8" t="s">
        <v>367</v>
      </c>
      <c r="H207" s="8" t="s">
        <v>368</v>
      </c>
      <c r="I207" s="37">
        <v>45791</v>
      </c>
      <c r="J207" s="37">
        <v>45861</v>
      </c>
      <c r="K207" s="10" t="s">
        <v>26</v>
      </c>
      <c r="L207" s="10" t="s">
        <v>27</v>
      </c>
      <c r="M207" s="13">
        <v>505.36</v>
      </c>
      <c r="N207" s="37"/>
      <c r="O207" s="8">
        <v>1</v>
      </c>
      <c r="P207" s="10"/>
      <c r="R207" s="10"/>
    </row>
    <row r="208" spans="1:18" s="8" customFormat="1" x14ac:dyDescent="0.45">
      <c r="A208" s="9" t="s">
        <v>676</v>
      </c>
      <c r="B208" s="8" t="s">
        <v>364</v>
      </c>
      <c r="C208" s="10" t="s">
        <v>21</v>
      </c>
      <c r="D208" s="8" t="str" cm="1">
        <f t="array" ref="D208">_xlfn.IFS(
  OR(C208="AR", C208="VK", C208="MS", C208="PT", C208="MM", C208="PP"), "CENTRAL",
  OR(C208="SS", C208="GC", C208="SM", C208="AY", C208="AG"), "NORTH",
  OR(C208="DP", C208="PG", C208="KD", C208="DS", C208="SP"), "WEST-I",
  OR(C208="MP", C208="SK", C208="NA", C208="OD"), "WEST-II",
  OR(C208="ND", C208="AM", C208="JK"), "EAST",
  TRUE, "UNKNOWN"
)</f>
        <v>NORTH</v>
      </c>
      <c r="E208" s="10" t="s">
        <v>365</v>
      </c>
      <c r="F208" s="8" t="s">
        <v>369</v>
      </c>
      <c r="G208" s="8" t="s">
        <v>367</v>
      </c>
      <c r="H208" s="8" t="s">
        <v>368</v>
      </c>
      <c r="I208" s="37">
        <v>45791</v>
      </c>
      <c r="J208" s="37">
        <v>45861</v>
      </c>
      <c r="K208" s="10" t="s">
        <v>26</v>
      </c>
      <c r="L208" s="10" t="s">
        <v>27</v>
      </c>
      <c r="M208" s="13">
        <v>343.29</v>
      </c>
      <c r="N208" s="37"/>
      <c r="O208" s="8">
        <v>1</v>
      </c>
      <c r="P208" s="10"/>
      <c r="R208" s="10"/>
    </row>
    <row r="209" spans="1:18" s="8" customFormat="1" x14ac:dyDescent="0.45">
      <c r="A209" s="9" t="s">
        <v>676</v>
      </c>
      <c r="B209" s="8" t="s">
        <v>364</v>
      </c>
      <c r="C209" s="10" t="s">
        <v>21</v>
      </c>
      <c r="D209" s="8" t="str" cm="1">
        <f t="array" ref="D209">_xlfn.IFS(
  OR(C209="AR", C209="VK", C209="MS", C209="PT", C209="MM", C209="PP"), "CENTRAL",
  OR(C209="SS", C209="GC", C209="SM", C209="AY", C209="AG"), "NORTH",
  OR(C209="DP", C209="PG", C209="KD", C209="DS", C209="SP"), "WEST-I",
  OR(C209="MP", C209="SK", C209="NA", C209="OD"), "WEST-II",
  OR(C209="ND", C209="AM", C209="JK"), "EAST",
  TRUE, "UNKNOWN"
)</f>
        <v>NORTH</v>
      </c>
      <c r="E209" s="10" t="s">
        <v>365</v>
      </c>
      <c r="F209" s="8" t="s">
        <v>370</v>
      </c>
      <c r="G209" s="8" t="s">
        <v>367</v>
      </c>
      <c r="H209" s="8" t="s">
        <v>368</v>
      </c>
      <c r="I209" s="37">
        <v>45791</v>
      </c>
      <c r="J209" s="37">
        <v>45861</v>
      </c>
      <c r="K209" s="10" t="s">
        <v>26</v>
      </c>
      <c r="L209" s="10" t="s">
        <v>27</v>
      </c>
      <c r="M209" s="13">
        <v>1156.02</v>
      </c>
      <c r="N209" s="37"/>
      <c r="O209" s="8">
        <v>1</v>
      </c>
      <c r="P209" s="10"/>
      <c r="R209" s="10"/>
    </row>
    <row r="210" spans="1:18" s="8" customFormat="1" x14ac:dyDescent="0.45">
      <c r="A210" s="9" t="s">
        <v>676</v>
      </c>
      <c r="B210" s="8" t="s">
        <v>722</v>
      </c>
      <c r="C210" s="10" t="s">
        <v>108</v>
      </c>
      <c r="D210" s="8" t="str" cm="1">
        <f t="array" ref="D210">_xlfn.IFS(
  OR(C210="AR", C210="VK", C210="MS", C210="PT", C210="MM", C210="PP"), "CENTRAL",
  OR(C210="SS", C210="GC", C210="SM", C210="AY", C210="AG"), "NORTH",
  OR(C210="DP", C210="PG", C210="KD", C210="DS", C210="SP"), "WEST-I",
  OR(C210="MP", C210="SK", C210="NA", C210="OD"), "WEST-II",
  OR(C210="ND", C210="AM", C210="JK"), "EAST",
  TRUE, "UNKNOWN"
)</f>
        <v>EAST</v>
      </c>
      <c r="E210" s="10" t="s">
        <v>723</v>
      </c>
      <c r="F210" s="8" t="s">
        <v>724</v>
      </c>
      <c r="G210" s="8" t="s">
        <v>32</v>
      </c>
      <c r="H210" s="8" t="s">
        <v>725</v>
      </c>
      <c r="I210" s="37">
        <v>45842</v>
      </c>
      <c r="J210" s="37">
        <v>45863</v>
      </c>
      <c r="K210" s="10" t="s">
        <v>70</v>
      </c>
      <c r="L210" s="10" t="s">
        <v>35</v>
      </c>
      <c r="M210" s="13">
        <v>1498.01</v>
      </c>
      <c r="N210" s="37">
        <v>45863</v>
      </c>
      <c r="O210" s="8">
        <v>2</v>
      </c>
      <c r="P210" s="10"/>
      <c r="R210" s="10"/>
    </row>
    <row r="211" spans="1:18" s="8" customFormat="1" x14ac:dyDescent="0.45">
      <c r="A211" s="9" t="s">
        <v>676</v>
      </c>
      <c r="B211" s="8" t="s">
        <v>780</v>
      </c>
      <c r="C211" s="10" t="s">
        <v>241</v>
      </c>
      <c r="D211" s="8" t="str" cm="1">
        <f t="array" ref="D211">_xlfn.IFS(
  OR(C211="AR", C211="VK", C211="MS", C211="PT", C211="MM", C211="PP"), "CENTRAL",
  OR(C211="SS", C211="GC", C211="SM", C211="AY", C211="AG"), "NORTH",
  OR(C211="DP", C211="PG", C211="KD", C211="DS", C211="SP"), "WEST-I",
  OR(C211="MP", C211="SK", C211="NA", C211="OD"), "WEST-II",
  OR(C211="ND", C211="AM", C211="JK"), "EAST",
  TRUE, "UNKNOWN"
)</f>
        <v>CENTRAL</v>
      </c>
      <c r="E211" s="10" t="s">
        <v>781</v>
      </c>
      <c r="F211" s="8" t="s">
        <v>67</v>
      </c>
      <c r="G211" s="8" t="s">
        <v>782</v>
      </c>
      <c r="H211" s="8" t="s">
        <v>783</v>
      </c>
      <c r="I211" s="37">
        <v>45853</v>
      </c>
      <c r="J211" s="37">
        <v>45866</v>
      </c>
      <c r="K211" s="10" t="s">
        <v>87</v>
      </c>
      <c r="L211" s="10" t="s">
        <v>47</v>
      </c>
      <c r="M211" s="13">
        <v>140</v>
      </c>
      <c r="N211" s="37"/>
      <c r="O211" s="8">
        <v>0</v>
      </c>
      <c r="P211" s="10"/>
      <c r="R211" s="10"/>
    </row>
    <row r="212" spans="1:18" s="8" customFormat="1" x14ac:dyDescent="0.45">
      <c r="A212" s="9" t="s">
        <v>676</v>
      </c>
      <c r="B212" s="8" t="s">
        <v>637</v>
      </c>
      <c r="C212" s="10" t="s">
        <v>382</v>
      </c>
      <c r="D212" s="8" t="str" cm="1">
        <f t="array" ref="D212">_xlfn.IFS(
  OR(C212="AR", C212="VK", C212="MS", C212="PT", C212="MM", C212="PP"), "CENTRAL",
  OR(C212="SS", C212="GC", C212="SM", C212="AY", C212="AG"), "NORTH",
  OR(C212="DP", C212="PG", C212="KD", C212="DS", C212="SP"), "WEST-I",
  OR(C212="MP", C212="SK", C212="NA", C212="OD"), "WEST-II",
  OR(C212="ND", C212="AM", C212="JK"), "EAST",
  TRUE, "UNKNOWN"
)</f>
        <v>NORTH</v>
      </c>
      <c r="E212" s="10" t="s">
        <v>638</v>
      </c>
      <c r="F212" s="8" t="s">
        <v>121</v>
      </c>
      <c r="G212" s="8" t="s">
        <v>639</v>
      </c>
      <c r="H212" s="8" t="s">
        <v>640</v>
      </c>
      <c r="I212" s="37">
        <v>45828</v>
      </c>
      <c r="J212" s="37">
        <v>45862</v>
      </c>
      <c r="K212" s="10" t="s">
        <v>49</v>
      </c>
      <c r="L212" s="10" t="s">
        <v>50</v>
      </c>
      <c r="M212" s="13">
        <v>300.31</v>
      </c>
      <c r="N212" s="37">
        <v>45862</v>
      </c>
      <c r="O212" s="8">
        <v>2</v>
      </c>
      <c r="P212" s="10"/>
      <c r="R212" s="10"/>
    </row>
    <row r="213" spans="1:18" s="8" customFormat="1" x14ac:dyDescent="0.45">
      <c r="A213" s="9" t="s">
        <v>676</v>
      </c>
      <c r="B213" s="8" t="s">
        <v>637</v>
      </c>
      <c r="C213" s="10" t="s">
        <v>382</v>
      </c>
      <c r="D213" s="8" t="str" cm="1">
        <f t="array" ref="D213">_xlfn.IFS(
  OR(C213="AR", C213="VK", C213="MS", C213="PT", C213="MM", C213="PP"), "CENTRAL",
  OR(C213="SS", C213="GC", C213="SM", C213="AY", C213="AG"), "NORTH",
  OR(C213="DP", C213="PG", C213="KD", C213="DS", C213="SP"), "WEST-I",
  OR(C213="MP", C213="SK", C213="NA", C213="OD"), "WEST-II",
  OR(C213="ND", C213="AM", C213="JK"), "EAST",
  TRUE, "UNKNOWN"
)</f>
        <v>NORTH</v>
      </c>
      <c r="E213" s="10" t="s">
        <v>638</v>
      </c>
      <c r="F213" s="8" t="s">
        <v>121</v>
      </c>
      <c r="G213" s="8" t="s">
        <v>639</v>
      </c>
      <c r="H213" s="8" t="s">
        <v>640</v>
      </c>
      <c r="I213" s="37">
        <v>45828</v>
      </c>
      <c r="J213" s="37">
        <v>45866</v>
      </c>
      <c r="K213" s="10" t="s">
        <v>49</v>
      </c>
      <c r="L213" s="10" t="s">
        <v>50</v>
      </c>
      <c r="M213" s="13">
        <v>298.57</v>
      </c>
      <c r="N213" s="37"/>
      <c r="O213" s="8">
        <v>3</v>
      </c>
      <c r="P213" s="10"/>
      <c r="R213" s="10"/>
    </row>
    <row r="214" spans="1:18" s="8" customFormat="1" x14ac:dyDescent="0.45">
      <c r="A214" s="9" t="s">
        <v>676</v>
      </c>
      <c r="B214" s="8" t="s">
        <v>612</v>
      </c>
      <c r="C214" s="10" t="s">
        <v>65</v>
      </c>
      <c r="D214" s="8" t="str" cm="1">
        <f t="array" ref="D214">_xlfn.IFS(
  OR(C214="AR", C214="VK", C214="MS", C214="PT", C214="MM", C214="PP"), "CENTRAL",
  OR(C214="SS", C214="GC", C214="SM", C214="AY", C214="AG"), "NORTH",
  OR(C214="DP", C214="PG", C214="KD", C214="DS", C214="SP"), "WEST-I",
  OR(C214="MP", C214="SK", C214="NA", C214="OD"), "WEST-II",
  OR(C214="ND", C214="AM", C214="JK"), "EAST",
  TRUE, "UNKNOWN"
)</f>
        <v>CENTRAL</v>
      </c>
      <c r="E214" s="10" t="s">
        <v>613</v>
      </c>
      <c r="F214" s="8" t="s">
        <v>67</v>
      </c>
      <c r="G214" s="8" t="s">
        <v>434</v>
      </c>
      <c r="H214" s="8" t="s">
        <v>614</v>
      </c>
      <c r="I214" s="37">
        <v>45822</v>
      </c>
      <c r="J214" s="37">
        <v>45866</v>
      </c>
      <c r="K214" s="10" t="s">
        <v>87</v>
      </c>
      <c r="L214" s="10" t="s">
        <v>47</v>
      </c>
      <c r="M214" s="13">
        <v>3786</v>
      </c>
      <c r="N214" s="37"/>
      <c r="O214" s="8">
        <v>1</v>
      </c>
      <c r="P214" s="10"/>
      <c r="R214" s="10"/>
    </row>
    <row r="215" spans="1:18" s="8" customFormat="1" x14ac:dyDescent="0.45">
      <c r="A215" s="9" t="s">
        <v>676</v>
      </c>
      <c r="B215" s="8" t="s">
        <v>874</v>
      </c>
      <c r="C215" s="10" t="s">
        <v>382</v>
      </c>
      <c r="D215" s="8" t="str" cm="1">
        <f t="array" ref="D215">_xlfn.IFS(
  OR(C215="AR", C215="VK", C215="MS", C215="PT", C215="MM", C215="PP"), "CENTRAL",
  OR(C215="SS", C215="GC", C215="SM", C215="AY", C215="AG"), "NORTH",
  OR(C215="DP", C215="PG", C215="KD", C215="DS", C215="SP"), "WEST-I",
  OR(C215="MP", C215="SK", C215="NA", C215="OD"), "WEST-II",
  OR(C215="ND", C215="AM", C215="JK"), "EAST",
  TRUE, "UNKNOWN"
)</f>
        <v>NORTH</v>
      </c>
      <c r="E215" s="10" t="s">
        <v>875</v>
      </c>
      <c r="F215" s="8" t="s">
        <v>121</v>
      </c>
      <c r="G215" s="8" t="s">
        <v>876</v>
      </c>
      <c r="H215" s="8" t="s">
        <v>877</v>
      </c>
      <c r="I215" s="37">
        <v>45858</v>
      </c>
      <c r="J215" s="37">
        <v>45867</v>
      </c>
      <c r="K215" s="10" t="s">
        <v>56</v>
      </c>
      <c r="L215" s="10" t="s">
        <v>50</v>
      </c>
      <c r="M215" s="13">
        <v>731.95</v>
      </c>
      <c r="N215" s="37"/>
      <c r="O215" s="8">
        <v>1</v>
      </c>
      <c r="P215" s="10"/>
      <c r="R215" s="10"/>
    </row>
    <row r="216" spans="1:18" s="8" customFormat="1" x14ac:dyDescent="0.45">
      <c r="A216" s="9" t="s">
        <v>676</v>
      </c>
      <c r="B216" s="8" t="s">
        <v>866</v>
      </c>
      <c r="C216" s="10" t="s">
        <v>241</v>
      </c>
      <c r="D216" s="8" t="str" cm="1">
        <f t="array" ref="D216">_xlfn.IFS(
  OR(C216="AR", C216="VK", C216="MS", C216="PT", C216="MM", C216="PP"), "CENTRAL",
  OR(C216="SS", C216="GC", C216="SM", C216="AY", C216="AG"), "NORTH",
  OR(C216="DP", C216="PG", C216="KD", C216="DS", C216="SP"), "WEST-I",
  OR(C216="MP", C216="SK", C216="NA", C216="OD"), "WEST-II",
  OR(C216="ND", C216="AM", C216="JK"), "EAST",
  TRUE, "UNKNOWN"
)</f>
        <v>CENTRAL</v>
      </c>
      <c r="E216" s="10" t="s">
        <v>867</v>
      </c>
      <c r="F216" s="8" t="s">
        <v>121</v>
      </c>
      <c r="G216" s="8" t="s">
        <v>868</v>
      </c>
      <c r="H216" s="8" t="s">
        <v>869</v>
      </c>
      <c r="I216" s="37">
        <v>45859</v>
      </c>
      <c r="J216" s="37">
        <v>45867</v>
      </c>
      <c r="K216" s="10" t="s">
        <v>186</v>
      </c>
      <c r="L216" s="10" t="s">
        <v>47</v>
      </c>
      <c r="M216" s="13">
        <v>624.61</v>
      </c>
      <c r="N216" s="37"/>
      <c r="O216" s="8">
        <v>1</v>
      </c>
      <c r="P216" s="10"/>
      <c r="R216" s="10"/>
    </row>
    <row r="217" spans="1:18" s="8" customFormat="1" x14ac:dyDescent="0.45">
      <c r="A217" s="9" t="s">
        <v>676</v>
      </c>
      <c r="B217" s="8" t="s">
        <v>785</v>
      </c>
      <c r="C217" s="10" t="s">
        <v>72</v>
      </c>
      <c r="D217" s="8" t="str" cm="1">
        <f t="array" ref="D217">_xlfn.IFS(
  OR(C217="AR", C217="VK", C217="MS", C217="PT", C217="MM", C217="PP"), "CENTRAL",
  OR(C217="SS", C217="GC", C217="SM", C217="AY", C217="AG"), "NORTH",
  OR(C217="DP", C217="PG", C217="KD", C217="DS", C217="SP"), "WEST-I",
  OR(C217="MP", C217="SK", C217="NA", C217="OD"), "WEST-II",
  OR(C217="ND", C217="AM", C217="JK"), "EAST",
  TRUE, "UNKNOWN"
)</f>
        <v>CENTRAL</v>
      </c>
      <c r="E217" s="10" t="s">
        <v>786</v>
      </c>
      <c r="F217" s="8" t="s">
        <v>787</v>
      </c>
      <c r="G217" s="8" t="s">
        <v>788</v>
      </c>
      <c r="H217" s="8" t="s">
        <v>789</v>
      </c>
      <c r="I217" s="37">
        <v>45848</v>
      </c>
      <c r="J217" s="37">
        <v>45867</v>
      </c>
      <c r="K217" s="10" t="s">
        <v>46</v>
      </c>
      <c r="L217" s="10" t="s">
        <v>47</v>
      </c>
      <c r="M217" s="13">
        <v>118.5</v>
      </c>
      <c r="N217" s="37">
        <v>45867</v>
      </c>
      <c r="O217" s="8">
        <v>1</v>
      </c>
      <c r="P217" s="10"/>
      <c r="R217" s="10"/>
    </row>
    <row r="218" spans="1:18" s="8" customFormat="1" x14ac:dyDescent="0.45">
      <c r="A218" s="9" t="s">
        <v>676</v>
      </c>
      <c r="B218" s="8" t="s">
        <v>926</v>
      </c>
      <c r="C218" s="10" t="s">
        <v>382</v>
      </c>
      <c r="D218" s="8" t="str" cm="1">
        <f t="array" ref="D218">_xlfn.IFS(
  OR(C218="AR", C218="VK", C218="MS", C218="PT", C218="MM", C218="PP"), "CENTRAL",
  OR(C218="SS", C218="GC", C218="SM", C218="AY", C218="AG"), "NORTH",
  OR(C218="DP", C218="PG", C218="KD", C218="DS", C218="SP"), "WEST-I",
  OR(C218="MP", C218="SK", C218="NA", C218="OD"), "WEST-II",
  OR(C218="ND", C218="AM", C218="JK"), "EAST",
  TRUE, "UNKNOWN"
)</f>
        <v>NORTH</v>
      </c>
      <c r="E218" s="10" t="s">
        <v>927</v>
      </c>
      <c r="F218" s="8" t="s">
        <v>67</v>
      </c>
      <c r="G218" s="8" t="s">
        <v>928</v>
      </c>
      <c r="H218" s="8" t="s">
        <v>929</v>
      </c>
      <c r="I218" s="37">
        <v>45866</v>
      </c>
      <c r="J218" s="37">
        <v>45869</v>
      </c>
      <c r="K218" s="10" t="s">
        <v>34</v>
      </c>
      <c r="L218" s="10" t="s">
        <v>50</v>
      </c>
      <c r="M218" s="13">
        <v>576.02</v>
      </c>
      <c r="N218" s="37"/>
      <c r="O218" s="8">
        <v>1</v>
      </c>
      <c r="P218" s="10"/>
      <c r="R218" s="10"/>
    </row>
    <row r="219" spans="1:18" s="8" customFormat="1" x14ac:dyDescent="0.45">
      <c r="A219" s="9" t="s">
        <v>676</v>
      </c>
      <c r="B219" s="8" t="s">
        <v>807</v>
      </c>
      <c r="C219" s="10" t="s">
        <v>72</v>
      </c>
      <c r="D219" s="8" t="str" cm="1">
        <f t="array" ref="D219">_xlfn.IFS(
  OR(C219="AR", C219="VK", C219="MS", C219="PT", C219="MM", C219="PP"), "CENTRAL",
  OR(C219="SS", C219="GC", C219="SM", C219="AY", C219="AG"), "NORTH",
  OR(C219="DP", C219="PG", C219="KD", C219="DS", C219="SP"), "WEST-I",
  OR(C219="MP", C219="SK", C219="NA", C219="OD"), "WEST-II",
  OR(C219="ND", C219="AM", C219="JK"), "EAST",
  TRUE, "UNKNOWN"
)</f>
        <v>CENTRAL</v>
      </c>
      <c r="E219" s="10" t="s">
        <v>1036</v>
      </c>
      <c r="F219" s="8" t="s">
        <v>23</v>
      </c>
      <c r="G219" s="8" t="s">
        <v>808</v>
      </c>
      <c r="H219" s="8" t="s">
        <v>1037</v>
      </c>
      <c r="I219" s="37">
        <v>45848</v>
      </c>
      <c r="J219" s="37">
        <v>45862</v>
      </c>
      <c r="K219" s="10" t="s">
        <v>175</v>
      </c>
      <c r="L219" s="10" t="s">
        <v>47</v>
      </c>
      <c r="M219" s="13">
        <v>88.81</v>
      </c>
      <c r="N219" s="37">
        <v>45862</v>
      </c>
      <c r="O219" s="8">
        <v>1</v>
      </c>
      <c r="P219" s="10"/>
      <c r="R219" s="10"/>
    </row>
    <row r="220" spans="1:18" s="8" customFormat="1" x14ac:dyDescent="0.45">
      <c r="A220" s="9" t="s">
        <v>945</v>
      </c>
      <c r="B220" s="8" t="s">
        <v>801</v>
      </c>
      <c r="C220" s="10" t="s">
        <v>72</v>
      </c>
      <c r="D220" s="8" t="str" cm="1">
        <f t="array" ref="D220">_xlfn.IFS(
  OR(C220="AR", C220="VK", C220="MS", C220="PT", C220="MM", C220="PP"), "CENTRAL",
  OR(C220="SS", C220="GC", C220="SM", C220="AY", C220="AG"), "NORTH",
  OR(C220="DP", C220="PG", C220="KD", C220="DS", C220="SP"), "WEST-I",
  OR(C220="MP", C220="SK", C220="NA", C220="OD"), "WEST-II",
  OR(C220="ND", C220="AM", C220="JK"), "EAST",
  TRUE, "UNKNOWN"
)</f>
        <v>CENTRAL</v>
      </c>
      <c r="E220" s="10" t="s">
        <v>803</v>
      </c>
      <c r="F220" s="8" t="s">
        <v>802</v>
      </c>
      <c r="G220" s="8" t="s">
        <v>804</v>
      </c>
      <c r="H220" s="8" t="s">
        <v>805</v>
      </c>
      <c r="I220" s="37">
        <v>45852</v>
      </c>
      <c r="J220" s="37">
        <v>45870</v>
      </c>
      <c r="K220" s="10" t="s">
        <v>186</v>
      </c>
      <c r="L220" s="10" t="s">
        <v>47</v>
      </c>
      <c r="M220" s="13">
        <v>3049.78</v>
      </c>
      <c r="N220" s="37">
        <v>45870</v>
      </c>
      <c r="O220" s="8">
        <v>1</v>
      </c>
      <c r="P220" s="10"/>
      <c r="R220" s="10"/>
    </row>
    <row r="221" spans="1:18" s="8" customFormat="1" x14ac:dyDescent="0.45">
      <c r="A221" s="9" t="s">
        <v>945</v>
      </c>
      <c r="B221" s="8" t="s">
        <v>801</v>
      </c>
      <c r="C221" s="10" t="s">
        <v>72</v>
      </c>
      <c r="D221" s="8" t="str" cm="1">
        <f t="array" ref="D221">_xlfn.IFS(
  OR(C221="AR", C221="VK", C221="MS", C221="PT", C221="MM", C221="PP"), "CENTRAL",
  OR(C221="SS", C221="GC", C221="SM", C221="AY", C221="AG"), "NORTH",
  OR(C221="DP", C221="PG", C221="KD", C221="DS", C221="SP"), "WEST-I",
  OR(C221="MP", C221="SK", C221="NA", C221="OD"), "WEST-II",
  OR(C221="ND", C221="AM", C221="JK"), "EAST",
  TRUE, "UNKNOWN"
)</f>
        <v>CENTRAL</v>
      </c>
      <c r="E221" s="10" t="s">
        <v>803</v>
      </c>
      <c r="F221" s="8" t="s">
        <v>806</v>
      </c>
      <c r="G221" s="8" t="s">
        <v>804</v>
      </c>
      <c r="H221" s="8" t="s">
        <v>805</v>
      </c>
      <c r="I221" s="37">
        <v>45852</v>
      </c>
      <c r="J221" s="37">
        <v>45870</v>
      </c>
      <c r="K221" s="10" t="s">
        <v>41</v>
      </c>
      <c r="L221" s="10" t="s">
        <v>47</v>
      </c>
      <c r="M221" s="13">
        <v>1417.26</v>
      </c>
      <c r="N221" s="37">
        <v>45870</v>
      </c>
      <c r="O221" s="8">
        <v>1</v>
      </c>
      <c r="P221" s="10"/>
      <c r="R221" s="10"/>
    </row>
    <row r="222" spans="1:18" s="8" customFormat="1" x14ac:dyDescent="0.45">
      <c r="A222" s="9" t="s">
        <v>945</v>
      </c>
      <c r="B222" s="8" t="s">
        <v>449</v>
      </c>
      <c r="C222" s="10" t="s">
        <v>21</v>
      </c>
      <c r="D222" s="8" t="str" cm="1">
        <f t="array" ref="D222">_xlfn.IFS(
  OR(C222="AR", C222="VK", C222="MS", C222="PT", C222="MM", C222="PP"), "CENTRAL",
  OR(C222="SS", C222="GC", C222="SM", C222="AY", C222="AG"), "NORTH",
  OR(C222="DP", C222="PG", C222="KD", C222="DS", C222="SP"), "WEST-I",
  OR(C222="MP", C222="SK", C222="NA", C222="OD"), "WEST-II",
  OR(C222="ND", C222="AM", C222="JK"), "EAST",
  TRUE, "UNKNOWN"
)</f>
        <v>NORTH</v>
      </c>
      <c r="E222" s="10" t="s">
        <v>451</v>
      </c>
      <c r="F222" s="10" t="s">
        <v>450</v>
      </c>
      <c r="G222" s="8" t="s">
        <v>32</v>
      </c>
      <c r="H222" s="8" t="s">
        <v>452</v>
      </c>
      <c r="I222" s="37">
        <v>45799</v>
      </c>
      <c r="J222" s="37">
        <v>45870</v>
      </c>
      <c r="K222" s="10" t="s">
        <v>175</v>
      </c>
      <c r="L222" s="10" t="s">
        <v>47</v>
      </c>
      <c r="M222" s="13">
        <v>556.42999999999995</v>
      </c>
      <c r="N222" s="37"/>
      <c r="O222" s="8">
        <v>6</v>
      </c>
      <c r="P222" s="10"/>
      <c r="R222" s="10"/>
    </row>
    <row r="223" spans="1:18" s="8" customFormat="1" x14ac:dyDescent="0.45">
      <c r="A223" s="9" t="s">
        <v>945</v>
      </c>
      <c r="B223" s="8" t="s">
        <v>449</v>
      </c>
      <c r="C223" s="10" t="s">
        <v>21</v>
      </c>
      <c r="D223" s="8" t="str" cm="1">
        <f t="array" ref="D223">_xlfn.IFS(
  OR(C223="AR", C223="VK", C223="MS", C223="PT", C223="MM", C223="PP"), "CENTRAL",
  OR(C223="SS", C223="GC", C223="SM", C223="AY", C223="AG"), "NORTH",
  OR(C223="DP", C223="PG", C223="KD", C223="DS", C223="SP"), "WEST-I",
  OR(C223="MP", C223="SK", C223="NA", C223="OD"), "WEST-II",
  OR(C223="ND", C223="AM", C223="JK"), "EAST",
  TRUE, "UNKNOWN"
)</f>
        <v>NORTH</v>
      </c>
      <c r="E223" s="10" t="s">
        <v>451</v>
      </c>
      <c r="F223" s="10" t="s">
        <v>453</v>
      </c>
      <c r="G223" s="8" t="s">
        <v>32</v>
      </c>
      <c r="H223" s="8" t="s">
        <v>452</v>
      </c>
      <c r="I223" s="37">
        <v>45799</v>
      </c>
      <c r="J223" s="37">
        <v>45870</v>
      </c>
      <c r="K223" s="10" t="s">
        <v>175</v>
      </c>
      <c r="L223" s="10" t="s">
        <v>47</v>
      </c>
      <c r="M223" s="13">
        <v>190.19</v>
      </c>
      <c r="N223" s="37"/>
      <c r="O223" s="8">
        <v>6</v>
      </c>
      <c r="P223" s="10"/>
      <c r="R223" s="10"/>
    </row>
    <row r="224" spans="1:18" s="8" customFormat="1" x14ac:dyDescent="0.45">
      <c r="A224" s="9" t="s">
        <v>945</v>
      </c>
      <c r="B224" s="8" t="s">
        <v>651</v>
      </c>
      <c r="C224" s="10" t="s">
        <v>99</v>
      </c>
      <c r="D224" s="8" t="str" cm="1">
        <f t="array" ref="D224">_xlfn.IFS(
  OR(C224="AR", C224="VK", C224="MS", C224="PT", C224="MM", C224="PP"), "CENTRAL",
  OR(C224="SS", C224="GC", C224="SM", C224="AY", C224="AG"), "NORTH",
  OR(C224="DP", C224="PG", C224="KD", C224="DS", C224="SP"), "WEST-I",
  OR(C224="MP", C224="SK", C224="NA", C224="OD"), "WEST-II",
  OR(C224="ND", C224="AM", C224="JK"), "EAST",
  TRUE, "UNKNOWN"
)</f>
        <v>EAST</v>
      </c>
      <c r="E224" s="10" t="s">
        <v>408</v>
      </c>
      <c r="F224" s="8" t="s">
        <v>116</v>
      </c>
      <c r="G224" s="8" t="s">
        <v>652</v>
      </c>
      <c r="H224" s="8" t="s">
        <v>653</v>
      </c>
      <c r="I224" s="37">
        <v>45831</v>
      </c>
      <c r="J224" s="37">
        <v>45870</v>
      </c>
      <c r="K224" s="8" t="s">
        <v>34</v>
      </c>
      <c r="L224" s="8" t="s">
        <v>35</v>
      </c>
      <c r="M224" s="13">
        <v>620.78</v>
      </c>
      <c r="N224" s="37">
        <v>45869</v>
      </c>
      <c r="O224" s="8">
        <v>3</v>
      </c>
    </row>
    <row r="225" spans="1:18" s="8" customFormat="1" x14ac:dyDescent="0.45">
      <c r="A225" s="9" t="s">
        <v>945</v>
      </c>
      <c r="B225" s="8" t="s">
        <v>937</v>
      </c>
      <c r="C225" s="10" t="s">
        <v>382</v>
      </c>
      <c r="D225" s="8" t="str" cm="1">
        <f t="array" ref="D225">_xlfn.IFS(
  OR(C225="AR", C225="VK", C225="MS", C225="PT", C225="MM", C225="PP"), "CENTRAL",
  OR(C225="SS", C225="GC", C225="SM", C225="AY", C225="AG"), "NORTH",
  OR(C225="DP", C225="PG", C225="KD", C225="DS", C225="SP"), "WEST-I",
  OR(C225="MP", C225="SK", C225="NA", C225="OD"), "WEST-II",
  OR(C225="ND", C225="AM", C225="JK"), "EAST",
  TRUE, "UNKNOWN"
)</f>
        <v>NORTH</v>
      </c>
      <c r="E225" s="10" t="s">
        <v>938</v>
      </c>
      <c r="F225" s="8" t="s">
        <v>944</v>
      </c>
      <c r="G225" s="8" t="s">
        <v>940</v>
      </c>
      <c r="H225" s="8" t="s">
        <v>941</v>
      </c>
      <c r="I225" s="37">
        <v>45858</v>
      </c>
      <c r="J225" s="37">
        <v>45871</v>
      </c>
      <c r="K225" s="10" t="s">
        <v>49</v>
      </c>
      <c r="L225" s="10" t="s">
        <v>50</v>
      </c>
      <c r="M225" s="13">
        <v>273.07</v>
      </c>
      <c r="N225" s="37"/>
      <c r="O225" s="8">
        <v>1</v>
      </c>
      <c r="P225" s="10"/>
      <c r="R225" s="10"/>
    </row>
    <row r="226" spans="1:18" s="8" customFormat="1" x14ac:dyDescent="0.45">
      <c r="A226" s="9" t="s">
        <v>945</v>
      </c>
      <c r="B226" s="8" t="s">
        <v>946</v>
      </c>
      <c r="C226" s="10" t="s">
        <v>61</v>
      </c>
      <c r="D226" s="8" t="str" cm="1">
        <f t="array" ref="D226">_xlfn.IFS(
  OR(C226="AR", C226="VK", C226="MS", C226="PT", C226="MM", C226="PP"), "CENTRAL",
  OR(C226="SS", C226="GC", C226="SM", C226="AY", C226="AG"), "NORTH",
  OR(C226="DP", C226="PG", C226="KD", C226="DS", C226="SP"), "WEST-I",
  OR(C226="MP", C226="SK", C226="NA", C226="OD"), "WEST-II",
  OR(C226="ND", C226="AM", C226="JK"), "EAST",
  TRUE, "UNKNOWN"
)</f>
        <v>NORTH</v>
      </c>
      <c r="E226" s="10" t="s">
        <v>947</v>
      </c>
      <c r="F226" s="8" t="s">
        <v>948</v>
      </c>
      <c r="G226" s="8" t="s">
        <v>32</v>
      </c>
      <c r="H226" s="8" t="s">
        <v>949</v>
      </c>
      <c r="I226" s="37">
        <v>45867</v>
      </c>
      <c r="J226" s="37">
        <v>45871</v>
      </c>
      <c r="K226" s="10" t="s">
        <v>441</v>
      </c>
      <c r="L226" s="10" t="s">
        <v>27</v>
      </c>
      <c r="M226" s="13">
        <v>904.39</v>
      </c>
      <c r="N226" s="37"/>
      <c r="O226" s="8">
        <v>1</v>
      </c>
      <c r="P226" s="10"/>
      <c r="R226" s="10"/>
    </row>
    <row r="227" spans="1:18" s="8" customFormat="1" x14ac:dyDescent="0.45">
      <c r="A227" s="9" t="s">
        <v>945</v>
      </c>
      <c r="B227" s="8" t="s">
        <v>407</v>
      </c>
      <c r="C227" s="10" t="s">
        <v>99</v>
      </c>
      <c r="D227" s="8" t="str" cm="1">
        <f t="array" ref="D227">_xlfn.IFS(
  OR(C227="AR", C227="VK", C227="MS", C227="PT", C227="MM", C227="PP"), "CENTRAL",
  OR(C227="SS", C227="GC", C227="SM", C227="AY", C227="AG"), "NORTH",
  OR(C227="DP", C227="PG", C227="KD", C227="DS", C227="SP"), "WEST-I",
  OR(C227="MP", C227="SK", C227="NA", C227="OD"), "WEST-II",
  OR(C227="ND", C227="AM", C227="JK"), "EAST",
  TRUE, "UNKNOWN"
)</f>
        <v>EAST</v>
      </c>
      <c r="E227" s="10" t="s">
        <v>408</v>
      </c>
      <c r="F227" s="8" t="s">
        <v>409</v>
      </c>
      <c r="G227" s="8" t="s">
        <v>32</v>
      </c>
      <c r="H227" s="8" t="s">
        <v>410</v>
      </c>
      <c r="I227" s="37">
        <v>45796</v>
      </c>
      <c r="J227" s="37">
        <v>45871</v>
      </c>
      <c r="K227" s="10" t="s">
        <v>112</v>
      </c>
      <c r="L227" s="10" t="s">
        <v>35</v>
      </c>
      <c r="M227" s="13">
        <v>1023.49</v>
      </c>
      <c r="N227" s="37"/>
      <c r="O227" s="8">
        <v>3</v>
      </c>
      <c r="P227" s="10"/>
      <c r="R227" s="10"/>
    </row>
    <row r="228" spans="1:18" s="8" customFormat="1" x14ac:dyDescent="0.45">
      <c r="A228" s="9" t="s">
        <v>945</v>
      </c>
      <c r="B228" s="8" t="s">
        <v>911</v>
      </c>
      <c r="C228" s="10" t="s">
        <v>382</v>
      </c>
      <c r="D228" s="8" t="str" cm="1">
        <f t="array" ref="D228">_xlfn.IFS(
  OR(C228="AR", C228="VK", C228="MS", C228="PT", C228="MM", C228="PP"), "CENTRAL",
  OR(C228="SS", C228="GC", C228="SM", C228="AY", C228="AG"), "NORTH",
  OR(C228="DP", C228="PG", C228="KD", C228="DS", C228="SP"), "WEST-I",
  OR(C228="MP", C228="SK", C228="NA", C228="OD"), "WEST-II",
  OR(C228="ND", C228="AM", C228="JK"), "EAST",
  TRUE, "UNKNOWN"
)</f>
        <v>NORTH</v>
      </c>
      <c r="E228" s="10" t="s">
        <v>912</v>
      </c>
      <c r="F228" s="8" t="s">
        <v>237</v>
      </c>
      <c r="G228" s="8" t="s">
        <v>913</v>
      </c>
      <c r="H228" s="8" t="s">
        <v>914</v>
      </c>
      <c r="I228" s="37">
        <v>45865</v>
      </c>
      <c r="J228" s="37">
        <v>45871</v>
      </c>
      <c r="K228" s="10" t="s">
        <v>49</v>
      </c>
      <c r="L228" s="10" t="s">
        <v>50</v>
      </c>
      <c r="M228" s="13">
        <v>191.64</v>
      </c>
      <c r="N228" s="37"/>
      <c r="O228" s="8">
        <v>2</v>
      </c>
      <c r="P228" s="10"/>
      <c r="R228" s="10"/>
    </row>
    <row r="229" spans="1:18" s="8" customFormat="1" x14ac:dyDescent="0.45">
      <c r="A229" s="9" t="s">
        <v>945</v>
      </c>
      <c r="B229" s="8" t="s">
        <v>874</v>
      </c>
      <c r="C229" s="10" t="s">
        <v>382</v>
      </c>
      <c r="D229" s="8" t="str" cm="1">
        <f t="array" ref="D229">_xlfn.IFS(
  OR(C229="AR", C229="VK", C229="MS", C229="PT", C229="MM", C229="PP"), "CENTRAL",
  OR(C229="SS", C229="GC", C229="SM", C229="AY", C229="AG"), "NORTH",
  OR(C229="DP", C229="PG", C229="KD", C229="DS", C229="SP"), "WEST-I",
  OR(C229="MP", C229="SK", C229="NA", C229="OD"), "WEST-II",
  OR(C229="ND", C229="AM", C229="JK"), "EAST",
  TRUE, "UNKNOWN"
)</f>
        <v>NORTH</v>
      </c>
      <c r="E229" s="10" t="s">
        <v>875</v>
      </c>
      <c r="F229" s="8" t="s">
        <v>121</v>
      </c>
      <c r="G229" s="8" t="s">
        <v>876</v>
      </c>
      <c r="H229" s="8" t="s">
        <v>877</v>
      </c>
      <c r="I229" s="37">
        <v>45858</v>
      </c>
      <c r="J229" s="37">
        <v>45873</v>
      </c>
      <c r="K229" s="10" t="s">
        <v>56</v>
      </c>
      <c r="L229" s="10" t="s">
        <v>50</v>
      </c>
      <c r="M229" s="13">
        <v>723.88</v>
      </c>
      <c r="N229" s="37"/>
      <c r="O229" s="8">
        <v>2</v>
      </c>
      <c r="P229" s="10"/>
      <c r="R229" s="10"/>
    </row>
    <row r="230" spans="1:18" s="8" customFormat="1" x14ac:dyDescent="0.45">
      <c r="A230" s="9" t="s">
        <v>945</v>
      </c>
      <c r="B230" s="8" t="s">
        <v>950</v>
      </c>
      <c r="C230" s="10" t="s">
        <v>156</v>
      </c>
      <c r="D230" s="8" t="str" cm="1">
        <f t="array" ref="D230">_xlfn.IFS(
  OR(C230="AR", C230="VK", C230="MS", C230="PT", C230="MM", C230="PP"), "CENTRAL",
  OR(C230="SS", C230="GC", C230="SM", C230="AY", C230="AG"), "NORTH",
  OR(C230="DP", C230="PG", C230="KD", C230="DS", C230="SP"), "WEST-I",
  OR(C230="MP", C230="SK", C230="NA", C230="OD"), "WEST-II",
  OR(C230="ND", C230="AM", C230="JK"), "EAST",
  TRUE, "UNKNOWN"
)</f>
        <v>CENTRAL</v>
      </c>
      <c r="E230" s="10" t="s">
        <v>951</v>
      </c>
      <c r="F230" s="8" t="s">
        <v>956</v>
      </c>
      <c r="G230" s="8" t="s">
        <v>953</v>
      </c>
      <c r="H230" s="8" t="s">
        <v>954</v>
      </c>
      <c r="I230" s="37">
        <v>45867</v>
      </c>
      <c r="J230" s="37">
        <v>45873</v>
      </c>
      <c r="K230" s="10" t="s">
        <v>70</v>
      </c>
      <c r="L230" s="10" t="s">
        <v>35</v>
      </c>
      <c r="M230" s="13">
        <v>6.89</v>
      </c>
      <c r="N230" s="37"/>
      <c r="O230" s="8">
        <v>1</v>
      </c>
      <c r="P230" s="10"/>
      <c r="R230" s="10"/>
    </row>
    <row r="231" spans="1:18" s="8" customFormat="1" x14ac:dyDescent="0.45">
      <c r="A231" s="9" t="s">
        <v>945</v>
      </c>
      <c r="B231" s="8" t="s">
        <v>950</v>
      </c>
      <c r="C231" s="10" t="s">
        <v>156</v>
      </c>
      <c r="D231" s="8" t="str" cm="1">
        <f t="array" ref="D231">_xlfn.IFS(
  OR(C231="AR", C231="VK", C231="MS", C231="PT", C231="MM", C231="PP"), "CENTRAL",
  OR(C231="SS", C231="GC", C231="SM", C231="AY", C231="AG"), "NORTH",
  OR(C231="DP", C231="PG", C231="KD", C231="DS", C231="SP"), "WEST-I",
  OR(C231="MP", C231="SK", C231="NA", C231="OD"), "WEST-II",
  OR(C231="ND", C231="AM", C231="JK"), "EAST",
  TRUE, "UNKNOWN"
)</f>
        <v>CENTRAL</v>
      </c>
      <c r="E231" s="10" t="s">
        <v>951</v>
      </c>
      <c r="F231" s="8" t="s">
        <v>957</v>
      </c>
      <c r="G231" s="8" t="s">
        <v>953</v>
      </c>
      <c r="H231" s="8" t="s">
        <v>954</v>
      </c>
      <c r="I231" s="37">
        <v>45867</v>
      </c>
      <c r="J231" s="37">
        <v>45873</v>
      </c>
      <c r="K231" s="10" t="s">
        <v>70</v>
      </c>
      <c r="L231" s="10" t="s">
        <v>35</v>
      </c>
      <c r="M231" s="13">
        <v>26.31</v>
      </c>
      <c r="N231" s="37"/>
      <c r="O231" s="8">
        <v>1</v>
      </c>
      <c r="P231" s="10"/>
      <c r="R231" s="10"/>
    </row>
    <row r="232" spans="1:18" s="8" customFormat="1" x14ac:dyDescent="0.45">
      <c r="A232" s="9" t="s">
        <v>945</v>
      </c>
      <c r="B232" s="8" t="s">
        <v>536</v>
      </c>
      <c r="C232" s="10" t="s">
        <v>382</v>
      </c>
      <c r="D232" s="8" t="str" cm="1">
        <f t="array" ref="D232">_xlfn.IFS(
  OR(C232="AR", C232="VK", C232="MS", C232="PT", C232="MM", C232="PP"), "CENTRAL",
  OR(C232="SS", C232="GC", C232="SM", C232="AY", C232="AG"), "NORTH",
  OR(C232="DP", C232="PG", C232="KD", C232="DS", C232="SP"), "WEST-I",
  OR(C232="MP", C232="SK", C232="NA", C232="OD"), "WEST-II",
  OR(C232="ND", C232="AM", C232="JK"), "EAST",
  TRUE, "UNKNOWN"
)</f>
        <v>NORTH</v>
      </c>
      <c r="E232" s="10" t="s">
        <v>537</v>
      </c>
      <c r="F232" s="8" t="s">
        <v>237</v>
      </c>
      <c r="G232" s="8" t="s">
        <v>538</v>
      </c>
      <c r="H232" s="8" t="s">
        <v>539</v>
      </c>
      <c r="I232" s="37">
        <v>45810</v>
      </c>
      <c r="J232" s="37">
        <v>45873</v>
      </c>
      <c r="K232" s="10" t="s">
        <v>49</v>
      </c>
      <c r="L232" s="10" t="s">
        <v>50</v>
      </c>
      <c r="M232" s="13">
        <v>650.71</v>
      </c>
      <c r="N232" s="37"/>
      <c r="O232" s="8">
        <v>1</v>
      </c>
      <c r="P232" s="10"/>
      <c r="R232" s="10"/>
    </row>
    <row r="233" spans="1:18" s="8" customFormat="1" x14ac:dyDescent="0.45">
      <c r="A233" s="9" t="s">
        <v>945</v>
      </c>
      <c r="B233" s="8" t="s">
        <v>740</v>
      </c>
      <c r="C233" s="10" t="s">
        <v>136</v>
      </c>
      <c r="D233" s="8" t="str" cm="1">
        <f t="array" ref="D233">_xlfn.IFS(
  OR(C233="AR", C233="VK", C233="MS", C233="PT", C233="MM", C233="PP"), "CENTRAL",
  OR(C233="SS", C233="GC", C233="SM", C233="AY", C233="AG"), "NORTH",
  OR(C233="DP", C233="PG", C233="KD", C233="DS", C233="SP"), "WEST-I",
  OR(C233="MP", C233="SK", C233="NA", C233="OD"), "WEST-II",
  OR(C233="ND", C233="AM", C233="JK"), "EAST",
  TRUE, "UNKNOWN"
)</f>
        <v>WEST-II</v>
      </c>
      <c r="E233" s="10" t="s">
        <v>741</v>
      </c>
      <c r="F233" s="8" t="s">
        <v>742</v>
      </c>
      <c r="G233" s="8" t="s">
        <v>743</v>
      </c>
      <c r="H233" s="8" t="s">
        <v>744</v>
      </c>
      <c r="I233" s="37">
        <v>45847</v>
      </c>
      <c r="J233" s="37">
        <v>45873</v>
      </c>
      <c r="K233" s="10" t="s">
        <v>26</v>
      </c>
      <c r="L233" s="10" t="s">
        <v>27</v>
      </c>
      <c r="M233" s="13">
        <v>1869.92</v>
      </c>
      <c r="N233" s="37"/>
      <c r="O233" s="8">
        <v>1</v>
      </c>
      <c r="P233" s="10"/>
      <c r="R233" s="10"/>
    </row>
    <row r="234" spans="1:18" s="8" customFormat="1" x14ac:dyDescent="0.45">
      <c r="A234" s="9" t="s">
        <v>945</v>
      </c>
      <c r="B234" s="8" t="s">
        <v>855</v>
      </c>
      <c r="C234" s="10" t="s">
        <v>72</v>
      </c>
      <c r="D234" s="8" t="str" cm="1">
        <f t="array" ref="D234">_xlfn.IFS(
  OR(C234="AR", C234="VK", C234="MS", C234="PT", C234="MM", C234="PP"), "CENTRAL",
  OR(C234="SS", C234="GC", C234="SM", C234="AY", C234="AG"), "NORTH",
  OR(C234="DP", C234="PG", C234="KD", C234="DS", C234="SP"), "WEST-I",
  OR(C234="MP", C234="SK", C234="NA", C234="OD"), "WEST-II",
  OR(C234="ND", C234="AM", C234="JK"), "EAST",
  TRUE, "UNKNOWN"
)</f>
        <v>CENTRAL</v>
      </c>
      <c r="E234" s="10" t="s">
        <v>856</v>
      </c>
      <c r="F234" s="8" t="s">
        <v>857</v>
      </c>
      <c r="G234" s="8" t="s">
        <v>858</v>
      </c>
      <c r="H234" s="8" t="s">
        <v>859</v>
      </c>
      <c r="I234" s="37">
        <v>45855</v>
      </c>
      <c r="J234" s="37">
        <v>45874</v>
      </c>
      <c r="K234" s="10" t="s">
        <v>41</v>
      </c>
      <c r="L234" s="10" t="s">
        <v>47</v>
      </c>
      <c r="M234" s="13">
        <v>105.82</v>
      </c>
      <c r="N234" s="37">
        <v>45873</v>
      </c>
      <c r="O234" s="8">
        <v>1</v>
      </c>
      <c r="P234" s="10"/>
      <c r="R234" s="10"/>
    </row>
    <row r="235" spans="1:18" s="8" customFormat="1" x14ac:dyDescent="0.45">
      <c r="A235" s="9" t="s">
        <v>945</v>
      </c>
      <c r="B235" s="8" t="s">
        <v>460</v>
      </c>
      <c r="C235" s="10" t="s">
        <v>61</v>
      </c>
      <c r="D235" s="8" t="str" cm="1">
        <f t="array" ref="D235">_xlfn.IFS(
  OR(C235="AR", C235="VK", C235="MS", C235="PT", C235="MM", C235="PP"), "CENTRAL",
  OR(C235="SS", C235="GC", C235="SM", C235="AY", C235="AG"), "NORTH",
  OR(C235="DP", C235="PG", C235="KD", C235="DS", C235="SP"), "WEST-I",
  OR(C235="MP", C235="SK", C235="NA", C235="OD"), "WEST-II",
  OR(C235="ND", C235="AM", C235="JK"), "EAST",
  TRUE, "UNKNOWN"
)</f>
        <v>NORTH</v>
      </c>
      <c r="E235" s="10" t="s">
        <v>38</v>
      </c>
      <c r="F235" s="8" t="s">
        <v>102</v>
      </c>
      <c r="G235" s="8" t="s">
        <v>32</v>
      </c>
      <c r="H235" s="8" t="s">
        <v>461</v>
      </c>
      <c r="I235" s="37">
        <v>45799</v>
      </c>
      <c r="J235" s="37">
        <v>45874</v>
      </c>
      <c r="K235" s="10" t="s">
        <v>34</v>
      </c>
      <c r="L235" s="10" t="s">
        <v>35</v>
      </c>
      <c r="M235" s="13">
        <v>120.88</v>
      </c>
      <c r="N235" s="37"/>
      <c r="O235" s="8">
        <v>5</v>
      </c>
      <c r="P235" s="10"/>
      <c r="R235" s="10"/>
    </row>
    <row r="236" spans="1:18" s="8" customFormat="1" x14ac:dyDescent="0.45">
      <c r="A236" s="9" t="s">
        <v>945</v>
      </c>
      <c r="B236" s="8" t="s">
        <v>968</v>
      </c>
      <c r="C236" s="10" t="s">
        <v>21</v>
      </c>
      <c r="D236" s="8" t="str" cm="1">
        <f t="array" ref="D236">_xlfn.IFS(
  OR(C236="AR", C236="VK", C236="MS", C236="PT", C236="MM", C236="PP"), "CENTRAL",
  OR(C236="SS", C236="GC", C236="SM", C236="AY", C236="AG"), "NORTH",
  OR(C236="DP", C236="PG", C236="KD", C236="DS", C236="SP"), "WEST-I",
  OR(C236="MP", C236="SK", C236="NA", C236="OD"), "WEST-II",
  OR(C236="ND", C236="AM", C236="JK"), "EAST",
  TRUE, "UNKNOWN"
)</f>
        <v>NORTH</v>
      </c>
      <c r="E236" s="10" t="s">
        <v>969</v>
      </c>
      <c r="F236" s="8" t="s">
        <v>121</v>
      </c>
      <c r="G236" s="8" t="s">
        <v>32</v>
      </c>
      <c r="H236" s="8" t="s">
        <v>970</v>
      </c>
      <c r="I236" s="37">
        <v>45866</v>
      </c>
      <c r="J236" s="37">
        <v>45874</v>
      </c>
      <c r="K236" s="10" t="s">
        <v>81</v>
      </c>
      <c r="L236" s="10" t="s">
        <v>27</v>
      </c>
      <c r="M236" s="13">
        <v>720.41</v>
      </c>
      <c r="N236" s="37">
        <v>45874</v>
      </c>
      <c r="O236" s="8">
        <v>1</v>
      </c>
      <c r="P236" s="10"/>
      <c r="R236" s="10"/>
    </row>
    <row r="237" spans="1:18" s="8" customFormat="1" x14ac:dyDescent="0.45">
      <c r="A237" s="9" t="s">
        <v>945</v>
      </c>
      <c r="B237" s="8" t="s">
        <v>855</v>
      </c>
      <c r="C237" s="10" t="s">
        <v>72</v>
      </c>
      <c r="D237" s="8" t="str" cm="1">
        <f t="array" ref="D237">_xlfn.IFS(
  OR(C237="AR", C237="VK", C237="MS", C237="PT", C237="MM", C237="PP"), "CENTRAL",
  OR(C237="SS", C237="GC", C237="SM", C237="AY", C237="AG"), "NORTH",
  OR(C237="DP", C237="PG", C237="KD", C237="DS", C237="SP"), "WEST-I",
  OR(C237="MP", C237="SK", C237="NA", C237="OD"), "WEST-II",
  OR(C237="ND", C237="AM", C237="JK"), "EAST",
  TRUE, "UNKNOWN"
)</f>
        <v>CENTRAL</v>
      </c>
      <c r="E237" s="10" t="s">
        <v>856</v>
      </c>
      <c r="F237" s="8" t="s">
        <v>974</v>
      </c>
      <c r="G237" s="8" t="s">
        <v>858</v>
      </c>
      <c r="H237" s="8" t="s">
        <v>859</v>
      </c>
      <c r="I237" s="37">
        <v>45855</v>
      </c>
      <c r="J237" s="37">
        <v>45874</v>
      </c>
      <c r="K237" s="10" t="s">
        <v>41</v>
      </c>
      <c r="L237" s="10" t="s">
        <v>47</v>
      </c>
      <c r="M237" s="13">
        <v>84.75</v>
      </c>
      <c r="N237" s="37">
        <v>45874</v>
      </c>
      <c r="O237" s="8">
        <v>2</v>
      </c>
      <c r="P237" s="10"/>
      <c r="R237" s="10"/>
    </row>
    <row r="238" spans="1:18" s="8" customFormat="1" x14ac:dyDescent="0.45">
      <c r="A238" s="9" t="s">
        <v>945</v>
      </c>
      <c r="B238" s="8" t="s">
        <v>83</v>
      </c>
      <c r="C238" s="10" t="s">
        <v>72</v>
      </c>
      <c r="D238" s="8" t="str" cm="1">
        <f t="array" ref="D238">_xlfn.IFS(
  OR(C238="AR", C238="VK", C238="MS", C238="PT", C238="MM", C238="PP"), "CENTRAL",
  OR(C238="SS", C238="GC", C238="SM", C238="AY", C238="AG"), "NORTH",
  OR(C238="DP", C238="PG", C238="KD", C238="DS", C238="SP"), "WEST-I",
  OR(C238="MP", C238="SK", C238="NA", C238="OD"), "WEST-II",
  OR(C238="ND", C238="AM", C238="JK"), "EAST",
  TRUE, "UNKNOWN"
)</f>
        <v>CENTRAL</v>
      </c>
      <c r="E238" s="10" t="s">
        <v>84</v>
      </c>
      <c r="F238" s="8" t="s">
        <v>67</v>
      </c>
      <c r="G238" s="8" t="s">
        <v>85</v>
      </c>
      <c r="H238" s="8" t="s">
        <v>86</v>
      </c>
      <c r="I238" s="37">
        <v>45757</v>
      </c>
      <c r="J238" s="37">
        <v>45874</v>
      </c>
      <c r="K238" s="8" t="s">
        <v>87</v>
      </c>
      <c r="L238" s="8" t="s">
        <v>47</v>
      </c>
      <c r="M238" s="13">
        <v>1953.61</v>
      </c>
      <c r="N238" s="37"/>
      <c r="O238" s="12">
        <v>5</v>
      </c>
    </row>
    <row r="239" spans="1:18" s="8" customFormat="1" x14ac:dyDescent="0.45">
      <c r="A239" s="9" t="s">
        <v>945</v>
      </c>
      <c r="B239" s="8" t="s">
        <v>807</v>
      </c>
      <c r="C239" s="10" t="s">
        <v>72</v>
      </c>
      <c r="D239" s="8" t="str" cm="1">
        <f t="array" ref="D239">_xlfn.IFS(
  OR(C239="AR", C239="VK", C239="MS", C239="PT", C239="MM", C239="PP"), "CENTRAL",
  OR(C239="SS", C239="GC", C239="SM", C239="AY", C239="AG"), "NORTH",
  OR(C239="DP", C239="PG", C239="KD", C239="DS", C239="SP"), "WEST-I",
  OR(C239="MP", C239="SK", C239="NA", C239="OD"), "WEST-II",
  OR(C239="ND", C239="AM", C239="JK"), "EAST",
  TRUE, "UNKNOWN"
)</f>
        <v>CENTRAL</v>
      </c>
      <c r="E239" s="10" t="s">
        <v>1036</v>
      </c>
      <c r="F239" s="8" t="s">
        <v>23</v>
      </c>
      <c r="G239" s="8" t="s">
        <v>808</v>
      </c>
      <c r="H239" s="8" t="s">
        <v>1037</v>
      </c>
      <c r="I239" s="37">
        <v>45848</v>
      </c>
      <c r="J239" s="37">
        <v>45874</v>
      </c>
      <c r="K239" s="10" t="s">
        <v>175</v>
      </c>
      <c r="L239" s="10" t="s">
        <v>47</v>
      </c>
      <c r="M239" s="13">
        <v>90.4</v>
      </c>
      <c r="N239" s="37">
        <v>45874</v>
      </c>
      <c r="O239" s="8">
        <v>2</v>
      </c>
      <c r="P239" s="10"/>
      <c r="R239" s="10"/>
    </row>
    <row r="240" spans="1:18" s="8" customFormat="1" x14ac:dyDescent="0.45">
      <c r="A240" s="9" t="s">
        <v>945</v>
      </c>
      <c r="B240" s="8" t="s">
        <v>785</v>
      </c>
      <c r="C240" s="10" t="s">
        <v>72</v>
      </c>
      <c r="D240" s="8" t="str" cm="1">
        <f t="array" ref="D240">_xlfn.IFS(
  OR(C240="AR", C240="VK", C240="MS", C240="PT", C240="MM", C240="PP"), "CENTRAL",
  OR(C240="SS", C240="GC", C240="SM", C240="AY", C240="AG"), "NORTH",
  OR(C240="DP", C240="PG", C240="KD", C240="DS", C240="SP"), "WEST-I",
  OR(C240="MP", C240="SK", C240="NA", C240="OD"), "WEST-II",
  OR(C240="ND", C240="AM", C240="JK"), "EAST",
  TRUE, "UNKNOWN"
)</f>
        <v>CENTRAL</v>
      </c>
      <c r="E240" s="10" t="s">
        <v>786</v>
      </c>
      <c r="F240" s="8" t="s">
        <v>787</v>
      </c>
      <c r="G240" s="8" t="s">
        <v>788</v>
      </c>
      <c r="H240" s="8" t="s">
        <v>789</v>
      </c>
      <c r="I240" s="37">
        <v>45848</v>
      </c>
      <c r="J240" s="37">
        <v>45875</v>
      </c>
      <c r="K240" s="10" t="s">
        <v>46</v>
      </c>
      <c r="L240" s="10" t="s">
        <v>47</v>
      </c>
      <c r="M240" s="13">
        <v>106.56</v>
      </c>
      <c r="N240" s="37"/>
      <c r="O240" s="8">
        <v>2</v>
      </c>
      <c r="P240" s="10"/>
      <c r="R240" s="10"/>
    </row>
    <row r="241" spans="1:18" s="8" customFormat="1" x14ac:dyDescent="0.45">
      <c r="A241" s="9" t="s">
        <v>945</v>
      </c>
      <c r="B241" s="8" t="s">
        <v>612</v>
      </c>
      <c r="C241" s="10" t="s">
        <v>65</v>
      </c>
      <c r="D241" s="8" t="str" cm="1">
        <f t="array" ref="D241">_xlfn.IFS(
  OR(C241="AR", C241="VK", C241="MS", C241="PT", C241="MM", C241="PP"), "CENTRAL",
  OR(C241="SS", C241="GC", C241="SM", C241="AY", C241="AG"), "NORTH",
  OR(C241="DP", C241="PG", C241="KD", C241="DS", C241="SP"), "WEST-I",
  OR(C241="MP", C241="SK", C241="NA", C241="OD"), "WEST-II",
  OR(C241="ND", C241="AM", C241="JK"), "EAST",
  TRUE, "UNKNOWN"
)</f>
        <v>CENTRAL</v>
      </c>
      <c r="E241" s="10" t="s">
        <v>613</v>
      </c>
      <c r="F241" s="8" t="s">
        <v>67</v>
      </c>
      <c r="G241" s="8" t="s">
        <v>434</v>
      </c>
      <c r="H241" s="8" t="s">
        <v>614</v>
      </c>
      <c r="I241" s="37">
        <v>45822</v>
      </c>
      <c r="J241" s="37">
        <v>45874</v>
      </c>
      <c r="K241" s="10" t="s">
        <v>87</v>
      </c>
      <c r="L241" s="10" t="s">
        <v>47</v>
      </c>
      <c r="M241" s="13">
        <v>3877</v>
      </c>
      <c r="N241" s="37"/>
      <c r="O241" s="8">
        <v>2</v>
      </c>
      <c r="P241" s="10"/>
      <c r="R241" s="10"/>
    </row>
    <row r="242" spans="1:18" s="8" customFormat="1" x14ac:dyDescent="0.4">
      <c r="A242" s="9" t="s">
        <v>945</v>
      </c>
      <c r="B242" s="11" t="s">
        <v>103</v>
      </c>
      <c r="C242" s="10" t="s">
        <v>61</v>
      </c>
      <c r="D242" s="8" t="str" cm="1">
        <f t="array" ref="D242">_xlfn.IFS(
  OR(C242="AR", C242="VK", C242="MS", C242="PT", C242="MM", C242="PP"), "CENTRAL",
  OR(C242="SS", C242="GC", C242="SM", C242="AY", C242="AG"), "NORTH",
  OR(C242="DP", C242="PG", C242="KD", C242="DS", C242="SP"), "WEST-I",
  OR(C242="MP", C242="SK", C242="NA", C242="OD"), "WEST-II",
  OR(C242="ND", C242="AM", C242="JK"), "EAST",
  TRUE, "UNKNOWN"
)</f>
        <v>NORTH</v>
      </c>
      <c r="E242" s="11" t="s">
        <v>104</v>
      </c>
      <c r="F242" s="11" t="s">
        <v>106</v>
      </c>
      <c r="G242" s="8" t="s">
        <v>32</v>
      </c>
      <c r="H242" s="11" t="s">
        <v>105</v>
      </c>
      <c r="I242" s="37">
        <v>45761</v>
      </c>
      <c r="J242" s="37">
        <v>45875</v>
      </c>
      <c r="K242" s="10" t="s">
        <v>26</v>
      </c>
      <c r="L242" s="10" t="s">
        <v>27</v>
      </c>
      <c r="M242" s="13">
        <v>405.53</v>
      </c>
      <c r="N242" s="37">
        <v>45938</v>
      </c>
      <c r="O242" s="8">
        <v>2</v>
      </c>
      <c r="P242" s="10"/>
      <c r="R242" s="10"/>
    </row>
    <row r="243" spans="1:18" s="8" customFormat="1" x14ac:dyDescent="0.45">
      <c r="A243" s="9" t="s">
        <v>945</v>
      </c>
      <c r="B243" s="8" t="s">
        <v>733</v>
      </c>
      <c r="C243" s="10" t="s">
        <v>156</v>
      </c>
      <c r="D243" s="8" t="str" cm="1">
        <f t="array" ref="D243">_xlfn.IFS(
  OR(C243="AR", C243="VK", C243="MS", C243="PT", C243="MM", C243="PP"), "CENTRAL",
  OR(C243="SS", C243="GC", C243="SM", C243="AY", C243="AG"), "NORTH",
  OR(C243="DP", C243="PG", C243="KD", C243="DS", C243="SP"), "WEST-I",
  OR(C243="MP", C243="SK", C243="NA", C243="OD"), "WEST-II",
  OR(C243="ND", C243="AM", C243="JK"), "EAST",
  TRUE, "UNKNOWN"
)</f>
        <v>CENTRAL</v>
      </c>
      <c r="E243" s="10" t="s">
        <v>734</v>
      </c>
      <c r="F243" s="8" t="s">
        <v>67</v>
      </c>
      <c r="G243" s="8" t="s">
        <v>32</v>
      </c>
      <c r="H243" s="8" t="s">
        <v>32</v>
      </c>
      <c r="I243" s="37">
        <v>45847</v>
      </c>
      <c r="J243" s="37">
        <v>45876</v>
      </c>
      <c r="K243" s="10" t="s">
        <v>87</v>
      </c>
      <c r="L243" s="10" t="s">
        <v>47</v>
      </c>
      <c r="M243" s="13">
        <v>215</v>
      </c>
      <c r="N243" s="37"/>
      <c r="O243" s="8">
        <v>1</v>
      </c>
    </row>
    <row r="244" spans="1:18" s="8" customFormat="1" x14ac:dyDescent="0.45">
      <c r="A244" s="9" t="s">
        <v>945</v>
      </c>
      <c r="B244" s="8" t="s">
        <v>277</v>
      </c>
      <c r="C244" s="10" t="s">
        <v>99</v>
      </c>
      <c r="D244" s="8" t="str" cm="1">
        <f t="array" ref="D244">_xlfn.IFS(
  OR(C244="AR", C244="VK", C244="MS", C244="PT", C244="MM", C244="PP"), "CENTRAL",
  OR(C244="SS", C244="GC", C244="SM", C244="AY", C244="AG"), "NORTH",
  OR(C244="DP", C244="PG", C244="KD", C244="DS", C244="SP"), "WEST-I",
  OR(C244="MP", C244="SK", C244="NA", C244="OD"), "WEST-II",
  OR(C244="ND", C244="AM", C244="JK"), "EAST",
  TRUE, "UNKNOWN"
)</f>
        <v>EAST</v>
      </c>
      <c r="E244" s="10" t="s">
        <v>278</v>
      </c>
      <c r="F244" s="8" t="s">
        <v>23</v>
      </c>
      <c r="G244" s="8" t="s">
        <v>32</v>
      </c>
      <c r="H244" s="8" t="s">
        <v>279</v>
      </c>
      <c r="I244" s="37">
        <v>45780</v>
      </c>
      <c r="J244" s="37">
        <v>45880</v>
      </c>
      <c r="K244" s="10" t="s">
        <v>34</v>
      </c>
      <c r="L244" s="10" t="s">
        <v>35</v>
      </c>
      <c r="M244" s="13">
        <v>157.97</v>
      </c>
      <c r="N244" s="37">
        <v>45880</v>
      </c>
      <c r="O244" s="8">
        <v>1</v>
      </c>
      <c r="P244" s="10"/>
      <c r="R244" s="10"/>
    </row>
    <row r="245" spans="1:18" s="8" customFormat="1" x14ac:dyDescent="0.45">
      <c r="A245" s="9" t="s">
        <v>945</v>
      </c>
      <c r="B245" s="8" t="s">
        <v>830</v>
      </c>
      <c r="C245" s="10" t="s">
        <v>380</v>
      </c>
      <c r="D245" s="8" t="str" cm="1">
        <f t="array" ref="D245">_xlfn.IFS(
  OR(C245="AR", C245="VK", C245="MS", C245="PT", C245="MM", C245="PP"), "CENTRAL",
  OR(C245="SS", C245="GC", C245="SM", C245="AY", C245="AG"), "NORTH",
  OR(C245="DP", C245="PG", C245="KD", C245="DS", C245="SP"), "WEST-I",
  OR(C245="MP", C245="SK", C245="NA", C245="OD"), "WEST-II",
  OR(C245="ND", C245="AM", C245="JK"), "EAST",
  TRUE, "UNKNOWN"
)</f>
        <v>WEST-I</v>
      </c>
      <c r="E245" s="10" t="s">
        <v>831</v>
      </c>
      <c r="F245" s="8" t="s">
        <v>832</v>
      </c>
      <c r="G245" s="8" t="s">
        <v>833</v>
      </c>
      <c r="H245" s="8" t="s">
        <v>834</v>
      </c>
      <c r="I245" s="37">
        <v>45853</v>
      </c>
      <c r="J245" s="37">
        <v>45880</v>
      </c>
      <c r="K245" s="10" t="s">
        <v>49</v>
      </c>
      <c r="L245" s="10" t="s">
        <v>50</v>
      </c>
      <c r="M245" s="13">
        <v>759.53</v>
      </c>
      <c r="N245" s="37"/>
      <c r="O245" s="8">
        <v>1</v>
      </c>
      <c r="P245" s="10"/>
      <c r="R245" s="10"/>
    </row>
    <row r="246" spans="1:18" s="8" customFormat="1" x14ac:dyDescent="0.45">
      <c r="A246" s="9" t="s">
        <v>945</v>
      </c>
      <c r="B246" s="8" t="s">
        <v>835</v>
      </c>
      <c r="C246" s="10" t="s">
        <v>380</v>
      </c>
      <c r="D246" s="8" t="str" cm="1">
        <f t="array" ref="D246">_xlfn.IFS(
  OR(C246="AR", C246="VK", C246="MS", C246="PT", C246="MM", C246="PP"), "CENTRAL",
  OR(C246="SS", C246="GC", C246="SM", C246="AY", C246="AG"), "NORTH",
  OR(C246="DP", C246="PG", C246="KD", C246="DS", C246="SP"), "WEST-I",
  OR(C246="MP", C246="SK", C246="NA", C246="OD"), "WEST-II",
  OR(C246="ND", C246="AM", C246="JK"), "EAST",
  TRUE, "UNKNOWN"
)</f>
        <v>WEST-I</v>
      </c>
      <c r="E246" s="10" t="s">
        <v>831</v>
      </c>
      <c r="F246" s="8" t="s">
        <v>828</v>
      </c>
      <c r="G246" s="8" t="s">
        <v>833</v>
      </c>
      <c r="H246" s="8" t="s">
        <v>834</v>
      </c>
      <c r="I246" s="37">
        <v>45853</v>
      </c>
      <c r="J246" s="37">
        <v>45880</v>
      </c>
      <c r="K246" s="10" t="s">
        <v>49</v>
      </c>
      <c r="L246" s="10" t="s">
        <v>50</v>
      </c>
      <c r="M246" s="13">
        <v>1816.99</v>
      </c>
      <c r="N246" s="37"/>
      <c r="O246" s="8">
        <v>1</v>
      </c>
      <c r="P246" s="10"/>
      <c r="R246" s="10"/>
    </row>
    <row r="247" spans="1:18" s="8" customFormat="1" x14ac:dyDescent="0.45">
      <c r="A247" s="9" t="s">
        <v>945</v>
      </c>
      <c r="B247" s="8" t="s">
        <v>937</v>
      </c>
      <c r="C247" s="10" t="s">
        <v>382</v>
      </c>
      <c r="D247" s="8" t="str" cm="1">
        <f t="array" ref="D247">_xlfn.IFS(
  OR(C247="AR", C247="VK", C247="MS", C247="PT", C247="MM", C247="PP"), "CENTRAL",
  OR(C247="SS", C247="GC", C247="SM", C247="AY", C247="AG"), "NORTH",
  OR(C247="DP", C247="PG", C247="KD", C247="DS", C247="SP"), "WEST-I",
  OR(C247="MP", C247="SK", C247="NA", C247="OD"), "WEST-II",
  OR(C247="ND", C247="AM", C247="JK"), "EAST",
  TRUE, "UNKNOWN"
)</f>
        <v>NORTH</v>
      </c>
      <c r="E247" s="10" t="s">
        <v>938</v>
      </c>
      <c r="F247" s="8" t="s">
        <v>939</v>
      </c>
      <c r="G247" s="8" t="s">
        <v>940</v>
      </c>
      <c r="H247" s="8" t="s">
        <v>941</v>
      </c>
      <c r="I247" s="37">
        <v>45858</v>
      </c>
      <c r="J247" s="37">
        <v>45880</v>
      </c>
      <c r="K247" s="10" t="s">
        <v>49</v>
      </c>
      <c r="L247" s="10" t="s">
        <v>50</v>
      </c>
      <c r="M247" s="13">
        <v>6.73</v>
      </c>
      <c r="N247" s="37"/>
      <c r="O247" s="8">
        <v>1</v>
      </c>
      <c r="P247" s="10"/>
      <c r="R247" s="10"/>
    </row>
    <row r="248" spans="1:18" s="8" customFormat="1" x14ac:dyDescent="0.45">
      <c r="A248" s="9" t="s">
        <v>945</v>
      </c>
      <c r="B248" s="8" t="s">
        <v>937</v>
      </c>
      <c r="C248" s="10" t="s">
        <v>382</v>
      </c>
      <c r="D248" s="8" t="str" cm="1">
        <f t="array" ref="D248">_xlfn.IFS(
  OR(C248="AR", C248="VK", C248="MS", C248="PT", C248="MM", C248="PP"), "CENTRAL",
  OR(C248="SS", C248="GC", C248="SM", C248="AY", C248="AG"), "NORTH",
  OR(C248="DP", C248="PG", C248="KD", C248="DS", C248="SP"), "WEST-I",
  OR(C248="MP", C248="SK", C248="NA", C248="OD"), "WEST-II",
  OR(C248="ND", C248="AM", C248="JK"), "EAST",
  TRUE, "UNKNOWN"
)</f>
        <v>NORTH</v>
      </c>
      <c r="E248" s="10" t="s">
        <v>938</v>
      </c>
      <c r="F248" s="8" t="s">
        <v>942</v>
      </c>
      <c r="G248" s="8" t="s">
        <v>940</v>
      </c>
      <c r="H248" s="8" t="s">
        <v>941</v>
      </c>
      <c r="I248" s="37">
        <v>45858</v>
      </c>
      <c r="J248" s="37">
        <v>45880</v>
      </c>
      <c r="K248" s="10" t="s">
        <v>49</v>
      </c>
      <c r="L248" s="10" t="s">
        <v>50</v>
      </c>
      <c r="M248" s="13">
        <v>2.58</v>
      </c>
      <c r="N248" s="37"/>
      <c r="O248" s="8">
        <v>1</v>
      </c>
      <c r="P248" s="10"/>
      <c r="R248" s="10"/>
    </row>
    <row r="249" spans="1:18" s="8" customFormat="1" x14ac:dyDescent="0.45">
      <c r="A249" s="9" t="s">
        <v>945</v>
      </c>
      <c r="B249" s="8" t="s">
        <v>937</v>
      </c>
      <c r="C249" s="10" t="s">
        <v>382</v>
      </c>
      <c r="D249" s="8" t="str" cm="1">
        <f t="array" ref="D249">_xlfn.IFS(
  OR(C249="AR", C249="VK", C249="MS", C249="PT", C249="MM", C249="PP"), "CENTRAL",
  OR(C249="SS", C249="GC", C249="SM", C249="AY", C249="AG"), "NORTH",
  OR(C249="DP", C249="PG", C249="KD", C249="DS", C249="SP"), "WEST-I",
  OR(C249="MP", C249="SK", C249="NA", C249="OD"), "WEST-II",
  OR(C249="ND", C249="AM", C249="JK"), "EAST",
  TRUE, "UNKNOWN"
)</f>
        <v>NORTH</v>
      </c>
      <c r="E249" s="10" t="s">
        <v>938</v>
      </c>
      <c r="F249" s="8" t="s">
        <v>943</v>
      </c>
      <c r="G249" s="8" t="s">
        <v>940</v>
      </c>
      <c r="H249" s="8" t="s">
        <v>941</v>
      </c>
      <c r="I249" s="37">
        <v>45858</v>
      </c>
      <c r="J249" s="37">
        <v>45880</v>
      </c>
      <c r="K249" s="10" t="s">
        <v>49</v>
      </c>
      <c r="L249" s="10" t="s">
        <v>50</v>
      </c>
      <c r="M249" s="13">
        <v>5.7</v>
      </c>
      <c r="N249" s="37"/>
      <c r="O249" s="8">
        <v>1</v>
      </c>
      <c r="P249" s="10"/>
      <c r="R249" s="10"/>
    </row>
    <row r="250" spans="1:18" s="8" customFormat="1" x14ac:dyDescent="0.45">
      <c r="A250" s="9" t="s">
        <v>945</v>
      </c>
      <c r="B250" s="8" t="s">
        <v>937</v>
      </c>
      <c r="C250" s="10" t="s">
        <v>382</v>
      </c>
      <c r="D250" s="8" t="str" cm="1">
        <f t="array" ref="D250">_xlfn.IFS(
  OR(C250="AR", C250="VK", C250="MS", C250="PT", C250="MM", C250="PP"), "CENTRAL",
  OR(C250="SS", C250="GC", C250="SM", C250="AY", C250="AG"), "NORTH",
  OR(C250="DP", C250="PG", C250="KD", C250="DS", C250="SP"), "WEST-I",
  OR(C250="MP", C250="SK", C250="NA", C250="OD"), "WEST-II",
  OR(C250="ND", C250="AM", C250="JK"), "EAST",
  TRUE, "UNKNOWN"
)</f>
        <v>NORTH</v>
      </c>
      <c r="E250" s="10" t="s">
        <v>938</v>
      </c>
      <c r="F250" s="8" t="s">
        <v>944</v>
      </c>
      <c r="G250" s="8" t="s">
        <v>940</v>
      </c>
      <c r="H250" s="8" t="s">
        <v>941</v>
      </c>
      <c r="I250" s="37">
        <v>45858</v>
      </c>
      <c r="J250" s="37">
        <v>45880</v>
      </c>
      <c r="K250" s="10" t="s">
        <v>49</v>
      </c>
      <c r="L250" s="10" t="s">
        <v>50</v>
      </c>
      <c r="M250" s="13">
        <v>274.02</v>
      </c>
      <c r="N250" s="37"/>
      <c r="O250" s="8">
        <v>2</v>
      </c>
      <c r="P250" s="10"/>
      <c r="R250" s="10"/>
    </row>
    <row r="251" spans="1:18" s="8" customFormat="1" x14ac:dyDescent="0.45">
      <c r="A251" s="9" t="s">
        <v>945</v>
      </c>
      <c r="B251" s="8" t="s">
        <v>807</v>
      </c>
      <c r="C251" s="10" t="s">
        <v>72</v>
      </c>
      <c r="D251" s="8" t="str" cm="1">
        <f t="array" ref="D251">_xlfn.IFS(
  OR(C251="AR", C251="VK", C251="MS", C251="PT", C251="MM", C251="PP"), "CENTRAL",
  OR(C251="SS", C251="GC", C251="SM", C251="AY", C251="AG"), "NORTH",
  OR(C251="DP", C251="PG", C251="KD", C251="DS", C251="SP"), "WEST-I",
  OR(C251="MP", C251="SK", C251="NA", C251="OD"), "WEST-II",
  OR(C251="ND", C251="AM", C251="JK"), "EAST",
  TRUE, "UNKNOWN"
)</f>
        <v>CENTRAL</v>
      </c>
      <c r="E251" s="10" t="s">
        <v>1036</v>
      </c>
      <c r="F251" s="8" t="s">
        <v>23</v>
      </c>
      <c r="G251" s="8" t="s">
        <v>808</v>
      </c>
      <c r="H251" s="8" t="s">
        <v>1037</v>
      </c>
      <c r="I251" s="37">
        <v>45848</v>
      </c>
      <c r="J251" s="37">
        <v>45881</v>
      </c>
      <c r="K251" s="10" t="s">
        <v>175</v>
      </c>
      <c r="L251" s="10" t="s">
        <v>47</v>
      </c>
      <c r="M251" s="13">
        <v>82.85</v>
      </c>
      <c r="N251" s="37">
        <v>45881</v>
      </c>
      <c r="O251" s="8">
        <v>3</v>
      </c>
      <c r="P251" s="10"/>
      <c r="R251" s="10"/>
    </row>
    <row r="252" spans="1:18" s="8" customFormat="1" x14ac:dyDescent="0.45">
      <c r="A252" s="9" t="s">
        <v>945</v>
      </c>
      <c r="B252" s="8" t="s">
        <v>1008</v>
      </c>
      <c r="C252" s="10" t="s">
        <v>72</v>
      </c>
      <c r="D252" s="8" t="str" cm="1">
        <f t="array" ref="D252">_xlfn.IFS(
  OR(C252="AR", C252="VK", C252="MS", C252="PT", C252="MM", C252="PP"), "CENTRAL",
  OR(C252="SS", C252="GC", C252="SM", C252="AY", C252="AG"), "NORTH",
  OR(C252="DP", C252="PG", C252="KD", C252="DS", C252="SP"), "WEST-I",
  OR(C252="MP", C252="SK", C252="NA", C252="OD"), "WEST-II",
  OR(C252="ND", C252="AM", C252="JK"), "EAST",
  TRUE, "UNKNOWN"
)</f>
        <v>CENTRAL</v>
      </c>
      <c r="E252" s="10" t="s">
        <v>1009</v>
      </c>
      <c r="F252" s="8" t="s">
        <v>23</v>
      </c>
      <c r="G252" s="8" t="s">
        <v>85</v>
      </c>
      <c r="H252" s="8" t="s">
        <v>1010</v>
      </c>
      <c r="I252" s="37">
        <v>45870</v>
      </c>
      <c r="J252" s="37">
        <v>45881</v>
      </c>
      <c r="K252" s="10" t="s">
        <v>50</v>
      </c>
      <c r="L252" s="10" t="s">
        <v>47</v>
      </c>
      <c r="M252" s="13">
        <v>12425.51</v>
      </c>
      <c r="N252" s="37"/>
      <c r="O252" s="8">
        <v>1</v>
      </c>
      <c r="P252" s="10"/>
      <c r="R252" s="10"/>
    </row>
    <row r="253" spans="1:18" s="8" customFormat="1" x14ac:dyDescent="0.45">
      <c r="A253" s="9" t="s">
        <v>945</v>
      </c>
      <c r="B253" s="8" t="s">
        <v>801</v>
      </c>
      <c r="C253" s="10" t="s">
        <v>72</v>
      </c>
      <c r="D253" s="8" t="str" cm="1">
        <f t="array" ref="D253">_xlfn.IFS(
  OR(C253="AR", C253="VK", C253="MS", C253="PT", C253="MM", C253="PP"), "CENTRAL",
  OR(C253="SS", C253="GC", C253="SM", C253="AY", C253="AG"), "NORTH",
  OR(C253="DP", C253="PG", C253="KD", C253="DS", C253="SP"), "WEST-I",
  OR(C253="MP", C253="SK", C253="NA", C253="OD"), "WEST-II",
  OR(C253="ND", C253="AM", C253="JK"), "EAST",
  TRUE, "UNKNOWN"
)</f>
        <v>CENTRAL</v>
      </c>
      <c r="E253" s="10" t="s">
        <v>803</v>
      </c>
      <c r="F253" s="8" t="s">
        <v>802</v>
      </c>
      <c r="G253" s="8" t="s">
        <v>804</v>
      </c>
      <c r="H253" s="8" t="s">
        <v>805</v>
      </c>
      <c r="I253" s="37">
        <v>45852</v>
      </c>
      <c r="J253" s="37">
        <v>45882</v>
      </c>
      <c r="K253" s="10" t="s">
        <v>186</v>
      </c>
      <c r="L253" s="10" t="s">
        <v>47</v>
      </c>
      <c r="M253" s="13">
        <v>2961.85</v>
      </c>
      <c r="N253" s="37"/>
      <c r="O253" s="8">
        <v>2</v>
      </c>
      <c r="P253" s="10"/>
      <c r="R253" s="10"/>
    </row>
    <row r="254" spans="1:18" s="8" customFormat="1" x14ac:dyDescent="0.45">
      <c r="A254" s="9" t="s">
        <v>945</v>
      </c>
      <c r="B254" s="8" t="s">
        <v>801</v>
      </c>
      <c r="C254" s="10" t="s">
        <v>72</v>
      </c>
      <c r="D254" s="8" t="str" cm="1">
        <f t="array" ref="D254">_xlfn.IFS(
  OR(C254="AR", C254="VK", C254="MS", C254="PT", C254="MM", C254="PP"), "CENTRAL",
  OR(C254="SS", C254="GC", C254="SM", C254="AY", C254="AG"), "NORTH",
  OR(C254="DP", C254="PG", C254="KD", C254="DS", C254="SP"), "WEST-I",
  OR(C254="MP", C254="SK", C254="NA", C254="OD"), "WEST-II",
  OR(C254="ND", C254="AM", C254="JK"), "EAST",
  TRUE, "UNKNOWN"
)</f>
        <v>CENTRAL</v>
      </c>
      <c r="E254" s="10" t="s">
        <v>803</v>
      </c>
      <c r="F254" s="8" t="s">
        <v>806</v>
      </c>
      <c r="G254" s="8" t="s">
        <v>804</v>
      </c>
      <c r="H254" s="8" t="s">
        <v>805</v>
      </c>
      <c r="I254" s="37">
        <v>45852</v>
      </c>
      <c r="J254" s="37">
        <v>45882</v>
      </c>
      <c r="K254" s="10" t="s">
        <v>41</v>
      </c>
      <c r="L254" s="10" t="s">
        <v>47</v>
      </c>
      <c r="M254" s="13">
        <v>1399.26</v>
      </c>
      <c r="N254" s="37"/>
      <c r="O254" s="8">
        <v>2</v>
      </c>
      <c r="P254" s="10"/>
      <c r="R254" s="10"/>
    </row>
    <row r="255" spans="1:18" s="8" customFormat="1" x14ac:dyDescent="0.45">
      <c r="A255" s="9" t="s">
        <v>945</v>
      </c>
      <c r="B255" s="8" t="s">
        <v>407</v>
      </c>
      <c r="C255" s="10" t="s">
        <v>99</v>
      </c>
      <c r="D255" s="8" t="str" cm="1">
        <f t="array" ref="D255">_xlfn.IFS(
  OR(C255="AR", C255="VK", C255="MS", C255="PT", C255="MM", C255="PP"), "CENTRAL",
  OR(C255="SS", C255="GC", C255="SM", C255="AY", C255="AG"), "NORTH",
  OR(C255="DP", C255="PG", C255="KD", C255="DS", C255="SP"), "WEST-I",
  OR(C255="MP", C255="SK", C255="NA", C255="OD"), "WEST-II",
  OR(C255="ND", C255="AM", C255="JK"), "EAST",
  TRUE, "UNKNOWN"
)</f>
        <v>EAST</v>
      </c>
      <c r="E255" s="10" t="s">
        <v>408</v>
      </c>
      <c r="F255" s="8" t="s">
        <v>409</v>
      </c>
      <c r="G255" s="8" t="s">
        <v>32</v>
      </c>
      <c r="H255" s="8" t="s">
        <v>410</v>
      </c>
      <c r="I255" s="37">
        <v>45796</v>
      </c>
      <c r="J255" s="37">
        <v>45882</v>
      </c>
      <c r="K255" s="10" t="s">
        <v>112</v>
      </c>
      <c r="L255" s="10" t="s">
        <v>35</v>
      </c>
      <c r="M255" s="13">
        <v>1180.6099999999999</v>
      </c>
      <c r="N255" s="37">
        <v>45882</v>
      </c>
      <c r="O255" s="8">
        <v>4</v>
      </c>
      <c r="P255" s="10"/>
      <c r="R255" s="10"/>
    </row>
    <row r="256" spans="1:18" s="8" customFormat="1" x14ac:dyDescent="0.45">
      <c r="A256" s="9" t="s">
        <v>945</v>
      </c>
      <c r="B256" s="8" t="s">
        <v>407</v>
      </c>
      <c r="C256" s="10" t="s">
        <v>99</v>
      </c>
      <c r="D256" s="8" t="str" cm="1">
        <f t="array" ref="D256">_xlfn.IFS(
  OR(C256="AR", C256="VK", C256="MS", C256="PT", C256="MM", C256="PP"), "CENTRAL",
  OR(C256="SS", C256="GC", C256="SM", C256="AY", C256="AG"), "NORTH",
  OR(C256="DP", C256="PG", C256="KD", C256="DS", C256="SP"), "WEST-I",
  OR(C256="MP", C256="SK", C256="NA", C256="OD"), "WEST-II",
  OR(C256="ND", C256="AM", C256="JK"), "EAST",
  TRUE, "UNKNOWN"
)</f>
        <v>EAST</v>
      </c>
      <c r="E256" s="10" t="s">
        <v>408</v>
      </c>
      <c r="F256" s="8" t="s">
        <v>409</v>
      </c>
      <c r="G256" s="8" t="s">
        <v>32</v>
      </c>
      <c r="H256" s="8" t="s">
        <v>410</v>
      </c>
      <c r="I256" s="37">
        <v>45796</v>
      </c>
      <c r="J256" s="37">
        <v>45882</v>
      </c>
      <c r="K256" s="10" t="s">
        <v>112</v>
      </c>
      <c r="L256" s="10" t="s">
        <v>35</v>
      </c>
      <c r="M256" s="13">
        <v>1205.96</v>
      </c>
      <c r="N256" s="37">
        <v>45882</v>
      </c>
      <c r="O256" s="8">
        <v>5</v>
      </c>
      <c r="P256" s="10"/>
      <c r="R256" s="10"/>
    </row>
    <row r="257" spans="1:18" s="8" customFormat="1" x14ac:dyDescent="0.45">
      <c r="A257" s="9" t="s">
        <v>945</v>
      </c>
      <c r="B257" s="8" t="s">
        <v>971</v>
      </c>
      <c r="C257" s="10" t="s">
        <v>108</v>
      </c>
      <c r="D257" s="8" t="str" cm="1">
        <f t="array" ref="D257">_xlfn.IFS(
  OR(C257="AR", C257="VK", C257="MS", C257="PT", C257="MM", C257="PP"), "CENTRAL",
  OR(C257="SS", C257="GC", C257="SM", C257="AY", C257="AG"), "NORTH",
  OR(C257="DP", C257="PG", C257="KD", C257="DS", C257="SP"), "WEST-I",
  OR(C257="MP", C257="SK", C257="NA", C257="OD"), "WEST-II",
  OR(C257="ND", C257="AM", C257="JK"), "EAST",
  TRUE, "UNKNOWN"
)</f>
        <v>EAST</v>
      </c>
      <c r="E257" s="10" t="s">
        <v>972</v>
      </c>
      <c r="F257" s="8" t="s">
        <v>102</v>
      </c>
      <c r="G257" s="8" t="s">
        <v>973</v>
      </c>
      <c r="H257" s="8" t="s">
        <v>653</v>
      </c>
      <c r="I257" s="37">
        <v>45874</v>
      </c>
      <c r="J257" s="37">
        <v>45883</v>
      </c>
      <c r="K257" s="10" t="s">
        <v>34</v>
      </c>
      <c r="L257" s="10" t="s">
        <v>35</v>
      </c>
      <c r="M257" s="13">
        <v>60.59</v>
      </c>
      <c r="N257" s="37"/>
      <c r="O257" s="8">
        <v>1</v>
      </c>
      <c r="P257" s="10"/>
      <c r="R257" s="10"/>
    </row>
    <row r="258" spans="1:18" s="8" customFormat="1" x14ac:dyDescent="0.45">
      <c r="A258" s="9" t="s">
        <v>945</v>
      </c>
      <c r="B258" s="8" t="s">
        <v>1047</v>
      </c>
      <c r="C258" s="10" t="s">
        <v>382</v>
      </c>
      <c r="D258" s="8" t="str" cm="1">
        <f t="array" ref="D258">_xlfn.IFS(
  OR(C258="AR", C258="VK", C258="MS", C258="PT", C258="MM", C258="PP"), "CENTRAL",
  OR(C258="SS", C258="GC", C258="SM", C258="AY", C258="AG"), "NORTH",
  OR(C258="DP", C258="PG", C258="KD", C258="DS", C258="SP"), "WEST-I",
  OR(C258="MP", C258="SK", C258="NA", C258="OD"), "WEST-II",
  OR(C258="ND", C258="AM", C258="JK"), "EAST",
  TRUE, "UNKNOWN"
)</f>
        <v>NORTH</v>
      </c>
      <c r="E258" s="10" t="s">
        <v>1048</v>
      </c>
      <c r="F258" s="8" t="s">
        <v>121</v>
      </c>
      <c r="G258" s="8" t="s">
        <v>32</v>
      </c>
      <c r="H258" s="8" t="s">
        <v>691</v>
      </c>
      <c r="I258" s="37">
        <v>45879</v>
      </c>
      <c r="J258" s="37">
        <v>45883</v>
      </c>
      <c r="K258" s="10" t="s">
        <v>49</v>
      </c>
      <c r="L258" s="10" t="s">
        <v>50</v>
      </c>
      <c r="M258" s="13">
        <v>922.21</v>
      </c>
      <c r="N258" s="37"/>
      <c r="O258" s="8">
        <v>1</v>
      </c>
      <c r="P258" s="10"/>
      <c r="R258" s="10"/>
    </row>
    <row r="259" spans="1:18" s="8" customFormat="1" x14ac:dyDescent="0.45">
      <c r="A259" s="9" t="s">
        <v>945</v>
      </c>
      <c r="B259" s="8" t="s">
        <v>1038</v>
      </c>
      <c r="C259" s="10" t="s">
        <v>30</v>
      </c>
      <c r="D259" s="8" t="str" cm="1">
        <f t="array" ref="D259">_xlfn.IFS(
  OR(C259="AR", C259="VK", C259="MS", C259="PT", C259="MM", C259="PP"), "CENTRAL",
  OR(C259="SS", C259="GC", C259="SM", C259="AY", C259="AG"), "NORTH",
  OR(C259="DP", C259="PG", C259="KD", C259="DS", C259="SP"), "WEST-I",
  OR(C259="MP", C259="SK", C259="NA", C259="OD"), "WEST-II",
  OR(C259="ND", C259="AM", C259="JK"), "EAST",
  TRUE, "UNKNOWN"
)</f>
        <v>CENTRAL</v>
      </c>
      <c r="E259" s="10" t="s">
        <v>1039</v>
      </c>
      <c r="F259" s="8" t="s">
        <v>1040</v>
      </c>
      <c r="G259" s="8" t="s">
        <v>32</v>
      </c>
      <c r="H259" s="8" t="s">
        <v>1041</v>
      </c>
      <c r="I259" s="37">
        <v>45880</v>
      </c>
      <c r="J259" s="37">
        <v>45888</v>
      </c>
      <c r="K259" s="10" t="s">
        <v>70</v>
      </c>
      <c r="L259" s="10" t="s">
        <v>35</v>
      </c>
      <c r="M259" s="13">
        <v>122.36</v>
      </c>
      <c r="N259" s="37">
        <v>45888</v>
      </c>
      <c r="O259" s="8">
        <v>1</v>
      </c>
      <c r="P259" s="10"/>
      <c r="R259" s="10"/>
    </row>
    <row r="260" spans="1:18" s="8" customFormat="1" x14ac:dyDescent="0.45">
      <c r="A260" s="9" t="s">
        <v>945</v>
      </c>
      <c r="B260" s="8" t="s">
        <v>651</v>
      </c>
      <c r="C260" s="10" t="s">
        <v>99</v>
      </c>
      <c r="D260" s="8" t="str" cm="1">
        <f t="array" ref="D260">_xlfn.IFS(
  OR(C260="AR", C260="VK", C260="MS", C260="PT", C260="MM", C260="PP"), "CENTRAL",
  OR(C260="SS", C260="GC", C260="SM", C260="AY", C260="AG"), "NORTH",
  OR(C260="DP", C260="PG", C260="KD", C260="DS", C260="SP"), "WEST-I",
  OR(C260="MP", C260="SK", C260="NA", C260="OD"), "WEST-II",
  OR(C260="ND", C260="AM", C260="JK"), "EAST",
  TRUE, "UNKNOWN"
)</f>
        <v>EAST</v>
      </c>
      <c r="E260" s="10" t="s">
        <v>408</v>
      </c>
      <c r="F260" s="8" t="s">
        <v>116</v>
      </c>
      <c r="G260" s="8" t="s">
        <v>652</v>
      </c>
      <c r="H260" s="8" t="s">
        <v>653</v>
      </c>
      <c r="I260" s="37">
        <v>45831</v>
      </c>
      <c r="J260" s="37">
        <v>45887</v>
      </c>
      <c r="K260" s="8" t="s">
        <v>34</v>
      </c>
      <c r="L260" s="8" t="s">
        <v>35</v>
      </c>
      <c r="M260" s="13">
        <v>620.69000000000005</v>
      </c>
      <c r="N260" s="37"/>
      <c r="O260" s="8">
        <v>4</v>
      </c>
    </row>
    <row r="261" spans="1:18" s="8" customFormat="1" x14ac:dyDescent="0.45">
      <c r="A261" s="9" t="s">
        <v>945</v>
      </c>
      <c r="B261" s="8" t="s">
        <v>918</v>
      </c>
      <c r="C261" s="10" t="s">
        <v>61</v>
      </c>
      <c r="D261" s="8" t="str" cm="1">
        <f t="array" ref="D261">_xlfn.IFS(
  OR(C261="AR", C261="VK", C261="MS", C261="PT", C261="MM", C261="PP"), "CENTRAL",
  OR(C261="SS", C261="GC", C261="SM", C261="AY", C261="AG"), "NORTH",
  OR(C261="DP", C261="PG", C261="KD", C261="DS", C261="SP"), "WEST-I",
  OR(C261="MP", C261="SK", C261="NA", C261="OD"), "WEST-II",
  OR(C261="ND", C261="AM", C261="JK"), "EAST",
  TRUE, "UNKNOWN"
)</f>
        <v>NORTH</v>
      </c>
      <c r="E261" s="10" t="s">
        <v>919</v>
      </c>
      <c r="F261" s="8" t="s">
        <v>23</v>
      </c>
      <c r="G261" s="8" t="s">
        <v>455</v>
      </c>
      <c r="H261" s="8" t="s">
        <v>920</v>
      </c>
      <c r="I261" s="37">
        <v>45862</v>
      </c>
      <c r="J261" s="37">
        <v>45888</v>
      </c>
      <c r="K261" s="10" t="s">
        <v>26</v>
      </c>
      <c r="L261" s="10" t="s">
        <v>27</v>
      </c>
      <c r="M261" s="13">
        <v>364.04</v>
      </c>
      <c r="N261" s="37">
        <v>45888</v>
      </c>
      <c r="O261" s="8">
        <v>1</v>
      </c>
      <c r="P261" s="10"/>
      <c r="R261" s="10"/>
    </row>
    <row r="262" spans="1:18" s="8" customFormat="1" x14ac:dyDescent="0.45">
      <c r="A262" s="9" t="s">
        <v>945</v>
      </c>
      <c r="B262" s="8" t="s">
        <v>115</v>
      </c>
      <c r="C262" s="10" t="s">
        <v>380</v>
      </c>
      <c r="D262" s="8" t="str" cm="1">
        <f t="array" ref="D262">_xlfn.IFS(
  OR(C262="AR", C262="VK", C262="MS", C262="PT", C262="MM", C262="PP"), "CENTRAL",
  OR(C262="SS", C262="GC", C262="SM", C262="AY", C262="AG"), "NORTH",
  OR(C262="DP", C262="PG", C262="KD", C262="DS", C262="SP"), "WEST-I",
  OR(C262="MP", C262="SK", C262="NA", C262="OD"), "WEST-II",
  OR(C262="ND", C262="AM", C262="JK"), "EAST",
  TRUE, "UNKNOWN"
)</f>
        <v>WEST-I</v>
      </c>
      <c r="E262" s="10" t="s">
        <v>93</v>
      </c>
      <c r="F262" s="8" t="s">
        <v>116</v>
      </c>
      <c r="G262" s="8" t="s">
        <v>95</v>
      </c>
      <c r="H262" s="8" t="s">
        <v>96</v>
      </c>
      <c r="I262" s="37">
        <v>45765</v>
      </c>
      <c r="J262" s="37">
        <v>45889</v>
      </c>
      <c r="K262" s="8" t="s">
        <v>87</v>
      </c>
      <c r="L262" s="8" t="s">
        <v>47</v>
      </c>
      <c r="M262" s="13">
        <v>1445.82</v>
      </c>
      <c r="N262" s="37"/>
      <c r="O262" s="12">
        <v>7</v>
      </c>
    </row>
    <row r="263" spans="1:18" x14ac:dyDescent="0.4">
      <c r="A263" s="9" t="s">
        <v>945</v>
      </c>
      <c r="B263" s="8" t="s">
        <v>149</v>
      </c>
      <c r="C263" s="10" t="s">
        <v>380</v>
      </c>
      <c r="D263" s="8" t="str" cm="1">
        <f t="array" ref="D263">_xlfn.IFS(
  OR(C263="AR", C263="VK", C263="MS", C263="PT", C263="MM", C263="PP"), "CENTRAL",
  OR(C263="SS", C263="GC", C263="SM", C263="AY", C263="AG"), "NORTH",
  OR(C263="DP", C263="PG", C263="KD", C263="DS", C263="SP"), "WEST-I",
  OR(C263="MP", C263="SK", C263="NA", C263="OD"), "WEST-II",
  OR(C263="ND", C263="AM", C263="JK"), "EAST",
  TRUE, "UNKNOWN"
)</f>
        <v>WEST-I</v>
      </c>
      <c r="E263" s="6" t="s">
        <v>93</v>
      </c>
      <c r="F263" s="6" t="s">
        <v>117</v>
      </c>
      <c r="G263" s="6" t="s">
        <v>95</v>
      </c>
      <c r="H263" s="6" t="s">
        <v>96</v>
      </c>
      <c r="I263" s="39">
        <v>45765</v>
      </c>
      <c r="J263" s="37">
        <v>45889</v>
      </c>
      <c r="K263" s="6" t="s">
        <v>87</v>
      </c>
      <c r="L263" s="8" t="s">
        <v>47</v>
      </c>
      <c r="M263" s="23">
        <v>1891.82</v>
      </c>
      <c r="N263" s="37"/>
      <c r="O263" s="12">
        <v>7</v>
      </c>
    </row>
    <row r="264" spans="1:18" s="8" customFormat="1" x14ac:dyDescent="0.4">
      <c r="A264" s="9" t="s">
        <v>945</v>
      </c>
      <c r="B264" s="8" t="s">
        <v>92</v>
      </c>
      <c r="C264" s="10" t="s">
        <v>380</v>
      </c>
      <c r="D264" s="8" t="str" cm="1">
        <f t="array" ref="D264">_xlfn.IFS(
  OR(C264="AR", C264="VK", C264="MS", C264="PT", C264="MM", C264="PP"), "CENTRAL",
  OR(C264="SS", C264="GC", C264="SM", C264="AY", C264="AG"), "NORTH",
  OR(C264="DP", C264="PG", C264="KD", C264="DS", C264="SP"), "WEST-I",
  OR(C264="MP", C264="SK", C264="NA", C264="OD"), "WEST-II",
  OR(C264="ND", C264="AM", C264="JK"), "EAST",
  TRUE, "UNKNOWN"
)</f>
        <v>WEST-I</v>
      </c>
      <c r="E264" s="6" t="s">
        <v>93</v>
      </c>
      <c r="F264" s="6" t="s">
        <v>94</v>
      </c>
      <c r="G264" s="6" t="s">
        <v>95</v>
      </c>
      <c r="H264" s="6" t="s">
        <v>96</v>
      </c>
      <c r="I264" s="39">
        <v>45765</v>
      </c>
      <c r="J264" s="37">
        <v>45889</v>
      </c>
      <c r="K264" s="6" t="s">
        <v>87</v>
      </c>
      <c r="L264" s="8" t="s">
        <v>47</v>
      </c>
      <c r="M264" s="23">
        <v>1159.1500000000001</v>
      </c>
      <c r="N264" s="37"/>
      <c r="O264" s="12">
        <v>7</v>
      </c>
      <c r="P264" s="10"/>
      <c r="R264" s="10"/>
    </row>
    <row r="265" spans="1:18" s="8" customFormat="1" x14ac:dyDescent="0.45">
      <c r="A265" s="9" t="s">
        <v>945</v>
      </c>
      <c r="B265" s="8" t="s">
        <v>235</v>
      </c>
      <c r="C265" s="10" t="s">
        <v>65</v>
      </c>
      <c r="D265" s="8" t="str" cm="1">
        <f t="array" ref="D265">_xlfn.IFS(
  OR(C265="AR", C265="VK", C265="MS", C265="PT", C265="MM", C265="PP"), "CENTRAL",
  OR(C265="SS", C265="GC", C265="SM", C265="AY", C265="AG"), "NORTH",
  OR(C265="DP", C265="PG", C265="KD", C265="DS", C265="SP"), "WEST-I",
  OR(C265="MP", C265="SK", C265="NA", C265="OD"), "WEST-II",
  OR(C265="ND", C265="AM", C265="JK"), "EAST",
  TRUE, "UNKNOWN"
)</f>
        <v>CENTRAL</v>
      </c>
      <c r="E265" s="10" t="s">
        <v>236</v>
      </c>
      <c r="F265" s="8" t="s">
        <v>237</v>
      </c>
      <c r="G265" s="8" t="s">
        <v>238</v>
      </c>
      <c r="H265" s="8" t="s">
        <v>239</v>
      </c>
      <c r="I265" s="37">
        <v>45777</v>
      </c>
      <c r="J265" s="37">
        <v>45889</v>
      </c>
      <c r="K265" s="10" t="s">
        <v>186</v>
      </c>
      <c r="L265" s="10" t="s">
        <v>47</v>
      </c>
      <c r="M265" s="13">
        <v>287.19</v>
      </c>
      <c r="N265" s="37"/>
      <c r="O265" s="8">
        <v>2</v>
      </c>
      <c r="P265" s="10"/>
      <c r="R265" s="10"/>
    </row>
    <row r="266" spans="1:18" s="8" customFormat="1" x14ac:dyDescent="0.45">
      <c r="A266" s="9" t="s">
        <v>945</v>
      </c>
      <c r="B266" s="8" t="s">
        <v>1117</v>
      </c>
      <c r="C266" s="10" t="s">
        <v>241</v>
      </c>
      <c r="D266" s="8" t="str" cm="1">
        <f t="array" ref="D266">_xlfn.IFS(
  OR(C266="AR", C266="VK", C266="MS", C266="PT", C266="MM", C266="PP"), "CENTRAL",
  OR(C266="SS", C266="GC", C266="SM", C266="AY", C266="AG"), "NORTH",
  OR(C266="DP", C266="PG", C266="KD", C266="DS", C266="SP"), "WEST-I",
  OR(C266="MP", C266="SK", C266="NA", C266="OD"), "WEST-II",
  OR(C266="ND", C266="AM", C266="JK"), "EAST",
  TRUE, "UNKNOWN"
)</f>
        <v>CENTRAL</v>
      </c>
      <c r="E266" s="10" t="s">
        <v>1001</v>
      </c>
      <c r="F266" s="8" t="s">
        <v>67</v>
      </c>
      <c r="G266" s="8" t="s">
        <v>85</v>
      </c>
      <c r="H266" s="8" t="s">
        <v>1002</v>
      </c>
      <c r="I266" s="37">
        <v>45866</v>
      </c>
      <c r="J266" s="37">
        <v>45889</v>
      </c>
      <c r="K266" s="10" t="s">
        <v>87</v>
      </c>
      <c r="L266" s="10" t="s">
        <v>47</v>
      </c>
      <c r="M266" s="13">
        <v>2653</v>
      </c>
      <c r="N266" s="37">
        <v>45890</v>
      </c>
      <c r="O266" s="8">
        <v>1</v>
      </c>
      <c r="P266" s="10"/>
      <c r="R266" s="10"/>
    </row>
    <row r="267" spans="1:18" s="8" customFormat="1" x14ac:dyDescent="0.45">
      <c r="A267" s="9" t="s">
        <v>945</v>
      </c>
      <c r="B267" s="8" t="s">
        <v>1117</v>
      </c>
      <c r="C267" s="10" t="s">
        <v>241</v>
      </c>
      <c r="D267" s="8" t="str" cm="1">
        <f t="array" ref="D267">_xlfn.IFS(
  OR(C267="AR", C267="VK", C267="MS", C267="PT", C267="MM", C267="PP"), "CENTRAL",
  OR(C267="SS", C267="GC", C267="SM", C267="AY", C267="AG"), "NORTH",
  OR(C267="DP", C267="PG", C267="KD", C267="DS", C267="SP"), "WEST-I",
  OR(C267="MP", C267="SK", C267="NA", C267="OD"), "WEST-II",
  OR(C267="ND", C267="AM", C267="JK"), "EAST",
  TRUE, "UNKNOWN"
)</f>
        <v>CENTRAL</v>
      </c>
      <c r="E267" s="10" t="s">
        <v>1001</v>
      </c>
      <c r="F267" s="8" t="s">
        <v>67</v>
      </c>
      <c r="G267" s="8" t="s">
        <v>85</v>
      </c>
      <c r="H267" s="8" t="s">
        <v>1002</v>
      </c>
      <c r="I267" s="37">
        <v>45866</v>
      </c>
      <c r="J267" s="37">
        <v>45894</v>
      </c>
      <c r="K267" s="10" t="s">
        <v>87</v>
      </c>
      <c r="L267" s="10" t="s">
        <v>47</v>
      </c>
      <c r="M267" s="13">
        <v>2274.44</v>
      </c>
      <c r="N267" s="37"/>
      <c r="O267" s="8">
        <v>2</v>
      </c>
      <c r="P267" s="10"/>
      <c r="R267" s="10"/>
    </row>
    <row r="268" spans="1:18" s="8" customFormat="1" x14ac:dyDescent="0.4">
      <c r="A268" s="9" t="s">
        <v>945</v>
      </c>
      <c r="B268" s="11" t="s">
        <v>103</v>
      </c>
      <c r="C268" s="10" t="s">
        <v>61</v>
      </c>
      <c r="D268" s="8" t="str" cm="1">
        <f t="array" ref="D268">_xlfn.IFS(
  OR(C268="AR", C268="VK", C268="MS", C268="PT", C268="MM", C268="PP"), "CENTRAL",
  OR(C268="SS", C268="GC", C268="SM", C268="AY", C268="AG"), "NORTH",
  OR(C268="DP", C268="PG", C268="KD", C268="DS", C268="SP"), "WEST-I",
  OR(C268="MP", C268="SK", C268="NA", C268="OD"), "WEST-II",
  OR(C268="ND", C268="AM", C268="JK"), "EAST",
  TRUE, "UNKNOWN"
)</f>
        <v>NORTH</v>
      </c>
      <c r="E268" s="11" t="s">
        <v>104</v>
      </c>
      <c r="F268" s="11" t="s">
        <v>106</v>
      </c>
      <c r="G268" s="8" t="s">
        <v>32</v>
      </c>
      <c r="H268" s="11" t="s">
        <v>105</v>
      </c>
      <c r="I268" s="37">
        <v>45761</v>
      </c>
      <c r="J268" s="37">
        <v>45890</v>
      </c>
      <c r="K268" s="10" t="s">
        <v>26</v>
      </c>
      <c r="L268" s="10" t="s">
        <v>27</v>
      </c>
      <c r="M268" s="13">
        <v>384.74</v>
      </c>
      <c r="N268" s="37"/>
      <c r="O268" s="8">
        <v>3</v>
      </c>
      <c r="P268" s="10"/>
      <c r="R268" s="10"/>
    </row>
    <row r="269" spans="1:18" s="8" customFormat="1" x14ac:dyDescent="0.45">
      <c r="A269" s="9" t="s">
        <v>945</v>
      </c>
      <c r="B269" s="8" t="s">
        <v>1117</v>
      </c>
      <c r="C269" s="10" t="s">
        <v>241</v>
      </c>
      <c r="D269" s="8" t="str" cm="1">
        <f t="array" ref="D269">_xlfn.IFS(
  OR(C269="AR", C269="VK", C269="MS", C269="PT", C269="MM", C269="PP"), "CENTRAL",
  OR(C269="SS", C269="GC", C269="SM", C269="AY", C269="AG"), "NORTH",
  OR(C269="DP", C269="PG", C269="KD", C269="DS", C269="SP"), "WEST-I",
  OR(C269="MP", C269="SK", C269="NA", C269="OD"), "WEST-II",
  OR(C269="ND", C269="AM", C269="JK"), "EAST",
  TRUE, "UNKNOWN"
)</f>
        <v>CENTRAL</v>
      </c>
      <c r="E269" s="10" t="s">
        <v>1001</v>
      </c>
      <c r="F269" s="8" t="s">
        <v>67</v>
      </c>
      <c r="G269" s="8" t="s">
        <v>85</v>
      </c>
      <c r="H269" s="8" t="s">
        <v>1002</v>
      </c>
      <c r="I269" s="37">
        <v>45866</v>
      </c>
      <c r="J269" s="37">
        <v>45894</v>
      </c>
      <c r="K269" s="10" t="s">
        <v>87</v>
      </c>
      <c r="L269" s="10" t="s">
        <v>47</v>
      </c>
      <c r="M269" s="13">
        <v>2295.08</v>
      </c>
      <c r="N269" s="37"/>
      <c r="O269" s="8">
        <v>3</v>
      </c>
      <c r="P269" s="10"/>
      <c r="R269" s="10"/>
    </row>
    <row r="270" spans="1:18" s="8" customFormat="1" x14ac:dyDescent="0.45">
      <c r="A270" s="9" t="s">
        <v>945</v>
      </c>
      <c r="B270" s="8" t="s">
        <v>1047</v>
      </c>
      <c r="C270" s="10" t="s">
        <v>382</v>
      </c>
      <c r="D270" s="8" t="str" cm="1">
        <f t="array" ref="D270">_xlfn.IFS(
  OR(C270="AR", C270="VK", C270="MS", C270="PT", C270="MM", C270="PP"), "CENTRAL",
  OR(C270="SS", C270="GC", C270="SM", C270="AY", C270="AG"), "NORTH",
  OR(C270="DP", C270="PG", C270="KD", C270="DS", C270="SP"), "WEST-I",
  OR(C270="MP", C270="SK", C270="NA", C270="OD"), "WEST-II",
  OR(C270="ND", C270="AM", C270="JK"), "EAST",
  TRUE, "UNKNOWN"
)</f>
        <v>NORTH</v>
      </c>
      <c r="E270" s="10" t="s">
        <v>1048</v>
      </c>
      <c r="F270" s="8" t="s">
        <v>121</v>
      </c>
      <c r="G270" s="8" t="s">
        <v>32</v>
      </c>
      <c r="H270" s="8" t="s">
        <v>691</v>
      </c>
      <c r="I270" s="37">
        <v>45879</v>
      </c>
      <c r="J270" s="37">
        <v>45890</v>
      </c>
      <c r="K270" s="10" t="s">
        <v>49</v>
      </c>
      <c r="L270" s="10" t="s">
        <v>50</v>
      </c>
      <c r="M270" s="13">
        <v>885.89</v>
      </c>
      <c r="N270" s="37"/>
      <c r="O270" s="8">
        <v>2</v>
      </c>
      <c r="P270" s="10"/>
      <c r="R270" s="10"/>
    </row>
    <row r="271" spans="1:18" s="8" customFormat="1" x14ac:dyDescent="0.45">
      <c r="A271" s="9" t="s">
        <v>945</v>
      </c>
      <c r="B271" s="8" t="s">
        <v>659</v>
      </c>
      <c r="C271" s="10" t="s">
        <v>633</v>
      </c>
      <c r="D271" s="8" t="str" cm="1">
        <f t="array" ref="D271">_xlfn.IFS(
  OR(C271="AR", C271="VK", C271="MS", C271="PT", C271="MM", C271="PP"), "CENTRAL",
  OR(C271="SS", C271="GC", C271="SM", C271="AY", C271="AG"), "NORTH",
  OR(C271="DP", C271="PG", C271="KD", C271="DS", C271="SP"), "WEST-I",
  OR(C271="MP", C271="SK", C271="NA", C271="OD"), "WEST-II",
  OR(C271="ND", C271="AM", C271="JK"), "EAST",
  TRUE, "UNKNOWN"
)</f>
        <v>WEST-I</v>
      </c>
      <c r="E271" s="10" t="s">
        <v>660</v>
      </c>
      <c r="F271" s="8" t="s">
        <v>661</v>
      </c>
      <c r="G271" s="8" t="s">
        <v>32</v>
      </c>
      <c r="H271" s="8" t="s">
        <v>662</v>
      </c>
      <c r="I271" s="37">
        <v>45833</v>
      </c>
      <c r="J271" s="37">
        <v>45890</v>
      </c>
      <c r="K271" s="10" t="s">
        <v>175</v>
      </c>
      <c r="L271" s="10" t="s">
        <v>47</v>
      </c>
      <c r="M271" s="13">
        <v>447.12</v>
      </c>
      <c r="N271" s="37">
        <v>45891</v>
      </c>
      <c r="O271" s="8">
        <v>0</v>
      </c>
      <c r="P271" s="10"/>
      <c r="R271" s="10"/>
    </row>
    <row r="272" spans="1:18" s="8" customFormat="1" x14ac:dyDescent="0.45">
      <c r="A272" s="9" t="s">
        <v>945</v>
      </c>
      <c r="B272" s="8" t="s">
        <v>659</v>
      </c>
      <c r="C272" s="10" t="s">
        <v>633</v>
      </c>
      <c r="D272" s="8" t="str" cm="1">
        <f t="array" ref="D272">_xlfn.IFS(
  OR(C272="AR", C272="VK", C272="MS", C272="PT", C272="MM", C272="PP"), "CENTRAL",
  OR(C272="SS", C272="GC", C272="SM", C272="AY", C272="AG"), "NORTH",
  OR(C272="DP", C272="PG", C272="KD", C272="DS", C272="SP"), "WEST-I",
  OR(C272="MP", C272="SK", C272="NA", C272="OD"), "WEST-II",
  OR(C272="ND", C272="AM", C272="JK"), "EAST",
  TRUE, "UNKNOWN"
)</f>
        <v>WEST-I</v>
      </c>
      <c r="E272" s="10" t="s">
        <v>660</v>
      </c>
      <c r="F272" s="8" t="s">
        <v>663</v>
      </c>
      <c r="G272" s="8" t="s">
        <v>32</v>
      </c>
      <c r="H272" s="8" t="s">
        <v>662</v>
      </c>
      <c r="I272" s="37">
        <v>45833</v>
      </c>
      <c r="J272" s="37">
        <v>45890</v>
      </c>
      <c r="K272" s="10" t="s">
        <v>175</v>
      </c>
      <c r="L272" s="10" t="s">
        <v>47</v>
      </c>
      <c r="M272" s="13">
        <v>609.17999999999995</v>
      </c>
      <c r="N272" s="37">
        <v>45891</v>
      </c>
      <c r="O272" s="8">
        <v>0</v>
      </c>
      <c r="P272" s="10"/>
      <c r="R272" s="10"/>
    </row>
    <row r="273" spans="1:19" s="8" customFormat="1" x14ac:dyDescent="0.45">
      <c r="A273" s="9" t="s">
        <v>945</v>
      </c>
      <c r="B273" s="8" t="s">
        <v>659</v>
      </c>
      <c r="C273" s="10" t="s">
        <v>633</v>
      </c>
      <c r="D273" s="8" t="str" cm="1">
        <f t="array" ref="D273">_xlfn.IFS(
  OR(C273="AR", C273="VK", C273="MS", C273="PT", C273="MM", C273="PP"), "CENTRAL",
  OR(C273="SS", C273="GC", C273="SM", C273="AY", C273="AG"), "NORTH",
  OR(C273="DP", C273="PG", C273="KD", C273="DS", C273="SP"), "WEST-I",
  OR(C273="MP", C273="SK", C273="NA", C273="OD"), "WEST-II",
  OR(C273="ND", C273="AM", C273="JK"), "EAST",
  TRUE, "UNKNOWN"
)</f>
        <v>WEST-I</v>
      </c>
      <c r="E273" s="10" t="s">
        <v>660</v>
      </c>
      <c r="F273" s="8" t="s">
        <v>664</v>
      </c>
      <c r="G273" s="8" t="s">
        <v>32</v>
      </c>
      <c r="H273" s="8" t="s">
        <v>662</v>
      </c>
      <c r="I273" s="37">
        <v>45833</v>
      </c>
      <c r="J273" s="37">
        <v>45890</v>
      </c>
      <c r="K273" s="10" t="s">
        <v>175</v>
      </c>
      <c r="L273" s="10" t="s">
        <v>47</v>
      </c>
      <c r="M273" s="13">
        <v>200.38</v>
      </c>
      <c r="N273" s="37">
        <v>45891</v>
      </c>
      <c r="O273" s="8">
        <v>0</v>
      </c>
      <c r="P273" s="10"/>
      <c r="R273" s="10"/>
    </row>
    <row r="274" spans="1:19" s="8" customFormat="1" x14ac:dyDescent="0.45">
      <c r="A274" s="9" t="s">
        <v>945</v>
      </c>
      <c r="B274" s="8" t="s">
        <v>717</v>
      </c>
      <c r="C274" s="10" t="s">
        <v>65</v>
      </c>
      <c r="D274" s="8" t="str" cm="1">
        <f t="array" ref="D274">_xlfn.IFS(
  OR(C274="AR", C274="VK", C274="MS", C274="PT", C274="MM", C274="PP"), "CENTRAL",
  OR(C274="SS", C274="GC", C274="SM", C274="AY", C274="AG"), "NORTH",
  OR(C274="DP", C274="PG", C274="KD", C274="DS", C274="SP"), "WEST-I",
  OR(C274="MP", C274="SK", C274="NA", C274="OD"), "WEST-II",
  OR(C274="ND", C274="AM", C274="JK"), "EAST",
  TRUE, "UNKNOWN"
)</f>
        <v>CENTRAL</v>
      </c>
      <c r="E274" s="8" t="s">
        <v>718</v>
      </c>
      <c r="F274" s="8" t="s">
        <v>719</v>
      </c>
      <c r="G274" s="8" t="s">
        <v>434</v>
      </c>
      <c r="H274" s="8" t="s">
        <v>720</v>
      </c>
      <c r="I274" s="37">
        <v>45843</v>
      </c>
      <c r="J274" s="37">
        <v>45846</v>
      </c>
      <c r="K274" s="10" t="s">
        <v>87</v>
      </c>
      <c r="L274" s="10" t="s">
        <v>47</v>
      </c>
      <c r="M274" s="13">
        <v>569</v>
      </c>
      <c r="N274" s="37"/>
      <c r="O274" s="8">
        <v>1</v>
      </c>
      <c r="P274" s="10"/>
      <c r="R274" s="10"/>
    </row>
    <row r="275" spans="1:19" s="8" customFormat="1" x14ac:dyDescent="0.45">
      <c r="A275" s="9" t="s">
        <v>945</v>
      </c>
      <c r="B275" s="8" t="s">
        <v>717</v>
      </c>
      <c r="C275" s="10" t="s">
        <v>65</v>
      </c>
      <c r="D275" s="8" t="str" cm="1">
        <f t="array" ref="D275">_xlfn.IFS(
  OR(C275="AR", C275="VK", C275="MS", C275="PT", C275="MM", C275="PP"), "CENTRAL",
  OR(C275="SS", C275="GC", C275="SM", C275="AY", C275="AG"), "NORTH",
  OR(C275="DP", C275="PG", C275="KD", C275="DS", C275="SP"), "WEST-I",
  OR(C275="MP", C275="SK", C275="NA", C275="OD"), "WEST-II",
  OR(C275="ND", C275="AM", C275="JK"), "EAST",
  TRUE, "UNKNOWN"
)</f>
        <v>CENTRAL</v>
      </c>
      <c r="E275" s="8" t="s">
        <v>718</v>
      </c>
      <c r="F275" s="8" t="s">
        <v>721</v>
      </c>
      <c r="G275" s="8" t="s">
        <v>434</v>
      </c>
      <c r="H275" s="8" t="s">
        <v>720</v>
      </c>
      <c r="I275" s="37">
        <v>45843</v>
      </c>
      <c r="J275" s="37">
        <v>45846</v>
      </c>
      <c r="K275" s="10" t="s">
        <v>87</v>
      </c>
      <c r="L275" s="10" t="s">
        <v>47</v>
      </c>
      <c r="M275" s="13">
        <v>606</v>
      </c>
      <c r="N275" s="37"/>
      <c r="O275" s="8">
        <v>1</v>
      </c>
      <c r="P275" s="10"/>
      <c r="R275" s="10"/>
    </row>
    <row r="276" spans="1:19" s="8" customFormat="1" x14ac:dyDescent="0.45">
      <c r="A276" s="9" t="s">
        <v>945</v>
      </c>
      <c r="B276" s="8" t="s">
        <v>717</v>
      </c>
      <c r="C276" s="10" t="s">
        <v>65</v>
      </c>
      <c r="D276" s="8" t="str" cm="1">
        <f t="array" ref="D276">_xlfn.IFS(
  OR(C276="AR", C276="VK", C276="MS", C276="PT", C276="MM", C276="PP"), "CENTRAL",
  OR(C276="SS", C276="GC", C276="SM", C276="AY", C276="AG"), "NORTH",
  OR(C276="DP", C276="PG", C276="KD", C276="DS", C276="SP"), "WEST-I",
  OR(C276="MP", C276="SK", C276="NA", C276="OD"), "WEST-II",
  OR(C276="ND", C276="AM", C276="JK"), "EAST",
  TRUE, "UNKNOWN"
)</f>
        <v>CENTRAL</v>
      </c>
      <c r="E276" s="8" t="s">
        <v>718</v>
      </c>
      <c r="F276" s="8" t="s">
        <v>719</v>
      </c>
      <c r="G276" s="8" t="s">
        <v>434</v>
      </c>
      <c r="H276" s="8" t="s">
        <v>720</v>
      </c>
      <c r="I276" s="37">
        <v>45843</v>
      </c>
      <c r="J276" s="37">
        <v>45891</v>
      </c>
      <c r="K276" s="10" t="s">
        <v>87</v>
      </c>
      <c r="L276" s="10" t="s">
        <v>47</v>
      </c>
      <c r="M276" s="13">
        <v>529</v>
      </c>
      <c r="N276" s="37"/>
      <c r="O276" s="8">
        <v>2</v>
      </c>
      <c r="P276" s="10"/>
      <c r="R276" s="10"/>
    </row>
    <row r="277" spans="1:19" s="8" customFormat="1" x14ac:dyDescent="0.45">
      <c r="A277" s="9" t="s">
        <v>945</v>
      </c>
      <c r="B277" s="8" t="s">
        <v>717</v>
      </c>
      <c r="C277" s="10" t="s">
        <v>65</v>
      </c>
      <c r="D277" s="8" t="str" cm="1">
        <f t="array" ref="D277">_xlfn.IFS(
  OR(C277="AR", C277="VK", C277="MS", C277="PT", C277="MM", C277="PP"), "CENTRAL",
  OR(C277="SS", C277="GC", C277="SM", C277="AY", C277="AG"), "NORTH",
  OR(C277="DP", C277="PG", C277="KD", C277="DS", C277="SP"), "WEST-I",
  OR(C277="MP", C277="SK", C277="NA", C277="OD"), "WEST-II",
  OR(C277="ND", C277="AM", C277="JK"), "EAST",
  TRUE, "UNKNOWN"
)</f>
        <v>CENTRAL</v>
      </c>
      <c r="E277" s="8" t="s">
        <v>718</v>
      </c>
      <c r="F277" s="8" t="s">
        <v>721</v>
      </c>
      <c r="G277" s="8" t="s">
        <v>434</v>
      </c>
      <c r="H277" s="8" t="s">
        <v>720</v>
      </c>
      <c r="I277" s="37">
        <v>45843</v>
      </c>
      <c r="J277" s="37">
        <v>45891</v>
      </c>
      <c r="K277" s="10" t="s">
        <v>87</v>
      </c>
      <c r="L277" s="10" t="s">
        <v>47</v>
      </c>
      <c r="M277" s="13">
        <v>507</v>
      </c>
      <c r="N277" s="37"/>
      <c r="O277" s="8">
        <v>2</v>
      </c>
      <c r="P277" s="10"/>
      <c r="R277" s="10"/>
    </row>
    <row r="278" spans="1:19" s="8" customFormat="1" x14ac:dyDescent="0.45">
      <c r="A278" s="9" t="s">
        <v>945</v>
      </c>
      <c r="B278" s="8" t="s">
        <v>277</v>
      </c>
      <c r="C278" s="10" t="s">
        <v>99</v>
      </c>
      <c r="D278" s="8" t="str" cm="1">
        <f t="array" ref="D278">_xlfn.IFS(
  OR(C278="AR", C278="VK", C278="MS", C278="PT", C278="MM", C278="PP"), "CENTRAL",
  OR(C278="SS", C278="GC", C278="SM", C278="AY", C278="AG"), "NORTH",
  OR(C278="DP", C278="PG", C278="KD", C278="DS", C278="SP"), "WEST-I",
  OR(C278="MP", C278="SK", C278="NA", C278="OD"), "WEST-II",
  OR(C278="ND", C278="AM", C278="JK"), "EAST",
  TRUE, "UNKNOWN"
)</f>
        <v>EAST</v>
      </c>
      <c r="E278" s="10" t="s">
        <v>278</v>
      </c>
      <c r="F278" s="8" t="s">
        <v>23</v>
      </c>
      <c r="G278" s="8" t="s">
        <v>32</v>
      </c>
      <c r="H278" s="8" t="s">
        <v>279</v>
      </c>
      <c r="I278" s="37">
        <v>45780</v>
      </c>
      <c r="J278" s="37">
        <v>45880</v>
      </c>
      <c r="K278" s="10" t="s">
        <v>34</v>
      </c>
      <c r="L278" s="10" t="s">
        <v>35</v>
      </c>
      <c r="M278" s="13">
        <v>157.97</v>
      </c>
      <c r="N278" s="37">
        <v>45880</v>
      </c>
      <c r="O278" s="8">
        <v>1</v>
      </c>
      <c r="P278" s="10"/>
      <c r="R278" s="10"/>
    </row>
    <row r="279" spans="1:19" s="8" customFormat="1" x14ac:dyDescent="0.45">
      <c r="A279" s="9" t="s">
        <v>945</v>
      </c>
      <c r="B279" s="8" t="s">
        <v>277</v>
      </c>
      <c r="C279" s="10" t="s">
        <v>99</v>
      </c>
      <c r="D279" s="8" t="str" cm="1">
        <f t="array" ref="D279">_xlfn.IFS(
  OR(C279="AR", C279="VK", C279="MS", C279="PT", C279="MM", C279="PP"), "CENTRAL",
  OR(C279="SS", C279="GC", C279="SM", C279="AY", C279="AG"), "NORTH",
  OR(C279="DP", C279="PG", C279="KD", C279="DS", C279="SP"), "WEST-I",
  OR(C279="MP", C279="SK", C279="NA", C279="OD"), "WEST-II",
  OR(C279="ND", C279="AM", C279="JK"), "EAST",
  TRUE, "UNKNOWN"
)</f>
        <v>EAST</v>
      </c>
      <c r="E279" s="10" t="s">
        <v>278</v>
      </c>
      <c r="F279" s="8" t="s">
        <v>23</v>
      </c>
      <c r="G279" s="8" t="s">
        <v>32</v>
      </c>
      <c r="H279" s="8" t="s">
        <v>279</v>
      </c>
      <c r="I279" s="37">
        <v>45780</v>
      </c>
      <c r="J279" s="37">
        <v>45892</v>
      </c>
      <c r="K279" s="10" t="s">
        <v>34</v>
      </c>
      <c r="L279" s="10" t="s">
        <v>35</v>
      </c>
      <c r="M279" s="13">
        <v>159.77000000000001</v>
      </c>
      <c r="N279" s="37">
        <v>45892</v>
      </c>
      <c r="O279" s="8">
        <v>2</v>
      </c>
      <c r="P279" s="10"/>
      <c r="R279" s="10"/>
    </row>
    <row r="280" spans="1:19" s="8" customFormat="1" x14ac:dyDescent="0.45">
      <c r="A280" s="9" t="s">
        <v>945</v>
      </c>
      <c r="B280" s="8" t="s">
        <v>1075</v>
      </c>
      <c r="C280" s="10" t="s">
        <v>241</v>
      </c>
      <c r="D280" s="8" t="str" cm="1">
        <f t="array" ref="D280">_xlfn.IFS(
  OR(C280="AR", C280="VK", C280="MS", C280="PT", C280="MM", C280="PP"), "CENTRAL",
  OR(C280="SS", C280="GC", C280="SM", C280="AY", C280="AG"), "NORTH",
  OR(C280="DP", C280="PG", C280="KD", C280="DS", C280="SP"), "WEST-I",
  OR(C280="MP", C280="SK", C280="NA", C280="OD"), "WEST-II",
  OR(C280="ND", C280="AM", C280="JK"), "EAST",
  TRUE, "UNKNOWN"
)</f>
        <v>CENTRAL</v>
      </c>
      <c r="E280" s="10" t="s">
        <v>1076</v>
      </c>
      <c r="F280" s="8" t="s">
        <v>1077</v>
      </c>
      <c r="G280" s="8" t="s">
        <v>1078</v>
      </c>
      <c r="H280" s="8" t="s">
        <v>1079</v>
      </c>
      <c r="I280" s="37">
        <v>45877</v>
      </c>
      <c r="J280" s="37">
        <v>45894</v>
      </c>
      <c r="K280" s="10" t="s">
        <v>81</v>
      </c>
      <c r="L280" s="10" t="s">
        <v>27</v>
      </c>
      <c r="M280" s="13">
        <v>1799.72</v>
      </c>
      <c r="N280" s="37"/>
      <c r="O280" s="8">
        <v>1</v>
      </c>
      <c r="P280" s="10"/>
      <c r="R280" s="10"/>
    </row>
    <row r="281" spans="1:19" s="8" customFormat="1" x14ac:dyDescent="0.45">
      <c r="A281" s="9" t="s">
        <v>945</v>
      </c>
      <c r="B281" s="8" t="s">
        <v>407</v>
      </c>
      <c r="C281" s="10" t="s">
        <v>99</v>
      </c>
      <c r="D281" s="8" t="str" cm="1">
        <f t="array" ref="D281">_xlfn.IFS(
  OR(C281="AR", C281="VK", C281="MS", C281="PT", C281="MM", C281="PP"), "CENTRAL",
  OR(C281="SS", C281="GC", C281="SM", C281="AY", C281="AG"), "NORTH",
  OR(C281="DP", C281="PG", C281="KD", C281="DS", C281="SP"), "WEST-I",
  OR(C281="MP", C281="SK", C281="NA", C281="OD"), "WEST-II",
  OR(C281="ND", C281="AM", C281="JK"), "EAST",
  TRUE, "UNKNOWN"
)</f>
        <v>EAST</v>
      </c>
      <c r="E281" s="10" t="s">
        <v>408</v>
      </c>
      <c r="F281" s="8" t="s">
        <v>409</v>
      </c>
      <c r="G281" s="8" t="s">
        <v>32</v>
      </c>
      <c r="H281" s="8" t="s">
        <v>410</v>
      </c>
      <c r="I281" s="37">
        <v>45796</v>
      </c>
      <c r="J281" s="37">
        <v>45894</v>
      </c>
      <c r="K281" s="10" t="s">
        <v>112</v>
      </c>
      <c r="L281" s="10" t="s">
        <v>35</v>
      </c>
      <c r="M281" s="13">
        <v>1481.46</v>
      </c>
      <c r="N281" s="37"/>
      <c r="O281" s="8">
        <v>6</v>
      </c>
      <c r="P281" s="10"/>
      <c r="R281" s="10"/>
    </row>
    <row r="282" spans="1:19" s="8" customFormat="1" x14ac:dyDescent="0.45">
      <c r="A282" s="9" t="s">
        <v>945</v>
      </c>
      <c r="B282" s="8" t="s">
        <v>536</v>
      </c>
      <c r="C282" s="10" t="s">
        <v>382</v>
      </c>
      <c r="D282" s="8" t="str" cm="1">
        <f t="array" ref="D282">_xlfn.IFS(
  OR(C282="AR", C282="VK", C282="MS", C282="PT", C282="MM", C282="PP"), "CENTRAL",
  OR(C282="SS", C282="GC", C282="SM", C282="AY", C282="AG"), "NORTH",
  OR(C282="DP", C282="PG", C282="KD", C282="DS", C282="SP"), "WEST-I",
  OR(C282="MP", C282="SK", C282="NA", C282="OD"), "WEST-II",
  OR(C282="ND", C282="AM", C282="JK"), "EAST",
  TRUE, "UNKNOWN"
)</f>
        <v>NORTH</v>
      </c>
      <c r="E282" s="10" t="s">
        <v>537</v>
      </c>
      <c r="F282" s="8" t="s">
        <v>237</v>
      </c>
      <c r="G282" s="8" t="s">
        <v>538</v>
      </c>
      <c r="H282" s="8" t="s">
        <v>539</v>
      </c>
      <c r="I282" s="37">
        <v>45810</v>
      </c>
      <c r="J282" s="37">
        <v>45895</v>
      </c>
      <c r="K282" s="10" t="s">
        <v>49</v>
      </c>
      <c r="L282" s="10" t="s">
        <v>50</v>
      </c>
      <c r="M282" s="13">
        <v>637.72</v>
      </c>
      <c r="N282" s="37"/>
      <c r="O282" s="8">
        <v>2</v>
      </c>
      <c r="P282" s="10"/>
      <c r="R282" s="10"/>
    </row>
    <row r="283" spans="1:19" s="8" customFormat="1" x14ac:dyDescent="0.45">
      <c r="A283" s="9" t="s">
        <v>945</v>
      </c>
      <c r="B283" s="8" t="s">
        <v>911</v>
      </c>
      <c r="C283" s="10" t="s">
        <v>382</v>
      </c>
      <c r="D283" s="8" t="str" cm="1">
        <f t="array" ref="D283">_xlfn.IFS(
  OR(C283="AR", C283="VK", C283="MS", C283="PT", C283="MM", C283="PP"), "CENTRAL",
  OR(C283="SS", C283="GC", C283="SM", C283="AY", C283="AG"), "NORTH",
  OR(C283="DP", C283="PG", C283="KD", C283="DS", C283="SP"), "WEST-I",
  OR(C283="MP", C283="SK", C283="NA", C283="OD"), "WEST-II",
  OR(C283="ND", C283="AM", C283="JK"), "EAST",
  TRUE, "UNKNOWN"
)</f>
        <v>NORTH</v>
      </c>
      <c r="E283" s="10" t="s">
        <v>912</v>
      </c>
      <c r="F283" s="8" t="s">
        <v>237</v>
      </c>
      <c r="G283" s="8" t="s">
        <v>913</v>
      </c>
      <c r="H283" s="8" t="s">
        <v>914</v>
      </c>
      <c r="I283" s="37">
        <v>45865</v>
      </c>
      <c r="J283" s="37">
        <v>45895</v>
      </c>
      <c r="K283" s="10" t="s">
        <v>49</v>
      </c>
      <c r="L283" s="10" t="s">
        <v>50</v>
      </c>
      <c r="M283" s="13">
        <v>220.3</v>
      </c>
      <c r="N283" s="37"/>
      <c r="O283" s="8">
        <v>3</v>
      </c>
      <c r="P283" s="10"/>
      <c r="R283" s="10"/>
    </row>
    <row r="284" spans="1:19" s="8" customFormat="1" x14ac:dyDescent="0.45">
      <c r="A284" s="9" t="s">
        <v>945</v>
      </c>
      <c r="B284" s="8" t="s">
        <v>1117</v>
      </c>
      <c r="C284" s="10" t="s">
        <v>241</v>
      </c>
      <c r="D284" s="8" t="str" cm="1">
        <f t="array" ref="D284">_xlfn.IFS(
  OR(C284="AR", C284="VK", C284="MS", C284="PT", C284="MM", C284="PP"), "CENTRAL",
  OR(C284="SS", C284="GC", C284="SM", C284="AY", C284="AG"), "NORTH",
  OR(C284="DP", C284="PG", C284="KD", C284="DS", C284="SP"), "WEST-I",
  OR(C284="MP", C284="SK", C284="NA", C284="OD"), "WEST-II",
  OR(C284="ND", C284="AM", C284="JK"), "EAST",
  TRUE, "UNKNOWN"
)</f>
        <v>CENTRAL</v>
      </c>
      <c r="E284" s="10" t="s">
        <v>1001</v>
      </c>
      <c r="F284" s="8" t="s">
        <v>67</v>
      </c>
      <c r="G284" s="8" t="s">
        <v>85</v>
      </c>
      <c r="H284" s="8" t="s">
        <v>1002</v>
      </c>
      <c r="I284" s="37">
        <v>45866</v>
      </c>
      <c r="J284" s="37">
        <v>45897</v>
      </c>
      <c r="K284" s="10" t="s">
        <v>87</v>
      </c>
      <c r="L284" s="10" t="s">
        <v>47</v>
      </c>
      <c r="M284" s="13">
        <v>2212.77</v>
      </c>
      <c r="N284" s="37"/>
      <c r="O284" s="8">
        <v>4</v>
      </c>
      <c r="P284" s="10"/>
      <c r="R284" s="10"/>
    </row>
    <row r="285" spans="1:19" s="8" customFormat="1" x14ac:dyDescent="0.45">
      <c r="A285" s="9" t="s">
        <v>945</v>
      </c>
      <c r="B285" s="8" t="s">
        <v>1377</v>
      </c>
      <c r="C285" s="10" t="s">
        <v>21</v>
      </c>
      <c r="D285" s="8" t="str" cm="1">
        <f t="array" ref="D285">_xlfn.IFS(
  OR(C285="AR", C285="VK", C285="MS", C285="PT", C285="MM", C285="PP"), "CENTRAL",
  OR(C285="SS", C285="GC", C285="SM", C285="AY", C285="AG"), "NORTH",
  OR(C285="DP", C285="PG", C285="KD", C285="DS", C285="SP"), "WEST-I",
  OR(C285="MP", C285="SK", C285="NA", C285="OD"), "WEST-II",
  OR(C285="ND", C285="AM", C285="JK"), "EAST",
  TRUE, "UNKNOWN"
)</f>
        <v>NORTH</v>
      </c>
      <c r="E285" s="10" t="s">
        <v>996</v>
      </c>
      <c r="F285" s="8" t="s">
        <v>997</v>
      </c>
      <c r="G285" s="8" t="s">
        <v>998</v>
      </c>
      <c r="H285" s="8" t="s">
        <v>999</v>
      </c>
      <c r="I285" s="37">
        <v>45874</v>
      </c>
      <c r="J285" s="37">
        <v>45895</v>
      </c>
      <c r="K285" s="10" t="s">
        <v>34</v>
      </c>
      <c r="L285" s="10" t="s">
        <v>35</v>
      </c>
      <c r="M285" s="13">
        <v>265.08</v>
      </c>
      <c r="N285" s="37"/>
      <c r="O285" s="8">
        <v>1</v>
      </c>
      <c r="P285" s="10"/>
      <c r="R285" s="10"/>
    </row>
    <row r="286" spans="1:19" s="8" customFormat="1" x14ac:dyDescent="0.45">
      <c r="A286" s="9" t="s">
        <v>945</v>
      </c>
      <c r="B286" s="8" t="s">
        <v>1377</v>
      </c>
      <c r="C286" s="10" t="s">
        <v>21</v>
      </c>
      <c r="D286" s="8" t="str" cm="1">
        <f t="array" ref="D286">_xlfn.IFS(
  OR(C286="AR", C286="VK", C286="MS", C286="PT", C286="MM", C286="PP"), "CENTRAL",
  OR(C286="SS", C286="GC", C286="SM", C286="AY", C286="AG"), "NORTH",
  OR(C286="DP", C286="PG", C286="KD", C286="DS", C286="SP"), "WEST-I",
  OR(C286="MP", C286="SK", C286="NA", C286="OD"), "WEST-II",
  OR(C286="ND", C286="AM", C286="JK"), "EAST",
  TRUE, "UNKNOWN"
)</f>
        <v>NORTH</v>
      </c>
      <c r="E286" s="10" t="s">
        <v>996</v>
      </c>
      <c r="F286" s="8" t="s">
        <v>1000</v>
      </c>
      <c r="G286" s="8" t="s">
        <v>998</v>
      </c>
      <c r="H286" s="8" t="s">
        <v>999</v>
      </c>
      <c r="I286" s="37">
        <v>45874</v>
      </c>
      <c r="J286" s="37">
        <v>45895</v>
      </c>
      <c r="K286" s="10" t="s">
        <v>34</v>
      </c>
      <c r="L286" s="10" t="s">
        <v>35</v>
      </c>
      <c r="M286" s="13">
        <v>246.36</v>
      </c>
      <c r="N286" s="37"/>
      <c r="O286" s="8">
        <v>1</v>
      </c>
      <c r="P286" s="10"/>
      <c r="R286" s="10"/>
    </row>
    <row r="287" spans="1:19" s="8" customFormat="1" x14ac:dyDescent="0.45">
      <c r="A287" s="9" t="s">
        <v>945</v>
      </c>
      <c r="B287" s="8" t="s">
        <v>1022</v>
      </c>
      <c r="C287" s="10" t="s">
        <v>61</v>
      </c>
      <c r="D287" s="8" t="str" cm="1">
        <f t="array" ref="D287">_xlfn.IFS(
  OR(C287="AR", C287="VK", C287="MS", C287="PT", C287="MM", C287="PP"), "CENTRAL",
  OR(C287="SS", C287="GC", C287="SM", C287="AY", C287="AG"), "NORTH",
  OR(C287="DP", C287="PG", C287="KD", C287="DS", C287="SP"), "WEST-I",
  OR(C287="MP", C287="SK", C287="NA", C287="OD"), "WEST-II",
  OR(C287="ND", C287="AM", C287="JK"), "EAST",
  TRUE, "UNKNOWN"
)</f>
        <v>NORTH</v>
      </c>
      <c r="E287" s="10" t="s">
        <v>1025</v>
      </c>
      <c r="F287" s="8" t="s">
        <v>1023</v>
      </c>
      <c r="G287" s="8" t="s">
        <v>1026</v>
      </c>
      <c r="H287" s="8" t="s">
        <v>1024</v>
      </c>
      <c r="I287" s="37">
        <v>45862</v>
      </c>
      <c r="J287" s="37">
        <v>45533</v>
      </c>
      <c r="K287" s="10" t="s">
        <v>26</v>
      </c>
      <c r="L287" s="10" t="s">
        <v>27</v>
      </c>
      <c r="M287" s="13">
        <v>4100</v>
      </c>
      <c r="N287" s="37">
        <v>45876</v>
      </c>
      <c r="O287" s="8">
        <v>1</v>
      </c>
      <c r="P287" s="12"/>
      <c r="Q287" s="10"/>
      <c r="S287" s="10"/>
    </row>
    <row r="288" spans="1:19" s="8" customFormat="1" x14ac:dyDescent="0.45">
      <c r="A288" s="9" t="s">
        <v>945</v>
      </c>
      <c r="B288" s="8" t="s">
        <v>1071</v>
      </c>
      <c r="C288" s="10" t="s">
        <v>21</v>
      </c>
      <c r="D288" s="8" t="str" cm="1">
        <f t="array" ref="D288">_xlfn.IFS(
  OR(C288="AR", C288="VK", C288="MS", C288="PT", C288="MM", C288="PP"), "CENTRAL",
  OR(C288="SS", C288="GC", C288="SM", C288="AY", C288="AG"), "NORTH",
  OR(C288="DP", C288="PG", C288="KD", C288="DS", C288="SP"), "WEST-I",
  OR(C288="MP", C288="SK", C288="NA", C288="OD"), "WEST-II",
  OR(C288="ND", C288="AM", C288="JK"), "EAST",
  TRUE, "UNKNOWN"
)</f>
        <v>NORTH</v>
      </c>
      <c r="E288" s="10" t="s">
        <v>1072</v>
      </c>
      <c r="F288" s="8" t="s">
        <v>290</v>
      </c>
      <c r="G288" s="8" t="s">
        <v>1073</v>
      </c>
      <c r="H288" s="8" t="s">
        <v>1074</v>
      </c>
      <c r="I288" s="37">
        <v>45875</v>
      </c>
      <c r="J288" s="37">
        <v>45898</v>
      </c>
      <c r="K288" s="10" t="s">
        <v>41</v>
      </c>
      <c r="L288" s="10" t="s">
        <v>27</v>
      </c>
      <c r="M288" s="13">
        <v>457.7</v>
      </c>
      <c r="N288" s="37">
        <v>45888</v>
      </c>
      <c r="O288" s="8">
        <v>1</v>
      </c>
      <c r="P288" s="12"/>
      <c r="Q288" s="10"/>
      <c r="S288" s="10"/>
    </row>
    <row r="289" spans="1:19" s="8" customFormat="1" x14ac:dyDescent="0.45">
      <c r="A289" s="9" t="s">
        <v>945</v>
      </c>
      <c r="B289" s="8" t="s">
        <v>707</v>
      </c>
      <c r="C289" s="10" t="s">
        <v>156</v>
      </c>
      <c r="D289" s="8" t="str" cm="1">
        <f t="array" ref="D289">_xlfn.IFS(
  OR(C289="AR", C289="VK", C289="MS", C289="PT", C289="MM", C289="PP"), "CENTRAL",
  OR(C289="SS", C289="GC", C289="SM", C289="AY", C289="AG"), "NORTH",
  OR(C289="DP", C289="PG", C289="KD", C289="DS", C289="SP"), "WEST-I",
  OR(C289="MP", C289="SK", C289="NA", C289="OD"), "WEST-II",
  OR(C289="ND", C289="AM", C289="JK"), "EAST",
  TRUE, "UNKNOWN"
)</f>
        <v>CENTRAL</v>
      </c>
      <c r="E289" s="10" t="s">
        <v>708</v>
      </c>
      <c r="F289" s="8" t="s">
        <v>121</v>
      </c>
      <c r="G289" s="8" t="s">
        <v>238</v>
      </c>
      <c r="H289" s="8" t="s">
        <v>709</v>
      </c>
      <c r="I289" s="37">
        <v>45839</v>
      </c>
      <c r="J289" s="37">
        <v>45900</v>
      </c>
      <c r="K289" s="10" t="s">
        <v>186</v>
      </c>
      <c r="L289" s="10" t="s">
        <v>47</v>
      </c>
      <c r="M289" s="13">
        <v>392.38</v>
      </c>
      <c r="N289" s="37"/>
      <c r="O289" s="8">
        <v>6</v>
      </c>
      <c r="P289" s="10"/>
      <c r="R289" s="10"/>
    </row>
    <row r="290" spans="1:19" s="8" customFormat="1" x14ac:dyDescent="0.45">
      <c r="A290" s="9" t="s">
        <v>945</v>
      </c>
      <c r="B290" s="8" t="s">
        <v>1038</v>
      </c>
      <c r="C290" s="10" t="s">
        <v>30</v>
      </c>
      <c r="D290" s="8" t="str" cm="1">
        <f t="array" ref="D290">_xlfn.IFS(
  OR(C290="AR", C290="VK", C290="MS", C290="PT", C290="MM", C290="PP"), "CENTRAL",
  OR(C290="SS", C290="GC", C290="SM", C290="AY", C290="AG"), "NORTH",
  OR(C290="DP", C290="PG", C290="KD", C290="DS", C290="SP"), "WEST-I",
  OR(C290="MP", C290="SK", C290="NA", C290="OD"), "WEST-II",
  OR(C290="ND", C290="AM", C290="JK"), "EAST",
  TRUE, "UNKNOWN"
)</f>
        <v>CENTRAL</v>
      </c>
      <c r="E290" s="10" t="s">
        <v>1039</v>
      </c>
      <c r="F290" s="8" t="s">
        <v>1040</v>
      </c>
      <c r="G290" s="8" t="s">
        <v>32</v>
      </c>
      <c r="H290" s="8" t="s">
        <v>1041</v>
      </c>
      <c r="I290" s="37">
        <v>45880</v>
      </c>
      <c r="J290" s="37">
        <v>45899</v>
      </c>
      <c r="K290" s="10" t="s">
        <v>70</v>
      </c>
      <c r="L290" s="10" t="s">
        <v>35</v>
      </c>
      <c r="M290" s="13">
        <v>80.66</v>
      </c>
      <c r="N290" s="37">
        <v>45888</v>
      </c>
      <c r="O290" s="8">
        <v>2</v>
      </c>
      <c r="P290" s="10"/>
      <c r="R290" s="10"/>
    </row>
    <row r="291" spans="1:19" s="8" customFormat="1" x14ac:dyDescent="0.45">
      <c r="A291" s="9" t="s">
        <v>945</v>
      </c>
      <c r="B291" s="8" t="s">
        <v>1075</v>
      </c>
      <c r="C291" s="10" t="s">
        <v>241</v>
      </c>
      <c r="D291" s="8" t="str" cm="1">
        <f t="array" ref="D291">_xlfn.IFS(
  OR(C291="AR", C291="VK", C291="MS", C291="PT", C291="MM", C291="PP"), "CENTRAL",
  OR(C291="SS", C291="GC", C291="SM", C291="AY", C291="AG"), "NORTH",
  OR(C291="DP", C291="PG", C291="KD", C291="DS", C291="SP"), "WEST-I",
  OR(C291="MP", C291="SK", C291="NA", C291="OD"), "WEST-II",
  OR(C291="ND", C291="AM", C291="JK"), "EAST",
  TRUE, "UNKNOWN"
)</f>
        <v>CENTRAL</v>
      </c>
      <c r="E291" s="10" t="s">
        <v>1076</v>
      </c>
      <c r="F291" s="8" t="s">
        <v>1077</v>
      </c>
      <c r="G291" s="8" t="s">
        <v>1078</v>
      </c>
      <c r="H291" s="8" t="s">
        <v>1079</v>
      </c>
      <c r="I291" s="37">
        <v>45877</v>
      </c>
      <c r="J291" s="37">
        <v>45899</v>
      </c>
      <c r="K291" s="10" t="s">
        <v>81</v>
      </c>
      <c r="L291" s="10" t="s">
        <v>27</v>
      </c>
      <c r="M291" s="13">
        <v>1658.69</v>
      </c>
      <c r="N291" s="37"/>
      <c r="O291" s="8">
        <v>2</v>
      </c>
      <c r="P291" s="10"/>
      <c r="R291" s="10"/>
    </row>
    <row r="292" spans="1:19" s="8" customFormat="1" x14ac:dyDescent="0.45">
      <c r="A292" s="9" t="s">
        <v>945</v>
      </c>
      <c r="B292" s="8" t="s">
        <v>1103</v>
      </c>
      <c r="C292" s="10" t="s">
        <v>72</v>
      </c>
      <c r="D292" s="8" t="str" cm="1">
        <f t="array" ref="D292">_xlfn.IFS(
  OR(C292="AR", C292="VK", C292="MS", C292="PT", C292="MM", C292="PP"), "CENTRAL",
  OR(C292="SS", C292="GC", C292="SM", C292="AY", C292="AG"), "NORTH",
  OR(C292="DP", C292="PG", C292="KD", C292="DS", C292="SP"), "WEST-I",
  OR(C292="MP", C292="SK", C292="NA", C292="OD"), "WEST-II",
  OR(C292="ND", C292="AM", C292="JK"), "EAST",
  TRUE, "UNKNOWN"
)</f>
        <v>CENTRAL</v>
      </c>
      <c r="E292" s="10" t="s">
        <v>1104</v>
      </c>
      <c r="F292" s="8" t="s">
        <v>1105</v>
      </c>
      <c r="G292" s="8" t="s">
        <v>238</v>
      </c>
      <c r="H292" s="8" t="s">
        <v>1106</v>
      </c>
      <c r="I292" s="37">
        <v>45881</v>
      </c>
      <c r="J292" s="37">
        <v>45899</v>
      </c>
      <c r="K292" s="10" t="s">
        <v>46</v>
      </c>
      <c r="L292" s="10" t="s">
        <v>47</v>
      </c>
      <c r="M292" s="13">
        <v>298.20999999999998</v>
      </c>
      <c r="N292" s="37">
        <v>45899</v>
      </c>
      <c r="O292" s="8">
        <v>1</v>
      </c>
      <c r="P292" s="12"/>
      <c r="Q292" s="10"/>
      <c r="S292" s="10"/>
    </row>
    <row r="293" spans="1:19" s="8" customFormat="1" x14ac:dyDescent="0.45">
      <c r="A293" s="9" t="s">
        <v>1182</v>
      </c>
      <c r="B293" s="8" t="s">
        <v>1183</v>
      </c>
      <c r="C293" s="10" t="s">
        <v>99</v>
      </c>
      <c r="D293" s="8" t="str" cm="1">
        <f t="array" ref="D293">_xlfn.IFS(
  OR(C293="AR", C293="VK", C293="MS", C293="PT", C293="MM", C293="PP"), "CENTRAL",
  OR(C293="SS", C293="GC", C293="SM", C293="AY", C293="AG"), "NORTH",
  OR(C293="DP", C293="PG", C293="KD", C293="DS", C293="SP"), "WEST-I",
  OR(C293="MP", C293="SK", C293="NA", C293="OD"), "WEST-II",
  OR(C293="ND", C293="AM", C293="JK"), "EAST",
  TRUE, "UNKNOWN"
)</f>
        <v>EAST</v>
      </c>
      <c r="E293" s="10" t="s">
        <v>1184</v>
      </c>
      <c r="F293" s="8" t="s">
        <v>1204</v>
      </c>
      <c r="G293" s="8" t="s">
        <v>32</v>
      </c>
      <c r="H293" s="8" t="s">
        <v>1186</v>
      </c>
      <c r="I293" s="37">
        <v>45901</v>
      </c>
      <c r="J293" s="37">
        <v>45912</v>
      </c>
      <c r="K293" s="10" t="s">
        <v>34</v>
      </c>
      <c r="L293" s="10" t="s">
        <v>35</v>
      </c>
      <c r="M293" s="13">
        <v>38.56</v>
      </c>
      <c r="N293" s="37">
        <v>45912</v>
      </c>
      <c r="O293" s="8">
        <v>1</v>
      </c>
      <c r="P293" s="12"/>
      <c r="Q293" s="10"/>
      <c r="S293" s="10"/>
    </row>
    <row r="294" spans="1:19" s="8" customFormat="1" x14ac:dyDescent="0.45">
      <c r="A294" s="9" t="s">
        <v>1182</v>
      </c>
      <c r="B294" s="8" t="s">
        <v>1183</v>
      </c>
      <c r="C294" s="10" t="s">
        <v>99</v>
      </c>
      <c r="D294" s="8" t="str" cm="1">
        <f t="array" ref="D294">_xlfn.IFS(
  OR(C294="AR", C294="VK", C294="MS", C294="PT", C294="MM", C294="PP"), "CENTRAL",
  OR(C294="SS", C294="GC", C294="SM", C294="AY", C294="AG"), "NORTH",
  OR(C294="DP", C294="PG", C294="KD", C294="DS", C294="SP"), "WEST-I",
  OR(C294="MP", C294="SK", C294="NA", C294="OD"), "WEST-II",
  OR(C294="ND", C294="AM", C294="JK"), "EAST",
  TRUE, "UNKNOWN"
)</f>
        <v>EAST</v>
      </c>
      <c r="E294" s="10" t="s">
        <v>1184</v>
      </c>
      <c r="F294" s="8" t="s">
        <v>1185</v>
      </c>
      <c r="G294" s="8" t="s">
        <v>32</v>
      </c>
      <c r="H294" s="8" t="s">
        <v>1186</v>
      </c>
      <c r="I294" s="37">
        <v>45901</v>
      </c>
      <c r="J294" s="37">
        <v>45912</v>
      </c>
      <c r="K294" s="10" t="s">
        <v>34</v>
      </c>
      <c r="L294" s="10" t="s">
        <v>35</v>
      </c>
      <c r="M294" s="13">
        <v>81.99</v>
      </c>
      <c r="N294" s="37">
        <v>45912</v>
      </c>
      <c r="O294" s="8">
        <v>1</v>
      </c>
      <c r="P294" s="12"/>
      <c r="Q294" s="10"/>
      <c r="S294" s="10"/>
    </row>
    <row r="295" spans="1:19" s="8" customFormat="1" x14ac:dyDescent="0.45">
      <c r="A295" s="9" t="s">
        <v>1182</v>
      </c>
      <c r="B295" s="8" t="s">
        <v>911</v>
      </c>
      <c r="C295" s="10" t="s">
        <v>382</v>
      </c>
      <c r="D295" s="8" t="str" cm="1">
        <f t="array" ref="D295">_xlfn.IFS(
  OR(C295="AR", C295="VK", C295="MS", C295="PT", C295="MM", C295="PP"), "CENTRAL",
  OR(C295="SS", C295="GC", C295="SM", C295="AY", C295="AG"), "NORTH",
  OR(C295="DP", C295="PG", C295="KD", C295="DS", C295="SP"), "WEST-I",
  OR(C295="MP", C295="SK", C295="NA", C295="OD"), "WEST-II",
  OR(C295="ND", C295="AM", C295="JK"), "EAST",
  TRUE, "UNKNOWN"
)</f>
        <v>NORTH</v>
      </c>
      <c r="E295" s="10" t="s">
        <v>912</v>
      </c>
      <c r="F295" s="8" t="s">
        <v>237</v>
      </c>
      <c r="G295" s="8" t="s">
        <v>913</v>
      </c>
      <c r="H295" s="8" t="s">
        <v>914</v>
      </c>
      <c r="I295" s="37">
        <v>45865</v>
      </c>
      <c r="J295" s="37">
        <v>45904</v>
      </c>
      <c r="K295" s="10" t="s">
        <v>49</v>
      </c>
      <c r="L295" s="10" t="s">
        <v>50</v>
      </c>
      <c r="M295" s="13">
        <v>220.06</v>
      </c>
      <c r="N295" s="37">
        <v>45904</v>
      </c>
      <c r="O295" s="8">
        <v>4</v>
      </c>
      <c r="P295" s="10"/>
      <c r="R295" s="10"/>
    </row>
    <row r="296" spans="1:19" s="8" customFormat="1" x14ac:dyDescent="0.45">
      <c r="A296" s="9" t="s">
        <v>1182</v>
      </c>
      <c r="B296" s="8" t="s">
        <v>851</v>
      </c>
      <c r="C296" s="10" t="s">
        <v>156</v>
      </c>
      <c r="D296" s="8" t="str" cm="1">
        <f t="array" ref="D296">_xlfn.IFS(
  OR(C296="AR", C296="VK", C296="MS", C296="PT", C296="MM", C296="PP"), "CENTRAL",
  OR(C296="SS", C296="GC", C296="SM", C296="AY", C296="AG"), "NORTH",
  OR(C296="DP", C296="PG", C296="KD", C296="DS", C296="SP"), "WEST-I",
  OR(C296="MP", C296="SK", C296="NA", C296="OD"), "WEST-II",
  OR(C296="ND", C296="AM", C296="JK"), "EAST",
  TRUE, "UNKNOWN"
)</f>
        <v>CENTRAL</v>
      </c>
      <c r="E296" s="10" t="s">
        <v>852</v>
      </c>
      <c r="F296" s="8" t="s">
        <v>67</v>
      </c>
      <c r="G296" s="8" t="s">
        <v>853</v>
      </c>
      <c r="H296" s="8" t="s">
        <v>854</v>
      </c>
      <c r="I296" s="37">
        <v>45859</v>
      </c>
      <c r="J296" s="37">
        <v>45904</v>
      </c>
      <c r="K296" s="10" t="s">
        <v>87</v>
      </c>
      <c r="L296" s="10" t="s">
        <v>47</v>
      </c>
      <c r="M296" s="13">
        <v>234.87</v>
      </c>
      <c r="N296" s="37"/>
      <c r="O296" s="8">
        <v>2</v>
      </c>
      <c r="P296" s="12"/>
      <c r="Q296" s="10"/>
      <c r="S296" s="10"/>
    </row>
    <row r="297" spans="1:19" s="8" customFormat="1" x14ac:dyDescent="0.45">
      <c r="A297" s="9" t="s">
        <v>1182</v>
      </c>
      <c r="B297" s="8" t="s">
        <v>1038</v>
      </c>
      <c r="C297" s="10" t="s">
        <v>30</v>
      </c>
      <c r="D297" s="8" t="str" cm="1">
        <f t="array" ref="D297">_xlfn.IFS(
  OR(C297="AR", C297="VK", C297="MS", C297="PT", C297="MM", C297="PP"), "CENTRAL",
  OR(C297="SS", C297="GC", C297="SM", C297="AY", C297="AG"), "NORTH",
  OR(C297="DP", C297="PG", C297="KD", C297="DS", C297="SP"), "WEST-I",
  OR(C297="MP", C297="SK", C297="NA", C297="OD"), "WEST-II",
  OR(C297="ND", C297="AM", C297="JK"), "EAST",
  TRUE, "UNKNOWN"
)</f>
        <v>CENTRAL</v>
      </c>
      <c r="E297" s="10" t="s">
        <v>1039</v>
      </c>
      <c r="F297" s="8" t="s">
        <v>1040</v>
      </c>
      <c r="G297" s="8" t="s">
        <v>32</v>
      </c>
      <c r="H297" s="8" t="s">
        <v>1041</v>
      </c>
      <c r="I297" s="37">
        <v>45880</v>
      </c>
      <c r="J297" s="37">
        <v>45905</v>
      </c>
      <c r="K297" s="10" t="s">
        <v>34</v>
      </c>
      <c r="L297" s="10" t="s">
        <v>35</v>
      </c>
      <c r="M297" s="13">
        <v>80.66</v>
      </c>
      <c r="N297" s="37"/>
      <c r="O297" s="8">
        <v>3</v>
      </c>
      <c r="P297" s="10"/>
      <c r="R297" s="10"/>
    </row>
    <row r="298" spans="1:19" s="8" customFormat="1" x14ac:dyDescent="0.45">
      <c r="A298" s="9" t="s">
        <v>1182</v>
      </c>
      <c r="B298" s="8" t="s">
        <v>407</v>
      </c>
      <c r="C298" s="10" t="s">
        <v>99</v>
      </c>
      <c r="D298" s="8" t="str" cm="1">
        <f t="array" ref="D298">_xlfn.IFS(
  OR(C298="AR", C298="VK", C298="MS", C298="PT", C298="MM", C298="PP"), "CENTRAL",
  OR(C298="SS", C298="GC", C298="SM", C298="AY", C298="AG"), "NORTH",
  OR(C298="DP", C298="PG", C298="KD", C298="DS", C298="SP"), "WEST-I",
  OR(C298="MP", C298="SK", C298="NA", C298="OD"), "WEST-II",
  OR(C298="ND", C298="AM", C298="JK"), "EAST",
  TRUE, "UNKNOWN"
)</f>
        <v>EAST</v>
      </c>
      <c r="E298" s="10" t="s">
        <v>408</v>
      </c>
      <c r="F298" s="8" t="s">
        <v>409</v>
      </c>
      <c r="G298" s="8" t="s">
        <v>32</v>
      </c>
      <c r="H298" s="8" t="s">
        <v>410</v>
      </c>
      <c r="I298" s="37">
        <v>45796</v>
      </c>
      <c r="J298" s="37">
        <v>45905</v>
      </c>
      <c r="K298" s="10" t="s">
        <v>112</v>
      </c>
      <c r="L298" s="10" t="s">
        <v>35</v>
      </c>
      <c r="M298" s="13">
        <v>1209.1400000000001</v>
      </c>
      <c r="N298" s="37">
        <v>45903</v>
      </c>
      <c r="O298" s="8">
        <v>7</v>
      </c>
      <c r="P298" s="10"/>
      <c r="R298" s="10"/>
    </row>
    <row r="299" spans="1:19" s="8" customFormat="1" x14ac:dyDescent="0.45">
      <c r="A299" s="9" t="s">
        <v>1182</v>
      </c>
      <c r="B299" s="8" t="s">
        <v>612</v>
      </c>
      <c r="C299" s="10" t="s">
        <v>65</v>
      </c>
      <c r="D299" s="8" t="str" cm="1">
        <f t="array" ref="D299">_xlfn.IFS(
  OR(C299="AR", C299="VK", C299="MS", C299="PT", C299="MM", C299="PP"), "CENTRAL",
  OR(C299="SS", C299="GC", C299="SM", C299="AY", C299="AG"), "NORTH",
  OR(C299="DP", C299="PG", C299="KD", C299="DS", C299="SP"), "WEST-I",
  OR(C299="MP", C299="SK", C299="NA", C299="OD"), "WEST-II",
  OR(C299="ND", C299="AM", C299="JK"), "EAST",
  TRUE, "UNKNOWN"
)</f>
        <v>CENTRAL</v>
      </c>
      <c r="E299" s="10" t="s">
        <v>613</v>
      </c>
      <c r="F299" s="8" t="s">
        <v>67</v>
      </c>
      <c r="G299" s="8" t="s">
        <v>434</v>
      </c>
      <c r="H299" s="8" t="s">
        <v>614</v>
      </c>
      <c r="I299" s="37">
        <v>45822</v>
      </c>
      <c r="J299" s="37">
        <v>45874</v>
      </c>
      <c r="K299" s="10" t="s">
        <v>87</v>
      </c>
      <c r="L299" s="10" t="s">
        <v>47</v>
      </c>
      <c r="M299" s="13">
        <v>3633</v>
      </c>
      <c r="N299" s="37"/>
      <c r="O299" s="8">
        <v>3</v>
      </c>
      <c r="P299" s="10"/>
      <c r="R299" s="10"/>
    </row>
    <row r="300" spans="1:19" s="8" customFormat="1" x14ac:dyDescent="0.45">
      <c r="A300" s="9" t="s">
        <v>1182</v>
      </c>
      <c r="B300" s="8" t="s">
        <v>83</v>
      </c>
      <c r="C300" s="10" t="s">
        <v>72</v>
      </c>
      <c r="D300" s="8" t="str" cm="1">
        <f t="array" ref="D300">_xlfn.IFS(
  OR(C300="AR", C300="VK", C300="MS", C300="PT", C300="MM", C300="PP"), "CENTRAL",
  OR(C300="SS", C300="GC", C300="SM", C300="AY", C300="AG"), "NORTH",
  OR(C300="DP", C300="PG", C300="KD", C300="DS", C300="SP"), "WEST-I",
  OR(C300="MP", C300="SK", C300="NA", C300="OD"), "WEST-II",
  OR(C300="ND", C300="AM", C300="JK"), "EAST",
  TRUE, "UNKNOWN"
)</f>
        <v>CENTRAL</v>
      </c>
      <c r="E300" s="10" t="s">
        <v>84</v>
      </c>
      <c r="F300" s="8" t="s">
        <v>67</v>
      </c>
      <c r="G300" s="8" t="s">
        <v>85</v>
      </c>
      <c r="H300" s="8" t="s">
        <v>86</v>
      </c>
      <c r="I300" s="37">
        <v>45757</v>
      </c>
      <c r="J300" s="37">
        <v>45874</v>
      </c>
      <c r="K300" s="8" t="s">
        <v>87</v>
      </c>
      <c r="L300" s="8" t="s">
        <v>47</v>
      </c>
      <c r="M300" s="13">
        <v>3472</v>
      </c>
      <c r="N300" s="37"/>
      <c r="O300" s="12">
        <v>6</v>
      </c>
    </row>
    <row r="301" spans="1:19" s="8" customFormat="1" x14ac:dyDescent="0.45">
      <c r="A301" s="9" t="s">
        <v>1182</v>
      </c>
      <c r="B301" s="8" t="s">
        <v>1187</v>
      </c>
      <c r="C301" s="10" t="s">
        <v>221</v>
      </c>
      <c r="D301" s="8" t="str" cm="1">
        <f t="array" ref="D301">_xlfn.IFS(
  OR(C301="AR", C301="VK", C301="MS", C301="PT", C301="MM", C301="PP"), "CENTRAL",
  OR(C301="SS", C301="GC", C301="SM", C301="AY", C301="AG"), "NORTH",
  OR(C301="DP", C301="PG", C301="KD", C301="DS", C301="SP"), "WEST-I",
  OR(C301="MP", C301="SK", C301="NA", C301="OD"), "WEST-II",
  OR(C301="ND", C301="AM", C301="JK"), "EAST",
  TRUE, "UNKNOWN"
)</f>
        <v>EAST</v>
      </c>
      <c r="E301" s="10" t="s">
        <v>1189</v>
      </c>
      <c r="F301" s="8" t="s">
        <v>1188</v>
      </c>
      <c r="G301" s="8" t="s">
        <v>1190</v>
      </c>
      <c r="H301" s="8" t="s">
        <v>1191</v>
      </c>
      <c r="I301" s="37">
        <v>45896</v>
      </c>
      <c r="J301" s="37">
        <v>45905</v>
      </c>
      <c r="K301" s="10" t="s">
        <v>34</v>
      </c>
      <c r="L301" s="10" t="s">
        <v>35</v>
      </c>
      <c r="M301" s="13">
        <v>644.41999999999996</v>
      </c>
      <c r="N301" s="37">
        <v>45944</v>
      </c>
      <c r="O301" s="8">
        <v>1</v>
      </c>
      <c r="P301" s="12"/>
      <c r="Q301" s="10"/>
      <c r="S301" s="10"/>
    </row>
    <row r="302" spans="1:19" s="8" customFormat="1" x14ac:dyDescent="0.45">
      <c r="A302" s="9" t="s">
        <v>1182</v>
      </c>
      <c r="B302" s="8" t="s">
        <v>1187</v>
      </c>
      <c r="C302" s="10" t="s">
        <v>221</v>
      </c>
      <c r="D302" s="8" t="str" cm="1">
        <f t="array" ref="D302">_xlfn.IFS(
  OR(C302="AR", C302="VK", C302="MS", C302="PT", C302="MM", C302="PP"), "CENTRAL",
  OR(C302="SS", C302="GC", C302="SM", C302="AY", C302="AG"), "NORTH",
  OR(C302="DP", C302="PG", C302="KD", C302="DS", C302="SP"), "WEST-I",
  OR(C302="MP", C302="SK", C302="NA", C302="OD"), "WEST-II",
  OR(C302="ND", C302="AM", C302="JK"), "EAST",
  TRUE, "UNKNOWN"
)</f>
        <v>EAST</v>
      </c>
      <c r="E302" s="10" t="s">
        <v>1189</v>
      </c>
      <c r="F302" s="8" t="s">
        <v>1192</v>
      </c>
      <c r="G302" s="8" t="s">
        <v>1190</v>
      </c>
      <c r="H302" s="8" t="s">
        <v>1191</v>
      </c>
      <c r="I302" s="37">
        <v>45896</v>
      </c>
      <c r="J302" s="37">
        <v>45905</v>
      </c>
      <c r="K302" s="10" t="s">
        <v>34</v>
      </c>
      <c r="L302" s="10" t="s">
        <v>35</v>
      </c>
      <c r="M302" s="13">
        <v>3261.79</v>
      </c>
      <c r="N302" s="37">
        <v>45944</v>
      </c>
      <c r="O302" s="8">
        <v>1</v>
      </c>
      <c r="P302" s="12"/>
      <c r="Q302" s="10"/>
      <c r="S302" s="10"/>
    </row>
    <row r="303" spans="1:19" s="8" customFormat="1" x14ac:dyDescent="0.45">
      <c r="A303" s="9" t="s">
        <v>1182</v>
      </c>
      <c r="B303" s="8" t="s">
        <v>1187</v>
      </c>
      <c r="C303" s="10" t="s">
        <v>221</v>
      </c>
      <c r="D303" s="8" t="str" cm="1">
        <f t="array" ref="D303">_xlfn.IFS(
  OR(C303="AR", C303="VK", C303="MS", C303="PT", C303="MM", C303="PP"), "CENTRAL",
  OR(C303="SS", C303="GC", C303="SM", C303="AY", C303="AG"), "NORTH",
  OR(C303="DP", C303="PG", C303="KD", C303="DS", C303="SP"), "WEST-I",
  OR(C303="MP", C303="SK", C303="NA", C303="OD"), "WEST-II",
  OR(C303="ND", C303="AM", C303="JK"), "EAST",
  TRUE, "UNKNOWN"
)</f>
        <v>EAST</v>
      </c>
      <c r="E303" s="10" t="s">
        <v>1189</v>
      </c>
      <c r="F303" s="8" t="s">
        <v>1193</v>
      </c>
      <c r="G303" s="8" t="s">
        <v>1190</v>
      </c>
      <c r="H303" s="8" t="s">
        <v>1191</v>
      </c>
      <c r="I303" s="37">
        <v>45896</v>
      </c>
      <c r="J303" s="37">
        <v>45905</v>
      </c>
      <c r="K303" s="10" t="s">
        <v>34</v>
      </c>
      <c r="L303" s="10" t="s">
        <v>35</v>
      </c>
      <c r="M303" s="13">
        <v>293.3</v>
      </c>
      <c r="N303" s="37"/>
      <c r="O303" s="8">
        <v>1</v>
      </c>
      <c r="P303" s="12"/>
      <c r="Q303" s="10"/>
      <c r="S303" s="10"/>
    </row>
    <row r="304" spans="1:19" s="8" customFormat="1" x14ac:dyDescent="0.45">
      <c r="A304" s="9" t="s">
        <v>1182</v>
      </c>
      <c r="B304" s="8" t="s">
        <v>618</v>
      </c>
      <c r="C304" s="10" t="s">
        <v>21</v>
      </c>
      <c r="D304" s="8" t="str" cm="1">
        <f t="array" ref="D304">_xlfn.IFS(
  OR(C304="AR", C304="VK", C304="MS", C304="PT", C304="MM", C304="PP"), "CENTRAL",
  OR(C304="SS", C304="GC", C304="SM", C304="AY", C304="AG"), "NORTH",
  OR(C304="DP", C304="PG", C304="KD", C304="DS", C304="SP"), "WEST-I",
  OR(C304="MP", C304="SK", C304="NA", C304="OD"), "WEST-II",
  OR(C304="ND", C304="AM", C304="JK"), "EAST",
  TRUE, "UNKNOWN"
)</f>
        <v>NORTH</v>
      </c>
      <c r="E304" s="10" t="s">
        <v>619</v>
      </c>
      <c r="F304" s="8" t="s">
        <v>290</v>
      </c>
      <c r="G304" s="8" t="s">
        <v>620</v>
      </c>
      <c r="H304" s="8" t="s">
        <v>621</v>
      </c>
      <c r="I304" s="37">
        <v>45824</v>
      </c>
      <c r="J304" s="37">
        <v>45906</v>
      </c>
      <c r="K304" s="10" t="s">
        <v>81</v>
      </c>
      <c r="L304" s="10" t="s">
        <v>27</v>
      </c>
      <c r="M304" s="13">
        <v>1434.58</v>
      </c>
      <c r="N304" s="37"/>
      <c r="O304" s="8">
        <v>2</v>
      </c>
      <c r="P304" s="10"/>
      <c r="R304" s="10"/>
    </row>
    <row r="305" spans="1:19" s="8" customFormat="1" x14ac:dyDescent="0.45">
      <c r="A305" s="9" t="s">
        <v>1182</v>
      </c>
      <c r="B305" s="8" t="s">
        <v>235</v>
      </c>
      <c r="C305" s="10" t="s">
        <v>65</v>
      </c>
      <c r="D305" s="8" t="str" cm="1">
        <f t="array" ref="D305">_xlfn.IFS(
  OR(C305="AR", C305="VK", C305="MS", C305="PT", C305="MM", C305="PP"), "CENTRAL",
  OR(C305="SS", C305="GC", C305="SM", C305="AY", C305="AG"), "NORTH",
  OR(C305="DP", C305="PG", C305="KD", C305="DS", C305="SP"), "WEST-I",
  OR(C305="MP", C305="SK", C305="NA", C305="OD"), "WEST-II",
  OR(C305="ND", C305="AM", C305="JK"), "EAST",
  TRUE, "UNKNOWN"
)</f>
        <v>CENTRAL</v>
      </c>
      <c r="E305" s="10" t="s">
        <v>236</v>
      </c>
      <c r="F305" s="8" t="s">
        <v>237</v>
      </c>
      <c r="G305" s="8" t="s">
        <v>238</v>
      </c>
      <c r="H305" s="8" t="s">
        <v>239</v>
      </c>
      <c r="I305" s="37">
        <v>45777</v>
      </c>
      <c r="J305" s="37">
        <v>45889</v>
      </c>
      <c r="K305" s="10" t="s">
        <v>186</v>
      </c>
      <c r="L305" s="10" t="s">
        <v>47</v>
      </c>
      <c r="M305" s="13">
        <v>281.19</v>
      </c>
      <c r="N305" s="37"/>
      <c r="O305" s="8">
        <v>3</v>
      </c>
      <c r="P305" s="10"/>
      <c r="R305" s="10"/>
    </row>
    <row r="306" spans="1:19" x14ac:dyDescent="0.4">
      <c r="A306" s="9" t="s">
        <v>1182</v>
      </c>
      <c r="B306" s="11" t="s">
        <v>103</v>
      </c>
      <c r="C306" s="10" t="s">
        <v>61</v>
      </c>
      <c r="D306" s="8" t="str" cm="1">
        <f t="array" ref="D306">_xlfn.IFS(
  OR(C306="AR", C306="VK", C306="MS", C306="PT", C306="MM", C306="PP"), "CENTRAL",
  OR(C306="SS", C306="GC", C306="SM", C306="AY", C306="AG"), "NORTH",
  OR(C306="DP", C306="PG", C306="KD", C306="DS", C306="SP"), "WEST-I",
  OR(C306="MP", C306="SK", C306="NA", C306="OD"), "WEST-II",
  OR(C306="ND", C306="AM", C306="JK"), "EAST",
  TRUE, "UNKNOWN"
)</f>
        <v>NORTH</v>
      </c>
      <c r="E306" s="11" t="s">
        <v>104</v>
      </c>
      <c r="F306" s="11" t="s">
        <v>106</v>
      </c>
      <c r="G306" s="8" t="s">
        <v>32</v>
      </c>
      <c r="H306" s="11" t="s">
        <v>105</v>
      </c>
      <c r="I306" s="37">
        <v>45761</v>
      </c>
      <c r="J306" s="37">
        <v>45906</v>
      </c>
      <c r="K306" s="10" t="s">
        <v>26</v>
      </c>
      <c r="L306" s="10" t="s">
        <v>27</v>
      </c>
      <c r="M306" s="13">
        <v>300</v>
      </c>
      <c r="N306" s="37"/>
      <c r="O306" s="8">
        <v>4</v>
      </c>
    </row>
    <row r="307" spans="1:19" s="8" customFormat="1" x14ac:dyDescent="0.45">
      <c r="A307" s="9" t="s">
        <v>1182</v>
      </c>
      <c r="B307" s="8" t="s">
        <v>407</v>
      </c>
      <c r="C307" s="10" t="s">
        <v>99</v>
      </c>
      <c r="D307" s="8" t="str" cm="1">
        <f t="array" ref="D307">_xlfn.IFS(
  OR(C307="AR", C307="VK", C307="MS", C307="PT", C307="MM", C307="PP"), "CENTRAL",
  OR(C307="SS", C307="GC", C307="SM", C307="AY", C307="AG"), "NORTH",
  OR(C307="DP", C307="PG", C307="KD", C307="DS", C307="SP"), "WEST-I",
  OR(C307="MP", C307="SK", C307="NA", C307="OD"), "WEST-II",
  OR(C307="ND", C307="AM", C307="JK"), "EAST",
  TRUE, "UNKNOWN"
)</f>
        <v>EAST</v>
      </c>
      <c r="E307" s="10" t="s">
        <v>408</v>
      </c>
      <c r="F307" s="8" t="s">
        <v>409</v>
      </c>
      <c r="G307" s="8" t="s">
        <v>32</v>
      </c>
      <c r="H307" s="8" t="s">
        <v>410</v>
      </c>
      <c r="I307" s="37">
        <v>45796</v>
      </c>
      <c r="J307" s="37">
        <v>45908</v>
      </c>
      <c r="K307" s="10" t="s">
        <v>112</v>
      </c>
      <c r="L307" s="10" t="s">
        <v>35</v>
      </c>
      <c r="M307" s="13">
        <v>1184.0999999999999</v>
      </c>
      <c r="N307" s="37"/>
      <c r="O307" s="8">
        <v>8</v>
      </c>
      <c r="P307" s="10"/>
      <c r="R307" s="10"/>
    </row>
    <row r="308" spans="1:19" s="8" customFormat="1" x14ac:dyDescent="0.45">
      <c r="A308" s="9" t="s">
        <v>1182</v>
      </c>
      <c r="B308" s="8" t="s">
        <v>1187</v>
      </c>
      <c r="C308" s="10" t="s">
        <v>221</v>
      </c>
      <c r="D308" s="8" t="str" cm="1">
        <f t="array" ref="D308">_xlfn.IFS(
  OR(C308="AR", C308="VK", C308="MS", C308="PT", C308="MM", C308="PP"), "CENTRAL",
  OR(C308="SS", C308="GC", C308="SM", C308="AY", C308="AG"), "NORTH",
  OR(C308="DP", C308="PG", C308="KD", C308="DS", C308="SP"), "WEST-I",
  OR(C308="MP", C308="SK", C308="NA", C308="OD"), "WEST-II",
  OR(C308="ND", C308="AM", C308="JK"), "EAST",
  TRUE, "UNKNOWN"
)</f>
        <v>EAST</v>
      </c>
      <c r="E308" s="10" t="s">
        <v>1189</v>
      </c>
      <c r="F308" s="8" t="s">
        <v>1192</v>
      </c>
      <c r="G308" s="8" t="s">
        <v>1190</v>
      </c>
      <c r="H308" s="8" t="s">
        <v>1191</v>
      </c>
      <c r="I308" s="37">
        <v>45896</v>
      </c>
      <c r="J308" s="37">
        <v>45908</v>
      </c>
      <c r="K308" s="10" t="s">
        <v>34</v>
      </c>
      <c r="L308" s="10" t="s">
        <v>35</v>
      </c>
      <c r="M308" s="13">
        <v>2919.78</v>
      </c>
      <c r="N308" s="37"/>
      <c r="O308" s="8">
        <v>2</v>
      </c>
      <c r="P308" s="12"/>
      <c r="Q308" s="10"/>
      <c r="S308" s="10"/>
    </row>
    <row r="309" spans="1:19" s="8" customFormat="1" x14ac:dyDescent="0.45">
      <c r="A309" s="9" t="s">
        <v>1182</v>
      </c>
      <c r="B309" s="8" t="s">
        <v>1187</v>
      </c>
      <c r="C309" s="10" t="s">
        <v>221</v>
      </c>
      <c r="D309" s="8" t="str" cm="1">
        <f t="array" ref="D309">_xlfn.IFS(
  OR(C309="AR", C309="VK", C309="MS", C309="PT", C309="MM", C309="PP"), "CENTRAL",
  OR(C309="SS", C309="GC", C309="SM", C309="AY", C309="AG"), "NORTH",
  OR(C309="DP", C309="PG", C309="KD", C309="DS", C309="SP"), "WEST-I",
  OR(C309="MP", C309="SK", C309="NA", C309="OD"), "WEST-II",
  OR(C309="ND", C309="AM", C309="JK"), "EAST",
  TRUE, "UNKNOWN"
)</f>
        <v>EAST</v>
      </c>
      <c r="E309" s="10" t="s">
        <v>1189</v>
      </c>
      <c r="F309" s="8" t="s">
        <v>1193</v>
      </c>
      <c r="G309" s="8" t="s">
        <v>1190</v>
      </c>
      <c r="H309" s="8" t="s">
        <v>1191</v>
      </c>
      <c r="I309" s="37">
        <v>45896</v>
      </c>
      <c r="J309" s="37">
        <v>45908</v>
      </c>
      <c r="K309" s="10" t="s">
        <v>34</v>
      </c>
      <c r="L309" s="10" t="s">
        <v>35</v>
      </c>
      <c r="M309" s="13">
        <v>262.3</v>
      </c>
      <c r="N309" s="37"/>
      <c r="O309" s="8">
        <v>2</v>
      </c>
      <c r="P309" s="12"/>
      <c r="Q309" s="10"/>
      <c r="S309" s="10"/>
    </row>
    <row r="310" spans="1:19" s="8" customFormat="1" x14ac:dyDescent="0.45">
      <c r="A310" s="9" t="s">
        <v>1182</v>
      </c>
      <c r="B310" s="8" t="s">
        <v>924</v>
      </c>
      <c r="C310" s="10" t="s">
        <v>380</v>
      </c>
      <c r="D310" s="8" t="str" cm="1">
        <f t="array" ref="D310">_xlfn.IFS(
  OR(C310="AR", C310="VK", C310="MS", C310="PT", C310="MM", C310="PP"), "CENTRAL",
  OR(C310="SS", C310="GC", C310="SM", C310="AY", C310="AG"), "NORTH",
  OR(C310="DP", C310="PG", C310="KD", C310="DS", C310="SP"), "WEST-I",
  OR(C310="MP", C310="SK", C310="NA", C310="OD"), "WEST-II",
  OR(C310="ND", C310="AM", C310="JK"), "EAST",
  TRUE, "UNKNOWN"
)</f>
        <v>WEST-I</v>
      </c>
      <c r="E310" s="10" t="s">
        <v>836</v>
      </c>
      <c r="F310" s="8" t="s">
        <v>837</v>
      </c>
      <c r="G310" s="8" t="s">
        <v>32</v>
      </c>
      <c r="H310" s="8" t="s">
        <v>838</v>
      </c>
      <c r="I310" s="37">
        <v>45853</v>
      </c>
      <c r="J310" s="37">
        <v>45908</v>
      </c>
      <c r="K310" s="10" t="s">
        <v>762</v>
      </c>
      <c r="L310" s="10" t="s">
        <v>47</v>
      </c>
      <c r="M310" s="13">
        <v>573.98</v>
      </c>
      <c r="N310" s="37">
        <v>45908</v>
      </c>
      <c r="O310" s="8">
        <v>1</v>
      </c>
      <c r="P310" s="12"/>
      <c r="Q310" s="10"/>
      <c r="S310" s="10"/>
    </row>
    <row r="311" spans="1:19" s="8" customFormat="1" x14ac:dyDescent="0.45">
      <c r="A311" s="9" t="s">
        <v>1182</v>
      </c>
      <c r="B311" s="8" t="s">
        <v>1377</v>
      </c>
      <c r="C311" s="10" t="s">
        <v>21</v>
      </c>
      <c r="D311" s="8" t="str" cm="1">
        <f t="array" ref="D311">_xlfn.IFS(
  OR(C311="AR", C311="VK", C311="MS", C311="PT", C311="MM", C311="PP"), "CENTRAL",
  OR(C311="SS", C311="GC", C311="SM", C311="AY", C311="AG"), "NORTH",
  OR(C311="DP", C311="PG", C311="KD", C311="DS", C311="SP"), "WEST-I",
  OR(C311="MP", C311="SK", C311="NA", C311="OD"), "WEST-II",
  OR(C311="ND", C311="AM", C311="JK"), "EAST",
  TRUE, "UNKNOWN"
)</f>
        <v>NORTH</v>
      </c>
      <c r="E311" s="10" t="s">
        <v>996</v>
      </c>
      <c r="F311" s="8" t="s">
        <v>997</v>
      </c>
      <c r="G311" s="8" t="s">
        <v>998</v>
      </c>
      <c r="H311" s="8" t="s">
        <v>999</v>
      </c>
      <c r="I311" s="37">
        <v>45874</v>
      </c>
      <c r="J311" s="37">
        <v>45908</v>
      </c>
      <c r="K311" s="10" t="s">
        <v>34</v>
      </c>
      <c r="L311" s="10" t="s">
        <v>35</v>
      </c>
      <c r="M311" s="13">
        <v>231.7</v>
      </c>
      <c r="N311" s="37">
        <v>45908</v>
      </c>
      <c r="O311" s="8">
        <v>2</v>
      </c>
      <c r="P311" s="10"/>
      <c r="R311" s="10"/>
    </row>
    <row r="312" spans="1:19" s="8" customFormat="1" x14ac:dyDescent="0.45">
      <c r="A312" s="9" t="s">
        <v>1182</v>
      </c>
      <c r="B312" s="8" t="s">
        <v>1377</v>
      </c>
      <c r="C312" s="10" t="s">
        <v>21</v>
      </c>
      <c r="D312" s="8" t="str" cm="1">
        <f t="array" ref="D312">_xlfn.IFS(
  OR(C312="AR", C312="VK", C312="MS", C312="PT", C312="MM", C312="PP"), "CENTRAL",
  OR(C312="SS", C312="GC", C312="SM", C312="AY", C312="AG"), "NORTH",
  OR(C312="DP", C312="PG", C312="KD", C312="DS", C312="SP"), "WEST-I",
  OR(C312="MP", C312="SK", C312="NA", C312="OD"), "WEST-II",
  OR(C312="ND", C312="AM", C312="JK"), "EAST",
  TRUE, "UNKNOWN"
)</f>
        <v>NORTH</v>
      </c>
      <c r="E312" s="10" t="s">
        <v>996</v>
      </c>
      <c r="F312" s="8" t="s">
        <v>1000</v>
      </c>
      <c r="G312" s="8" t="s">
        <v>998</v>
      </c>
      <c r="H312" s="8" t="s">
        <v>999</v>
      </c>
      <c r="I312" s="37">
        <v>45874</v>
      </c>
      <c r="J312" s="37">
        <v>45908</v>
      </c>
      <c r="K312" s="10" t="s">
        <v>34</v>
      </c>
      <c r="L312" s="10" t="s">
        <v>35</v>
      </c>
      <c r="M312" s="13">
        <v>187.8</v>
      </c>
      <c r="N312" s="37">
        <v>45908</v>
      </c>
      <c r="O312" s="8">
        <v>2</v>
      </c>
      <c r="P312" s="10"/>
      <c r="R312" s="10"/>
    </row>
    <row r="313" spans="1:19" x14ac:dyDescent="0.4">
      <c r="A313" s="9" t="s">
        <v>1182</v>
      </c>
      <c r="B313" s="11" t="s">
        <v>103</v>
      </c>
      <c r="C313" s="10" t="s">
        <v>61</v>
      </c>
      <c r="D313" s="8" t="str" cm="1">
        <f t="array" ref="D313">_xlfn.IFS(
  OR(C313="AR", C313="VK", C313="MS", C313="PT", C313="MM", C313="PP"), "CENTRAL",
  OR(C313="SS", C313="GC", C313="SM", C313="AY", C313="AG"), "NORTH",
  OR(C313="DP", C313="PG", C313="KD", C313="DS", C313="SP"), "WEST-I",
  OR(C313="MP", C313="SK", C313="NA", C313="OD"), "WEST-II",
  OR(C313="ND", C313="AM", C313="JK"), "EAST",
  TRUE, "UNKNOWN"
)</f>
        <v>NORTH</v>
      </c>
      <c r="E313" s="11" t="s">
        <v>104</v>
      </c>
      <c r="F313" s="11" t="s">
        <v>106</v>
      </c>
      <c r="G313" s="8" t="s">
        <v>32</v>
      </c>
      <c r="H313" s="11" t="s">
        <v>105</v>
      </c>
      <c r="I313" s="37">
        <v>45761</v>
      </c>
      <c r="J313" s="37">
        <v>45909</v>
      </c>
      <c r="K313" s="10" t="s">
        <v>26</v>
      </c>
      <c r="L313" s="10" t="s">
        <v>27</v>
      </c>
      <c r="M313" s="13">
        <v>300</v>
      </c>
      <c r="N313" s="37"/>
      <c r="O313" s="8">
        <v>5</v>
      </c>
    </row>
    <row r="314" spans="1:19" s="8" customFormat="1" x14ac:dyDescent="0.45">
      <c r="A314" s="9" t="s">
        <v>1182</v>
      </c>
      <c r="B314" s="8" t="s">
        <v>1145</v>
      </c>
      <c r="C314" s="10" t="s">
        <v>61</v>
      </c>
      <c r="D314" s="8" t="str" cm="1">
        <f t="array" ref="D314">_xlfn.IFS(
  OR(C314="AR", C314="VK", C314="MS", C314="PT", C314="MM", C314="PP"), "CENTRAL",
  OR(C314="SS", C314="GC", C314="SM", C314="AY", C314="AG"), "NORTH",
  OR(C314="DP", C314="PG", C314="KD", C314="DS", C314="SP"), "WEST-I",
  OR(C314="MP", C314="SK", C314="NA", C314="OD"), "WEST-II",
  OR(C314="ND", C314="AM", C314="JK"), "EAST",
  TRUE, "UNKNOWN"
)</f>
        <v>NORTH</v>
      </c>
      <c r="E314" s="10" t="s">
        <v>1146</v>
      </c>
      <c r="F314" s="8" t="s">
        <v>1147</v>
      </c>
      <c r="G314" s="8" t="s">
        <v>1148</v>
      </c>
      <c r="H314" s="8" t="s">
        <v>1149</v>
      </c>
      <c r="I314" s="37">
        <v>45890</v>
      </c>
      <c r="J314" s="37">
        <v>45909</v>
      </c>
      <c r="K314" s="10" t="s">
        <v>26</v>
      </c>
      <c r="L314" s="10" t="s">
        <v>27</v>
      </c>
      <c r="M314" s="13">
        <v>867.22</v>
      </c>
      <c r="O314" s="8">
        <v>1</v>
      </c>
      <c r="P314" s="12"/>
      <c r="Q314" s="10"/>
      <c r="S314" s="10"/>
    </row>
    <row r="315" spans="1:19" s="8" customFormat="1" x14ac:dyDescent="0.45">
      <c r="A315" s="9" t="s">
        <v>1182</v>
      </c>
      <c r="B315" s="8" t="s">
        <v>874</v>
      </c>
      <c r="C315" s="10" t="s">
        <v>382</v>
      </c>
      <c r="D315" s="8" t="str" cm="1">
        <f t="array" ref="D315">_xlfn.IFS(
  OR(C315="AR", C315="VK", C315="MS", C315="PT", C315="MM", C315="PP"), "CENTRAL",
  OR(C315="SS", C315="GC", C315="SM", C315="AY", C315="AG"), "NORTH",
  OR(C315="DP", C315="PG", C315="KD", C315="DS", C315="SP"), "WEST-I",
  OR(C315="MP", C315="SK", C315="NA", C315="OD"), "WEST-II",
  OR(C315="ND", C315="AM", C315="JK"), "EAST",
  TRUE, "UNKNOWN"
)</f>
        <v>NORTH</v>
      </c>
      <c r="E315" s="10" t="s">
        <v>875</v>
      </c>
      <c r="F315" s="8" t="s">
        <v>121</v>
      </c>
      <c r="G315" s="8" t="s">
        <v>876</v>
      </c>
      <c r="H315" s="8" t="s">
        <v>877</v>
      </c>
      <c r="I315" s="37">
        <v>45858</v>
      </c>
      <c r="J315" s="37">
        <v>45909</v>
      </c>
      <c r="K315" s="10" t="s">
        <v>56</v>
      </c>
      <c r="L315" s="10" t="s">
        <v>50</v>
      </c>
      <c r="M315" s="13">
        <v>727.58</v>
      </c>
      <c r="N315" s="37"/>
      <c r="O315" s="8">
        <v>3</v>
      </c>
      <c r="P315" s="10"/>
      <c r="R315" s="10"/>
    </row>
    <row r="316" spans="1:19" s="8" customFormat="1" x14ac:dyDescent="0.45">
      <c r="A316" s="9" t="s">
        <v>1182</v>
      </c>
      <c r="B316" s="8" t="s">
        <v>874</v>
      </c>
      <c r="C316" s="10" t="s">
        <v>382</v>
      </c>
      <c r="D316" s="8" t="str" cm="1">
        <f t="array" ref="D316">_xlfn.IFS(
  OR(C316="AR", C316="VK", C316="MS", C316="PT", C316="MM", C316="PP"), "CENTRAL",
  OR(C316="SS", C316="GC", C316="SM", C316="AY", C316="AG"), "NORTH",
  OR(C316="DP", C316="PG", C316="KD", C316="DS", C316="SP"), "WEST-I",
  OR(C316="MP", C316="SK", C316="NA", C316="OD"), "WEST-II",
  OR(C316="ND", C316="AM", C316="JK"), "EAST",
  TRUE, "UNKNOWN"
)</f>
        <v>NORTH</v>
      </c>
      <c r="E316" s="10" t="s">
        <v>875</v>
      </c>
      <c r="F316" s="8" t="s">
        <v>121</v>
      </c>
      <c r="G316" s="8" t="s">
        <v>876</v>
      </c>
      <c r="H316" s="8" t="s">
        <v>877</v>
      </c>
      <c r="I316" s="37">
        <v>45858</v>
      </c>
      <c r="J316" s="37">
        <v>45910</v>
      </c>
      <c r="K316" s="10" t="s">
        <v>56</v>
      </c>
      <c r="L316" s="10" t="s">
        <v>50</v>
      </c>
      <c r="M316" s="13">
        <v>727.58</v>
      </c>
      <c r="N316" s="37"/>
      <c r="O316" s="8">
        <v>4</v>
      </c>
      <c r="P316" s="10"/>
      <c r="R316" s="10"/>
    </row>
    <row r="317" spans="1:19" s="8" customFormat="1" x14ac:dyDescent="0.45">
      <c r="A317" s="9" t="s">
        <v>1182</v>
      </c>
      <c r="B317" s="8" t="s">
        <v>1180</v>
      </c>
      <c r="C317" s="10" t="s">
        <v>382</v>
      </c>
      <c r="D317" s="8" t="str" cm="1">
        <f t="array" ref="D317">_xlfn.IFS(
  OR(C317="AR", C317="VK", C317="MS", C317="PT", C317="MM", C317="PP"), "CENTRAL",
  OR(C317="SS", C317="GC", C317="SM", C317="AY", C317="AG"), "NORTH",
  OR(C317="DP", C317="PG", C317="KD", C317="DS", C317="SP"), "WEST-I",
  OR(C317="MP", C317="SK", C317="NA", C317="OD"), "WEST-II",
  OR(C317="ND", C317="AM", C317="JK"), "EAST",
  TRUE, "UNKNOWN"
)</f>
        <v>NORTH</v>
      </c>
      <c r="E317" s="10" t="s">
        <v>73</v>
      </c>
      <c r="F317" s="8" t="s">
        <v>1181</v>
      </c>
      <c r="G317" s="8" t="s">
        <v>32</v>
      </c>
      <c r="H317" s="8" t="s">
        <v>877</v>
      </c>
      <c r="I317" s="37">
        <v>45900</v>
      </c>
      <c r="J317" s="37">
        <v>45901</v>
      </c>
      <c r="K317" s="10" t="s">
        <v>50</v>
      </c>
      <c r="L317" s="10" t="s">
        <v>387</v>
      </c>
      <c r="M317" s="13">
        <v>575.80999999999995</v>
      </c>
      <c r="N317" s="37"/>
      <c r="O317" s="8">
        <v>1</v>
      </c>
      <c r="P317" s="12"/>
      <c r="Q317" s="10"/>
      <c r="R317" s="8" t="str">
        <f t="shared" ref="R317" si="0">IF(Q317="A", 3, IF(Q317="B", 5, IF(Q317="C", 7, IF(Q317="D", 10, ""))))</f>
        <v/>
      </c>
      <c r="S317" s="10"/>
    </row>
    <row r="318" spans="1:19" s="8" customFormat="1" x14ac:dyDescent="0.4">
      <c r="A318" s="9" t="s">
        <v>1182</v>
      </c>
      <c r="B318" s="8" t="s">
        <v>1378</v>
      </c>
      <c r="C318" s="10" t="s">
        <v>382</v>
      </c>
      <c r="D318" s="8" t="str" cm="1">
        <f t="array" ref="D318">_xlfn.IFS(
  OR(C318="AR", C318="VK", C318="MS", C318="PT", C318="MM", C318="PP"), "CENTRAL",
  OR(C318="SS", C318="GC", C318="SM", C318="AY", C318="AG"), "NORTH",
  OR(C318="DP", C318="PG", C318="KD", C318="DS", C318="SP"), "WEST-I",
  OR(C318="MP", C318="SK", C318="NA", C318="OD"), "WEST-II",
  OR(C318="ND", C318="AM", C318="JK"), "EAST",
  TRUE, "UNKNOWN"
)</f>
        <v>NORTH</v>
      </c>
      <c r="E318" s="10" t="s">
        <v>1244</v>
      </c>
      <c r="F318" s="8" t="s">
        <v>121</v>
      </c>
      <c r="G318" s="8" t="s">
        <v>1245</v>
      </c>
      <c r="H318" s="8" t="s">
        <v>1246</v>
      </c>
      <c r="I318" s="37">
        <v>45905</v>
      </c>
      <c r="J318" s="39">
        <v>45911</v>
      </c>
      <c r="K318" s="10" t="s">
        <v>49</v>
      </c>
      <c r="L318" s="10" t="s">
        <v>47</v>
      </c>
      <c r="M318" s="13">
        <v>811.08</v>
      </c>
      <c r="N318" s="37"/>
      <c r="O318" s="8">
        <v>1</v>
      </c>
      <c r="P318" s="12"/>
      <c r="Q318" s="10"/>
      <c r="S318" s="10"/>
    </row>
    <row r="319" spans="1:19" x14ac:dyDescent="0.4">
      <c r="A319" s="9" t="s">
        <v>1182</v>
      </c>
      <c r="B319" s="6" t="s">
        <v>1158</v>
      </c>
      <c r="C319" s="27" t="s">
        <v>61</v>
      </c>
      <c r="D319" s="8" t="str" cm="1">
        <f t="array" ref="D319">_xlfn.IFS(
  OR(C319="AR", C319="VK", C319="MS", C319="PT", C319="MM", C319="PP"), "CENTRAL",
  OR(C319="SS", C319="GC", C319="SM", C319="AY", C319="AG"), "NORTH",
  OR(C319="DP", C319="PG", C319="KD", C319="DS", C319="SP"), "WEST-I",
  OR(C319="MP", C319="SK", C319="NA", C319="OD"), "WEST-II",
  OR(C319="ND", C319="AM", C319="JK"), "EAST",
  TRUE, "UNKNOWN"
)</f>
        <v>NORTH</v>
      </c>
      <c r="E319" s="27" t="s">
        <v>1160</v>
      </c>
      <c r="F319" s="6" t="s">
        <v>1159</v>
      </c>
      <c r="G319" s="8" t="s">
        <v>32</v>
      </c>
      <c r="H319" s="6" t="s">
        <v>1161</v>
      </c>
      <c r="I319" s="39">
        <v>45894</v>
      </c>
      <c r="J319" s="37">
        <v>45912</v>
      </c>
      <c r="K319" s="6" t="s">
        <v>81</v>
      </c>
      <c r="L319" s="10" t="s">
        <v>27</v>
      </c>
      <c r="M319" s="13">
        <v>1153.8800000000001</v>
      </c>
      <c r="N319" s="37"/>
      <c r="O319" s="8">
        <v>1</v>
      </c>
      <c r="P319" s="12"/>
      <c r="R319" s="8"/>
      <c r="S319" s="10"/>
    </row>
    <row r="320" spans="1:19" s="8" customFormat="1" x14ac:dyDescent="0.45">
      <c r="A320" s="9" t="s">
        <v>1182</v>
      </c>
      <c r="B320" s="8" t="s">
        <v>975</v>
      </c>
      <c r="C320" s="10" t="s">
        <v>382</v>
      </c>
      <c r="D320" s="8" t="str" cm="1">
        <f t="array" ref="D320">_xlfn.IFS(
  OR(C320="AR", C320="VK", C320="MS", C320="PT", C320="MM", C320="PP"), "CENTRAL",
  OR(C320="SS", C320="GC", C320="SM", C320="AY", C320="AG"), "NORTH",
  OR(C320="DP", C320="PG", C320="KD", C320="DS", C320="SP"), "WEST-I",
  OR(C320="MP", C320="SK", C320="NA", C320="OD"), "WEST-II",
  OR(C320="ND", C320="AM", C320="JK"), "EAST",
  TRUE, "UNKNOWN"
)</f>
        <v>NORTH</v>
      </c>
      <c r="E320" s="10" t="s">
        <v>976</v>
      </c>
      <c r="F320" s="8" t="s">
        <v>237</v>
      </c>
      <c r="G320" s="8" t="s">
        <v>977</v>
      </c>
      <c r="H320" s="8" t="s">
        <v>129</v>
      </c>
      <c r="I320" s="37">
        <v>45859</v>
      </c>
      <c r="J320" s="37">
        <v>45912</v>
      </c>
      <c r="K320" s="10" t="s">
        <v>56</v>
      </c>
      <c r="L320" s="10" t="s">
        <v>50</v>
      </c>
      <c r="M320" s="13">
        <v>490.3</v>
      </c>
      <c r="N320" s="37"/>
      <c r="O320" s="8">
        <v>1</v>
      </c>
      <c r="P320" s="12"/>
      <c r="Q320" s="10"/>
      <c r="S320" s="10"/>
    </row>
    <row r="321" spans="1:19" s="8" customFormat="1" x14ac:dyDescent="0.45">
      <c r="A321" s="9" t="s">
        <v>1182</v>
      </c>
      <c r="B321" s="8" t="s">
        <v>1063</v>
      </c>
      <c r="C321" s="10" t="s">
        <v>21</v>
      </c>
      <c r="D321" s="8" t="str" cm="1">
        <f t="array" ref="D321">_xlfn.IFS(
  OR(C321="AR", C321="VK", C321="MS", C321="PT", C321="MM", C321="PP"), "CENTRAL",
  OR(C321="SS", C321="GC", C321="SM", C321="AY", C321="AG"), "NORTH",
  OR(C321="DP", C321="PG", C321="KD", C321="DS", C321="SP"), "WEST-I",
  OR(C321="MP", C321="SK", C321="NA", C321="OD"), "WEST-II",
  OR(C321="ND", C321="AM", C321="JK"), "EAST",
  TRUE, "UNKNOWN"
)</f>
        <v>NORTH</v>
      </c>
      <c r="E321" s="10" t="s">
        <v>1064</v>
      </c>
      <c r="F321" s="8" t="s">
        <v>102</v>
      </c>
      <c r="G321" s="8" t="s">
        <v>1065</v>
      </c>
      <c r="H321" s="8" t="s">
        <v>1066</v>
      </c>
      <c r="I321" s="37">
        <v>45882</v>
      </c>
      <c r="J321" s="37">
        <v>45909</v>
      </c>
      <c r="K321" s="10" t="s">
        <v>87</v>
      </c>
      <c r="L321" s="10" t="s">
        <v>47</v>
      </c>
      <c r="M321" s="13">
        <v>3545.01</v>
      </c>
      <c r="N321" s="37">
        <v>45887</v>
      </c>
      <c r="O321" s="8">
        <v>2</v>
      </c>
      <c r="P321" s="12"/>
      <c r="Q321" s="10"/>
      <c r="S321" s="10"/>
    </row>
    <row r="322" spans="1:19" s="8" customFormat="1" x14ac:dyDescent="0.45">
      <c r="A322" s="9" t="s">
        <v>1182</v>
      </c>
      <c r="B322" s="8" t="s">
        <v>1063</v>
      </c>
      <c r="C322" s="10" t="s">
        <v>21</v>
      </c>
      <c r="D322" s="8" t="str" cm="1">
        <f t="array" ref="D322">_xlfn.IFS(
  OR(C322="AR", C322="VK", C322="MS", C322="PT", C322="MM", C322="PP"), "CENTRAL",
  OR(C322="SS", C322="GC", C322="SM", C322="AY", C322="AG"), "NORTH",
  OR(C322="DP", C322="PG", C322="KD", C322="DS", C322="SP"), "WEST-I",
  OR(C322="MP", C322="SK", C322="NA", C322="OD"), "WEST-II",
  OR(C322="ND", C322="AM", C322="JK"), "EAST",
  TRUE, "UNKNOWN"
)</f>
        <v>NORTH</v>
      </c>
      <c r="E322" s="10" t="s">
        <v>1064</v>
      </c>
      <c r="F322" s="8" t="s">
        <v>98</v>
      </c>
      <c r="G322" s="8" t="s">
        <v>1065</v>
      </c>
      <c r="H322" s="8" t="s">
        <v>1066</v>
      </c>
      <c r="I322" s="37">
        <v>45882</v>
      </c>
      <c r="J322" s="37">
        <v>45909</v>
      </c>
      <c r="K322" s="10" t="s">
        <v>87</v>
      </c>
      <c r="L322" s="10" t="s">
        <v>47</v>
      </c>
      <c r="M322" s="13">
        <v>102.93</v>
      </c>
      <c r="N322" s="37">
        <v>45887</v>
      </c>
      <c r="O322" s="8">
        <v>2</v>
      </c>
      <c r="P322" s="12"/>
      <c r="Q322" s="10"/>
      <c r="S322" s="10"/>
    </row>
    <row r="323" spans="1:19" s="8" customFormat="1" x14ac:dyDescent="0.45">
      <c r="A323" s="9" t="s">
        <v>1182</v>
      </c>
      <c r="B323" s="8" t="s">
        <v>1145</v>
      </c>
      <c r="C323" s="10" t="s">
        <v>61</v>
      </c>
      <c r="D323" s="8" t="str" cm="1">
        <f t="array" ref="D323">_xlfn.IFS(
  OR(C323="AR", C323="VK", C323="MS", C323="PT", C323="MM", C323="PP"), "CENTRAL",
  OR(C323="SS", C323="GC", C323="SM", C323="AY", C323="AG"), "NORTH",
  OR(C323="DP", C323="PG", C323="KD", C323="DS", C323="SP"), "WEST-I",
  OR(C323="MP", C323="SK", C323="NA", C323="OD"), "WEST-II",
  OR(C323="ND", C323="AM", C323="JK"), "EAST",
  TRUE, "UNKNOWN"
)</f>
        <v>NORTH</v>
      </c>
      <c r="E323" s="10" t="s">
        <v>1146</v>
      </c>
      <c r="F323" s="8" t="s">
        <v>1147</v>
      </c>
      <c r="G323" s="8" t="s">
        <v>1148</v>
      </c>
      <c r="H323" s="8" t="s">
        <v>1149</v>
      </c>
      <c r="I323" s="37">
        <v>45890</v>
      </c>
      <c r="J323" s="37">
        <v>45915</v>
      </c>
      <c r="K323" s="10" t="s">
        <v>26</v>
      </c>
      <c r="L323" s="10" t="s">
        <v>27</v>
      </c>
      <c r="M323" s="13">
        <v>749.45</v>
      </c>
      <c r="O323" s="8">
        <v>2</v>
      </c>
      <c r="P323" s="12"/>
      <c r="Q323" s="10"/>
      <c r="S323" s="10"/>
    </row>
    <row r="324" spans="1:19" s="8" customFormat="1" x14ac:dyDescent="0.45">
      <c r="A324" s="9" t="s">
        <v>1182</v>
      </c>
      <c r="B324" s="8" t="s">
        <v>1377</v>
      </c>
      <c r="C324" s="10" t="s">
        <v>21</v>
      </c>
      <c r="D324" s="8" t="str" cm="1">
        <f t="array" ref="D324">_xlfn.IFS(
  OR(C324="AR", C324="VK", C324="MS", C324="PT", C324="MM", C324="PP"), "CENTRAL",
  OR(C324="SS", C324="GC", C324="SM", C324="AY", C324="AG"), "NORTH",
  OR(C324="DP", C324="PG", C324="KD", C324="DS", C324="SP"), "WEST-I",
  OR(C324="MP", C324="SK", C324="NA", C324="OD"), "WEST-II",
  OR(C324="ND", C324="AM", C324="JK"), "EAST",
  TRUE, "UNKNOWN"
)</f>
        <v>NORTH</v>
      </c>
      <c r="E324" s="10" t="s">
        <v>996</v>
      </c>
      <c r="F324" s="8" t="s">
        <v>997</v>
      </c>
      <c r="G324" s="8" t="s">
        <v>998</v>
      </c>
      <c r="H324" s="8" t="s">
        <v>999</v>
      </c>
      <c r="I324" s="37">
        <v>45874</v>
      </c>
      <c r="J324" s="37">
        <v>45915</v>
      </c>
      <c r="K324" s="10" t="s">
        <v>34</v>
      </c>
      <c r="L324" s="10" t="s">
        <v>35</v>
      </c>
      <c r="M324" s="13">
        <v>214.21</v>
      </c>
      <c r="N324" s="37"/>
      <c r="O324" s="8">
        <v>3</v>
      </c>
      <c r="P324" s="10"/>
      <c r="R324" s="10"/>
    </row>
    <row r="325" spans="1:19" s="8" customFormat="1" x14ac:dyDescent="0.45">
      <c r="A325" s="9" t="s">
        <v>1182</v>
      </c>
      <c r="B325" s="8" t="s">
        <v>1377</v>
      </c>
      <c r="C325" s="10" t="s">
        <v>21</v>
      </c>
      <c r="D325" s="8" t="str" cm="1">
        <f t="array" ref="D325">_xlfn.IFS(
  OR(C325="AR", C325="VK", C325="MS", C325="PT", C325="MM", C325="PP"), "CENTRAL",
  OR(C325="SS", C325="GC", C325="SM", C325="AY", C325="AG"), "NORTH",
  OR(C325="DP", C325="PG", C325="KD", C325="DS", C325="SP"), "WEST-I",
  OR(C325="MP", C325="SK", C325="NA", C325="OD"), "WEST-II",
  OR(C325="ND", C325="AM", C325="JK"), "EAST",
  TRUE, "UNKNOWN"
)</f>
        <v>NORTH</v>
      </c>
      <c r="E325" s="10" t="s">
        <v>996</v>
      </c>
      <c r="F325" s="8" t="s">
        <v>1000</v>
      </c>
      <c r="G325" s="8" t="s">
        <v>998</v>
      </c>
      <c r="H325" s="8" t="s">
        <v>999</v>
      </c>
      <c r="I325" s="37">
        <v>45874</v>
      </c>
      <c r="J325" s="37">
        <v>45915</v>
      </c>
      <c r="K325" s="10" t="s">
        <v>34</v>
      </c>
      <c r="L325" s="10" t="s">
        <v>35</v>
      </c>
      <c r="M325" s="13">
        <v>166.09</v>
      </c>
      <c r="N325" s="37"/>
      <c r="O325" s="8">
        <v>3</v>
      </c>
      <c r="P325" s="10"/>
      <c r="R325" s="10"/>
    </row>
    <row r="326" spans="1:19" s="8" customFormat="1" x14ac:dyDescent="0.45">
      <c r="A326" s="9" t="s">
        <v>1182</v>
      </c>
      <c r="B326" s="8" t="s">
        <v>874</v>
      </c>
      <c r="C326" s="10" t="s">
        <v>382</v>
      </c>
      <c r="D326" s="8" t="str" cm="1">
        <f t="array" ref="D326">_xlfn.IFS(
  OR(C326="AR", C326="VK", C326="MS", C326="PT", C326="MM", C326="PP"), "CENTRAL",
  OR(C326="SS", C326="GC", C326="SM", C326="AY", C326="AG"), "NORTH",
  OR(C326="DP", C326="PG", C326="KD", C326="DS", C326="SP"), "WEST-I",
  OR(C326="MP", C326="SK", C326="NA", C326="OD"), "WEST-II",
  OR(C326="ND", C326="AM", C326="JK"), "EAST",
  TRUE, "UNKNOWN"
)</f>
        <v>NORTH</v>
      </c>
      <c r="E326" s="10" t="s">
        <v>875</v>
      </c>
      <c r="F326" s="8" t="s">
        <v>121</v>
      </c>
      <c r="G326" s="8" t="s">
        <v>876</v>
      </c>
      <c r="H326" s="8" t="s">
        <v>877</v>
      </c>
      <c r="I326" s="37">
        <v>45858</v>
      </c>
      <c r="J326" s="37">
        <v>45915</v>
      </c>
      <c r="K326" s="10" t="s">
        <v>56</v>
      </c>
      <c r="L326" s="10" t="s">
        <v>50</v>
      </c>
      <c r="M326" s="13">
        <v>708.63</v>
      </c>
      <c r="N326" s="37">
        <v>45916</v>
      </c>
      <c r="O326" s="8">
        <v>6</v>
      </c>
      <c r="P326" s="10"/>
      <c r="R326" s="10"/>
    </row>
    <row r="327" spans="1:19" s="8" customFormat="1" x14ac:dyDescent="0.45">
      <c r="A327" s="9" t="s">
        <v>1182</v>
      </c>
      <c r="B327" s="8" t="s">
        <v>946</v>
      </c>
      <c r="C327" s="10" t="s">
        <v>61</v>
      </c>
      <c r="D327" s="8" t="str" cm="1">
        <f t="array" ref="D327">_xlfn.IFS(
  OR(C327="AR", C327="VK", C327="MS", C327="PT", C327="MM", C327="PP"), "CENTRAL",
  OR(C327="SS", C327="GC", C327="SM", C327="AY", C327="AG"), "NORTH",
  OR(C327="DP", C327="PG", C327="KD", C327="DS", C327="SP"), "WEST-I",
  OR(C327="MP", C327="SK", C327="NA", C327="OD"), "WEST-II",
  OR(C327="ND", C327="AM", C327="JK"), "EAST",
  TRUE, "UNKNOWN"
)</f>
        <v>NORTH</v>
      </c>
      <c r="E327" s="10" t="s">
        <v>947</v>
      </c>
      <c r="F327" s="8" t="s">
        <v>948</v>
      </c>
      <c r="G327" s="8" t="s">
        <v>32</v>
      </c>
      <c r="H327" s="8" t="s">
        <v>949</v>
      </c>
      <c r="I327" s="37">
        <v>45867</v>
      </c>
      <c r="J327" s="37">
        <v>45919</v>
      </c>
      <c r="K327" s="10" t="s">
        <v>441</v>
      </c>
      <c r="L327" s="10" t="s">
        <v>27</v>
      </c>
      <c r="M327" s="13">
        <v>906.99</v>
      </c>
      <c r="N327" s="37"/>
      <c r="O327" s="8">
        <v>2</v>
      </c>
      <c r="P327" s="10"/>
      <c r="R327" s="10"/>
    </row>
    <row r="328" spans="1:19" s="8" customFormat="1" x14ac:dyDescent="0.45">
      <c r="A328" s="9" t="s">
        <v>1182</v>
      </c>
      <c r="B328" s="8" t="s">
        <v>1239</v>
      </c>
      <c r="C328" s="10" t="s">
        <v>72</v>
      </c>
      <c r="D328" s="8" t="str" cm="1">
        <f t="array" ref="D328">_xlfn.IFS(
  OR(C328="AR", C328="VK", C328="MS", C328="PT", C328="MM", C328="PP"), "CENTRAL",
  OR(C328="SS", C328="GC", C328="SM", C328="AY", C328="AG"), "NORTH",
  OR(C328="DP", C328="PG", C328="KD", C328="DS", C328="SP"), "WEST-I",
  OR(C328="MP", C328="SK", C328="NA", C328="OD"), "WEST-II",
  OR(C328="ND", C328="AM", C328="JK"), "EAST",
  TRUE, "UNKNOWN"
)</f>
        <v>CENTRAL</v>
      </c>
      <c r="E328" s="10" t="s">
        <v>1240</v>
      </c>
      <c r="F328" s="8" t="s">
        <v>67</v>
      </c>
      <c r="G328" s="8" t="s">
        <v>1241</v>
      </c>
      <c r="H328" s="8" t="s">
        <v>1242</v>
      </c>
      <c r="I328" s="37">
        <v>45903</v>
      </c>
      <c r="J328" s="37">
        <v>45915</v>
      </c>
      <c r="K328" s="10" t="s">
        <v>56</v>
      </c>
      <c r="L328" s="10" t="s">
        <v>50</v>
      </c>
      <c r="M328" s="13">
        <v>421.69</v>
      </c>
      <c r="N328" s="37"/>
      <c r="O328" s="8">
        <v>1</v>
      </c>
      <c r="P328" s="12"/>
      <c r="Q328" s="10"/>
      <c r="S328" s="10"/>
    </row>
    <row r="329" spans="1:19" x14ac:dyDescent="0.4">
      <c r="A329" s="9" t="s">
        <v>1182</v>
      </c>
      <c r="B329" s="6" t="s">
        <v>1158</v>
      </c>
      <c r="C329" s="27" t="s">
        <v>61</v>
      </c>
      <c r="D329" s="8" t="str" cm="1">
        <f t="array" ref="D329">_xlfn.IFS(
  OR(C329="AR", C329="VK", C329="MS", C329="PT", C329="MM", C329="PP"), "CENTRAL",
  OR(C329="SS", C329="GC", C329="SM", C329="AY", C329="AG"), "NORTH",
  OR(C329="DP", C329="PG", C329="KD", C329="DS", C329="SP"), "WEST-I",
  OR(C329="MP", C329="SK", C329="NA", C329="OD"), "WEST-II",
  OR(C329="ND", C329="AM", C329="JK"), "EAST",
  TRUE, "UNKNOWN"
)</f>
        <v>NORTH</v>
      </c>
      <c r="E329" s="27" t="s">
        <v>1160</v>
      </c>
      <c r="F329" s="6" t="s">
        <v>1298</v>
      </c>
      <c r="G329" s="8" t="s">
        <v>32</v>
      </c>
      <c r="H329" s="6" t="s">
        <v>1161</v>
      </c>
      <c r="I329" s="39">
        <v>45894</v>
      </c>
      <c r="J329" s="37">
        <v>45916</v>
      </c>
      <c r="K329" s="6" t="s">
        <v>81</v>
      </c>
      <c r="L329" s="10" t="s">
        <v>27</v>
      </c>
      <c r="M329" s="13">
        <v>66.349999999999994</v>
      </c>
      <c r="N329" s="37"/>
      <c r="O329" s="8">
        <v>1</v>
      </c>
      <c r="P329" s="12"/>
      <c r="R329" s="8"/>
      <c r="S329" s="10"/>
    </row>
    <row r="330" spans="1:19" s="8" customFormat="1" x14ac:dyDescent="0.45">
      <c r="A330" s="9" t="s">
        <v>1182</v>
      </c>
      <c r="B330" s="8" t="s">
        <v>1299</v>
      </c>
      <c r="C330" s="10" t="s">
        <v>61</v>
      </c>
      <c r="D330" s="8" t="str" cm="1">
        <f t="array" ref="D330">_xlfn.IFS(
  OR(C330="AR", C330="VK", C330="MS", C330="PT", C330="MM", C330="PP"), "CENTRAL",
  OR(C330="SS", C330="GC", C330="SM", C330="AY", C330="AG"), "NORTH",
  OR(C330="DP", C330="PG", C330="KD", C330="DS", C330="SP"), "WEST-I",
  OR(C330="MP", C330="SK", C330="NA", C330="OD"), "WEST-II",
  OR(C330="ND", C330="AM", C330="JK"), "EAST",
  TRUE, "UNKNOWN"
)</f>
        <v>NORTH</v>
      </c>
      <c r="E330" s="10" t="s">
        <v>1300</v>
      </c>
      <c r="F330" s="8" t="s">
        <v>38</v>
      </c>
      <c r="G330" s="8" t="s">
        <v>32</v>
      </c>
      <c r="H330" s="8" t="s">
        <v>1301</v>
      </c>
      <c r="I330" s="37">
        <v>45907</v>
      </c>
      <c r="J330" s="37">
        <v>45911</v>
      </c>
      <c r="K330" s="10" t="s">
        <v>41</v>
      </c>
      <c r="L330" s="10" t="s">
        <v>27</v>
      </c>
      <c r="M330" s="13">
        <v>537.80999999999995</v>
      </c>
      <c r="N330" s="37">
        <v>45911</v>
      </c>
      <c r="O330" s="8">
        <v>1</v>
      </c>
      <c r="P330" s="12"/>
      <c r="Q330" s="10"/>
      <c r="S330" s="10"/>
    </row>
    <row r="331" spans="1:19" s="8" customFormat="1" x14ac:dyDescent="0.45">
      <c r="A331" s="9" t="s">
        <v>1182</v>
      </c>
      <c r="B331" s="8" t="s">
        <v>1187</v>
      </c>
      <c r="C331" s="10" t="s">
        <v>221</v>
      </c>
      <c r="D331" s="8" t="str" cm="1">
        <f t="array" ref="D331">_xlfn.IFS(
  OR(C331="AR", C331="VK", C331="MS", C331="PT", C331="MM", C331="PP"), "CENTRAL",
  OR(C331="SS", C331="GC", C331="SM", C331="AY", C331="AG"), "NORTH",
  OR(C331="DP", C331="PG", C331="KD", C331="DS", C331="SP"), "WEST-I",
  OR(C331="MP", C331="SK", C331="NA", C331="OD"), "WEST-II",
  OR(C331="ND", C331="AM", C331="JK"), "EAST",
  TRUE, "UNKNOWN"
)</f>
        <v>EAST</v>
      </c>
      <c r="E331" s="10" t="s">
        <v>1189</v>
      </c>
      <c r="F331" s="8" t="s">
        <v>1188</v>
      </c>
      <c r="G331" s="8" t="s">
        <v>1190</v>
      </c>
      <c r="H331" s="8" t="s">
        <v>1191</v>
      </c>
      <c r="I331" s="37">
        <v>45896</v>
      </c>
      <c r="J331" s="37">
        <v>45915</v>
      </c>
      <c r="K331" s="10" t="s">
        <v>34</v>
      </c>
      <c r="L331" s="10" t="s">
        <v>35</v>
      </c>
      <c r="M331" s="13">
        <v>660.21</v>
      </c>
      <c r="N331" s="37"/>
      <c r="O331" s="8">
        <v>2</v>
      </c>
      <c r="P331" s="12"/>
      <c r="Q331" s="10"/>
      <c r="S331" s="10"/>
    </row>
    <row r="332" spans="1:19" s="8" customFormat="1" x14ac:dyDescent="0.45">
      <c r="A332" s="9" t="s">
        <v>1182</v>
      </c>
      <c r="B332" s="8" t="s">
        <v>1187</v>
      </c>
      <c r="C332" s="10" t="s">
        <v>221</v>
      </c>
      <c r="D332" s="8" t="str" cm="1">
        <f t="array" ref="D332">_xlfn.IFS(
  OR(C332="AR", C332="VK", C332="MS", C332="PT", C332="MM", C332="PP"), "CENTRAL",
  OR(C332="SS", C332="GC", C332="SM", C332="AY", C332="AG"), "NORTH",
  OR(C332="DP", C332="PG", C332="KD", C332="DS", C332="SP"), "WEST-I",
  OR(C332="MP", C332="SK", C332="NA", C332="OD"), "WEST-II",
  OR(C332="ND", C332="AM", C332="JK"), "EAST",
  TRUE, "UNKNOWN"
)</f>
        <v>EAST</v>
      </c>
      <c r="E332" s="10" t="s">
        <v>1189</v>
      </c>
      <c r="F332" s="8" t="s">
        <v>1192</v>
      </c>
      <c r="G332" s="8" t="s">
        <v>1190</v>
      </c>
      <c r="H332" s="8" t="s">
        <v>1191</v>
      </c>
      <c r="I332" s="37">
        <v>45896</v>
      </c>
      <c r="J332" s="37">
        <v>45902</v>
      </c>
      <c r="K332" s="10" t="s">
        <v>34</v>
      </c>
      <c r="L332" s="10" t="s">
        <v>35</v>
      </c>
      <c r="M332" s="13">
        <v>3012.54</v>
      </c>
      <c r="N332" s="37"/>
      <c r="O332" s="8">
        <v>3</v>
      </c>
      <c r="P332" s="12"/>
      <c r="Q332" s="10"/>
      <c r="S332" s="10"/>
    </row>
    <row r="333" spans="1:19" s="8" customFormat="1" x14ac:dyDescent="0.45">
      <c r="A333" s="9" t="s">
        <v>1182</v>
      </c>
      <c r="B333" s="8" t="s">
        <v>1187</v>
      </c>
      <c r="C333" s="10" t="s">
        <v>221</v>
      </c>
      <c r="D333" s="8" t="str" cm="1">
        <f t="array" ref="D333">_xlfn.IFS(
  OR(C333="AR", C333="VK", C333="MS", C333="PT", C333="MM", C333="PP"), "CENTRAL",
  OR(C333="SS", C333="GC", C333="SM", C333="AY", C333="AG"), "NORTH",
  OR(C333="DP", C333="PG", C333="KD", C333="DS", C333="SP"), "WEST-I",
  OR(C333="MP", C333="SK", C333="NA", C333="OD"), "WEST-II",
  OR(C333="ND", C333="AM", C333="JK"), "EAST",
  TRUE, "UNKNOWN"
)</f>
        <v>EAST</v>
      </c>
      <c r="E333" s="10" t="s">
        <v>1189</v>
      </c>
      <c r="F333" s="8" t="s">
        <v>1193</v>
      </c>
      <c r="G333" s="8" t="s">
        <v>1190</v>
      </c>
      <c r="H333" s="8" t="s">
        <v>1191</v>
      </c>
      <c r="I333" s="37">
        <v>45896</v>
      </c>
      <c r="J333" s="37">
        <v>45902</v>
      </c>
      <c r="K333" s="10" t="s">
        <v>34</v>
      </c>
      <c r="L333" s="10" t="s">
        <v>35</v>
      </c>
      <c r="M333" s="13">
        <v>253.03</v>
      </c>
      <c r="N333" s="37"/>
      <c r="O333" s="8">
        <v>3</v>
      </c>
      <c r="P333" s="12"/>
      <c r="Q333" s="10"/>
      <c r="S333" s="10"/>
    </row>
    <row r="334" spans="1:19" s="8" customFormat="1" x14ac:dyDescent="0.45">
      <c r="A334" s="9" t="s">
        <v>1182</v>
      </c>
      <c r="B334" s="8" t="s">
        <v>1187</v>
      </c>
      <c r="C334" s="10" t="s">
        <v>221</v>
      </c>
      <c r="D334" s="8" t="str" cm="1">
        <f t="array" ref="D334">_xlfn.IFS(
  OR(C334="AR", C334="VK", C334="MS", C334="PT", C334="MM", C334="PP"), "CENTRAL",
  OR(C334="SS", C334="GC", C334="SM", C334="AY", C334="AG"), "NORTH",
  OR(C334="DP", C334="PG", C334="KD", C334="DS", C334="SP"), "WEST-I",
  OR(C334="MP", C334="SK", C334="NA", C334="OD"), "WEST-II",
  OR(C334="ND", C334="AM", C334="JK"), "EAST",
  TRUE, "UNKNOWN"
)</f>
        <v>EAST</v>
      </c>
      <c r="E334" s="10" t="s">
        <v>1189</v>
      </c>
      <c r="F334" s="8" t="s">
        <v>1249</v>
      </c>
      <c r="G334" s="8" t="s">
        <v>1190</v>
      </c>
      <c r="H334" s="8" t="s">
        <v>1191</v>
      </c>
      <c r="I334" s="37">
        <v>45888</v>
      </c>
      <c r="J334" s="37">
        <v>45915</v>
      </c>
      <c r="K334" s="10" t="s">
        <v>34</v>
      </c>
      <c r="L334" s="10" t="s">
        <v>35</v>
      </c>
      <c r="M334" s="13">
        <v>21.56</v>
      </c>
      <c r="N334" s="37"/>
      <c r="O334" s="8">
        <v>1</v>
      </c>
      <c r="P334" s="12"/>
      <c r="Q334" s="10"/>
      <c r="S334" s="10"/>
    </row>
    <row r="335" spans="1:19" s="8" customFormat="1" x14ac:dyDescent="0.45">
      <c r="A335" s="9" t="s">
        <v>1182</v>
      </c>
      <c r="B335" s="8" t="s">
        <v>1187</v>
      </c>
      <c r="C335" s="10" t="s">
        <v>221</v>
      </c>
      <c r="D335" s="8" t="str" cm="1">
        <f t="array" ref="D335">_xlfn.IFS(
  OR(C335="AR", C335="VK", C335="MS", C335="PT", C335="MM", C335="PP"), "CENTRAL",
  OR(C335="SS", C335="GC", C335="SM", C335="AY", C335="AG"), "NORTH",
  OR(C335="DP", C335="PG", C335="KD", C335="DS", C335="SP"), "WEST-I",
  OR(C335="MP", C335="SK", C335="NA", C335="OD"), "WEST-II",
  OR(C335="ND", C335="AM", C335="JK"), "EAST",
  TRUE, "UNKNOWN"
)</f>
        <v>EAST</v>
      </c>
      <c r="E335" s="10" t="s">
        <v>1189</v>
      </c>
      <c r="F335" s="8" t="s">
        <v>1055</v>
      </c>
      <c r="G335" s="8" t="s">
        <v>1190</v>
      </c>
      <c r="H335" s="8" t="s">
        <v>1191</v>
      </c>
      <c r="I335" s="37">
        <v>45888</v>
      </c>
      <c r="J335" s="37">
        <v>45915</v>
      </c>
      <c r="K335" s="10" t="s">
        <v>34</v>
      </c>
      <c r="L335" s="10" t="s">
        <v>35</v>
      </c>
      <c r="M335" s="13">
        <v>40.69</v>
      </c>
      <c r="N335" s="37"/>
      <c r="O335" s="8">
        <v>1</v>
      </c>
      <c r="P335" s="12"/>
      <c r="Q335" s="10"/>
      <c r="S335" s="10"/>
    </row>
    <row r="336" spans="1:19" s="8" customFormat="1" x14ac:dyDescent="0.45">
      <c r="A336" s="9" t="s">
        <v>1182</v>
      </c>
      <c r="B336" s="8" t="s">
        <v>1187</v>
      </c>
      <c r="C336" s="10" t="s">
        <v>221</v>
      </c>
      <c r="D336" s="8" t="str" cm="1">
        <f t="array" ref="D336">_xlfn.IFS(
  OR(C336="AR", C336="VK", C336="MS", C336="PT", C336="MM", C336="PP"), "CENTRAL",
  OR(C336="SS", C336="GC", C336="SM", C336="AY", C336="AG"), "NORTH",
  OR(C336="DP", C336="PG", C336="KD", C336="DS", C336="SP"), "WEST-I",
  OR(C336="MP", C336="SK", C336="NA", C336="OD"), "WEST-II",
  OR(C336="ND", C336="AM", C336="JK"), "EAST",
  TRUE, "UNKNOWN"
)</f>
        <v>EAST</v>
      </c>
      <c r="E336" s="10" t="s">
        <v>1189</v>
      </c>
      <c r="F336" s="8" t="s">
        <v>1250</v>
      </c>
      <c r="G336" s="8" t="s">
        <v>1190</v>
      </c>
      <c r="H336" s="8" t="s">
        <v>1191</v>
      </c>
      <c r="I336" s="37">
        <v>45888</v>
      </c>
      <c r="J336" s="37">
        <v>45915</v>
      </c>
      <c r="K336" s="10" t="s">
        <v>34</v>
      </c>
      <c r="L336" s="10" t="s">
        <v>35</v>
      </c>
      <c r="M336" s="13">
        <v>25</v>
      </c>
      <c r="N336" s="37"/>
      <c r="O336" s="8">
        <v>1</v>
      </c>
      <c r="P336" s="12"/>
      <c r="Q336" s="10"/>
      <c r="S336" s="10"/>
    </row>
    <row r="337" spans="1:19" s="8" customFormat="1" x14ac:dyDescent="0.45">
      <c r="A337" s="9" t="s">
        <v>1182</v>
      </c>
      <c r="B337" s="8" t="s">
        <v>612</v>
      </c>
      <c r="C337" s="10" t="s">
        <v>65</v>
      </c>
      <c r="D337" s="8" t="str" cm="1">
        <f t="array" ref="D337">_xlfn.IFS(
  OR(C337="AR", C337="VK", C337="MS", C337="PT", C337="MM", C337="PP"), "CENTRAL",
  OR(C337="SS", C337="GC", C337="SM", C337="AY", C337="AG"), "NORTH",
  OR(C337="DP", C337="PG", C337="KD", C337="DS", C337="SP"), "WEST-I",
  OR(C337="MP", C337="SK", C337="NA", C337="OD"), "WEST-II",
  OR(C337="ND", C337="AM", C337="JK"), "EAST",
  TRUE, "UNKNOWN"
)</f>
        <v>CENTRAL</v>
      </c>
      <c r="E337" s="10" t="s">
        <v>613</v>
      </c>
      <c r="F337" s="8" t="s">
        <v>67</v>
      </c>
      <c r="G337" s="8" t="s">
        <v>434</v>
      </c>
      <c r="H337" s="8" t="s">
        <v>614</v>
      </c>
      <c r="I337" s="37">
        <v>45822</v>
      </c>
      <c r="J337" s="37">
        <v>45916</v>
      </c>
      <c r="K337" s="10" t="s">
        <v>87</v>
      </c>
      <c r="L337" s="10" t="s">
        <v>47</v>
      </c>
      <c r="M337" s="13">
        <v>3683</v>
      </c>
      <c r="N337" s="37"/>
      <c r="O337" s="8">
        <v>4</v>
      </c>
      <c r="P337" s="10"/>
      <c r="R337" s="10"/>
    </row>
    <row r="338" spans="1:19" s="8" customFormat="1" x14ac:dyDescent="0.45">
      <c r="A338" s="9" t="s">
        <v>1182</v>
      </c>
      <c r="B338" s="8" t="s">
        <v>244</v>
      </c>
      <c r="C338" s="10" t="s">
        <v>61</v>
      </c>
      <c r="D338" s="8" t="str" cm="1">
        <f t="array" ref="D338">_xlfn.IFS(
  OR(C338="AR", C338="VK", C338="MS", C338="PT", C338="MM", C338="PP"), "CENTRAL",
  OR(C338="SS", C338="GC", C338="SM", C338="AY", C338="AG"), "NORTH",
  OR(C338="DP", C338="PG", C338="KD", C338="DS", C338="SP"), "WEST-I",
  OR(C338="MP", C338="SK", C338="NA", C338="OD"), "WEST-II",
  OR(C338="ND", C338="AM", C338="JK"), "EAST",
  TRUE, "UNKNOWN"
)</f>
        <v>NORTH</v>
      </c>
      <c r="E338" s="10" t="s">
        <v>245</v>
      </c>
      <c r="F338" s="8" t="s">
        <v>116</v>
      </c>
      <c r="G338" s="8" t="s">
        <v>32</v>
      </c>
      <c r="H338" s="8" t="s">
        <v>246</v>
      </c>
      <c r="I338" s="37">
        <v>45776</v>
      </c>
      <c r="J338" s="37">
        <v>45916</v>
      </c>
      <c r="K338" s="10" t="s">
        <v>27</v>
      </c>
      <c r="L338" s="10" t="s">
        <v>27</v>
      </c>
      <c r="M338" s="13">
        <v>2283.5100000000002</v>
      </c>
      <c r="N338" s="37"/>
      <c r="O338" s="8">
        <v>2</v>
      </c>
      <c r="P338" s="10"/>
      <c r="R338" s="10"/>
    </row>
    <row r="339" spans="1:19" s="8" customFormat="1" x14ac:dyDescent="0.45">
      <c r="A339" s="9" t="s">
        <v>1182</v>
      </c>
      <c r="B339" s="8" t="s">
        <v>1180</v>
      </c>
      <c r="C339" s="10" t="s">
        <v>382</v>
      </c>
      <c r="D339" s="8" t="str" cm="1">
        <f t="array" ref="D339">_xlfn.IFS(
  OR(C339="AR", C339="VK", C339="MS", C339="PT", C339="MM", C339="PP"), "CENTRAL",
  OR(C339="SS", C339="GC", C339="SM", C339="AY", C339="AG"), "NORTH",
  OR(C339="DP", C339="PG", C339="KD", C339="DS", C339="SP"), "WEST-I",
  OR(C339="MP", C339="SK", C339="NA", C339="OD"), "WEST-II",
  OR(C339="ND", C339="AM", C339="JK"), "EAST",
  TRUE, "UNKNOWN"
)</f>
        <v>NORTH</v>
      </c>
      <c r="E339" s="10" t="s">
        <v>73</v>
      </c>
      <c r="F339" s="8" t="s">
        <v>1181</v>
      </c>
      <c r="G339" s="8" t="s">
        <v>32</v>
      </c>
      <c r="H339" s="8" t="s">
        <v>877</v>
      </c>
      <c r="I339" s="37">
        <v>45900</v>
      </c>
      <c r="J339" s="37">
        <v>45916</v>
      </c>
      <c r="K339" s="10" t="s">
        <v>50</v>
      </c>
      <c r="L339" s="10" t="s">
        <v>387</v>
      </c>
      <c r="M339" s="13">
        <v>582.61</v>
      </c>
      <c r="N339" s="37">
        <v>45916</v>
      </c>
      <c r="O339" s="8">
        <v>2</v>
      </c>
      <c r="P339" s="12"/>
      <c r="Q339" s="10"/>
      <c r="S339" s="10"/>
    </row>
    <row r="340" spans="1:19" s="1" customFormat="1" ht="12.75" customHeight="1" x14ac:dyDescent="0.45">
      <c r="A340" s="9" t="s">
        <v>1182</v>
      </c>
      <c r="B340" s="8" t="s">
        <v>431</v>
      </c>
      <c r="C340" s="8" t="s">
        <v>136</v>
      </c>
      <c r="D340" s="8" t="str" cm="1">
        <f t="array" ref="D340">_xlfn.IFS(
  OR(C340="AR", C340="VK", C340="MS", C340="PT", C340="MM", C340="PP"), "CENTRAL",
  OR(C340="SS", C340="GC", C340="SM", C340="AY", C340="AG"), "NORTH",
  OR(C340="DP", C340="PG", C340="KD", C340="DS", C340="SP"), "WEST-I",
  OR(C340="MP", C340="SK", C340="NA", C340="OD"), "WEST-II",
  OR(C340="ND", C340="AM", C340="JK"), "EAST",
  TRUE, "UNKNOWN"
)</f>
        <v>WEST-II</v>
      </c>
      <c r="E340" s="10" t="s">
        <v>255</v>
      </c>
      <c r="F340" s="10" t="s">
        <v>23</v>
      </c>
      <c r="G340" s="8" t="s">
        <v>256</v>
      </c>
      <c r="H340" s="10" t="s">
        <v>257</v>
      </c>
      <c r="I340" s="37">
        <v>45780</v>
      </c>
      <c r="J340" s="37">
        <v>45915</v>
      </c>
      <c r="K340" s="10" t="s">
        <v>26</v>
      </c>
      <c r="L340" s="10" t="s">
        <v>27</v>
      </c>
      <c r="M340" s="13">
        <v>1191.06</v>
      </c>
      <c r="N340" s="37">
        <v>45916</v>
      </c>
      <c r="O340" s="12">
        <v>2</v>
      </c>
      <c r="P340" s="10"/>
      <c r="Q340" s="12"/>
      <c r="R340" s="10"/>
    </row>
    <row r="341" spans="1:19" s="8" customFormat="1" x14ac:dyDescent="0.45">
      <c r="A341" s="9" t="s">
        <v>1182</v>
      </c>
      <c r="B341" s="8" t="s">
        <v>1279</v>
      </c>
      <c r="C341" s="10" t="s">
        <v>241</v>
      </c>
      <c r="D341" s="8" t="str" cm="1">
        <f t="array" ref="D341">_xlfn.IFS(
  OR(C341="AR", C341="VK", C341="MS", C341="PT", C341="MM", C341="PP"), "CENTRAL",
  OR(C341="SS", C341="GC", C341="SM", C341="AY", C341="AG"), "NORTH",
  OR(C341="DP", C341="PG", C341="KD", C341="DS", C341="SP"), "WEST-I",
  OR(C341="MP", C341="SK", C341="NA", C341="OD"), "WEST-II",
  OR(C341="ND", C341="AM", C341="JK"), "EAST",
  TRUE, "UNKNOWN"
)</f>
        <v>CENTRAL</v>
      </c>
      <c r="E341" s="10" t="s">
        <v>1280</v>
      </c>
      <c r="F341" s="8" t="s">
        <v>124</v>
      </c>
      <c r="G341" s="8" t="s">
        <v>1281</v>
      </c>
      <c r="H341" s="8" t="s">
        <v>1282</v>
      </c>
      <c r="I341" s="37">
        <v>45908</v>
      </c>
      <c r="J341" s="37">
        <v>45891</v>
      </c>
      <c r="K341" s="10" t="s">
        <v>186</v>
      </c>
      <c r="L341" s="10" t="s">
        <v>47</v>
      </c>
      <c r="M341" s="13">
        <v>484.26</v>
      </c>
      <c r="N341" s="37"/>
      <c r="O341" s="8">
        <v>1</v>
      </c>
      <c r="P341" s="12"/>
      <c r="Q341" s="10"/>
      <c r="S341" s="10"/>
    </row>
    <row r="342" spans="1:19" s="8" customFormat="1" x14ac:dyDescent="0.45">
      <c r="A342" s="9" t="s">
        <v>1182</v>
      </c>
      <c r="B342" s="8" t="s">
        <v>1043</v>
      </c>
      <c r="C342" s="10" t="s">
        <v>61</v>
      </c>
      <c r="D342" s="8" t="str" cm="1">
        <f t="array" ref="D342">_xlfn.IFS(
  OR(C342="AR", C342="VK", C342="MS", C342="PT", C342="MM", C342="PP"), "CENTRAL",
  OR(C342="SS", C342="GC", C342="SM", C342="AY", C342="AG"), "NORTH",
  OR(C342="DP", C342="PG", C342="KD", C342="DS", C342="SP"), "WEST-I",
  OR(C342="MP", C342="SK", C342="NA", C342="OD"), "WEST-II",
  OR(C342="ND", C342="AM", C342="JK"), "EAST",
  TRUE, "UNKNOWN"
)</f>
        <v>NORTH</v>
      </c>
      <c r="E342" s="10" t="s">
        <v>947</v>
      </c>
      <c r="F342" s="8" t="s">
        <v>1044</v>
      </c>
      <c r="G342" s="8" t="s">
        <v>32</v>
      </c>
      <c r="H342" s="8" t="s">
        <v>1045</v>
      </c>
      <c r="I342" s="37">
        <v>45880</v>
      </c>
      <c r="J342" s="37">
        <v>45917</v>
      </c>
      <c r="K342" s="10" t="s">
        <v>441</v>
      </c>
      <c r="L342" s="10" t="s">
        <v>27</v>
      </c>
      <c r="M342" s="13">
        <v>1065.07</v>
      </c>
      <c r="N342" s="37"/>
      <c r="O342" s="8">
        <v>1</v>
      </c>
      <c r="P342" s="12"/>
      <c r="Q342" s="10"/>
      <c r="S342" s="10"/>
    </row>
    <row r="343" spans="1:19" s="8" customFormat="1" x14ac:dyDescent="0.45">
      <c r="A343" s="9" t="s">
        <v>1182</v>
      </c>
      <c r="B343" s="8" t="s">
        <v>1043</v>
      </c>
      <c r="C343" s="10" t="s">
        <v>61</v>
      </c>
      <c r="D343" s="8" t="str" cm="1">
        <f t="array" ref="D343">_xlfn.IFS(
  OR(C343="AR", C343="VK", C343="MS", C343="PT", C343="MM", C343="PP"), "CENTRAL",
  OR(C343="SS", C343="GC", C343="SM", C343="AY", C343="AG"), "NORTH",
  OR(C343="DP", C343="PG", C343="KD", C343="DS", C343="SP"), "WEST-I",
  OR(C343="MP", C343="SK", C343="NA", C343="OD"), "WEST-II",
  OR(C343="ND", C343="AM", C343="JK"), "EAST",
  TRUE, "UNKNOWN"
)</f>
        <v>NORTH</v>
      </c>
      <c r="E343" s="10" t="s">
        <v>947</v>
      </c>
      <c r="F343" s="8" t="s">
        <v>1046</v>
      </c>
      <c r="G343" s="8" t="s">
        <v>32</v>
      </c>
      <c r="H343" s="8" t="s">
        <v>1045</v>
      </c>
      <c r="I343" s="37">
        <v>45880</v>
      </c>
      <c r="J343" s="37">
        <v>45917</v>
      </c>
      <c r="K343" s="10" t="s">
        <v>441</v>
      </c>
      <c r="L343" s="10" t="s">
        <v>27</v>
      </c>
      <c r="M343" s="13">
        <v>1112</v>
      </c>
      <c r="N343" s="37"/>
      <c r="O343" s="8">
        <v>1</v>
      </c>
      <c r="P343" s="12"/>
      <c r="Q343" s="10"/>
      <c r="S343" s="10"/>
    </row>
    <row r="344" spans="1:19" s="1" customFormat="1" ht="12.75" customHeight="1" x14ac:dyDescent="0.45">
      <c r="A344" s="9" t="s">
        <v>1182</v>
      </c>
      <c r="B344" s="8" t="s">
        <v>431</v>
      </c>
      <c r="C344" s="8" t="s">
        <v>136</v>
      </c>
      <c r="D344" s="8" t="str" cm="1">
        <f t="array" ref="D344">_xlfn.IFS(
  OR(C344="AR", C344="VK", C344="MS", C344="PT", C344="MM", C344="PP"), "CENTRAL",
  OR(C344="SS", C344="GC", C344="SM", C344="AY", C344="AG"), "NORTH",
  OR(C344="DP", C344="PG", C344="KD", C344="DS", C344="SP"), "WEST-I",
  OR(C344="MP", C344="SK", C344="NA", C344="OD"), "WEST-II",
  OR(C344="ND", C344="AM", C344="JK"), "EAST",
  TRUE, "UNKNOWN"
)</f>
        <v>WEST-II</v>
      </c>
      <c r="E344" s="10" t="s">
        <v>255</v>
      </c>
      <c r="F344" s="10" t="s">
        <v>23</v>
      </c>
      <c r="G344" s="8" t="s">
        <v>256</v>
      </c>
      <c r="H344" s="10" t="s">
        <v>257</v>
      </c>
      <c r="I344" s="37">
        <v>45780</v>
      </c>
      <c r="J344" s="37">
        <v>45917</v>
      </c>
      <c r="K344" s="10" t="s">
        <v>26</v>
      </c>
      <c r="L344" s="10" t="s">
        <v>27</v>
      </c>
      <c r="M344" s="13">
        <v>1130.2</v>
      </c>
      <c r="N344" s="37"/>
      <c r="O344" s="12">
        <v>3</v>
      </c>
      <c r="P344" s="10"/>
      <c r="Q344" s="12"/>
      <c r="R344" s="10"/>
    </row>
    <row r="345" spans="1:19" x14ac:dyDescent="0.4">
      <c r="A345" s="9" t="s">
        <v>1182</v>
      </c>
      <c r="B345" s="6" t="s">
        <v>1310</v>
      </c>
      <c r="C345" s="27" t="s">
        <v>108</v>
      </c>
      <c r="D345" s="8" t="str" cm="1">
        <f t="array" ref="D345">_xlfn.IFS(
  OR(C345="AR", C345="VK", C345="MS", C345="PT", C345="MM", C345="PP"), "CENTRAL",
  OR(C345="SS", C345="GC", C345="SM", C345="AY", C345="AG"), "NORTH",
  OR(C345="DP", C345="PG", C345="KD", C345="DS", C345="SP"), "WEST-I",
  OR(C345="MP", C345="SK", C345="NA", C345="OD"), "WEST-II",
  OR(C345="ND", C345="AM", C345="JK"), "EAST",
  TRUE, "UNKNOWN"
)</f>
        <v>EAST</v>
      </c>
      <c r="E345" s="27" t="s">
        <v>1311</v>
      </c>
      <c r="F345" s="6" t="s">
        <v>23</v>
      </c>
      <c r="G345" s="8" t="s">
        <v>32</v>
      </c>
      <c r="H345" s="6" t="s">
        <v>1312</v>
      </c>
      <c r="I345" s="39">
        <v>45915</v>
      </c>
      <c r="J345" s="39">
        <v>45918</v>
      </c>
      <c r="K345" s="6" t="s">
        <v>70</v>
      </c>
      <c r="L345" s="6" t="s">
        <v>35</v>
      </c>
      <c r="M345" s="23">
        <v>107.62</v>
      </c>
      <c r="N345" s="39">
        <v>45918</v>
      </c>
      <c r="O345" s="26">
        <v>1</v>
      </c>
      <c r="P345" s="12"/>
      <c r="Q345" s="10"/>
      <c r="R345" s="12"/>
      <c r="S345" s="10"/>
    </row>
    <row r="346" spans="1:19" s="8" customFormat="1" x14ac:dyDescent="0.45">
      <c r="A346" s="9" t="s">
        <v>1182</v>
      </c>
      <c r="B346" s="8" t="s">
        <v>1194</v>
      </c>
      <c r="C346" s="10" t="s">
        <v>633</v>
      </c>
      <c r="D346" s="8" t="str" cm="1">
        <f t="array" ref="D346">_xlfn.IFS(
  OR(C346="AR", C346="VK", C346="MS", C346="PT", C346="MM", C346="PP"), "CENTRAL",
  OR(C346="SS", C346="GC", C346="SM", C346="AY", C346="AG"), "NORTH",
  OR(C346="DP", C346="PG", C346="KD", C346="DS", C346="SP"), "WEST-I",
  OR(C346="MP", C346="SK", C346="NA", C346="OD"), "WEST-II",
  OR(C346="ND", C346="AM", C346="JK"), "EAST",
  TRUE, "UNKNOWN"
)</f>
        <v>WEST-I</v>
      </c>
      <c r="E346" s="10" t="s">
        <v>1195</v>
      </c>
      <c r="F346" s="8" t="s">
        <v>1196</v>
      </c>
      <c r="G346" s="8" t="s">
        <v>1197</v>
      </c>
      <c r="H346" s="8" t="s">
        <v>1198</v>
      </c>
      <c r="I346" s="37">
        <v>45894</v>
      </c>
      <c r="J346" s="37">
        <v>45920</v>
      </c>
      <c r="K346" s="10" t="s">
        <v>46</v>
      </c>
      <c r="L346" s="10" t="s">
        <v>47</v>
      </c>
      <c r="M346" s="13">
        <v>137.33000000000001</v>
      </c>
      <c r="N346" s="37"/>
      <c r="O346" s="8">
        <v>1</v>
      </c>
      <c r="P346" s="12"/>
      <c r="Q346" s="10"/>
      <c r="S346" s="10"/>
    </row>
    <row r="347" spans="1:19" s="8" customFormat="1" x14ac:dyDescent="0.45">
      <c r="A347" s="9" t="s">
        <v>1182</v>
      </c>
      <c r="B347" s="8" t="s">
        <v>1194</v>
      </c>
      <c r="C347" s="10" t="s">
        <v>633</v>
      </c>
      <c r="D347" s="8" t="str" cm="1">
        <f t="array" ref="D347">_xlfn.IFS(
  OR(C347="AR", C347="VK", C347="MS", C347="PT", C347="MM", C347="PP"), "CENTRAL",
  OR(C347="SS", C347="GC", C347="SM", C347="AY", C347="AG"), "NORTH",
  OR(C347="DP", C347="PG", C347="KD", C347="DS", C347="SP"), "WEST-I",
  OR(C347="MP", C347="SK", C347="NA", C347="OD"), "WEST-II",
  OR(C347="ND", C347="AM", C347="JK"), "EAST",
  TRUE, "UNKNOWN"
)</f>
        <v>WEST-I</v>
      </c>
      <c r="E347" s="10" t="s">
        <v>1195</v>
      </c>
      <c r="F347" s="8" t="s">
        <v>1199</v>
      </c>
      <c r="G347" s="8" t="s">
        <v>1197</v>
      </c>
      <c r="H347" s="8" t="s">
        <v>1198</v>
      </c>
      <c r="I347" s="37">
        <v>45894</v>
      </c>
      <c r="J347" s="37">
        <v>45920</v>
      </c>
      <c r="K347" s="10" t="s">
        <v>46</v>
      </c>
      <c r="L347" s="10" t="s">
        <v>47</v>
      </c>
      <c r="M347" s="13">
        <v>138.61000000000001</v>
      </c>
      <c r="N347" s="37"/>
      <c r="O347" s="8">
        <v>1</v>
      </c>
      <c r="P347" s="12"/>
      <c r="Q347" s="10"/>
      <c r="S347" s="10"/>
    </row>
    <row r="348" spans="1:19" s="8" customFormat="1" x14ac:dyDescent="0.45">
      <c r="A348" s="9" t="s">
        <v>1182</v>
      </c>
      <c r="B348" s="8" t="s">
        <v>975</v>
      </c>
      <c r="C348" s="10" t="s">
        <v>382</v>
      </c>
      <c r="D348" s="8" t="str" cm="1">
        <f t="array" ref="D348">_xlfn.IFS(
  OR(C348="AR", C348="VK", C348="MS", C348="PT", C348="MM", C348="PP"), "CENTRAL",
  OR(C348="SS", C348="GC", C348="SM", C348="AY", C348="AG"), "NORTH",
  OR(C348="DP", C348="PG", C348="KD", C348="DS", C348="SP"), "WEST-I",
  OR(C348="MP", C348="SK", C348="NA", C348="OD"), "WEST-II",
  OR(C348="ND", C348="AM", C348="JK"), "EAST",
  TRUE, "UNKNOWN"
)</f>
        <v>NORTH</v>
      </c>
      <c r="E348" s="10" t="s">
        <v>976</v>
      </c>
      <c r="F348" s="8" t="s">
        <v>237</v>
      </c>
      <c r="G348" s="8" t="s">
        <v>977</v>
      </c>
      <c r="H348" s="8" t="s">
        <v>129</v>
      </c>
      <c r="I348" s="37">
        <v>45859</v>
      </c>
      <c r="J348" s="37">
        <v>45918</v>
      </c>
      <c r="K348" s="10" t="s">
        <v>56</v>
      </c>
      <c r="L348" s="10" t="s">
        <v>50</v>
      </c>
      <c r="M348" s="13">
        <v>463.88</v>
      </c>
      <c r="N348" s="37"/>
      <c r="O348" s="8">
        <v>2</v>
      </c>
      <c r="P348" s="12"/>
      <c r="Q348" s="10"/>
      <c r="S348" s="10"/>
    </row>
    <row r="349" spans="1:19" s="1" customFormat="1" ht="12.75" customHeight="1" x14ac:dyDescent="0.45">
      <c r="A349" s="9" t="s">
        <v>1182</v>
      </c>
      <c r="B349" s="8" t="s">
        <v>431</v>
      </c>
      <c r="C349" s="8" t="s">
        <v>136</v>
      </c>
      <c r="D349" s="8" t="str" cm="1">
        <f t="array" ref="D349">_xlfn.IFS(
  OR(C349="AR", C349="VK", C349="MS", C349="PT", C349="MM", C349="PP"), "CENTRAL",
  OR(C349="SS", C349="GC", C349="SM", C349="AY", C349="AG"), "NORTH",
  OR(C349="DP", C349="PG", C349="KD", C349="DS", C349="SP"), "WEST-I",
  OR(C349="MP", C349="SK", C349="NA", C349="OD"), "WEST-II",
  OR(C349="ND", C349="AM", C349="JK"), "EAST",
  TRUE, "UNKNOWN"
)</f>
        <v>WEST-II</v>
      </c>
      <c r="E349" s="10" t="s">
        <v>255</v>
      </c>
      <c r="F349" s="10" t="s">
        <v>23</v>
      </c>
      <c r="G349" s="8" t="s">
        <v>256</v>
      </c>
      <c r="H349" s="10" t="s">
        <v>257</v>
      </c>
      <c r="I349" s="37">
        <v>45780</v>
      </c>
      <c r="J349" s="37">
        <v>45918</v>
      </c>
      <c r="K349" s="10" t="s">
        <v>26</v>
      </c>
      <c r="L349" s="10" t="s">
        <v>27</v>
      </c>
      <c r="M349" s="13">
        <v>1034.0999999999999</v>
      </c>
      <c r="N349" s="37"/>
      <c r="O349" s="12">
        <v>4</v>
      </c>
      <c r="P349" s="10"/>
      <c r="Q349" s="12"/>
      <c r="R349" s="10"/>
    </row>
    <row r="350" spans="1:19" s="8" customFormat="1" x14ac:dyDescent="0.45">
      <c r="A350" s="9" t="s">
        <v>1182</v>
      </c>
      <c r="B350" s="8" t="s">
        <v>350</v>
      </c>
      <c r="C350" s="10" t="s">
        <v>221</v>
      </c>
      <c r="D350" s="8" t="str" cm="1">
        <f t="array" ref="D350">_xlfn.IFS(
  OR(C350="AR", C350="VK", C350="MS", C350="PT", C350="MM", C350="PP"), "CENTRAL",
  OR(C350="SS", C350="GC", C350="SM", C350="AY", C350="AG"), "NORTH",
  OR(C350="DP", C350="PG", C350="KD", C350="DS", C350="SP"), "WEST-I",
  OR(C350="MP", C350="SK", C350="NA", C350="OD"), "WEST-II",
  OR(C350="ND", C350="AM", C350="JK"), "EAST",
  TRUE, "UNKNOWN"
)</f>
        <v>EAST</v>
      </c>
      <c r="E350" s="10" t="s">
        <v>351</v>
      </c>
      <c r="F350" s="8" t="s">
        <v>102</v>
      </c>
      <c r="G350" s="8" t="s">
        <v>352</v>
      </c>
      <c r="H350" s="8" t="s">
        <v>353</v>
      </c>
      <c r="I350" s="37">
        <v>45789</v>
      </c>
      <c r="J350" s="37">
        <v>45923</v>
      </c>
      <c r="K350" s="8" t="s">
        <v>34</v>
      </c>
      <c r="L350" s="8" t="s">
        <v>35</v>
      </c>
      <c r="M350" s="13">
        <v>1238.28</v>
      </c>
      <c r="N350" s="37">
        <v>45940</v>
      </c>
      <c r="O350" s="8">
        <v>5</v>
      </c>
      <c r="P350" s="10"/>
      <c r="R350" s="10"/>
    </row>
    <row r="351" spans="1:19" s="8" customFormat="1" x14ac:dyDescent="0.45">
      <c r="A351" s="9" t="s">
        <v>1182</v>
      </c>
      <c r="B351" s="8" t="s">
        <v>1340</v>
      </c>
      <c r="C351" s="10" t="s">
        <v>99</v>
      </c>
      <c r="D351" s="8" t="str" cm="1">
        <f t="array" ref="D351">_xlfn.IFS(
  OR(C351="AR", C351="VK", C351="MS", C351="PT", C351="MM", C351="PP"), "CENTRAL",
  OR(C351="SS", C351="GC", C351="SM", C351="AY", C351="AG"), "NORTH",
  OR(C351="DP", C351="PG", C351="KD", C351="DS", C351="SP"), "WEST-I",
  OR(C351="MP", C351="SK", C351="NA", C351="OD"), "WEST-II",
  OR(C351="ND", C351="AM", C351="JK"), "EAST",
  TRUE, "UNKNOWN"
)</f>
        <v>EAST</v>
      </c>
      <c r="E351" s="10" t="s">
        <v>1341</v>
      </c>
      <c r="F351" s="8" t="s">
        <v>124</v>
      </c>
      <c r="G351" s="8" t="s">
        <v>1342</v>
      </c>
      <c r="H351" s="8" t="s">
        <v>1343</v>
      </c>
      <c r="I351" s="37">
        <v>45916</v>
      </c>
      <c r="J351" s="37">
        <v>45923</v>
      </c>
      <c r="K351" s="10" t="s">
        <v>112</v>
      </c>
      <c r="L351" s="10" t="s">
        <v>35</v>
      </c>
      <c r="M351" s="13">
        <v>321.06</v>
      </c>
      <c r="N351" s="37">
        <v>45923</v>
      </c>
      <c r="O351" s="8">
        <v>1</v>
      </c>
      <c r="P351" s="12"/>
      <c r="Q351" s="10"/>
      <c r="S351" s="10"/>
    </row>
    <row r="352" spans="1:19" s="8" customFormat="1" x14ac:dyDescent="0.45">
      <c r="A352" s="9" t="s">
        <v>1182</v>
      </c>
      <c r="B352" s="8" t="s">
        <v>1063</v>
      </c>
      <c r="C352" s="10" t="s">
        <v>21</v>
      </c>
      <c r="D352" s="8" t="str" cm="1">
        <f t="array" ref="D352">_xlfn.IFS(
  OR(C352="AR", C352="VK", C352="MS", C352="PT", C352="MM", C352="PP"), "CENTRAL",
  OR(C352="SS", C352="GC", C352="SM", C352="AY", C352="AG"), "NORTH",
  OR(C352="DP", C352="PG", C352="KD", C352="DS", C352="SP"), "WEST-I",
  OR(C352="MP", C352="SK", C352="NA", C352="OD"), "WEST-II",
  OR(C352="ND", C352="AM", C352="JK"), "EAST",
  TRUE, "UNKNOWN"
)</f>
        <v>NORTH</v>
      </c>
      <c r="E352" s="10" t="s">
        <v>1064</v>
      </c>
      <c r="F352" s="8" t="s">
        <v>102</v>
      </c>
      <c r="G352" s="8" t="s">
        <v>1065</v>
      </c>
      <c r="H352" s="8" t="s">
        <v>1066</v>
      </c>
      <c r="I352" s="37">
        <v>45882</v>
      </c>
      <c r="J352" s="37">
        <v>45909</v>
      </c>
      <c r="K352" s="10" t="s">
        <v>87</v>
      </c>
      <c r="L352" s="10" t="s">
        <v>47</v>
      </c>
      <c r="M352" s="13">
        <v>3545.01</v>
      </c>
      <c r="N352" s="37"/>
      <c r="O352" s="8">
        <v>3</v>
      </c>
      <c r="P352" s="12"/>
      <c r="Q352" s="10"/>
      <c r="S352" s="10"/>
    </row>
    <row r="353" spans="1:19" s="8" customFormat="1" x14ac:dyDescent="0.45">
      <c r="A353" s="9" t="s">
        <v>1182</v>
      </c>
      <c r="B353" s="8" t="s">
        <v>1063</v>
      </c>
      <c r="C353" s="10" t="s">
        <v>21</v>
      </c>
      <c r="D353" s="8" t="str" cm="1">
        <f t="array" ref="D353">_xlfn.IFS(
  OR(C353="AR", C353="VK", C353="MS", C353="PT", C353="MM", C353="PP"), "CENTRAL",
  OR(C353="SS", C353="GC", C353="SM", C353="AY", C353="AG"), "NORTH",
  OR(C353="DP", C353="PG", C353="KD", C353="DS", C353="SP"), "WEST-I",
  OR(C353="MP", C353="SK", C353="NA", C353="OD"), "WEST-II",
  OR(C353="ND", C353="AM", C353="JK"), "EAST",
  TRUE, "UNKNOWN"
)</f>
        <v>NORTH</v>
      </c>
      <c r="E353" s="10" t="s">
        <v>1064</v>
      </c>
      <c r="F353" s="8" t="s">
        <v>98</v>
      </c>
      <c r="G353" s="8" t="s">
        <v>1065</v>
      </c>
      <c r="H353" s="8" t="s">
        <v>1066</v>
      </c>
      <c r="I353" s="37">
        <v>45882</v>
      </c>
      <c r="J353" s="37">
        <v>45909</v>
      </c>
      <c r="K353" s="10" t="s">
        <v>87</v>
      </c>
      <c r="L353" s="10" t="s">
        <v>47</v>
      </c>
      <c r="M353" s="13">
        <v>102.93</v>
      </c>
      <c r="N353" s="37"/>
      <c r="O353" s="8">
        <v>3</v>
      </c>
      <c r="P353" s="12"/>
      <c r="Q353" s="10"/>
      <c r="S353" s="10"/>
    </row>
    <row r="354" spans="1:19" s="8" customFormat="1" x14ac:dyDescent="0.45">
      <c r="A354" s="9" t="s">
        <v>1182</v>
      </c>
      <c r="B354" s="8" t="s">
        <v>950</v>
      </c>
      <c r="C354" s="10" t="s">
        <v>156</v>
      </c>
      <c r="D354" s="8" t="str" cm="1">
        <f t="array" ref="D354">_xlfn.IFS(
  OR(C354="AR", C354="VK", C354="MS", C354="PT", C354="MM", C354="PP"), "CENTRAL",
  OR(C354="SS", C354="GC", C354="SM", C354="AY", C354="AG"), "NORTH",
  OR(C354="DP", C354="PG", C354="KD", C354="DS", C354="SP"), "WEST-I",
  OR(C354="MP", C354="SK", C354="NA", C354="OD"), "WEST-II",
  OR(C354="ND", C354="AM", C354="JK"), "EAST",
  TRUE, "UNKNOWN"
)</f>
        <v>CENTRAL</v>
      </c>
      <c r="E354" s="10" t="s">
        <v>951</v>
      </c>
      <c r="F354" s="8" t="s">
        <v>1205</v>
      </c>
      <c r="G354" s="8" t="s">
        <v>953</v>
      </c>
      <c r="H354" s="8" t="s">
        <v>954</v>
      </c>
      <c r="I354" s="37">
        <v>45867</v>
      </c>
      <c r="J354" s="37">
        <v>45923</v>
      </c>
      <c r="K354" s="10" t="s">
        <v>112</v>
      </c>
      <c r="L354" s="10" t="s">
        <v>35</v>
      </c>
      <c r="M354" s="13">
        <v>872.67</v>
      </c>
      <c r="N354" s="37">
        <v>45923</v>
      </c>
      <c r="O354" s="8">
        <v>1</v>
      </c>
      <c r="P354" s="12"/>
      <c r="Q354" s="10"/>
      <c r="S354" s="10"/>
    </row>
    <row r="355" spans="1:19" s="8" customFormat="1" x14ac:dyDescent="0.45">
      <c r="A355" s="9" t="s">
        <v>1182</v>
      </c>
      <c r="B355" s="8" t="s">
        <v>950</v>
      </c>
      <c r="C355" s="10" t="s">
        <v>156</v>
      </c>
      <c r="D355" s="8" t="str" cm="1">
        <f t="array" ref="D355">_xlfn.IFS(
  OR(C355="AR", C355="VK", C355="MS", C355="PT", C355="MM", C355="PP"), "CENTRAL",
  OR(C355="SS", C355="GC", C355="SM", C355="AY", C355="AG"), "NORTH",
  OR(C355="DP", C355="PG", C355="KD", C355="DS", C355="SP"), "WEST-I",
  OR(C355="MP", C355="SK", C355="NA", C355="OD"), "WEST-II",
  OR(C355="ND", C355="AM", C355="JK"), "EAST",
  TRUE, "UNKNOWN"
)</f>
        <v>CENTRAL</v>
      </c>
      <c r="E355" s="10" t="s">
        <v>951</v>
      </c>
      <c r="F355" s="8" t="s">
        <v>1355</v>
      </c>
      <c r="G355" s="8" t="s">
        <v>953</v>
      </c>
      <c r="H355" s="8" t="s">
        <v>954</v>
      </c>
      <c r="I355" s="37">
        <v>45867</v>
      </c>
      <c r="J355" s="37">
        <v>45923</v>
      </c>
      <c r="K355" s="10" t="s">
        <v>70</v>
      </c>
      <c r="L355" s="10" t="s">
        <v>35</v>
      </c>
      <c r="M355" s="13">
        <v>531.51</v>
      </c>
      <c r="N355" s="37">
        <v>45923</v>
      </c>
      <c r="O355" s="8">
        <v>1</v>
      </c>
      <c r="P355" s="12"/>
      <c r="Q355" s="10"/>
      <c r="S355" s="10"/>
    </row>
    <row r="356" spans="1:19" s="8" customFormat="1" x14ac:dyDescent="0.45">
      <c r="A356" s="9" t="s">
        <v>1182</v>
      </c>
      <c r="B356" s="8" t="s">
        <v>1293</v>
      </c>
      <c r="C356" s="10" t="s">
        <v>1255</v>
      </c>
      <c r="D356" s="8" t="str" cm="1">
        <f t="array" ref="D356">_xlfn.IFS(
  OR(C356="AR", C356="VK", C356="MS", C356="PT", C356="MM", C356="PP"), "CENTRAL",
  OR(C356="SS", C356="GC", C356="SM", C356="AY", C356="AG"), "NORTH",
  OR(C356="DP", C356="PG", C356="KD", C356="DS", C356="SP"), "WEST-I",
  OR(C356="MP", C356="SK", C356="NA", C356="OD"), "WEST-II",
  OR(C356="ND", C356="AM", C356="JK"), "EAST",
  TRUE, "UNKNOWN"
)</f>
        <v>WEST-I</v>
      </c>
      <c r="E356" s="10" t="s">
        <v>1294</v>
      </c>
      <c r="F356" s="8" t="s">
        <v>1295</v>
      </c>
      <c r="G356" s="8" t="s">
        <v>1296</v>
      </c>
      <c r="H356" s="8" t="s">
        <v>1297</v>
      </c>
      <c r="I356" s="37">
        <v>45908</v>
      </c>
      <c r="J356" s="37">
        <v>570</v>
      </c>
      <c r="K356" s="10" t="s">
        <v>87</v>
      </c>
      <c r="L356" s="10" t="s">
        <v>47</v>
      </c>
      <c r="M356" s="13">
        <v>570</v>
      </c>
      <c r="N356" s="37">
        <v>570</v>
      </c>
      <c r="O356" s="8">
        <v>1</v>
      </c>
      <c r="P356" s="12"/>
      <c r="Q356" s="10"/>
      <c r="S356" s="10"/>
    </row>
    <row r="357" spans="1:19" s="8" customFormat="1" x14ac:dyDescent="0.45">
      <c r="A357" s="9" t="s">
        <v>1182</v>
      </c>
      <c r="B357" s="8" t="s">
        <v>220</v>
      </c>
      <c r="C357" s="10" t="s">
        <v>221</v>
      </c>
      <c r="D357" s="8" t="str" cm="1">
        <f t="array" ref="D357">_xlfn.IFS(
  OR(C357="AR", C357="VK", C357="MS", C357="PT", C357="MM", C357="PP"), "CENTRAL",
  OR(C357="SS", C357="GC", C357="SM", C357="AY", C357="AG"), "NORTH",
  OR(C357="DP", C357="PG", C357="KD", C357="DS", C357="SP"), "WEST-I",
  OR(C357="MP", C357="SK", C357="NA", C357="OD"), "WEST-II",
  OR(C357="ND", C357="AM", C357="JK"), "EAST",
  TRUE, "UNKNOWN"
)</f>
        <v>EAST</v>
      </c>
      <c r="E357" s="10" t="s">
        <v>222</v>
      </c>
      <c r="F357" s="8" t="s">
        <v>23</v>
      </c>
      <c r="G357" s="8" t="s">
        <v>223</v>
      </c>
      <c r="H357" s="8" t="s">
        <v>224</v>
      </c>
      <c r="I357" s="37">
        <v>45775</v>
      </c>
      <c r="J357" s="37">
        <v>45923</v>
      </c>
      <c r="K357" s="10" t="s">
        <v>70</v>
      </c>
      <c r="L357" s="10" t="s">
        <v>35</v>
      </c>
      <c r="M357" s="13">
        <v>1478.17</v>
      </c>
      <c r="N357" s="37">
        <v>45923</v>
      </c>
      <c r="O357" s="8">
        <v>1</v>
      </c>
      <c r="P357" s="12"/>
      <c r="Q357" s="10"/>
      <c r="S357" s="10"/>
    </row>
    <row r="358" spans="1:19" s="1" customFormat="1" ht="12.75" customHeight="1" x14ac:dyDescent="0.45">
      <c r="A358" s="9" t="s">
        <v>1182</v>
      </c>
      <c r="B358" s="8" t="s">
        <v>431</v>
      </c>
      <c r="C358" s="8" t="s">
        <v>136</v>
      </c>
      <c r="D358" s="8" t="str" cm="1">
        <f t="array" ref="D358">_xlfn.IFS(
  OR(C358="AR", C358="VK", C358="MS", C358="PT", C358="MM", C358="PP"), "CENTRAL",
  OR(C358="SS", C358="GC", C358="SM", C358="AY", C358="AG"), "NORTH",
  OR(C358="DP", C358="PG", C358="KD", C358="DS", C358="SP"), "WEST-I",
  OR(C358="MP", C358="SK", C358="NA", C358="OD"), "WEST-II",
  OR(C358="ND", C358="AM", C358="JK"), "EAST",
  TRUE, "UNKNOWN"
)</f>
        <v>WEST-II</v>
      </c>
      <c r="E358" s="10" t="s">
        <v>255</v>
      </c>
      <c r="F358" s="10" t="s">
        <v>23</v>
      </c>
      <c r="G358" s="8" t="s">
        <v>256</v>
      </c>
      <c r="H358" s="10" t="s">
        <v>257</v>
      </c>
      <c r="I358" s="37">
        <v>45780</v>
      </c>
      <c r="J358" s="37">
        <v>45924</v>
      </c>
      <c r="K358" s="10" t="s">
        <v>26</v>
      </c>
      <c r="L358" s="10" t="s">
        <v>27</v>
      </c>
      <c r="M358" s="13">
        <v>1025.04</v>
      </c>
      <c r="N358" s="37"/>
      <c r="O358" s="12">
        <v>5</v>
      </c>
      <c r="P358" s="10"/>
      <c r="Q358" s="12"/>
      <c r="R358" s="10"/>
    </row>
    <row r="359" spans="1:19" s="8" customFormat="1" x14ac:dyDescent="0.4">
      <c r="A359" s="9" t="s">
        <v>1182</v>
      </c>
      <c r="B359" s="8" t="s">
        <v>1316</v>
      </c>
      <c r="C359" s="10" t="s">
        <v>72</v>
      </c>
      <c r="D359" s="8" t="str" cm="1">
        <f t="array" ref="D359">_xlfn.IFS(
  OR(C359="AR", C359="VK", C359="MS", C359="PT", C359="MM", C359="PP"), "CENTRAL",
  OR(C359="SS", C359="GC", C359="SM", C359="AY", C359="AG"), "NORTH",
  OR(C359="DP", C359="PG", C359="KD", C359="DS", C359="SP"), "WEST-I",
  OR(C359="MP", C359="SK", C359="NA", C359="OD"), "WEST-II",
  OR(C359="ND", C359="AM", C359="JK"), "EAST",
  TRUE, "UNKNOWN"
)</f>
        <v>CENTRAL</v>
      </c>
      <c r="E359" s="10" t="s">
        <v>1317</v>
      </c>
      <c r="F359" s="8" t="s">
        <v>67</v>
      </c>
      <c r="G359" s="8" t="s">
        <v>1318</v>
      </c>
      <c r="H359" s="8" t="s">
        <v>1319</v>
      </c>
      <c r="I359" s="37">
        <v>45915</v>
      </c>
      <c r="J359" s="37">
        <v>45924</v>
      </c>
      <c r="K359" s="10" t="s">
        <v>761</v>
      </c>
      <c r="L359" s="10" t="s">
        <v>47</v>
      </c>
      <c r="M359" s="13">
        <v>244.92</v>
      </c>
      <c r="N359" s="37"/>
      <c r="O359" s="8">
        <v>1</v>
      </c>
      <c r="P359" s="12"/>
      <c r="Q359" s="6"/>
      <c r="S359" s="10"/>
    </row>
    <row r="360" spans="1:19" s="8" customFormat="1" x14ac:dyDescent="0.45">
      <c r="A360" s="9" t="s">
        <v>1182</v>
      </c>
      <c r="B360" s="8" t="s">
        <v>1084</v>
      </c>
      <c r="C360" s="10" t="s">
        <v>61</v>
      </c>
      <c r="D360" s="8" t="str" cm="1">
        <f t="array" ref="D360">_xlfn.IFS(
  OR(C360="AR", C360="VK", C360="MS", C360="PT", C360="MM", C360="PP"), "CENTRAL",
  OR(C360="SS", C360="GC", C360="SM", C360="AY", C360="AG"), "NORTH",
  OR(C360="DP", C360="PG", C360="KD", C360="DS", C360="SP"), "WEST-I",
  OR(C360="MP", C360="SK", C360="NA", C360="OD"), "WEST-II",
  OR(C360="ND", C360="AM", C360="JK"), "EAST",
  TRUE, "UNKNOWN"
)</f>
        <v>NORTH</v>
      </c>
      <c r="E360" s="10" t="s">
        <v>1086</v>
      </c>
      <c r="F360" s="8" t="s">
        <v>1085</v>
      </c>
      <c r="G360" s="8" t="s">
        <v>32</v>
      </c>
      <c r="H360" s="8" t="s">
        <v>1087</v>
      </c>
      <c r="I360" s="37">
        <v>45882</v>
      </c>
      <c r="J360" s="37">
        <v>45924</v>
      </c>
      <c r="K360" s="10" t="s">
        <v>761</v>
      </c>
      <c r="L360" s="10" t="s">
        <v>27</v>
      </c>
      <c r="M360" s="13">
        <v>1146.8</v>
      </c>
      <c r="N360" s="37">
        <v>45924</v>
      </c>
      <c r="O360" s="8">
        <v>1</v>
      </c>
      <c r="P360" s="12"/>
      <c r="Q360" s="10"/>
      <c r="S360" s="10"/>
    </row>
    <row r="361" spans="1:19" s="8" customFormat="1" x14ac:dyDescent="0.45">
      <c r="A361" s="9" t="s">
        <v>1182</v>
      </c>
      <c r="B361" s="8" t="s">
        <v>1084</v>
      </c>
      <c r="C361" s="10" t="s">
        <v>61</v>
      </c>
      <c r="D361" s="8" t="str" cm="1">
        <f t="array" ref="D361">_xlfn.IFS(
  OR(C361="AR", C361="VK", C361="MS", C361="PT", C361="MM", C361="PP"), "CENTRAL",
  OR(C361="SS", C361="GC", C361="SM", C361="AY", C361="AG"), "NORTH",
  OR(C361="DP", C361="PG", C361="KD", C361="DS", C361="SP"), "WEST-I",
  OR(C361="MP", C361="SK", C361="NA", C361="OD"), "WEST-II",
  OR(C361="ND", C361="AM", C361="JK"), "EAST",
  TRUE, "UNKNOWN"
)</f>
        <v>NORTH</v>
      </c>
      <c r="E361" s="10" t="s">
        <v>1086</v>
      </c>
      <c r="F361" s="8" t="s">
        <v>1088</v>
      </c>
      <c r="G361" s="8" t="s">
        <v>32</v>
      </c>
      <c r="H361" s="8" t="s">
        <v>1087</v>
      </c>
      <c r="I361" s="37">
        <v>45882</v>
      </c>
      <c r="J361" s="37">
        <v>45924</v>
      </c>
      <c r="K361" s="10" t="s">
        <v>762</v>
      </c>
      <c r="L361" s="10" t="s">
        <v>27</v>
      </c>
      <c r="M361" s="13">
        <v>259.7</v>
      </c>
      <c r="N361" s="37">
        <v>45924</v>
      </c>
      <c r="O361" s="8">
        <v>1</v>
      </c>
      <c r="P361" s="12"/>
      <c r="Q361" s="10"/>
      <c r="S361" s="10"/>
    </row>
    <row r="362" spans="1:19" s="8" customFormat="1" x14ac:dyDescent="0.45">
      <c r="A362" s="9" t="s">
        <v>1182</v>
      </c>
      <c r="B362" s="8" t="s">
        <v>1180</v>
      </c>
      <c r="C362" s="10" t="s">
        <v>382</v>
      </c>
      <c r="D362" s="8" t="str" cm="1">
        <f t="array" ref="D362">_xlfn.IFS(
  OR(C362="AR", C362="VK", C362="MS", C362="PT", C362="MM", C362="PP"), "CENTRAL",
  OR(C362="SS", C362="GC", C362="SM", C362="AY", C362="AG"), "NORTH",
  OR(C362="DP", C362="PG", C362="KD", C362="DS", C362="SP"), "WEST-I",
  OR(C362="MP", C362="SK", C362="NA", C362="OD"), "WEST-II",
  OR(C362="ND", C362="AM", C362="JK"), "EAST",
  TRUE, "UNKNOWN"
)</f>
        <v>NORTH</v>
      </c>
      <c r="E362" s="10" t="s">
        <v>73</v>
      </c>
      <c r="F362" s="8" t="s">
        <v>1181</v>
      </c>
      <c r="G362" s="8" t="s">
        <v>32</v>
      </c>
      <c r="H362" s="8" t="s">
        <v>877</v>
      </c>
      <c r="I362" s="37">
        <v>45900</v>
      </c>
      <c r="J362" s="37">
        <v>45925</v>
      </c>
      <c r="K362" s="10" t="s">
        <v>50</v>
      </c>
      <c r="L362" s="10" t="s">
        <v>387</v>
      </c>
      <c r="M362" s="13">
        <v>576.87</v>
      </c>
      <c r="N362" s="37">
        <v>45916</v>
      </c>
      <c r="O362" s="8">
        <v>3</v>
      </c>
      <c r="P362" s="12"/>
      <c r="Q362" s="10"/>
      <c r="S362" s="10"/>
    </row>
    <row r="363" spans="1:19" s="8" customFormat="1" x14ac:dyDescent="0.45">
      <c r="A363" s="9" t="s">
        <v>1182</v>
      </c>
      <c r="B363" s="8" t="s">
        <v>1313</v>
      </c>
      <c r="C363" s="10" t="s">
        <v>99</v>
      </c>
      <c r="D363" s="8" t="str" cm="1">
        <f t="array" ref="D363">_xlfn.IFS(
  OR(C363="AR", C363="VK", C363="MS", C363="PT", C363="MM", C363="PP"), "CENTRAL",
  OR(C363="SS", C363="GC", C363="SM", C363="AY", C363="AG"), "NORTH",
  OR(C363="DP", C363="PG", C363="KD", C363="DS", C363="SP"), "WEST-I",
  OR(C363="MP", C363="SK", C363="NA", C363="OD"), "WEST-II",
  OR(C363="ND", C363="AM", C363="JK"), "EAST",
  TRUE, "UNKNOWN"
)</f>
        <v>EAST</v>
      </c>
      <c r="E363" s="10" t="s">
        <v>1184</v>
      </c>
      <c r="F363" s="8" t="s">
        <v>208</v>
      </c>
      <c r="G363" s="8" t="s">
        <v>32</v>
      </c>
      <c r="H363" s="8" t="s">
        <v>1314</v>
      </c>
      <c r="I363" s="37">
        <v>45915</v>
      </c>
      <c r="J363" s="37">
        <v>45925</v>
      </c>
      <c r="K363" s="10" t="s">
        <v>112</v>
      </c>
      <c r="L363" s="10" t="s">
        <v>35</v>
      </c>
      <c r="M363" s="13">
        <v>144.03</v>
      </c>
      <c r="N363" s="37">
        <v>45925</v>
      </c>
      <c r="O363" s="8">
        <v>1</v>
      </c>
      <c r="P363" s="12"/>
      <c r="Q363" s="10"/>
      <c r="R363" s="12"/>
      <c r="S363" s="10"/>
    </row>
    <row r="364" spans="1:19" s="8" customFormat="1" x14ac:dyDescent="0.45">
      <c r="A364" s="9" t="s">
        <v>1182</v>
      </c>
      <c r="B364" s="8" t="s">
        <v>964</v>
      </c>
      <c r="C364" s="10" t="s">
        <v>30</v>
      </c>
      <c r="D364" s="8" t="str" cm="1">
        <f t="array" ref="D364">_xlfn.IFS(
  OR(C364="AR", C364="VK", C364="MS", C364="PT", C364="MM", C364="PP"), "CENTRAL",
  OR(C364="SS", C364="GC", C364="SM", C364="AY", C364="AG"), "NORTH",
  OR(C364="DP", C364="PG", C364="KD", C364="DS", C364="SP"), "WEST-I",
  OR(C364="MP", C364="SK", C364="NA", C364="OD"), "WEST-II",
  OR(C364="ND", C364="AM", C364="JK"), "EAST",
  TRUE, "UNKNOWN"
)</f>
        <v>CENTRAL</v>
      </c>
      <c r="E364" s="10" t="s">
        <v>965</v>
      </c>
      <c r="F364" s="8" t="s">
        <v>208</v>
      </c>
      <c r="G364" s="8" t="s">
        <v>32</v>
      </c>
      <c r="H364" s="8" t="s">
        <v>966</v>
      </c>
      <c r="I364" s="37">
        <v>45870</v>
      </c>
      <c r="J364" s="37">
        <v>45925</v>
      </c>
      <c r="K364" s="10" t="s">
        <v>46</v>
      </c>
      <c r="L364" s="10" t="s">
        <v>47</v>
      </c>
      <c r="M364" s="13">
        <v>377.72</v>
      </c>
      <c r="N364" s="37"/>
      <c r="O364" s="8">
        <v>1</v>
      </c>
      <c r="P364" s="12"/>
      <c r="Q364" s="10"/>
      <c r="S364" s="10"/>
    </row>
    <row r="365" spans="1:19" s="8" customFormat="1" x14ac:dyDescent="0.45">
      <c r="A365" s="9" t="s">
        <v>1182</v>
      </c>
      <c r="B365" s="8" t="s">
        <v>1302</v>
      </c>
      <c r="C365" s="10" t="s">
        <v>382</v>
      </c>
      <c r="D365" s="8" t="str" cm="1">
        <f t="array" ref="D365">_xlfn.IFS(
  OR(C365="AR", C365="VK", C365="MS", C365="PT", C365="MM", C365="PP"), "CENTRAL",
  OR(C365="SS", C365="GC", C365="SM", C365="AY", C365="AG"), "NORTH",
  OR(C365="DP", C365="PG", C365="KD", C365="DS", C365="SP"), "WEST-I",
  OR(C365="MP", C365="SK", C365="NA", C365="OD"), "WEST-II",
  OR(C365="ND", C365="AM", C365="JK"), "EAST",
  TRUE, "UNKNOWN"
)</f>
        <v>NORTH</v>
      </c>
      <c r="E365" s="10" t="s">
        <v>159</v>
      </c>
      <c r="F365" s="8" t="s">
        <v>67</v>
      </c>
      <c r="G365" s="8" t="s">
        <v>1303</v>
      </c>
      <c r="H365" s="8" t="s">
        <v>1304</v>
      </c>
      <c r="I365" s="37">
        <v>45908</v>
      </c>
      <c r="J365" s="37">
        <v>45925</v>
      </c>
      <c r="K365" s="10" t="s">
        <v>56</v>
      </c>
      <c r="L365" s="10" t="s">
        <v>47</v>
      </c>
      <c r="M365" s="13">
        <v>621.12</v>
      </c>
      <c r="N365" s="37"/>
      <c r="O365" s="8">
        <v>1</v>
      </c>
      <c r="P365" s="12"/>
      <c r="Q365" s="10"/>
      <c r="S365" s="10"/>
    </row>
    <row r="366" spans="1:19" s="8" customFormat="1" x14ac:dyDescent="0.4">
      <c r="A366" s="9" t="s">
        <v>1182</v>
      </c>
      <c r="B366" s="8" t="s">
        <v>1326</v>
      </c>
      <c r="C366" s="10" t="s">
        <v>382</v>
      </c>
      <c r="D366" s="8" t="str" cm="1">
        <f t="array" ref="D366">_xlfn.IFS(
  OR(C366="AR", C366="VK", C366="MS", C366="PT", C366="MM", C366="PP"), "CENTRAL",
  OR(C366="SS", C366="GC", C366="SM", C366="AY", C366="AG"), "NORTH",
  OR(C366="DP", C366="PG", C366="KD", C366="DS", C366="SP"), "WEST-I",
  OR(C366="MP", C366="SK", C366="NA", C366="OD"), "WEST-II",
  OR(C366="ND", C366="AM", C366="JK"), "EAST",
  TRUE, "UNKNOWN"
)</f>
        <v>NORTH</v>
      </c>
      <c r="E366" s="10" t="s">
        <v>1027</v>
      </c>
      <c r="F366" s="8" t="s">
        <v>1028</v>
      </c>
      <c r="G366" s="8" t="s">
        <v>1327</v>
      </c>
      <c r="H366" s="8" t="s">
        <v>1328</v>
      </c>
      <c r="I366" s="37">
        <v>45899</v>
      </c>
      <c r="J366" s="37">
        <v>45926</v>
      </c>
      <c r="K366" s="10" t="s">
        <v>49</v>
      </c>
      <c r="L366" s="10" t="s">
        <v>47</v>
      </c>
      <c r="M366" s="13">
        <v>436.4</v>
      </c>
      <c r="N366" s="37"/>
      <c r="O366" s="8">
        <v>1</v>
      </c>
      <c r="P366" s="12"/>
      <c r="Q366" s="6"/>
      <c r="S366" s="10"/>
    </row>
    <row r="367" spans="1:19" s="8" customFormat="1" x14ac:dyDescent="0.45">
      <c r="A367" s="9" t="s">
        <v>1182</v>
      </c>
      <c r="B367" s="8" t="s">
        <v>1293</v>
      </c>
      <c r="C367" s="10" t="s">
        <v>1255</v>
      </c>
      <c r="D367" s="8" t="str" cm="1">
        <f t="array" ref="D367">_xlfn.IFS(
  OR(C367="AR", C367="VK", C367="MS", C367="PT", C367="MM", C367="PP"), "CENTRAL",
  OR(C367="SS", C367="GC", C367="SM", C367="AY", C367="AG"), "NORTH",
  OR(C367="DP", C367="PG", C367="KD", C367="DS", C367="SP"), "WEST-I",
  OR(C367="MP", C367="SK", C367="NA", C367="OD"), "WEST-II",
  OR(C367="ND", C367="AM", C367="JK"), "EAST",
  TRUE, "UNKNOWN"
)</f>
        <v>WEST-I</v>
      </c>
      <c r="E367" s="10" t="s">
        <v>1294</v>
      </c>
      <c r="F367" s="8" t="s">
        <v>1295</v>
      </c>
      <c r="G367" s="8" t="s">
        <v>1296</v>
      </c>
      <c r="H367" s="8" t="s">
        <v>1297</v>
      </c>
      <c r="I367" s="37">
        <v>45908</v>
      </c>
      <c r="J367" s="37">
        <v>45923</v>
      </c>
      <c r="K367" s="10" t="s">
        <v>87</v>
      </c>
      <c r="L367" s="10" t="s">
        <v>47</v>
      </c>
      <c r="M367" s="13">
        <v>571.16</v>
      </c>
      <c r="N367" s="37"/>
      <c r="O367" s="8">
        <v>1</v>
      </c>
      <c r="P367" s="12"/>
      <c r="Q367" s="10"/>
      <c r="S367" s="10"/>
    </row>
    <row r="368" spans="1:19" s="8" customFormat="1" x14ac:dyDescent="0.45">
      <c r="A368" s="9" t="s">
        <v>1182</v>
      </c>
      <c r="B368" s="8" t="s">
        <v>1417</v>
      </c>
      <c r="C368" s="10" t="s">
        <v>156</v>
      </c>
      <c r="D368" s="8" t="str" cm="1">
        <f t="array" ref="D368">_xlfn.IFS(
  OR(C368="AR", C368="VK", C368="MS", C368="PT", C368="MM", C368="PP"), "CENTRAL",
  OR(C368="SS", C368="GC", C368="SM", C368="AY", C368="AG"), "NORTH",
  OR(C368="DP", C368="PG", C368="KD", C368="DS", C368="SP"), "WEST-I",
  OR(C368="MP", C368="SK", C368="NA", C368="OD"), "WEST-II",
  OR(C368="ND", C368="AM", C368="JK"), "EAST",
  TRUE, "UNKNOWN"
)</f>
        <v>CENTRAL</v>
      </c>
      <c r="E368" s="10" t="s">
        <v>1418</v>
      </c>
      <c r="F368" s="8" t="s">
        <v>1028</v>
      </c>
      <c r="G368" s="8" t="s">
        <v>1419</v>
      </c>
      <c r="H368" s="8" t="s">
        <v>456</v>
      </c>
      <c r="I368" s="37">
        <v>45923</v>
      </c>
      <c r="J368" s="37">
        <v>45926</v>
      </c>
      <c r="K368" s="10" t="s">
        <v>49</v>
      </c>
      <c r="L368" s="10" t="s">
        <v>50</v>
      </c>
      <c r="M368" s="13">
        <v>1862.73</v>
      </c>
      <c r="N368" s="37"/>
      <c r="O368" s="8">
        <v>1</v>
      </c>
      <c r="P368" s="12"/>
      <c r="Q368" s="10"/>
      <c r="S368" s="10"/>
    </row>
    <row r="369" spans="1:19" s="8" customFormat="1" x14ac:dyDescent="0.45">
      <c r="A369" s="9" t="s">
        <v>1182</v>
      </c>
      <c r="B369" s="8" t="s">
        <v>1291</v>
      </c>
      <c r="C369" s="10" t="s">
        <v>65</v>
      </c>
      <c r="D369" s="8" t="str" cm="1">
        <f t="array" ref="D369">_xlfn.IFS(
  OR(C369="AR", C369="VK", C369="MS", C369="PT", C369="MM", C369="PP"), "CENTRAL",
  OR(C369="SS", C369="GC", C369="SM", C369="AY", C369="AG"), "NORTH",
  OR(C369="DP", C369="PG", C369="KD", C369="DS", C369="SP"), "WEST-I",
  OR(C369="MP", C369="SK", C369="NA", C369="OD"), "WEST-II",
  OR(C369="ND", C369="AM", C369="JK"), "EAST",
  TRUE, "UNKNOWN"
)</f>
        <v>CENTRAL</v>
      </c>
      <c r="E369" s="10" t="s">
        <v>1292</v>
      </c>
      <c r="F369" s="8" t="s">
        <v>124</v>
      </c>
      <c r="G369" s="8" t="s">
        <v>434</v>
      </c>
      <c r="H369" s="8" t="s">
        <v>422</v>
      </c>
      <c r="I369" s="37">
        <v>45902</v>
      </c>
      <c r="J369" s="37">
        <v>45933</v>
      </c>
      <c r="K369" s="10" t="s">
        <v>46</v>
      </c>
      <c r="L369" s="10" t="s">
        <v>47</v>
      </c>
      <c r="M369" s="13">
        <v>1100.33</v>
      </c>
      <c r="N369" s="37"/>
      <c r="O369" s="8">
        <v>1</v>
      </c>
      <c r="P369" s="12"/>
      <c r="Q369" s="10"/>
      <c r="S369" s="10"/>
    </row>
    <row r="370" spans="1:19" s="8" customFormat="1" x14ac:dyDescent="0.45">
      <c r="A370" s="9" t="s">
        <v>1182</v>
      </c>
      <c r="B370" s="8" t="s">
        <v>1417</v>
      </c>
      <c r="C370" s="10" t="s">
        <v>156</v>
      </c>
      <c r="D370" s="8" t="str" cm="1">
        <f t="array" ref="D370">_xlfn.IFS(
  OR(C370="AR", C370="VK", C370="MS", C370="PT", C370="MM", C370="PP"), "CENTRAL",
  OR(C370="SS", C370="GC", C370="SM", C370="AY", C370="AG"), "NORTH",
  OR(C370="DP", C370="PG", C370="KD", C370="DS", C370="SP"), "WEST-I",
  OR(C370="MP", C370="SK", C370="NA", C370="OD"), "WEST-II",
  OR(C370="ND", C370="AM", C370="JK"), "EAST",
  TRUE, "UNKNOWN"
)</f>
        <v>CENTRAL</v>
      </c>
      <c r="E370" s="10" t="s">
        <v>1418</v>
      </c>
      <c r="F370" s="8" t="s">
        <v>1028</v>
      </c>
      <c r="G370" s="8" t="s">
        <v>1419</v>
      </c>
      <c r="H370" s="8" t="s">
        <v>456</v>
      </c>
      <c r="I370" s="37">
        <v>45923</v>
      </c>
      <c r="J370" s="37">
        <v>45933</v>
      </c>
      <c r="K370" s="10" t="s">
        <v>49</v>
      </c>
      <c r="L370" s="10" t="s">
        <v>50</v>
      </c>
      <c r="M370" s="13">
        <v>1907.71</v>
      </c>
      <c r="N370" s="37"/>
      <c r="O370" s="8">
        <v>2</v>
      </c>
      <c r="P370" s="12"/>
      <c r="Q370" s="10"/>
      <c r="S370" s="10"/>
    </row>
    <row r="371" spans="1:19" s="8" customFormat="1" x14ac:dyDescent="0.4">
      <c r="A371" s="9" t="s">
        <v>1182</v>
      </c>
      <c r="B371" s="8" t="s">
        <v>1326</v>
      </c>
      <c r="C371" s="10" t="s">
        <v>382</v>
      </c>
      <c r="D371" s="8" t="str" cm="1">
        <f t="array" ref="D371">_xlfn.IFS(
  OR(C371="AR", C371="VK", C371="MS", C371="PT", C371="MM", C371="PP"), "CENTRAL",
  OR(C371="SS", C371="GC", C371="SM", C371="AY", C371="AG"), "NORTH",
  OR(C371="DP", C371="PG", C371="KD", C371="DS", C371="SP"), "WEST-I",
  OR(C371="MP", C371="SK", C371="NA", C371="OD"), "WEST-II",
  OR(C371="ND", C371="AM", C371="JK"), "EAST",
  TRUE, "UNKNOWN"
)</f>
        <v>NORTH</v>
      </c>
      <c r="E371" s="10" t="s">
        <v>1027</v>
      </c>
      <c r="F371" s="8" t="s">
        <v>1028</v>
      </c>
      <c r="G371" s="8" t="s">
        <v>1327</v>
      </c>
      <c r="H371" s="8" t="s">
        <v>1328</v>
      </c>
      <c r="I371" s="37">
        <v>45899</v>
      </c>
      <c r="J371" s="37">
        <v>45930</v>
      </c>
      <c r="K371" s="10" t="s">
        <v>49</v>
      </c>
      <c r="L371" s="10" t="s">
        <v>47</v>
      </c>
      <c r="M371" s="13">
        <v>402.02</v>
      </c>
      <c r="N371" s="37"/>
      <c r="O371" s="8">
        <v>2</v>
      </c>
      <c r="P371" s="12"/>
      <c r="Q371" s="6"/>
      <c r="S371" s="10"/>
    </row>
    <row r="372" spans="1:19" s="8" customFormat="1" x14ac:dyDescent="0.45">
      <c r="A372" s="9" t="s">
        <v>1439</v>
      </c>
      <c r="B372" s="8" t="s">
        <v>950</v>
      </c>
      <c r="C372" s="10" t="s">
        <v>156</v>
      </c>
      <c r="D372" s="8" t="str" cm="1">
        <f t="array" ref="D372">_xlfn.IFS(
  OR(C372="AR", C372="VK", C372="MS", C372="PT", C372="MM", C372="PP"), "CENTRAL",
  OR(C372="SS", C372="GC", C372="SM", C372="AY", C372="AG"), "NORTH",
  OR(C372="DP", C372="PG", C372="KD", C372="DS", C372="SP"), "WEST-I",
  OR(C372="MP", C372="SK", C372="NA", C372="OD"), "WEST-II",
  OR(C372="ND", C372="AM", C372="JK"), "EAST",
  TRUE, "UNKNOWN"
)</f>
        <v>CENTRAL</v>
      </c>
      <c r="E372" s="10" t="s">
        <v>951</v>
      </c>
      <c r="F372" s="8" t="s">
        <v>956</v>
      </c>
      <c r="G372" s="8" t="s">
        <v>953</v>
      </c>
      <c r="H372" s="8" t="s">
        <v>954</v>
      </c>
      <c r="I372" s="37">
        <v>45867</v>
      </c>
      <c r="J372" s="37">
        <v>45934</v>
      </c>
      <c r="K372" s="10" t="s">
        <v>70</v>
      </c>
      <c r="L372" s="10" t="s">
        <v>35</v>
      </c>
      <c r="M372" s="13">
        <v>6.77</v>
      </c>
      <c r="N372" s="37">
        <v>45934</v>
      </c>
      <c r="O372" s="8">
        <v>2</v>
      </c>
      <c r="P372" s="10"/>
      <c r="R372" s="10"/>
    </row>
    <row r="373" spans="1:19" s="8" customFormat="1" x14ac:dyDescent="0.45">
      <c r="A373" s="9" t="s">
        <v>1439</v>
      </c>
      <c r="B373" s="8" t="s">
        <v>950</v>
      </c>
      <c r="C373" s="10" t="s">
        <v>156</v>
      </c>
      <c r="D373" s="8" t="str" cm="1">
        <f t="array" ref="D373">_xlfn.IFS(
  OR(C373="AR", C373="VK", C373="MS", C373="PT", C373="MM", C373="PP"), "CENTRAL",
  OR(C373="SS", C373="GC", C373="SM", C373="AY", C373="AG"), "NORTH",
  OR(C373="DP", C373="PG", C373="KD", C373="DS", C373="SP"), "WEST-I",
  OR(C373="MP", C373="SK", C373="NA", C373="OD"), "WEST-II",
  OR(C373="ND", C373="AM", C373="JK"), "EAST",
  TRUE, "UNKNOWN"
)</f>
        <v>CENTRAL</v>
      </c>
      <c r="E373" s="10" t="s">
        <v>951</v>
      </c>
      <c r="F373" s="8" t="s">
        <v>957</v>
      </c>
      <c r="G373" s="8" t="s">
        <v>953</v>
      </c>
      <c r="H373" s="8" t="s">
        <v>954</v>
      </c>
      <c r="I373" s="37">
        <v>45867</v>
      </c>
      <c r="J373" s="37">
        <v>45934</v>
      </c>
      <c r="K373" s="10" t="s">
        <v>70</v>
      </c>
      <c r="L373" s="10" t="s">
        <v>35</v>
      </c>
      <c r="M373" s="13">
        <v>25.89</v>
      </c>
      <c r="N373" s="37">
        <v>45934</v>
      </c>
      <c r="O373" s="8">
        <v>2</v>
      </c>
      <c r="P373" s="10"/>
      <c r="R373" s="10"/>
    </row>
    <row r="374" spans="1:19" s="8" customFormat="1" x14ac:dyDescent="0.45">
      <c r="A374" s="9" t="s">
        <v>1439</v>
      </c>
      <c r="B374" s="8" t="s">
        <v>950</v>
      </c>
      <c r="C374" s="10" t="s">
        <v>156</v>
      </c>
      <c r="D374" s="8" t="str" cm="1">
        <f t="array" ref="D374">_xlfn.IFS(
  OR(C374="AR", C374="VK", C374="MS", C374="PT", C374="MM", C374="PP"), "CENTRAL",
  OR(C374="SS", C374="GC", C374="SM", C374="AY", C374="AG"), "NORTH",
  OR(C374="DP", C374="PG", C374="KD", C374="DS", C374="SP"), "WEST-I",
  OR(C374="MP", C374="SK", C374="NA", C374="OD"), "WEST-II",
  OR(C374="ND", C374="AM", C374="JK"), "EAST",
  TRUE, "UNKNOWN"
)</f>
        <v>CENTRAL</v>
      </c>
      <c r="E374" s="10" t="s">
        <v>951</v>
      </c>
      <c r="F374" s="8" t="s">
        <v>1205</v>
      </c>
      <c r="G374" s="8" t="s">
        <v>953</v>
      </c>
      <c r="H374" s="8" t="s">
        <v>954</v>
      </c>
      <c r="I374" s="37">
        <v>45867</v>
      </c>
      <c r="J374" s="37">
        <v>45934</v>
      </c>
      <c r="K374" s="10" t="s">
        <v>112</v>
      </c>
      <c r="L374" s="10" t="s">
        <v>35</v>
      </c>
      <c r="M374" s="13">
        <v>937.97</v>
      </c>
      <c r="N374" s="37">
        <v>45934</v>
      </c>
      <c r="O374" s="8">
        <v>2</v>
      </c>
      <c r="P374" s="12"/>
      <c r="Q374" s="10"/>
      <c r="S374" s="10"/>
    </row>
    <row r="375" spans="1:19" s="8" customFormat="1" x14ac:dyDescent="0.45">
      <c r="A375" s="9" t="s">
        <v>1439</v>
      </c>
      <c r="B375" s="8" t="s">
        <v>950</v>
      </c>
      <c r="C375" s="10" t="s">
        <v>156</v>
      </c>
      <c r="D375" s="8" t="str" cm="1">
        <f t="array" ref="D375">_xlfn.IFS(
  OR(C375="AR", C375="VK", C375="MS", C375="PT", C375="MM", C375="PP"), "CENTRAL",
  OR(C375="SS", C375="GC", C375="SM", C375="AY", C375="AG"), "NORTH",
  OR(C375="DP", C375="PG", C375="KD", C375="DS", C375="SP"), "WEST-I",
  OR(C375="MP", C375="SK", C375="NA", C375="OD"), "WEST-II",
  OR(C375="ND", C375="AM", C375="JK"), "EAST",
  TRUE, "UNKNOWN"
)</f>
        <v>CENTRAL</v>
      </c>
      <c r="E375" s="10" t="s">
        <v>951</v>
      </c>
      <c r="F375" s="8" t="s">
        <v>1355</v>
      </c>
      <c r="G375" s="8" t="s">
        <v>953</v>
      </c>
      <c r="H375" s="8" t="s">
        <v>954</v>
      </c>
      <c r="I375" s="37">
        <v>45867</v>
      </c>
      <c r="J375" s="37">
        <v>45934</v>
      </c>
      <c r="K375" s="10" t="s">
        <v>70</v>
      </c>
      <c r="L375" s="10" t="s">
        <v>35</v>
      </c>
      <c r="M375" s="13">
        <v>526.61</v>
      </c>
      <c r="N375" s="37">
        <v>45934</v>
      </c>
      <c r="O375" s="8">
        <v>2</v>
      </c>
      <c r="P375" s="12"/>
      <c r="Q375" s="10"/>
      <c r="S375" s="10"/>
    </row>
    <row r="376" spans="1:19" s="8" customFormat="1" x14ac:dyDescent="0.45">
      <c r="A376" s="9" t="s">
        <v>1439</v>
      </c>
      <c r="B376" s="8" t="s">
        <v>950</v>
      </c>
      <c r="C376" s="10" t="s">
        <v>156</v>
      </c>
      <c r="D376" s="8" t="str" cm="1">
        <f t="array" ref="D376">_xlfn.IFS(
  OR(C376="AR", C376="VK", C376="MS", C376="PT", C376="MM", C376="PP"), "CENTRAL",
  OR(C376="SS", C376="GC", C376="SM", C376="AY", C376="AG"), "NORTH",
  OR(C376="DP", C376="PG", C376="KD", C376="DS", C376="SP"), "WEST-I",
  OR(C376="MP", C376="SK", C376="NA", C376="OD"), "WEST-II",
  OR(C376="ND", C376="AM", C376="JK"), "EAST",
  TRUE, "UNKNOWN"
)</f>
        <v>CENTRAL</v>
      </c>
      <c r="E376" s="10" t="s">
        <v>951</v>
      </c>
      <c r="F376" s="8" t="s">
        <v>952</v>
      </c>
      <c r="G376" s="8" t="s">
        <v>953</v>
      </c>
      <c r="H376" s="8" t="s">
        <v>954</v>
      </c>
      <c r="I376" s="37">
        <v>45867</v>
      </c>
      <c r="J376" s="37">
        <v>45934</v>
      </c>
      <c r="K376" s="10" t="s">
        <v>70</v>
      </c>
      <c r="L376" s="10" t="s">
        <v>35</v>
      </c>
      <c r="M376" s="13">
        <v>11.99</v>
      </c>
      <c r="N376" s="37">
        <v>45934</v>
      </c>
      <c r="O376" s="8">
        <v>1</v>
      </c>
      <c r="P376" s="12"/>
      <c r="Q376" s="10"/>
      <c r="S376" s="10"/>
    </row>
    <row r="377" spans="1:19" s="8" customFormat="1" x14ac:dyDescent="0.45">
      <c r="A377" s="9" t="s">
        <v>1439</v>
      </c>
      <c r="B377" s="8" t="s">
        <v>950</v>
      </c>
      <c r="C377" s="10" t="s">
        <v>156</v>
      </c>
      <c r="D377" s="8" t="str" cm="1">
        <f t="array" ref="D377">_xlfn.IFS(
  OR(C377="AR", C377="VK", C377="MS", C377="PT", C377="MM", C377="PP"), "CENTRAL",
  OR(C377="SS", C377="GC", C377="SM", C377="AY", C377="AG"), "NORTH",
  OR(C377="DP", C377="PG", C377="KD", C377="DS", C377="SP"), "WEST-I",
  OR(C377="MP", C377="SK", C377="NA", C377="OD"), "WEST-II",
  OR(C377="ND", C377="AM", C377="JK"), "EAST",
  TRUE, "UNKNOWN"
)</f>
        <v>CENTRAL</v>
      </c>
      <c r="E377" s="10" t="s">
        <v>951</v>
      </c>
      <c r="F377" s="8" t="s">
        <v>955</v>
      </c>
      <c r="G377" s="8" t="s">
        <v>953</v>
      </c>
      <c r="H377" s="8" t="s">
        <v>954</v>
      </c>
      <c r="I377" s="37">
        <v>45867</v>
      </c>
      <c r="J377" s="37">
        <v>45934</v>
      </c>
      <c r="K377" s="10" t="s">
        <v>70</v>
      </c>
      <c r="L377" s="10" t="s">
        <v>35</v>
      </c>
      <c r="M377" s="13">
        <v>9.3699999999999992</v>
      </c>
      <c r="N377" s="37">
        <v>45934</v>
      </c>
      <c r="O377" s="8">
        <v>1</v>
      </c>
      <c r="P377" s="12"/>
      <c r="Q377" s="10"/>
      <c r="S377" s="10"/>
    </row>
    <row r="378" spans="1:19" s="8" customFormat="1" x14ac:dyDescent="0.45">
      <c r="A378" s="9" t="s">
        <v>1439</v>
      </c>
      <c r="B378" s="8" t="s">
        <v>1122</v>
      </c>
      <c r="C378" s="10" t="s">
        <v>72</v>
      </c>
      <c r="D378" s="8" t="str" cm="1">
        <f t="array" ref="D378">_xlfn.IFS(
  OR(C378="AR", C378="VK", C378="MS", C378="PT", C378="MM", C378="PP"), "CENTRAL",
  OR(C378="SS", C378="GC", C378="SM", C378="AY", C378="AG"), "NORTH",
  OR(C378="DP", C378="PG", C378="KD", C378="DS", C378="SP"), "WEST-I",
  OR(C378="MP", C378="SK", C378="NA", C378="OD"), "WEST-II",
  OR(C378="ND", C378="AM", C378="JK"), "EAST",
  TRUE, "UNKNOWN"
)</f>
        <v>CENTRAL</v>
      </c>
      <c r="E378" s="10" t="s">
        <v>1123</v>
      </c>
      <c r="F378" s="8" t="s">
        <v>67</v>
      </c>
      <c r="G378" s="8" t="s">
        <v>788</v>
      </c>
      <c r="H378" s="8" t="s">
        <v>1124</v>
      </c>
      <c r="I378" s="37">
        <v>45887</v>
      </c>
      <c r="J378" s="37">
        <v>45934</v>
      </c>
      <c r="K378" s="10" t="s">
        <v>87</v>
      </c>
      <c r="L378" s="10" t="s">
        <v>47</v>
      </c>
      <c r="M378" s="13">
        <v>1384.88</v>
      </c>
      <c r="N378" s="37"/>
      <c r="O378" s="8">
        <v>1</v>
      </c>
      <c r="P378" s="12"/>
      <c r="Q378" s="10"/>
      <c r="S378" s="10"/>
    </row>
    <row r="379" spans="1:19" s="8" customFormat="1" x14ac:dyDescent="0.45">
      <c r="A379" s="9" t="s">
        <v>1439</v>
      </c>
      <c r="B379" s="8" t="s">
        <v>903</v>
      </c>
      <c r="C379" s="10" t="s">
        <v>65</v>
      </c>
      <c r="D379" s="8" t="str" cm="1">
        <f t="array" ref="D379">_xlfn.IFS(
  OR(C379="AR", C379="VK", C379="MS", C379="PT", C379="MM", C379="PP"), "CENTRAL",
  OR(C379="SS", C379="GC", C379="SM", C379="AY", C379="AG"), "NORTH",
  OR(C379="DP", C379="PG", C379="KD", C379="DS", C379="SP"), "WEST-I",
  OR(C379="MP", C379="SK", C379="NA", C379="OD"), "WEST-II",
  OR(C379="ND", C379="AM", C379="JK"), "EAST",
  TRUE, "UNKNOWN"
)</f>
        <v>CENTRAL</v>
      </c>
      <c r="E379" s="10" t="s">
        <v>904</v>
      </c>
      <c r="F379" s="8" t="s">
        <v>909</v>
      </c>
      <c r="G379" s="8" t="s">
        <v>434</v>
      </c>
      <c r="H379" s="8" t="s">
        <v>906</v>
      </c>
      <c r="I379" s="37">
        <v>45856</v>
      </c>
      <c r="J379" s="37">
        <v>45931</v>
      </c>
      <c r="K379" s="10" t="s">
        <v>87</v>
      </c>
      <c r="L379" s="10" t="s">
        <v>47</v>
      </c>
      <c r="M379" s="13">
        <v>388.9</v>
      </c>
      <c r="N379" s="37"/>
      <c r="O379" s="8">
        <v>1</v>
      </c>
      <c r="P379" s="12"/>
      <c r="Q379" s="10"/>
      <c r="S379" s="10"/>
    </row>
    <row r="380" spans="1:19" s="8" customFormat="1" x14ac:dyDescent="0.45">
      <c r="A380" s="9" t="s">
        <v>1439</v>
      </c>
      <c r="B380" s="8" t="s">
        <v>903</v>
      </c>
      <c r="C380" s="10" t="s">
        <v>65</v>
      </c>
      <c r="D380" s="8" t="str" cm="1">
        <f t="array" ref="D380">_xlfn.IFS(
  OR(C380="AR", C380="VK", C380="MS", C380="PT", C380="MM", C380="PP"), "CENTRAL",
  OR(C380="SS", C380="GC", C380="SM", C380="AY", C380="AG"), "NORTH",
  OR(C380="DP", C380="PG", C380="KD", C380="DS", C380="SP"), "WEST-I",
  OR(C380="MP", C380="SK", C380="NA", C380="OD"), "WEST-II",
  OR(C380="ND", C380="AM", C380="JK"), "EAST",
  TRUE, "UNKNOWN"
)</f>
        <v>CENTRAL</v>
      </c>
      <c r="E380" s="10" t="s">
        <v>904</v>
      </c>
      <c r="F380" s="8" t="s">
        <v>905</v>
      </c>
      <c r="G380" s="8" t="s">
        <v>434</v>
      </c>
      <c r="H380" s="8" t="s">
        <v>906</v>
      </c>
      <c r="I380" s="37">
        <v>45856</v>
      </c>
      <c r="J380" s="37">
        <v>45931</v>
      </c>
      <c r="K380" s="10" t="s">
        <v>87</v>
      </c>
      <c r="L380" s="10" t="s">
        <v>47</v>
      </c>
      <c r="M380" s="13">
        <v>734.34</v>
      </c>
      <c r="N380" s="37"/>
      <c r="O380" s="8">
        <v>1</v>
      </c>
      <c r="P380" s="12"/>
      <c r="Q380" s="10"/>
      <c r="S380" s="10"/>
    </row>
    <row r="381" spans="1:19" s="8" customFormat="1" x14ac:dyDescent="0.45">
      <c r="A381" s="9" t="s">
        <v>1439</v>
      </c>
      <c r="B381" s="8" t="s">
        <v>903</v>
      </c>
      <c r="C381" s="10" t="s">
        <v>65</v>
      </c>
      <c r="D381" s="8" t="str" cm="1">
        <f t="array" ref="D381">_xlfn.IFS(
  OR(C381="AR", C381="VK", C381="MS", C381="PT", C381="MM", C381="PP"), "CENTRAL",
  OR(C381="SS", C381="GC", C381="SM", C381="AY", C381="AG"), "NORTH",
  OR(C381="DP", C381="PG", C381="KD", C381="DS", C381="SP"), "WEST-I",
  OR(C381="MP", C381="SK", C381="NA", C381="OD"), "WEST-II",
  OR(C381="ND", C381="AM", C381="JK"), "EAST",
  TRUE, "UNKNOWN"
)</f>
        <v>CENTRAL</v>
      </c>
      <c r="E381" s="10" t="s">
        <v>904</v>
      </c>
      <c r="F381" s="8" t="s">
        <v>910</v>
      </c>
      <c r="G381" s="8" t="s">
        <v>434</v>
      </c>
      <c r="H381" s="8" t="s">
        <v>906</v>
      </c>
      <c r="I381" s="37">
        <v>45856</v>
      </c>
      <c r="J381" s="37">
        <v>45931</v>
      </c>
      <c r="K381" s="10" t="s">
        <v>87</v>
      </c>
      <c r="L381" s="10" t="s">
        <v>47</v>
      </c>
      <c r="M381" s="13">
        <v>1019.76</v>
      </c>
      <c r="N381" s="37"/>
      <c r="O381" s="8">
        <v>1</v>
      </c>
      <c r="P381" s="12"/>
      <c r="Q381" s="10"/>
      <c r="S381" s="10"/>
    </row>
    <row r="382" spans="1:19" s="8" customFormat="1" x14ac:dyDescent="0.45">
      <c r="A382" s="9" t="s">
        <v>1439</v>
      </c>
      <c r="B382" s="8" t="s">
        <v>903</v>
      </c>
      <c r="C382" s="10" t="s">
        <v>65</v>
      </c>
      <c r="D382" s="8" t="str" cm="1">
        <f t="array" ref="D382">_xlfn.IFS(
  OR(C382="AR", C382="VK", C382="MS", C382="PT", C382="MM", C382="PP"), "CENTRAL",
  OR(C382="SS", C382="GC", C382="SM", C382="AY", C382="AG"), "NORTH",
  OR(C382="DP", C382="PG", C382="KD", C382="DS", C382="SP"), "WEST-I",
  OR(C382="MP", C382="SK", C382="NA", C382="OD"), "WEST-II",
  OR(C382="ND", C382="AM", C382="JK"), "EAST",
  TRUE, "UNKNOWN"
)</f>
        <v>CENTRAL</v>
      </c>
      <c r="E382" s="10" t="s">
        <v>904</v>
      </c>
      <c r="F382" s="8" t="s">
        <v>907</v>
      </c>
      <c r="G382" s="8" t="s">
        <v>434</v>
      </c>
      <c r="H382" s="8" t="s">
        <v>906</v>
      </c>
      <c r="I382" s="37">
        <v>45856</v>
      </c>
      <c r="J382" s="37">
        <v>45931</v>
      </c>
      <c r="K382" s="10" t="s">
        <v>87</v>
      </c>
      <c r="L382" s="10" t="s">
        <v>47</v>
      </c>
      <c r="M382" s="13">
        <v>436.44</v>
      </c>
      <c r="N382" s="37"/>
      <c r="O382" s="8">
        <v>1</v>
      </c>
      <c r="P382" s="12"/>
      <c r="Q382" s="10"/>
      <c r="S382" s="10"/>
    </row>
    <row r="383" spans="1:19" s="8" customFormat="1" x14ac:dyDescent="0.45">
      <c r="A383" s="9" t="s">
        <v>1439</v>
      </c>
      <c r="B383" s="8" t="s">
        <v>903</v>
      </c>
      <c r="C383" s="10" t="s">
        <v>65</v>
      </c>
      <c r="D383" s="8" t="str" cm="1">
        <f t="array" ref="D383">_xlfn.IFS(
  OR(C383="AR", C383="VK", C383="MS", C383="PT", C383="MM", C383="PP"), "CENTRAL",
  OR(C383="SS", C383="GC", C383="SM", C383="AY", C383="AG"), "NORTH",
  OR(C383="DP", C383="PG", C383="KD", C383="DS", C383="SP"), "WEST-I",
  OR(C383="MP", C383="SK", C383="NA", C383="OD"), "WEST-II",
  OR(C383="ND", C383="AM", C383="JK"), "EAST",
  TRUE, "UNKNOWN"
)</f>
        <v>CENTRAL</v>
      </c>
      <c r="E383" s="10" t="s">
        <v>904</v>
      </c>
      <c r="F383" s="8" t="s">
        <v>1229</v>
      </c>
      <c r="G383" s="8" t="s">
        <v>434</v>
      </c>
      <c r="H383" s="8" t="s">
        <v>906</v>
      </c>
      <c r="I383" s="37">
        <v>45856</v>
      </c>
      <c r="J383" s="37">
        <v>45931</v>
      </c>
      <c r="K383" s="10" t="s">
        <v>87</v>
      </c>
      <c r="L383" s="10" t="s">
        <v>47</v>
      </c>
      <c r="M383" s="13">
        <v>113</v>
      </c>
      <c r="N383" s="37"/>
      <c r="O383" s="8">
        <v>1</v>
      </c>
      <c r="P383" s="12"/>
      <c r="Q383" s="10"/>
      <c r="S383" s="10"/>
    </row>
    <row r="384" spans="1:19" s="8" customFormat="1" x14ac:dyDescent="0.45">
      <c r="A384" s="9" t="s">
        <v>1439</v>
      </c>
      <c r="B384" s="8" t="s">
        <v>903</v>
      </c>
      <c r="C384" s="10" t="s">
        <v>65</v>
      </c>
      <c r="D384" s="8" t="str" cm="1">
        <f t="array" ref="D384">_xlfn.IFS(
  OR(C384="AR", C384="VK", C384="MS", C384="PT", C384="MM", C384="PP"), "CENTRAL",
  OR(C384="SS", C384="GC", C384="SM", C384="AY", C384="AG"), "NORTH",
  OR(C384="DP", C384="PG", C384="KD", C384="DS", C384="SP"), "WEST-I",
  OR(C384="MP", C384="SK", C384="NA", C384="OD"), "WEST-II",
  OR(C384="ND", C384="AM", C384="JK"), "EAST",
  TRUE, "UNKNOWN"
)</f>
        <v>CENTRAL</v>
      </c>
      <c r="E384" s="10" t="s">
        <v>904</v>
      </c>
      <c r="F384" s="8" t="s">
        <v>908</v>
      </c>
      <c r="G384" s="8" t="s">
        <v>434</v>
      </c>
      <c r="H384" s="8" t="s">
        <v>906</v>
      </c>
      <c r="I384" s="37">
        <v>45856</v>
      </c>
      <c r="J384" s="37">
        <v>45931</v>
      </c>
      <c r="K384" s="10" t="s">
        <v>87</v>
      </c>
      <c r="L384" s="10" t="s">
        <v>47</v>
      </c>
      <c r="M384" s="13">
        <v>2850.41</v>
      </c>
      <c r="N384" s="37"/>
      <c r="O384" s="8">
        <v>1</v>
      </c>
      <c r="P384" s="12"/>
      <c r="Q384" s="10"/>
      <c r="S384" s="10"/>
    </row>
    <row r="385" spans="1:19" s="8" customFormat="1" x14ac:dyDescent="0.45">
      <c r="A385" s="9" t="s">
        <v>1439</v>
      </c>
      <c r="B385" s="8" t="s">
        <v>1449</v>
      </c>
      <c r="C385" s="10" t="s">
        <v>61</v>
      </c>
      <c r="D385" s="8" t="str" cm="1">
        <f t="array" ref="D385">_xlfn.IFS(
  OR(C385="AR", C385="VK", C385="MS", C385="PT", C385="MM", C385="PP"), "CENTRAL",
  OR(C385="SS", C385="GC", C385="SM", C385="AY", C385="AG"), "NORTH",
  OR(C385="DP", C385="PG", C385="KD", C385="DS", C385="SP"), "WEST-I",
  OR(C385="MP", C385="SK", C385="NA", C385="OD"), "WEST-II",
  OR(C385="ND", C385="AM", C385="JK"), "EAST",
  TRUE, "UNKNOWN"
)</f>
        <v>NORTH</v>
      </c>
      <c r="E385" s="10" t="s">
        <v>1451</v>
      </c>
      <c r="F385" s="10" t="s">
        <v>1450</v>
      </c>
      <c r="G385" s="8" t="s">
        <v>1452</v>
      </c>
      <c r="H385" s="8" t="s">
        <v>1453</v>
      </c>
      <c r="I385" s="37">
        <v>45922</v>
      </c>
      <c r="J385" s="37">
        <v>45931</v>
      </c>
      <c r="K385" s="10" t="s">
        <v>81</v>
      </c>
      <c r="L385" s="10" t="s">
        <v>27</v>
      </c>
      <c r="M385" s="13">
        <v>4487.1099999999997</v>
      </c>
      <c r="N385" s="37"/>
      <c r="O385" s="8">
        <v>1</v>
      </c>
      <c r="P385" s="12"/>
      <c r="Q385" s="10"/>
      <c r="S385" s="10"/>
    </row>
    <row r="386" spans="1:19" s="8" customFormat="1" x14ac:dyDescent="0.45">
      <c r="A386" s="9" t="s">
        <v>1439</v>
      </c>
      <c r="B386" s="8" t="s">
        <v>874</v>
      </c>
      <c r="C386" s="10" t="s">
        <v>382</v>
      </c>
      <c r="D386" s="8" t="str" cm="1">
        <f t="array" ref="D386">_xlfn.IFS(
  OR(C386="AR", C386="VK", C386="MS", C386="PT", C386="MM", C386="PP"), "CENTRAL",
  OR(C386="SS", C386="GC", C386="SM", C386="AY", C386="AG"), "NORTH",
  OR(C386="DP", C386="PG", C386="KD", C386="DS", C386="SP"), "WEST-I",
  OR(C386="MP", C386="SK", C386="NA", C386="OD"), "WEST-II",
  OR(C386="ND", C386="AM", C386="JK"), "EAST",
  TRUE, "UNKNOWN"
)</f>
        <v>NORTH</v>
      </c>
      <c r="E386" s="10" t="s">
        <v>875</v>
      </c>
      <c r="F386" s="8" t="s">
        <v>121</v>
      </c>
      <c r="G386" s="8" t="s">
        <v>876</v>
      </c>
      <c r="H386" s="8" t="s">
        <v>877</v>
      </c>
      <c r="I386" s="37">
        <v>45858</v>
      </c>
      <c r="J386" s="37">
        <v>45933</v>
      </c>
      <c r="K386" s="10" t="s">
        <v>56</v>
      </c>
      <c r="L386" s="10" t="s">
        <v>50</v>
      </c>
      <c r="M386" s="13">
        <v>685.83</v>
      </c>
      <c r="N386" s="37"/>
      <c r="O386" s="8">
        <v>8</v>
      </c>
      <c r="P386" s="10"/>
      <c r="R386" s="10"/>
    </row>
    <row r="387" spans="1:19" s="8" customFormat="1" x14ac:dyDescent="0.45">
      <c r="A387" s="9" t="s">
        <v>1439</v>
      </c>
      <c r="B387" s="8" t="s">
        <v>1180</v>
      </c>
      <c r="C387" s="10" t="s">
        <v>382</v>
      </c>
      <c r="D387" s="8" t="str" cm="1">
        <f t="array" ref="D387">_xlfn.IFS(
  OR(C387="AR", C387="VK", C387="MS", C387="PT", C387="MM", C387="PP"), "CENTRAL",
  OR(C387="SS", C387="GC", C387="SM", C387="AY", C387="AG"), "NORTH",
  OR(C387="DP", C387="PG", C387="KD", C387="DS", C387="SP"), "WEST-I",
  OR(C387="MP", C387="SK", C387="NA", C387="OD"), "WEST-II",
  OR(C387="ND", C387="AM", C387="JK"), "EAST",
  TRUE, "UNKNOWN"
)</f>
        <v>NORTH</v>
      </c>
      <c r="E387" s="10" t="s">
        <v>73</v>
      </c>
      <c r="F387" s="8" t="s">
        <v>1181</v>
      </c>
      <c r="G387" s="8" t="s">
        <v>32</v>
      </c>
      <c r="H387" s="8" t="s">
        <v>877</v>
      </c>
      <c r="I387" s="37">
        <v>45900</v>
      </c>
      <c r="J387" s="37">
        <v>45933</v>
      </c>
      <c r="K387" s="10" t="s">
        <v>50</v>
      </c>
      <c r="L387" s="10" t="s">
        <v>387</v>
      </c>
      <c r="M387" s="13">
        <v>578.20000000000005</v>
      </c>
      <c r="N387" s="37"/>
      <c r="O387" s="8">
        <v>4</v>
      </c>
      <c r="P387" s="12"/>
      <c r="Q387" s="10"/>
      <c r="S387" s="10"/>
    </row>
    <row r="388" spans="1:19" s="8" customFormat="1" x14ac:dyDescent="0.45">
      <c r="A388" s="9" t="s">
        <v>1439</v>
      </c>
      <c r="B388" s="8" t="s">
        <v>1279</v>
      </c>
      <c r="C388" s="10" t="s">
        <v>241</v>
      </c>
      <c r="D388" s="8" t="str" cm="1">
        <f t="array" ref="D388">_xlfn.IFS(
  OR(C388="AR", C388="VK", C388="MS", C388="PT", C388="MM", C388="PP"), "CENTRAL",
  OR(C388="SS", C388="GC", C388="SM", C388="AY", C388="AG"), "NORTH",
  OR(C388="DP", C388="PG", C388="KD", C388="DS", C388="SP"), "WEST-I",
  OR(C388="MP", C388="SK", C388="NA", C388="OD"), "WEST-II",
  OR(C388="ND", C388="AM", C388="JK"), "EAST",
  TRUE, "UNKNOWN"
)</f>
        <v>CENTRAL</v>
      </c>
      <c r="E388" s="10" t="s">
        <v>1280</v>
      </c>
      <c r="F388" s="8" t="s">
        <v>124</v>
      </c>
      <c r="G388" s="8" t="s">
        <v>1281</v>
      </c>
      <c r="H388" s="8" t="s">
        <v>1282</v>
      </c>
      <c r="I388" s="37">
        <v>45908</v>
      </c>
      <c r="J388" s="37">
        <v>45936</v>
      </c>
      <c r="K388" s="10" t="s">
        <v>186</v>
      </c>
      <c r="L388" s="10" t="s">
        <v>47</v>
      </c>
      <c r="M388" s="13">
        <v>474.26</v>
      </c>
      <c r="N388" s="37">
        <v>45960</v>
      </c>
      <c r="O388" s="8">
        <v>2</v>
      </c>
      <c r="P388" s="12"/>
      <c r="Q388" s="10"/>
      <c r="S388" s="10"/>
    </row>
    <row r="389" spans="1:19" s="8" customFormat="1" x14ac:dyDescent="0.45">
      <c r="A389" s="9" t="s">
        <v>1439</v>
      </c>
      <c r="B389" s="8" t="s">
        <v>885</v>
      </c>
      <c r="C389" s="10" t="s">
        <v>221</v>
      </c>
      <c r="D389" s="8" t="str" cm="1">
        <f t="array" ref="D389">_xlfn.IFS(
  OR(C389="AR", C389="VK", C389="MS", C389="PT", C389="MM", C389="PP"), "CENTRAL",
  OR(C389="SS", C389="GC", C389="SM", C389="AY", C389="AG"), "NORTH",
  OR(C389="DP", C389="PG", C389="KD", C389="DS", C389="SP"), "WEST-I",
  OR(C389="MP", C389="SK", C389="NA", C389="OD"), "WEST-II",
  OR(C389="ND", C389="AM", C389="JK"), "EAST",
  TRUE, "UNKNOWN"
)</f>
        <v>EAST</v>
      </c>
      <c r="E389" s="10" t="s">
        <v>886</v>
      </c>
      <c r="F389" s="8" t="s">
        <v>887</v>
      </c>
      <c r="G389" s="8" t="s">
        <v>32</v>
      </c>
      <c r="H389" s="8" t="s">
        <v>888</v>
      </c>
      <c r="I389" s="37">
        <v>45854</v>
      </c>
      <c r="J389" s="37">
        <v>45937</v>
      </c>
      <c r="K389" s="10" t="s">
        <v>70</v>
      </c>
      <c r="L389" s="10" t="s">
        <v>35</v>
      </c>
      <c r="M389" s="13">
        <v>187.1</v>
      </c>
      <c r="N389" s="37"/>
      <c r="O389" s="8">
        <v>1</v>
      </c>
      <c r="P389" s="12"/>
      <c r="Q389" s="10"/>
      <c r="S389" s="10"/>
    </row>
    <row r="390" spans="1:19" s="8" customFormat="1" x14ac:dyDescent="0.4">
      <c r="A390" s="9" t="s">
        <v>1439</v>
      </c>
      <c r="B390" s="8" t="s">
        <v>1326</v>
      </c>
      <c r="C390" s="10" t="s">
        <v>382</v>
      </c>
      <c r="D390" s="8" t="str" cm="1">
        <f t="array" ref="D390">_xlfn.IFS(
  OR(C390="AR", C390="VK", C390="MS", C390="PT", C390="MM", C390="PP"), "CENTRAL",
  OR(C390="SS", C390="GC", C390="SM", C390="AY", C390="AG"), "NORTH",
  OR(C390="DP", C390="PG", C390="KD", C390="DS", C390="SP"), "WEST-I",
  OR(C390="MP", C390="SK", C390="NA", C390="OD"), "WEST-II",
  OR(C390="ND", C390="AM", C390="JK"), "EAST",
  TRUE, "UNKNOWN"
)</f>
        <v>NORTH</v>
      </c>
      <c r="E390" s="10" t="s">
        <v>1027</v>
      </c>
      <c r="F390" s="8" t="s">
        <v>1028</v>
      </c>
      <c r="G390" s="8" t="s">
        <v>1327</v>
      </c>
      <c r="H390" s="8" t="s">
        <v>1328</v>
      </c>
      <c r="I390" s="37">
        <v>45899</v>
      </c>
      <c r="J390" s="37">
        <v>45937</v>
      </c>
      <c r="K390" s="10" t="s">
        <v>49</v>
      </c>
      <c r="L390" s="10" t="s">
        <v>47</v>
      </c>
      <c r="M390" s="13">
        <v>365.65</v>
      </c>
      <c r="N390" s="37"/>
      <c r="O390" s="8">
        <v>4</v>
      </c>
      <c r="P390" s="12"/>
      <c r="Q390" s="6"/>
      <c r="S390" s="10"/>
    </row>
    <row r="391" spans="1:19" s="8" customFormat="1" x14ac:dyDescent="0.4">
      <c r="A391" s="9" t="s">
        <v>1439</v>
      </c>
      <c r="B391" s="8" t="s">
        <v>1326</v>
      </c>
      <c r="C391" s="10" t="s">
        <v>382</v>
      </c>
      <c r="D391" s="8" t="str" cm="1">
        <f t="array" ref="D391">_xlfn.IFS(
  OR(C391="AR", C391="VK", C391="MS", C391="PT", C391="MM", C391="PP"), "CENTRAL",
  OR(C391="SS", C391="GC", C391="SM", C391="AY", C391="AG"), "NORTH",
  OR(C391="DP", C391="PG", C391="KD", C391="DS", C391="SP"), "WEST-I",
  OR(C391="MP", C391="SK", C391="NA", C391="OD"), "WEST-II",
  OR(C391="ND", C391="AM", C391="JK"), "EAST",
  TRUE, "UNKNOWN"
)</f>
        <v>NORTH</v>
      </c>
      <c r="E391" s="10" t="s">
        <v>1027</v>
      </c>
      <c r="F391" s="8" t="s">
        <v>1028</v>
      </c>
      <c r="G391" s="8" t="s">
        <v>1327</v>
      </c>
      <c r="H391" s="8" t="s">
        <v>1328</v>
      </c>
      <c r="I391" s="37">
        <v>45899</v>
      </c>
      <c r="J391" s="37">
        <v>45931</v>
      </c>
      <c r="K391" s="10" t="s">
        <v>49</v>
      </c>
      <c r="L391" s="10" t="s">
        <v>47</v>
      </c>
      <c r="M391" s="13">
        <v>390.57</v>
      </c>
      <c r="N391" s="37"/>
      <c r="O391" s="8">
        <v>3</v>
      </c>
      <c r="P391" s="12"/>
      <c r="Q391" s="6"/>
      <c r="S391" s="10"/>
    </row>
    <row r="392" spans="1:19" s="8" customFormat="1" x14ac:dyDescent="0.45">
      <c r="A392" s="9" t="s">
        <v>1439</v>
      </c>
      <c r="B392" s="8" t="s">
        <v>1467</v>
      </c>
      <c r="C392" s="10" t="s">
        <v>382</v>
      </c>
      <c r="D392" s="8" t="str" cm="1">
        <f t="array" ref="D392">_xlfn.IFS(
  OR(C392="AR", C392="VK", C392="MS", C392="PT", C392="MM", C392="PP"), "CENTRAL",
  OR(C392="SS", C392="GC", C392="SM", C392="AY", C392="AG"), "NORTH",
  OR(C392="DP", C392="PG", C392="KD", C392="DS", C392="SP"), "WEST-I",
  OR(C392="MP", C392="SK", C392="NA", C392="OD"), "WEST-II",
  OR(C392="ND", C392="AM", C392="JK"), "EAST",
  TRUE, "UNKNOWN"
)</f>
        <v>NORTH</v>
      </c>
      <c r="E392" s="10" t="s">
        <v>1469</v>
      </c>
      <c r="F392" s="8" t="s">
        <v>1468</v>
      </c>
      <c r="G392" s="8" t="s">
        <v>1470</v>
      </c>
      <c r="H392" s="8" t="s">
        <v>1471</v>
      </c>
      <c r="I392" s="37">
        <v>45928</v>
      </c>
      <c r="J392" s="37">
        <v>45937</v>
      </c>
      <c r="K392" s="10" t="s">
        <v>56</v>
      </c>
      <c r="L392" s="10" t="s">
        <v>50</v>
      </c>
      <c r="M392" s="13">
        <v>337.35</v>
      </c>
      <c r="N392" s="37"/>
      <c r="O392" s="8">
        <v>1</v>
      </c>
      <c r="P392" s="12"/>
      <c r="Q392" s="10"/>
      <c r="S392" s="10"/>
    </row>
    <row r="393" spans="1:19" s="8" customFormat="1" x14ac:dyDescent="0.45">
      <c r="A393" s="9" t="s">
        <v>1439</v>
      </c>
      <c r="B393" s="8" t="s">
        <v>1467</v>
      </c>
      <c r="C393" s="10" t="s">
        <v>382</v>
      </c>
      <c r="D393" s="8" t="str" cm="1">
        <f t="array" ref="D393">_xlfn.IFS(
  OR(C393="AR", C393="VK", C393="MS", C393="PT", C393="MM", C393="PP"), "CENTRAL",
  OR(C393="SS", C393="GC", C393="SM", C393="AY", C393="AG"), "NORTH",
  OR(C393="DP", C393="PG", C393="KD", C393="DS", C393="SP"), "WEST-I",
  OR(C393="MP", C393="SK", C393="NA", C393="OD"), "WEST-II",
  OR(C393="ND", C393="AM", C393="JK"), "EAST",
  TRUE, "UNKNOWN"
)</f>
        <v>NORTH</v>
      </c>
      <c r="E393" s="10" t="s">
        <v>1469</v>
      </c>
      <c r="F393" s="8" t="s">
        <v>98</v>
      </c>
      <c r="G393" s="8" t="s">
        <v>1470</v>
      </c>
      <c r="H393" s="8" t="s">
        <v>1471</v>
      </c>
      <c r="I393" s="37">
        <v>45928</v>
      </c>
      <c r="J393" s="37">
        <v>45937</v>
      </c>
      <c r="K393" s="10" t="s">
        <v>56</v>
      </c>
      <c r="L393" s="10" t="s">
        <v>50</v>
      </c>
      <c r="M393" s="13">
        <v>74.72</v>
      </c>
      <c r="N393" s="37"/>
      <c r="O393" s="8">
        <v>1</v>
      </c>
      <c r="P393" s="12"/>
      <c r="Q393" s="10"/>
      <c r="S393" s="10"/>
    </row>
    <row r="394" spans="1:19" s="8" customFormat="1" x14ac:dyDescent="0.45">
      <c r="A394" s="9" t="s">
        <v>1439</v>
      </c>
      <c r="B394" s="8" t="s">
        <v>1428</v>
      </c>
      <c r="C394" s="10" t="s">
        <v>1255</v>
      </c>
      <c r="D394" s="8" t="str" cm="1">
        <f t="array" ref="D394">_xlfn.IFS(
  OR(C394="AR", C394="VK", C394="MS", C394="PT", C394="MM", C394="PP"), "CENTRAL",
  OR(C394="SS", C394="GC", C394="SM", C394="AY", C394="AG"), "NORTH",
  OR(C394="DP", C394="PG", C394="KD", C394="DS", C394="SP"), "WEST-I",
  OR(C394="MP", C394="SK", C394="NA", C394="OD"), "WEST-II",
  OR(C394="ND", C394="AM", C394="JK"), "EAST",
  TRUE, "UNKNOWN"
)</f>
        <v>WEST-I</v>
      </c>
      <c r="E394" s="10" t="s">
        <v>1430</v>
      </c>
      <c r="F394" s="10" t="s">
        <v>1429</v>
      </c>
      <c r="G394" s="8" t="s">
        <v>1431</v>
      </c>
      <c r="H394" s="8" t="s">
        <v>1432</v>
      </c>
      <c r="I394" s="37">
        <v>45929</v>
      </c>
      <c r="J394" s="37">
        <v>45937</v>
      </c>
      <c r="K394" s="10" t="s">
        <v>761</v>
      </c>
      <c r="L394" s="10" t="s">
        <v>47</v>
      </c>
      <c r="M394" s="13">
        <v>870.47</v>
      </c>
      <c r="N394" s="37">
        <v>45938</v>
      </c>
      <c r="O394" s="8">
        <v>1</v>
      </c>
      <c r="P394" s="12"/>
      <c r="Q394" s="10"/>
      <c r="S394" s="10"/>
    </row>
    <row r="395" spans="1:19" s="8" customFormat="1" x14ac:dyDescent="0.45">
      <c r="A395" s="9" t="s">
        <v>1439</v>
      </c>
      <c r="B395" s="8" t="s">
        <v>1428</v>
      </c>
      <c r="C395" s="10" t="s">
        <v>1255</v>
      </c>
      <c r="D395" s="8" t="str" cm="1">
        <f t="array" ref="D395">_xlfn.IFS(
  OR(C395="AR", C395="VK", C395="MS", C395="PT", C395="MM", C395="PP"), "CENTRAL",
  OR(C395="SS", C395="GC", C395="SM", C395="AY", C395="AG"), "NORTH",
  OR(C395="DP", C395="PG", C395="KD", C395="DS", C395="SP"), "WEST-I",
  OR(C395="MP", C395="SK", C395="NA", C395="OD"), "WEST-II",
  OR(C395="ND", C395="AM", C395="JK"), "EAST",
  TRUE, "UNKNOWN"
)</f>
        <v>WEST-I</v>
      </c>
      <c r="E395" s="10" t="s">
        <v>1430</v>
      </c>
      <c r="F395" s="10" t="s">
        <v>1433</v>
      </c>
      <c r="G395" s="8" t="s">
        <v>1431</v>
      </c>
      <c r="H395" s="8" t="s">
        <v>1432</v>
      </c>
      <c r="I395" s="37">
        <v>45929</v>
      </c>
      <c r="J395" s="37">
        <v>45937</v>
      </c>
      <c r="K395" s="10" t="s">
        <v>46</v>
      </c>
      <c r="L395" s="10" t="s">
        <v>47</v>
      </c>
      <c r="M395" s="13">
        <v>599.99</v>
      </c>
      <c r="N395" s="37">
        <v>45938</v>
      </c>
      <c r="O395" s="8">
        <v>1</v>
      </c>
      <c r="P395" s="12"/>
      <c r="Q395" s="10"/>
      <c r="S395" s="10"/>
    </row>
    <row r="396" spans="1:19" s="8" customFormat="1" x14ac:dyDescent="0.45">
      <c r="A396" s="9" t="s">
        <v>1439</v>
      </c>
      <c r="B396" s="8" t="s">
        <v>612</v>
      </c>
      <c r="C396" s="10" t="s">
        <v>65</v>
      </c>
      <c r="D396" s="8" t="str" cm="1">
        <f t="array" ref="D396">_xlfn.IFS(
  OR(C396="AR", C396="VK", C396="MS", C396="PT", C396="MM", C396="PP"), "CENTRAL",
  OR(C396="SS", C396="GC", C396="SM", C396="AY", C396="AG"), "NORTH",
  OR(C396="DP", C396="PG", C396="KD", C396="DS", C396="SP"), "WEST-I",
  OR(C396="MP", C396="SK", C396="NA", C396="OD"), "WEST-II",
  OR(C396="ND", C396="AM", C396="JK"), "EAST",
  TRUE, "UNKNOWN"
)</f>
        <v>CENTRAL</v>
      </c>
      <c r="E396" s="10" t="s">
        <v>613</v>
      </c>
      <c r="F396" s="8" t="s">
        <v>67</v>
      </c>
      <c r="G396" s="8" t="s">
        <v>434</v>
      </c>
      <c r="H396" s="8" t="s">
        <v>614</v>
      </c>
      <c r="I396" s="37">
        <v>45822</v>
      </c>
      <c r="J396" s="37">
        <v>45938</v>
      </c>
      <c r="K396" s="10" t="s">
        <v>87</v>
      </c>
      <c r="L396" s="10" t="s">
        <v>47</v>
      </c>
      <c r="M396" s="13">
        <v>3574</v>
      </c>
      <c r="N396" s="37"/>
      <c r="O396" s="8">
        <v>5</v>
      </c>
      <c r="P396" s="10"/>
      <c r="R396" s="10"/>
    </row>
    <row r="397" spans="1:19" s="8" customFormat="1" x14ac:dyDescent="0.45">
      <c r="A397" s="9" t="s">
        <v>1439</v>
      </c>
      <c r="B397" s="8" t="s">
        <v>995</v>
      </c>
      <c r="C397" s="10" t="s">
        <v>382</v>
      </c>
      <c r="D397" s="8" t="str" cm="1">
        <f t="array" ref="D397">_xlfn.IFS(
  OR(C397="AR", C397="VK", C397="MS", C397="PT", C397="MM", C397="PP"), "CENTRAL",
  OR(C397="SS", C397="GC", C397="SM", C397="AY", C397="AG"), "NORTH",
  OR(C397="DP", C397="PG", C397="KD", C397="DS", C397="SP"), "WEST-I",
  OR(C397="MP", C397="SK", C397="NA", C397="OD"), "WEST-II",
  OR(C397="ND", C397="AM", C397="JK"), "EAST",
  TRUE, "UNKNOWN"
)</f>
        <v>NORTH</v>
      </c>
      <c r="E397" s="10" t="s">
        <v>1027</v>
      </c>
      <c r="F397" s="8" t="s">
        <v>1028</v>
      </c>
      <c r="G397" s="8" t="s">
        <v>1029</v>
      </c>
      <c r="H397" s="8" t="s">
        <v>1030</v>
      </c>
      <c r="I397" s="37">
        <v>45868</v>
      </c>
      <c r="J397" s="37">
        <v>45938</v>
      </c>
      <c r="K397" s="10" t="s">
        <v>56</v>
      </c>
      <c r="L397" s="10" t="s">
        <v>50</v>
      </c>
      <c r="M397" s="13">
        <v>279.14</v>
      </c>
      <c r="N397" s="37"/>
      <c r="O397" s="8">
        <v>2</v>
      </c>
      <c r="P397" s="12"/>
      <c r="Q397" s="10"/>
      <c r="S397" s="10"/>
    </row>
    <row r="398" spans="1:19" s="8" customFormat="1" x14ac:dyDescent="0.45">
      <c r="A398" s="9" t="s">
        <v>1439</v>
      </c>
      <c r="B398" s="8" t="s">
        <v>1270</v>
      </c>
      <c r="C398" s="10" t="s">
        <v>241</v>
      </c>
      <c r="D398" s="8" t="str" cm="1">
        <f t="array" ref="D398">_xlfn.IFS(
  OR(C398="AR", C398="VK", C398="MS", C398="PT", C398="MM", C398="PP"), "CENTRAL",
  OR(C398="SS", C398="GC", C398="SM", C398="AY", C398="AG"), "NORTH",
  OR(C398="DP", C398="PG", C398="KD", C398="DS", C398="SP"), "WEST-I",
  OR(C398="MP", C398="SK", C398="NA", C398="OD"), "WEST-II",
  OR(C398="ND", C398="AM", C398="JK"), "EAST",
  TRUE, "UNKNOWN"
)</f>
        <v>CENTRAL</v>
      </c>
      <c r="E398" s="10" t="s">
        <v>1271</v>
      </c>
      <c r="F398" s="8" t="s">
        <v>67</v>
      </c>
      <c r="G398" s="8" t="s">
        <v>1272</v>
      </c>
      <c r="H398" s="8" t="s">
        <v>1273</v>
      </c>
      <c r="I398" s="37">
        <v>45905</v>
      </c>
      <c r="J398" s="37">
        <v>45939</v>
      </c>
      <c r="K398" s="10" t="s">
        <v>134</v>
      </c>
      <c r="L398" s="10" t="s">
        <v>47</v>
      </c>
      <c r="M398" s="13">
        <v>1822.16</v>
      </c>
      <c r="N398" s="37"/>
      <c r="O398" s="8">
        <v>1</v>
      </c>
      <c r="P398" s="12"/>
      <c r="Q398" s="10"/>
      <c r="S398" s="10"/>
    </row>
    <row r="399" spans="1:19" s="8" customFormat="1" x14ac:dyDescent="0.45">
      <c r="A399" s="9" t="s">
        <v>1439</v>
      </c>
      <c r="B399" s="8" t="s">
        <v>220</v>
      </c>
      <c r="C399" s="10" t="s">
        <v>221</v>
      </c>
      <c r="D399" s="8" t="str" cm="1">
        <f t="array" ref="D399">_xlfn.IFS(
  OR(C399="AR", C399="VK", C399="MS", C399="PT", C399="MM", C399="PP"), "CENTRAL",
  OR(C399="SS", C399="GC", C399="SM", C399="AY", C399="AG"), "NORTH",
  OR(C399="DP", C399="PG", C399="KD", C399="DS", C399="SP"), "WEST-I",
  OR(C399="MP", C399="SK", C399="NA", C399="OD"), "WEST-II",
  OR(C399="ND", C399="AM", C399="JK"), "EAST",
  TRUE, "UNKNOWN"
)</f>
        <v>EAST</v>
      </c>
      <c r="E399" s="10" t="s">
        <v>222</v>
      </c>
      <c r="F399" s="8" t="s">
        <v>23</v>
      </c>
      <c r="G399" s="8" t="s">
        <v>223</v>
      </c>
      <c r="H399" s="8" t="s">
        <v>224</v>
      </c>
      <c r="I399" s="37">
        <v>45775</v>
      </c>
      <c r="J399" s="37">
        <v>45939</v>
      </c>
      <c r="K399" s="10" t="s">
        <v>70</v>
      </c>
      <c r="L399" s="10" t="s">
        <v>35</v>
      </c>
      <c r="M399" s="13">
        <v>1275.1099999999999</v>
      </c>
      <c r="N399" s="37"/>
      <c r="O399" s="8">
        <v>2</v>
      </c>
      <c r="P399" s="12"/>
      <c r="Q399" s="10"/>
      <c r="S399" s="10"/>
    </row>
    <row r="400" spans="1:19" s="8" customFormat="1" x14ac:dyDescent="0.45">
      <c r="A400" s="9" t="s">
        <v>1439</v>
      </c>
      <c r="B400" s="8" t="s">
        <v>1288</v>
      </c>
      <c r="C400" s="10" t="s">
        <v>156</v>
      </c>
      <c r="D400" s="8" t="str" cm="1">
        <f t="array" ref="D400">_xlfn.IFS(
  OR(C400="AR", C400="VK", C400="MS", C400="PT", C400="MM", C400="PP"), "CENTRAL",
  OR(C400="SS", C400="GC", C400="SM", C400="AY", C400="AG"), "NORTH",
  OR(C400="DP", C400="PG", C400="KD", C400="DS", C400="SP"), "WEST-I",
  OR(C400="MP", C400="SK", C400="NA", C400="OD"), "WEST-II",
  OR(C400="ND", C400="AM", C400="JK"), "EAST",
  TRUE, "UNKNOWN"
)</f>
        <v>CENTRAL</v>
      </c>
      <c r="E400" s="10" t="s">
        <v>1289</v>
      </c>
      <c r="F400" s="8" t="s">
        <v>67</v>
      </c>
      <c r="G400" s="8" t="s">
        <v>85</v>
      </c>
      <c r="H400" s="8" t="s">
        <v>1290</v>
      </c>
      <c r="I400" s="37">
        <v>45899</v>
      </c>
      <c r="J400" s="37">
        <v>45940</v>
      </c>
      <c r="K400" s="10" t="s">
        <v>87</v>
      </c>
      <c r="L400" s="10" t="s">
        <v>47</v>
      </c>
      <c r="M400" s="13">
        <v>2767</v>
      </c>
      <c r="N400" s="37"/>
      <c r="O400" s="8">
        <v>1</v>
      </c>
      <c r="P400" s="12"/>
      <c r="Q400" s="10"/>
      <c r="S400" s="10"/>
    </row>
    <row r="401" spans="1:19" s="8" customFormat="1" x14ac:dyDescent="0.45">
      <c r="A401" s="9" t="s">
        <v>1439</v>
      </c>
      <c r="B401" s="8" t="s">
        <v>1445</v>
      </c>
      <c r="C401" s="10" t="s">
        <v>1178</v>
      </c>
      <c r="D401" s="8" t="str" cm="1">
        <f t="array" ref="D401">_xlfn.IFS(
  OR(C401="AR", C401="VK", C401="MS", C401="PT", C401="MM", C401="PP"), "CENTRAL",
  OR(C401="SS", C401="GC", C401="SM", C401="AY", C401="AG"), "NORTH",
  OR(C401="DP", C401="PG", C401="KD", C401="DS", C401="SP"), "WEST-I",
  OR(C401="MP", C401="SK", C401="NA", C401="OD"), "WEST-II",
  OR(C401="ND", C401="AM", C401="JK"), "EAST",
  TRUE, "UNKNOWN"
)</f>
        <v>NORTH</v>
      </c>
      <c r="E401" s="10" t="s">
        <v>1446</v>
      </c>
      <c r="F401" s="8" t="s">
        <v>1448</v>
      </c>
      <c r="G401" s="8" t="s">
        <v>1245</v>
      </c>
      <c r="H401" s="8" t="s">
        <v>1447</v>
      </c>
      <c r="I401" s="37">
        <v>45928</v>
      </c>
      <c r="J401" s="37">
        <v>45939</v>
      </c>
      <c r="K401" s="10" t="s">
        <v>81</v>
      </c>
      <c r="L401" s="10" t="s">
        <v>27</v>
      </c>
      <c r="M401" s="13">
        <v>627.54</v>
      </c>
      <c r="N401" s="37"/>
      <c r="O401" s="8">
        <v>1</v>
      </c>
      <c r="P401" s="12"/>
      <c r="Q401" s="10"/>
      <c r="S401" s="10"/>
    </row>
    <row r="402" spans="1:19" s="8" customFormat="1" x14ac:dyDescent="0.45">
      <c r="A402" s="9" t="s">
        <v>1439</v>
      </c>
      <c r="B402" s="8" t="s">
        <v>1515</v>
      </c>
      <c r="C402" s="10" t="s">
        <v>380</v>
      </c>
      <c r="D402" s="8" t="str" cm="1">
        <f t="array" ref="D402">_xlfn.IFS(
  OR(C402="AR", C402="VK", C402="MS", C402="PT", C402="MM", C402="PP"), "CENTRAL",
  OR(C402="SS", C402="GC", C402="SM", C402="AY", C402="AG"), "NORTH",
  OR(C402="DP", C402="PG", C402="KD", C402="DS", C402="SP"), "WEST-I",
  OR(C402="MP", C402="SK", C402="NA", C402="OD"), "WEST-II",
  OR(C402="ND", C402="AM", C402="JK"), "EAST",
  TRUE, "UNKNOWN"
)</f>
        <v>WEST-I</v>
      </c>
      <c r="E402" s="10" t="s">
        <v>1013</v>
      </c>
      <c r="F402" s="8" t="s">
        <v>1516</v>
      </c>
      <c r="G402" s="8" t="s">
        <v>1513</v>
      </c>
      <c r="H402" s="8" t="s">
        <v>1517</v>
      </c>
      <c r="I402" s="37">
        <v>45932</v>
      </c>
      <c r="J402" s="37">
        <v>45940</v>
      </c>
      <c r="K402" s="10" t="s">
        <v>762</v>
      </c>
      <c r="L402" s="10" t="s">
        <v>47</v>
      </c>
      <c r="M402" s="13">
        <v>604.91</v>
      </c>
      <c r="N402" s="37"/>
      <c r="O402" s="8">
        <v>1</v>
      </c>
      <c r="P402" s="12"/>
      <c r="Q402" s="10"/>
      <c r="S402" s="10"/>
    </row>
    <row r="403" spans="1:19" s="8" customFormat="1" x14ac:dyDescent="0.45">
      <c r="A403" s="9" t="s">
        <v>1439</v>
      </c>
      <c r="B403" s="8" t="s">
        <v>350</v>
      </c>
      <c r="C403" s="10" t="s">
        <v>221</v>
      </c>
      <c r="D403" s="8" t="str" cm="1">
        <f t="array" ref="D403">_xlfn.IFS(
  OR(C403="AR", C403="VK", C403="MS", C403="PT", C403="MM", C403="PP"), "CENTRAL",
  OR(C403="SS", C403="GC", C403="SM", C403="AY", C403="AG"), "NORTH",
  OR(C403="DP", C403="PG", C403="KD", C403="DS", C403="SP"), "WEST-I",
  OR(C403="MP", C403="SK", C403="NA", C403="OD"), "WEST-II",
  OR(C403="ND", C403="AM", C403="JK"), "EAST",
  TRUE, "UNKNOWN"
)</f>
        <v>EAST</v>
      </c>
      <c r="E403" s="10" t="s">
        <v>351</v>
      </c>
      <c r="F403" s="8" t="s">
        <v>102</v>
      </c>
      <c r="G403" s="8" t="s">
        <v>352</v>
      </c>
      <c r="H403" s="8" t="s">
        <v>353</v>
      </c>
      <c r="I403" s="37">
        <v>45789</v>
      </c>
      <c r="J403" s="37">
        <v>45940</v>
      </c>
      <c r="K403" s="8" t="s">
        <v>34</v>
      </c>
      <c r="L403" s="8" t="s">
        <v>35</v>
      </c>
      <c r="M403" s="13">
        <v>1267.9000000000001</v>
      </c>
      <c r="N403" s="37">
        <v>45943</v>
      </c>
      <c r="O403" s="8">
        <v>6</v>
      </c>
      <c r="P403" s="10"/>
      <c r="R403" s="10"/>
    </row>
    <row r="404" spans="1:19" s="8" customFormat="1" x14ac:dyDescent="0.45">
      <c r="A404" s="9" t="s">
        <v>1439</v>
      </c>
      <c r="B404" s="8" t="s">
        <v>350</v>
      </c>
      <c r="C404" s="10" t="s">
        <v>221</v>
      </c>
      <c r="D404" s="8" t="str" cm="1">
        <f t="array" ref="D404">_xlfn.IFS(
  OR(C404="AR", C404="VK", C404="MS", C404="PT", C404="MM", C404="PP"), "CENTRAL",
  OR(C404="SS", C404="GC", C404="SM", C404="AY", C404="AG"), "NORTH",
  OR(C404="DP", C404="PG", C404="KD", C404="DS", C404="SP"), "WEST-I",
  OR(C404="MP", C404="SK", C404="NA", C404="OD"), "WEST-II",
  OR(C404="ND", C404="AM", C404="JK"), "EAST",
  TRUE, "UNKNOWN"
)</f>
        <v>EAST</v>
      </c>
      <c r="E404" s="10" t="s">
        <v>351</v>
      </c>
      <c r="F404" s="8" t="s">
        <v>102</v>
      </c>
      <c r="G404" s="8" t="s">
        <v>352</v>
      </c>
      <c r="H404" s="8" t="s">
        <v>353</v>
      </c>
      <c r="I404" s="37">
        <v>45789</v>
      </c>
      <c r="J404" s="37">
        <v>45943</v>
      </c>
      <c r="K404" s="8" t="s">
        <v>34</v>
      </c>
      <c r="L404" s="8" t="s">
        <v>35</v>
      </c>
      <c r="M404" s="13">
        <v>1269.6400000000001</v>
      </c>
      <c r="N404" s="37"/>
      <c r="O404" s="8">
        <v>7</v>
      </c>
      <c r="P404" s="10"/>
      <c r="R404" s="10"/>
    </row>
    <row r="405" spans="1:19" s="8" customFormat="1" x14ac:dyDescent="0.45">
      <c r="A405" s="9" t="s">
        <v>1439</v>
      </c>
      <c r="B405" s="8" t="s">
        <v>1459</v>
      </c>
      <c r="C405" s="10" t="s">
        <v>136</v>
      </c>
      <c r="D405" s="8" t="str" cm="1">
        <f t="array" ref="D405">_xlfn.IFS(
  OR(C405="AR", C405="VK", C405="MS", C405="PT", C405="MM", C405="PP"), "CENTRAL",
  OR(C405="SS", C405="GC", C405="SM", C405="AY", C405="AG"), "NORTH",
  OR(C405="DP", C405="PG", C405="KD", C405="DS", C405="SP"), "WEST-I",
  OR(C405="MP", C405="SK", C405="NA", C405="OD"), "WEST-II",
  OR(C405="ND", C405="AM", C405="JK"), "EAST",
  TRUE, "UNKNOWN"
)</f>
        <v>WEST-II</v>
      </c>
      <c r="E405" s="10" t="s">
        <v>1460</v>
      </c>
      <c r="F405" s="8" t="s">
        <v>1466</v>
      </c>
      <c r="G405" s="8" t="s">
        <v>679</v>
      </c>
      <c r="H405" s="8" t="s">
        <v>1462</v>
      </c>
      <c r="I405" s="37">
        <v>45931</v>
      </c>
      <c r="J405" s="37">
        <v>45943</v>
      </c>
      <c r="K405" s="10" t="s">
        <v>70</v>
      </c>
      <c r="L405" s="10" t="s">
        <v>27</v>
      </c>
      <c r="M405" s="13">
        <v>20.25</v>
      </c>
      <c r="N405" s="37"/>
      <c r="O405" s="8">
        <v>1</v>
      </c>
      <c r="P405" s="12"/>
      <c r="Q405" s="10"/>
      <c r="S405" s="10"/>
    </row>
    <row r="406" spans="1:19" s="8" customFormat="1" x14ac:dyDescent="0.45">
      <c r="A406" s="9" t="s">
        <v>1439</v>
      </c>
      <c r="B406" s="8" t="s">
        <v>1459</v>
      </c>
      <c r="C406" s="10" t="s">
        <v>136</v>
      </c>
      <c r="D406" s="8" t="str" cm="1">
        <f t="array" ref="D406">_xlfn.IFS(
  OR(C406="AR", C406="VK", C406="MS", C406="PT", C406="MM", C406="PP"), "CENTRAL",
  OR(C406="SS", C406="GC", C406="SM", C406="AY", C406="AG"), "NORTH",
  OR(C406="DP", C406="PG", C406="KD", C406="DS", C406="SP"), "WEST-I",
  OR(C406="MP", C406="SK", C406="NA", C406="OD"), "WEST-II",
  OR(C406="ND", C406="AM", C406="JK"), "EAST",
  TRUE, "UNKNOWN"
)</f>
        <v>WEST-II</v>
      </c>
      <c r="E406" s="10" t="s">
        <v>1460</v>
      </c>
      <c r="F406" s="8" t="s">
        <v>1465</v>
      </c>
      <c r="G406" s="8" t="s">
        <v>679</v>
      </c>
      <c r="H406" s="8" t="s">
        <v>1462</v>
      </c>
      <c r="I406" s="37">
        <v>45931</v>
      </c>
      <c r="J406" s="37">
        <v>45943</v>
      </c>
      <c r="K406" s="10" t="s">
        <v>70</v>
      </c>
      <c r="L406" s="10" t="s">
        <v>27</v>
      </c>
      <c r="M406" s="13">
        <v>25.13</v>
      </c>
      <c r="N406" s="37"/>
      <c r="O406" s="8">
        <v>1</v>
      </c>
      <c r="P406" s="12"/>
      <c r="Q406" s="10"/>
      <c r="S406" s="10"/>
    </row>
    <row r="407" spans="1:19" s="8" customFormat="1" x14ac:dyDescent="0.45">
      <c r="A407" s="9" t="s">
        <v>1439</v>
      </c>
      <c r="B407" s="8" t="s">
        <v>1459</v>
      </c>
      <c r="C407" s="10" t="s">
        <v>136</v>
      </c>
      <c r="D407" s="8" t="str" cm="1">
        <f t="array" ref="D407">_xlfn.IFS(
  OR(C407="AR", C407="VK", C407="MS", C407="PT", C407="MM", C407="PP"), "CENTRAL",
  OR(C407="SS", C407="GC", C407="SM", C407="AY", C407="AG"), "NORTH",
  OR(C407="DP", C407="PG", C407="KD", C407="DS", C407="SP"), "WEST-I",
  OR(C407="MP", C407="SK", C407="NA", C407="OD"), "WEST-II",
  OR(C407="ND", C407="AM", C407="JK"), "EAST",
  TRUE, "UNKNOWN"
)</f>
        <v>WEST-II</v>
      </c>
      <c r="E407" s="10" t="s">
        <v>1460</v>
      </c>
      <c r="F407" s="8" t="s">
        <v>1461</v>
      </c>
      <c r="G407" s="8" t="s">
        <v>679</v>
      </c>
      <c r="H407" s="8" t="s">
        <v>1462</v>
      </c>
      <c r="I407" s="37">
        <v>45931</v>
      </c>
      <c r="J407" s="37">
        <v>45943</v>
      </c>
      <c r="K407" s="10" t="s">
        <v>70</v>
      </c>
      <c r="L407" s="10" t="s">
        <v>27</v>
      </c>
      <c r="M407" s="13">
        <v>43.69</v>
      </c>
      <c r="N407" s="37"/>
      <c r="O407" s="8">
        <v>1</v>
      </c>
      <c r="P407" s="12"/>
      <c r="Q407" s="10"/>
      <c r="S407" s="10"/>
    </row>
    <row r="408" spans="1:19" s="8" customFormat="1" x14ac:dyDescent="0.45">
      <c r="A408" s="9" t="s">
        <v>1439</v>
      </c>
      <c r="B408" s="8" t="s">
        <v>1459</v>
      </c>
      <c r="C408" s="10" t="s">
        <v>136</v>
      </c>
      <c r="D408" s="8" t="str" cm="1">
        <f t="array" ref="D408">_xlfn.IFS(
  OR(C408="AR", C408="VK", C408="MS", C408="PT", C408="MM", C408="PP"), "CENTRAL",
  OR(C408="SS", C408="GC", C408="SM", C408="AY", C408="AG"), "NORTH",
  OR(C408="DP", C408="PG", C408="KD", C408="DS", C408="SP"), "WEST-I",
  OR(C408="MP", C408="SK", C408="NA", C408="OD"), "WEST-II",
  OR(C408="ND", C408="AM", C408="JK"), "EAST",
  TRUE, "UNKNOWN"
)</f>
        <v>WEST-II</v>
      </c>
      <c r="E408" s="10" t="s">
        <v>1460</v>
      </c>
      <c r="F408" s="8" t="s">
        <v>1463</v>
      </c>
      <c r="G408" s="8" t="s">
        <v>679</v>
      </c>
      <c r="H408" s="8" t="s">
        <v>1462</v>
      </c>
      <c r="I408" s="37">
        <v>45931</v>
      </c>
      <c r="J408" s="37">
        <v>45943</v>
      </c>
      <c r="K408" s="10" t="s">
        <v>70</v>
      </c>
      <c r="L408" s="10" t="s">
        <v>27</v>
      </c>
      <c r="M408" s="13">
        <v>13.29</v>
      </c>
      <c r="N408" s="37"/>
      <c r="O408" s="8">
        <v>1</v>
      </c>
      <c r="P408" s="12"/>
      <c r="Q408" s="10"/>
      <c r="S408" s="10"/>
    </row>
    <row r="409" spans="1:19" s="8" customFormat="1" x14ac:dyDescent="0.45">
      <c r="A409" s="9" t="s">
        <v>1439</v>
      </c>
      <c r="B409" s="8" t="s">
        <v>1459</v>
      </c>
      <c r="C409" s="10" t="s">
        <v>136</v>
      </c>
      <c r="D409" s="8" t="str" cm="1">
        <f t="array" ref="D409">_xlfn.IFS(
  OR(C409="AR", C409="VK", C409="MS", C409="PT", C409="MM", C409="PP"), "CENTRAL",
  OR(C409="SS", C409="GC", C409="SM", C409="AY", C409="AG"), "NORTH",
  OR(C409="DP", C409="PG", C409="KD", C409="DS", C409="SP"), "WEST-I",
  OR(C409="MP", C409="SK", C409="NA", C409="OD"), "WEST-II",
  OR(C409="ND", C409="AM", C409="JK"), "EAST",
  TRUE, "UNKNOWN"
)</f>
        <v>WEST-II</v>
      </c>
      <c r="E409" s="10" t="s">
        <v>1460</v>
      </c>
      <c r="F409" s="8" t="s">
        <v>1464</v>
      </c>
      <c r="G409" s="8" t="s">
        <v>679</v>
      </c>
      <c r="H409" s="8" t="s">
        <v>1462</v>
      </c>
      <c r="I409" s="37">
        <v>45931</v>
      </c>
      <c r="J409" s="37">
        <v>45943</v>
      </c>
      <c r="K409" s="10" t="s">
        <v>70</v>
      </c>
      <c r="L409" s="10" t="s">
        <v>27</v>
      </c>
      <c r="M409" s="13">
        <v>8.66</v>
      </c>
      <c r="N409" s="37"/>
      <c r="O409" s="8">
        <v>1</v>
      </c>
      <c r="P409" s="12"/>
      <c r="Q409" s="10"/>
      <c r="S409" s="10"/>
    </row>
    <row r="410" spans="1:19" s="8" customFormat="1" x14ac:dyDescent="0.45">
      <c r="A410" s="9" t="s">
        <v>1439</v>
      </c>
      <c r="B410" s="8" t="s">
        <v>950</v>
      </c>
      <c r="C410" s="10" t="s">
        <v>156</v>
      </c>
      <c r="D410" s="8" t="str" cm="1">
        <f t="array" ref="D410">_xlfn.IFS(
  OR(C410="AR", C410="VK", C410="MS", C410="PT", C410="MM", C410="PP"), "CENTRAL",
  OR(C410="SS", C410="GC", C410="SM", C410="AY", C410="AG"), "NORTH",
  OR(C410="DP", C410="PG", C410="KD", C410="DS", C410="SP"), "WEST-I",
  OR(C410="MP", C410="SK", C410="NA", C410="OD"), "WEST-II",
  OR(C410="ND", C410="AM", C410="JK"), "EAST",
  TRUE, "UNKNOWN"
)</f>
        <v>CENTRAL</v>
      </c>
      <c r="E410" s="10" t="s">
        <v>951</v>
      </c>
      <c r="F410" s="8" t="s">
        <v>1205</v>
      </c>
      <c r="G410" s="8" t="s">
        <v>953</v>
      </c>
      <c r="H410" s="8" t="s">
        <v>954</v>
      </c>
      <c r="I410" s="37">
        <v>45867</v>
      </c>
      <c r="J410" s="37">
        <v>45943</v>
      </c>
      <c r="K410" s="10" t="s">
        <v>112</v>
      </c>
      <c r="L410" s="10" t="s">
        <v>35</v>
      </c>
      <c r="M410" s="13">
        <v>921.71</v>
      </c>
      <c r="N410" s="37"/>
      <c r="O410" s="8">
        <v>3</v>
      </c>
      <c r="P410" s="12"/>
      <c r="Q410" s="10"/>
      <c r="S410" s="10"/>
    </row>
    <row r="411" spans="1:19" s="8" customFormat="1" x14ac:dyDescent="0.45">
      <c r="A411" s="9" t="s">
        <v>1439</v>
      </c>
      <c r="B411" s="8" t="s">
        <v>950</v>
      </c>
      <c r="C411" s="10" t="s">
        <v>156</v>
      </c>
      <c r="D411" s="8" t="str" cm="1">
        <f t="array" ref="D411">_xlfn.IFS(
  OR(C411="AR", C411="VK", C411="MS", C411="PT", C411="MM", C411="PP"), "CENTRAL",
  OR(C411="SS", C411="GC", C411="SM", C411="AY", C411="AG"), "NORTH",
  OR(C411="DP", C411="PG", C411="KD", C411="DS", C411="SP"), "WEST-I",
  OR(C411="MP", C411="SK", C411="NA", C411="OD"), "WEST-II",
  OR(C411="ND", C411="AM", C411="JK"), "EAST",
  TRUE, "UNKNOWN"
)</f>
        <v>CENTRAL</v>
      </c>
      <c r="E411" s="10" t="s">
        <v>951</v>
      </c>
      <c r="F411" s="8" t="s">
        <v>1355</v>
      </c>
      <c r="G411" s="8" t="s">
        <v>953</v>
      </c>
      <c r="H411" s="8" t="s">
        <v>954</v>
      </c>
      <c r="I411" s="37">
        <v>45867</v>
      </c>
      <c r="J411" s="37">
        <v>45943</v>
      </c>
      <c r="K411" s="10" t="s">
        <v>70</v>
      </c>
      <c r="L411" s="10" t="s">
        <v>35</v>
      </c>
      <c r="M411" s="13">
        <v>526.61</v>
      </c>
      <c r="N411" s="37"/>
      <c r="O411" s="8">
        <v>3</v>
      </c>
      <c r="P411" s="12"/>
      <c r="Q411" s="10"/>
      <c r="S411" s="10"/>
    </row>
    <row r="412" spans="1:19" s="8" customFormat="1" x14ac:dyDescent="0.45">
      <c r="A412" s="9" t="s">
        <v>1439</v>
      </c>
      <c r="B412" s="8" t="s">
        <v>1194</v>
      </c>
      <c r="C412" s="10" t="s">
        <v>633</v>
      </c>
      <c r="D412" s="8" t="str" cm="1">
        <f t="array" ref="D412">_xlfn.IFS(
  OR(C412="AR", C412="VK", C412="MS", C412="PT", C412="MM", C412="PP"), "CENTRAL",
  OR(C412="SS", C412="GC", C412="SM", C412="AY", C412="AG"), "NORTH",
  OR(C412="DP", C412="PG", C412="KD", C412="DS", C412="SP"), "WEST-I",
  OR(C412="MP", C412="SK", C412="NA", C412="OD"), "WEST-II",
  OR(C412="ND", C412="AM", C412="JK"), "EAST",
  TRUE, "UNKNOWN"
)</f>
        <v>WEST-I</v>
      </c>
      <c r="E412" s="10" t="s">
        <v>1195</v>
      </c>
      <c r="F412" s="8" t="s">
        <v>1196</v>
      </c>
      <c r="G412" s="8" t="s">
        <v>1197</v>
      </c>
      <c r="H412" s="8" t="s">
        <v>1198</v>
      </c>
      <c r="I412" s="37">
        <v>45894</v>
      </c>
      <c r="J412" s="37">
        <v>45944</v>
      </c>
      <c r="K412" s="10" t="s">
        <v>46</v>
      </c>
      <c r="L412" s="10" t="s">
        <v>47</v>
      </c>
      <c r="M412" s="13">
        <v>130</v>
      </c>
      <c r="N412" s="37"/>
      <c r="O412" s="8">
        <v>2</v>
      </c>
      <c r="P412" s="12"/>
      <c r="Q412" s="10"/>
      <c r="S412" s="10"/>
    </row>
    <row r="413" spans="1:19" s="8" customFormat="1" x14ac:dyDescent="0.45">
      <c r="A413" s="9" t="s">
        <v>1439</v>
      </c>
      <c r="B413" s="8" t="s">
        <v>1194</v>
      </c>
      <c r="C413" s="10" t="s">
        <v>633</v>
      </c>
      <c r="D413" s="8" t="str" cm="1">
        <f t="array" ref="D413">_xlfn.IFS(
  OR(C413="AR", C413="VK", C413="MS", C413="PT", C413="MM", C413="PP"), "CENTRAL",
  OR(C413="SS", C413="GC", C413="SM", C413="AY", C413="AG"), "NORTH",
  OR(C413="DP", C413="PG", C413="KD", C413="DS", C413="SP"), "WEST-I",
  OR(C413="MP", C413="SK", C413="NA", C413="OD"), "WEST-II",
  OR(C413="ND", C413="AM", C413="JK"), "EAST",
  TRUE, "UNKNOWN"
)</f>
        <v>WEST-I</v>
      </c>
      <c r="E413" s="10" t="s">
        <v>1195</v>
      </c>
      <c r="F413" s="8" t="s">
        <v>1199</v>
      </c>
      <c r="G413" s="8" t="s">
        <v>1197</v>
      </c>
      <c r="H413" s="8" t="s">
        <v>1198</v>
      </c>
      <c r="I413" s="37">
        <v>45894</v>
      </c>
      <c r="J413" s="37">
        <v>45944</v>
      </c>
      <c r="K413" s="10" t="s">
        <v>46</v>
      </c>
      <c r="L413" s="10" t="s">
        <v>47</v>
      </c>
      <c r="M413" s="13">
        <v>130.91</v>
      </c>
      <c r="N413" s="37"/>
      <c r="O413" s="8">
        <v>2</v>
      </c>
      <c r="P413" s="12"/>
      <c r="Q413" s="10"/>
      <c r="S413" s="10"/>
    </row>
    <row r="414" spans="1:19" s="8" customFormat="1" x14ac:dyDescent="0.45">
      <c r="A414" s="9" t="s">
        <v>1439</v>
      </c>
      <c r="B414" s="8" t="s">
        <v>1454</v>
      </c>
      <c r="C414" s="10" t="s">
        <v>136</v>
      </c>
      <c r="D414" s="8" t="str" cm="1">
        <f t="array" ref="D414">_xlfn.IFS(
  OR(C414="AR", C414="VK", C414="MS", C414="PT", C414="MM", C414="PP"), "CENTRAL",
  OR(C414="SS", C414="GC", C414="SM", C414="AY", C414="AG"), "NORTH",
  OR(C414="DP", C414="PG", C414="KD", C414="DS", C414="SP"), "WEST-I",
  OR(C414="MP", C414="SK", C414="NA", C414="OD"), "WEST-II",
  OR(C414="ND", C414="AM", C414="JK"), "EAST",
  TRUE, "UNKNOWN"
)</f>
        <v>WEST-II</v>
      </c>
      <c r="E414" s="10" t="s">
        <v>1456</v>
      </c>
      <c r="F414" s="8" t="s">
        <v>1455</v>
      </c>
      <c r="G414" s="8" t="s">
        <v>32</v>
      </c>
      <c r="H414" s="8" t="s">
        <v>1457</v>
      </c>
      <c r="I414" s="37">
        <v>45926</v>
      </c>
      <c r="J414" s="37">
        <v>45944</v>
      </c>
      <c r="K414" s="10" t="s">
        <v>441</v>
      </c>
      <c r="L414" s="10" t="s">
        <v>27</v>
      </c>
      <c r="M414" s="13">
        <v>1209.9000000000001</v>
      </c>
      <c r="N414" s="37"/>
      <c r="O414" s="8">
        <v>1</v>
      </c>
      <c r="P414" s="12"/>
      <c r="Q414" s="10"/>
      <c r="S414" s="10"/>
    </row>
    <row r="415" spans="1:19" s="8" customFormat="1" x14ac:dyDescent="0.45">
      <c r="A415" s="9" t="s">
        <v>1439</v>
      </c>
      <c r="B415" s="8" t="s">
        <v>1454</v>
      </c>
      <c r="C415" s="10" t="s">
        <v>136</v>
      </c>
      <c r="D415" s="8" t="str" cm="1">
        <f t="array" ref="D415">_xlfn.IFS(
  OR(C415="AR", C415="VK", C415="MS", C415="PT", C415="MM", C415="PP"), "CENTRAL",
  OR(C415="SS", C415="GC", C415="SM", C415="AY", C415="AG"), "NORTH",
  OR(C415="DP", C415="PG", C415="KD", C415="DS", C415="SP"), "WEST-I",
  OR(C415="MP", C415="SK", C415="NA", C415="OD"), "WEST-II",
  OR(C415="ND", C415="AM", C415="JK"), "EAST",
  TRUE, "UNKNOWN"
)</f>
        <v>WEST-II</v>
      </c>
      <c r="E415" s="10" t="s">
        <v>1456</v>
      </c>
      <c r="F415" s="8" t="s">
        <v>1458</v>
      </c>
      <c r="G415" s="8" t="s">
        <v>32</v>
      </c>
      <c r="H415" s="8" t="s">
        <v>1457</v>
      </c>
      <c r="I415" s="37">
        <v>45926</v>
      </c>
      <c r="J415" s="37">
        <v>45944</v>
      </c>
      <c r="K415" s="10" t="s">
        <v>441</v>
      </c>
      <c r="L415" s="10" t="s">
        <v>27</v>
      </c>
      <c r="M415" s="13">
        <v>1329.71</v>
      </c>
      <c r="N415" s="37"/>
      <c r="O415" s="8">
        <v>1</v>
      </c>
      <c r="P415" s="12"/>
      <c r="Q415" s="10"/>
      <c r="S415" s="10"/>
    </row>
    <row r="416" spans="1:19" s="8" customFormat="1" x14ac:dyDescent="0.45">
      <c r="A416" s="9" t="s">
        <v>1439</v>
      </c>
      <c r="B416" s="8" t="s">
        <v>1291</v>
      </c>
      <c r="C416" s="10" t="s">
        <v>65</v>
      </c>
      <c r="D416" s="8" t="str" cm="1">
        <f t="array" ref="D416">_xlfn.IFS(
  OR(C416="AR", C416="VK", C416="MS", C416="PT", C416="MM", C416="PP"), "CENTRAL",
  OR(C416="SS", C416="GC", C416="SM", C416="AY", C416="AG"), "NORTH",
  OR(C416="DP", C416="PG", C416="KD", C416="DS", C416="SP"), "WEST-I",
  OR(C416="MP", C416="SK", C416="NA", C416="OD"), "WEST-II",
  OR(C416="ND", C416="AM", C416="JK"), "EAST",
  TRUE, "UNKNOWN"
)</f>
        <v>CENTRAL</v>
      </c>
      <c r="E416" s="10" t="s">
        <v>1292</v>
      </c>
      <c r="F416" s="8" t="s">
        <v>124</v>
      </c>
      <c r="G416" s="8" t="s">
        <v>434</v>
      </c>
      <c r="H416" s="8" t="s">
        <v>422</v>
      </c>
      <c r="I416" s="37">
        <v>45902</v>
      </c>
      <c r="J416" s="37">
        <v>45940</v>
      </c>
      <c r="K416" s="10" t="s">
        <v>46</v>
      </c>
      <c r="L416" s="10" t="s">
        <v>47</v>
      </c>
      <c r="M416" s="13">
        <v>1116.69</v>
      </c>
      <c r="N416" s="37">
        <v>45944</v>
      </c>
      <c r="O416" s="8">
        <v>2</v>
      </c>
      <c r="P416" s="12"/>
      <c r="Q416" s="10"/>
      <c r="S416" s="10"/>
    </row>
    <row r="417" spans="1:19" s="8" customFormat="1" x14ac:dyDescent="0.45">
      <c r="A417" s="9" t="s">
        <v>1439</v>
      </c>
      <c r="B417" s="8" t="s">
        <v>1445</v>
      </c>
      <c r="C417" s="10" t="s">
        <v>1178</v>
      </c>
      <c r="D417" s="8" t="str" cm="1">
        <f t="array" ref="D417">_xlfn.IFS(
  OR(C417="AR", C417="VK", C417="MS", C417="PT", C417="MM", C417="PP"), "CENTRAL",
  OR(C417="SS", C417="GC", C417="SM", C417="AY", C417="AG"), "NORTH",
  OR(C417="DP", C417="PG", C417="KD", C417="DS", C417="SP"), "WEST-I",
  OR(C417="MP", C417="SK", C417="NA", C417="OD"), "WEST-II",
  OR(C417="ND", C417="AM", C417="JK"), "EAST",
  TRUE, "UNKNOWN"
)</f>
        <v>NORTH</v>
      </c>
      <c r="E417" s="10" t="s">
        <v>1446</v>
      </c>
      <c r="F417" s="8" t="s">
        <v>1448</v>
      </c>
      <c r="G417" s="8" t="s">
        <v>1245</v>
      </c>
      <c r="H417" s="8" t="s">
        <v>1447</v>
      </c>
      <c r="I417" s="37">
        <v>45928</v>
      </c>
      <c r="J417" s="37">
        <v>45944</v>
      </c>
      <c r="K417" s="10" t="s">
        <v>81</v>
      </c>
      <c r="L417" s="10" t="s">
        <v>27</v>
      </c>
      <c r="M417" s="13">
        <v>612.45000000000005</v>
      </c>
      <c r="N417" s="37"/>
      <c r="O417" s="8">
        <v>2</v>
      </c>
      <c r="P417" s="12"/>
      <c r="Q417" s="10"/>
      <c r="S417" s="10"/>
    </row>
    <row r="418" spans="1:19" s="8" customFormat="1" x14ac:dyDescent="0.45">
      <c r="A418" s="9" t="s">
        <v>1439</v>
      </c>
      <c r="B418" s="8" t="s">
        <v>1384</v>
      </c>
      <c r="C418" s="10" t="s">
        <v>1178</v>
      </c>
      <c r="D418" s="8" t="str" cm="1">
        <f t="array" ref="D418">_xlfn.IFS(
  OR(C418="AR", C418="VK", C418="MS", C418="PT", C418="MM", C418="PP"), "CENTRAL",
  OR(C418="SS", C418="GC", C418="SM", C418="AY", C418="AG"), "NORTH",
  OR(C418="DP", C418="PG", C418="KD", C418="DS", C418="SP"), "WEST-I",
  OR(C418="MP", C418="SK", C418="NA", C418="OD"), "WEST-II",
  OR(C418="ND", C418="AM", C418="JK"), "EAST",
  TRUE, "UNKNOWN"
)</f>
        <v>NORTH</v>
      </c>
      <c r="E418" s="10" t="s">
        <v>1385</v>
      </c>
      <c r="F418" s="8" t="s">
        <v>1386</v>
      </c>
      <c r="G418" s="8" t="s">
        <v>1387</v>
      </c>
      <c r="H418" s="8" t="s">
        <v>1388</v>
      </c>
      <c r="I418" s="37">
        <v>45922</v>
      </c>
      <c r="J418" s="37">
        <v>45945</v>
      </c>
      <c r="K418" s="10" t="s">
        <v>441</v>
      </c>
      <c r="L418" s="10" t="s">
        <v>27</v>
      </c>
      <c r="M418" s="13">
        <v>268.66000000000003</v>
      </c>
      <c r="N418" s="37">
        <v>45945</v>
      </c>
      <c r="O418" s="8">
        <v>1</v>
      </c>
      <c r="P418" s="12"/>
      <c r="Q418" s="10"/>
      <c r="S418" s="10"/>
    </row>
    <row r="419" spans="1:19" s="8" customFormat="1" x14ac:dyDescent="0.45">
      <c r="A419" s="9" t="s">
        <v>1439</v>
      </c>
      <c r="B419" s="8" t="s">
        <v>1449</v>
      </c>
      <c r="C419" s="10" t="s">
        <v>61</v>
      </c>
      <c r="D419" s="8" t="str" cm="1">
        <f t="array" ref="D419">_xlfn.IFS(
  OR(C419="AR", C419="VK", C419="MS", C419="PT", C419="MM", C419="PP"), "CENTRAL",
  OR(C419="SS", C419="GC", C419="SM", C419="AY", C419="AG"), "NORTH",
  OR(C419="DP", C419="PG", C419="KD", C419="DS", C419="SP"), "WEST-I",
  OR(C419="MP", C419="SK", C419="NA", C419="OD"), "WEST-II",
  OR(C419="ND", C419="AM", C419="JK"), "EAST",
  TRUE, "UNKNOWN"
)</f>
        <v>NORTH</v>
      </c>
      <c r="E419" s="10" t="s">
        <v>1451</v>
      </c>
      <c r="F419" s="10" t="s">
        <v>1450</v>
      </c>
      <c r="G419" s="8" t="s">
        <v>1452</v>
      </c>
      <c r="H419" s="8" t="s">
        <v>1453</v>
      </c>
      <c r="I419" s="37">
        <v>45922</v>
      </c>
      <c r="J419" s="37">
        <v>45945</v>
      </c>
      <c r="K419" s="10" t="s">
        <v>81</v>
      </c>
      <c r="L419" s="10" t="s">
        <v>27</v>
      </c>
      <c r="M419" s="13">
        <v>4185.74</v>
      </c>
      <c r="N419" s="37"/>
      <c r="O419" s="8">
        <v>2</v>
      </c>
      <c r="P419" s="12"/>
      <c r="Q419" s="10"/>
      <c r="S419" s="10"/>
    </row>
    <row r="420" spans="1:19" s="8" customFormat="1" x14ac:dyDescent="0.45">
      <c r="A420" s="9" t="s">
        <v>1439</v>
      </c>
      <c r="B420" s="8" t="s">
        <v>1478</v>
      </c>
      <c r="C420" s="10" t="s">
        <v>1178</v>
      </c>
      <c r="D420" s="8" t="str" cm="1">
        <f t="array" ref="D420">_xlfn.IFS(
  OR(C420="AR", C420="VK", C420="MS", C420="PT", C420="MM", C420="PP"), "CENTRAL",
  OR(C420="SS", C420="GC", C420="SM", C420="AY", C420="AG"), "NORTH",
  OR(C420="DP", C420="PG", C420="KD", C420="DS", C420="SP"), "WEST-I",
  OR(C420="MP", C420="SK", C420="NA", C420="OD"), "WEST-II",
  OR(C420="ND", C420="AM", C420="JK"), "EAST",
  TRUE, "UNKNOWN"
)</f>
        <v>NORTH</v>
      </c>
      <c r="E420" s="10" t="s">
        <v>1479</v>
      </c>
      <c r="F420" s="8" t="s">
        <v>1386</v>
      </c>
      <c r="G420" s="8" t="s">
        <v>1480</v>
      </c>
      <c r="H420" s="8" t="s">
        <v>1481</v>
      </c>
      <c r="I420" s="37">
        <v>45933</v>
      </c>
      <c r="J420" s="37">
        <v>45945</v>
      </c>
      <c r="K420" s="10" t="s">
        <v>441</v>
      </c>
      <c r="L420" s="10" t="s">
        <v>27</v>
      </c>
      <c r="M420" s="13">
        <v>419.08</v>
      </c>
      <c r="N420" s="37">
        <v>45946</v>
      </c>
      <c r="O420" s="8">
        <v>1</v>
      </c>
      <c r="P420" s="12"/>
      <c r="Q420" s="10"/>
      <c r="S420" s="10"/>
    </row>
    <row r="421" spans="1:19" s="8" customFormat="1" x14ac:dyDescent="0.45">
      <c r="A421" s="9" t="s">
        <v>1439</v>
      </c>
      <c r="B421" s="8" t="s">
        <v>1043</v>
      </c>
      <c r="C421" s="10" t="s">
        <v>61</v>
      </c>
      <c r="D421" s="8" t="str" cm="1">
        <f t="array" ref="D421">_xlfn.IFS(
  OR(C421="AR", C421="VK", C421="MS", C421="PT", C421="MM", C421="PP"), "CENTRAL",
  OR(C421="SS", C421="GC", C421="SM", C421="AY", C421="AG"), "NORTH",
  OR(C421="DP", C421="PG", C421="KD", C421="DS", C421="SP"), "WEST-I",
  OR(C421="MP", C421="SK", C421="NA", C421="OD"), "WEST-II",
  OR(C421="ND", C421="AM", C421="JK"), "EAST",
  TRUE, "UNKNOWN"
)</f>
        <v>NORTH</v>
      </c>
      <c r="E421" s="10" t="s">
        <v>947</v>
      </c>
      <c r="F421" s="8" t="s">
        <v>1044</v>
      </c>
      <c r="G421" s="8" t="s">
        <v>32</v>
      </c>
      <c r="H421" s="8" t="s">
        <v>1045</v>
      </c>
      <c r="I421" s="37">
        <v>45880</v>
      </c>
      <c r="J421" s="37">
        <v>45946</v>
      </c>
      <c r="K421" s="10" t="s">
        <v>441</v>
      </c>
      <c r="L421" s="10" t="s">
        <v>27</v>
      </c>
      <c r="M421" s="13">
        <v>1065.07</v>
      </c>
      <c r="N421" s="37"/>
      <c r="O421" s="8">
        <v>2</v>
      </c>
      <c r="P421" s="12"/>
      <c r="Q421" s="10"/>
      <c r="S421" s="10"/>
    </row>
    <row r="422" spans="1:19" s="8" customFormat="1" x14ac:dyDescent="0.45">
      <c r="A422" s="9" t="s">
        <v>1439</v>
      </c>
      <c r="B422" s="8" t="s">
        <v>1043</v>
      </c>
      <c r="C422" s="10" t="s">
        <v>61</v>
      </c>
      <c r="D422" s="8" t="str" cm="1">
        <f t="array" ref="D422">_xlfn.IFS(
  OR(C422="AR", C422="VK", C422="MS", C422="PT", C422="MM", C422="PP"), "CENTRAL",
  OR(C422="SS", C422="GC", C422="SM", C422="AY", C422="AG"), "NORTH",
  OR(C422="DP", C422="PG", C422="KD", C422="DS", C422="SP"), "WEST-I",
  OR(C422="MP", C422="SK", C422="NA", C422="OD"), "WEST-II",
  OR(C422="ND", C422="AM", C422="JK"), "EAST",
  TRUE, "UNKNOWN"
)</f>
        <v>NORTH</v>
      </c>
      <c r="E422" s="10" t="s">
        <v>947</v>
      </c>
      <c r="F422" s="8" t="s">
        <v>1046</v>
      </c>
      <c r="G422" s="8" t="s">
        <v>32</v>
      </c>
      <c r="H422" s="8" t="s">
        <v>1045</v>
      </c>
      <c r="I422" s="37">
        <v>45880</v>
      </c>
      <c r="J422" s="37">
        <v>45946</v>
      </c>
      <c r="K422" s="10" t="s">
        <v>441</v>
      </c>
      <c r="L422" s="10" t="s">
        <v>27</v>
      </c>
      <c r="M422" s="13">
        <v>1115.02</v>
      </c>
      <c r="N422" s="37"/>
      <c r="O422" s="8">
        <v>2</v>
      </c>
      <c r="P422" s="12"/>
      <c r="Q422" s="10"/>
      <c r="S422" s="10"/>
    </row>
    <row r="423" spans="1:19" s="8" customFormat="1" x14ac:dyDescent="0.45">
      <c r="A423" s="9" t="s">
        <v>1439</v>
      </c>
      <c r="B423" s="8" t="s">
        <v>1562</v>
      </c>
      <c r="C423" s="10" t="s">
        <v>1178</v>
      </c>
      <c r="D423" s="8" t="str" cm="1">
        <f t="array" ref="D423">_xlfn.IFS(
  OR(C423="AR", C423="VK", C423="MS", C423="PT", C423="MM", C423="PP"), "CENTRAL",
  OR(C423="SS", C423="GC", C423="SM", C423="AY", C423="AG"), "NORTH",
  OR(C423="DP", C423="PG", C423="KD", C423="DS", C423="SP"), "WEST-I",
  OR(C423="MP", C423="SK", C423="NA", C423="OD"), "WEST-II",
  OR(C423="ND", C423="AM", C423="JK"), "EAST",
  TRUE, "UNKNOWN"
)</f>
        <v>NORTH</v>
      </c>
      <c r="E423" s="10" t="s">
        <v>1563</v>
      </c>
      <c r="F423" s="8" t="s">
        <v>1386</v>
      </c>
      <c r="G423" s="8" t="s">
        <v>1564</v>
      </c>
      <c r="H423" s="8" t="s">
        <v>1565</v>
      </c>
      <c r="I423" s="37">
        <v>45933</v>
      </c>
      <c r="J423" s="37">
        <v>45946</v>
      </c>
      <c r="K423" s="10" t="s">
        <v>81</v>
      </c>
      <c r="L423" s="10" t="s">
        <v>27</v>
      </c>
      <c r="M423" s="13">
        <v>487.41</v>
      </c>
      <c r="N423" s="37">
        <v>45946</v>
      </c>
      <c r="O423" s="8">
        <v>1</v>
      </c>
      <c r="P423" s="12"/>
      <c r="Q423" s="10"/>
      <c r="S423" s="10"/>
    </row>
    <row r="424" spans="1:19" s="8" customFormat="1" x14ac:dyDescent="0.45">
      <c r="A424" s="9" t="s">
        <v>1439</v>
      </c>
      <c r="B424" s="8" t="s">
        <v>1142</v>
      </c>
      <c r="C424" s="10" t="s">
        <v>65</v>
      </c>
      <c r="D424" s="8" t="str" cm="1">
        <f t="array" ref="D424">_xlfn.IFS(
  OR(C424="AR", C424="VK", C424="MS", C424="PT", C424="MM", C424="PP"), "CENTRAL",
  OR(C424="SS", C424="GC", C424="SM", C424="AY", C424="AG"), "NORTH",
  OR(C424="DP", C424="PG", C424="KD", C424="DS", C424="SP"), "WEST-I",
  OR(C424="MP", C424="SK", C424="NA", C424="OD"), "WEST-II",
  OR(C424="ND", C424="AM", C424="JK"), "EAST",
  TRUE, "UNKNOWN"
)</f>
        <v>CENTRAL</v>
      </c>
      <c r="E424" s="10" t="s">
        <v>1143</v>
      </c>
      <c r="F424" s="8" t="s">
        <v>121</v>
      </c>
      <c r="G424" s="8" t="s">
        <v>238</v>
      </c>
      <c r="H424" s="8" t="s">
        <v>1144</v>
      </c>
      <c r="I424" s="37">
        <v>45894</v>
      </c>
      <c r="J424" s="37">
        <v>45947</v>
      </c>
      <c r="K424" s="10" t="s">
        <v>186</v>
      </c>
      <c r="L424" s="10" t="s">
        <v>47</v>
      </c>
      <c r="M424" s="13">
        <v>897.09</v>
      </c>
      <c r="N424" s="37"/>
      <c r="O424" s="8">
        <v>1</v>
      </c>
      <c r="P424" s="12"/>
      <c r="Q424" s="10"/>
      <c r="S424" s="10"/>
    </row>
    <row r="425" spans="1:19" s="8" customFormat="1" x14ac:dyDescent="0.45">
      <c r="A425" s="9" t="s">
        <v>1439</v>
      </c>
      <c r="B425" s="8" t="s">
        <v>1445</v>
      </c>
      <c r="C425" s="10" t="s">
        <v>1178</v>
      </c>
      <c r="D425" s="8" t="str" cm="1">
        <f t="array" ref="D425">_xlfn.IFS(
  OR(C425="AR", C425="VK", C425="MS", C425="PT", C425="MM", C425="PP"), "CENTRAL",
  OR(C425="SS", C425="GC", C425="SM", C425="AY", C425="AG"), "NORTH",
  OR(C425="DP", C425="PG", C425="KD", C425="DS", C425="SP"), "WEST-I",
  OR(C425="MP", C425="SK", C425="NA", C425="OD"), "WEST-II",
  OR(C425="ND", C425="AM", C425="JK"), "EAST",
  TRUE, "UNKNOWN"
)</f>
        <v>NORTH</v>
      </c>
      <c r="E425" s="10" t="s">
        <v>1446</v>
      </c>
      <c r="F425" s="8" t="s">
        <v>1448</v>
      </c>
      <c r="G425" s="8" t="s">
        <v>1245</v>
      </c>
      <c r="H425" s="8" t="s">
        <v>1447</v>
      </c>
      <c r="I425" s="37">
        <v>45928</v>
      </c>
      <c r="J425" s="37">
        <v>45947</v>
      </c>
      <c r="K425" s="10" t="s">
        <v>81</v>
      </c>
      <c r="L425" s="10" t="s">
        <v>27</v>
      </c>
      <c r="M425" s="13">
        <v>588</v>
      </c>
      <c r="N425" s="37">
        <v>45947</v>
      </c>
      <c r="O425" s="8">
        <v>3</v>
      </c>
      <c r="P425" s="12"/>
      <c r="Q425" s="10"/>
      <c r="S425" s="10"/>
    </row>
    <row r="426" spans="1:19" s="8" customFormat="1" x14ac:dyDescent="0.45">
      <c r="A426" s="9" t="s">
        <v>1439</v>
      </c>
      <c r="B426" s="8" t="s">
        <v>665</v>
      </c>
      <c r="C426" s="10" t="s">
        <v>21</v>
      </c>
      <c r="D426" s="8" t="str" cm="1">
        <f t="array" ref="D426">_xlfn.IFS(
  OR(C426="AR", C426="VK", C426="MS", C426="PT", C426="MM", C426="PP"), "CENTRAL",
  OR(C426="SS", C426="GC", C426="SM", C426="AY", C426="AG"), "NORTH",
  OR(C426="DP", C426="PG", C426="KD", C426="DS", C426="SP"), "WEST-I",
  OR(C426="MP", C426="SK", C426="NA", C426="OD"), "WEST-II",
  OR(C426="ND", C426="AM", C426="JK"), "EAST",
  TRUE, "UNKNOWN"
)</f>
        <v>NORTH</v>
      </c>
      <c r="E426" s="10" t="s">
        <v>666</v>
      </c>
      <c r="F426" s="8" t="s">
        <v>2005</v>
      </c>
      <c r="G426" s="8" t="s">
        <v>667</v>
      </c>
      <c r="H426" s="8" t="s">
        <v>668</v>
      </c>
      <c r="I426" s="37">
        <v>45824</v>
      </c>
      <c r="J426" s="37">
        <v>45954</v>
      </c>
      <c r="K426" s="10" t="s">
        <v>26</v>
      </c>
      <c r="L426" s="10" t="s">
        <v>27</v>
      </c>
      <c r="M426" s="13">
        <v>2033.49</v>
      </c>
      <c r="N426" s="37"/>
      <c r="O426" s="8">
        <v>3</v>
      </c>
      <c r="P426" s="10"/>
      <c r="R426" s="10"/>
    </row>
    <row r="427" spans="1:19" s="8" customFormat="1" x14ac:dyDescent="0.45">
      <c r="A427" s="9" t="s">
        <v>1439</v>
      </c>
      <c r="B427" s="8" t="s">
        <v>1417</v>
      </c>
      <c r="C427" s="10" t="s">
        <v>156</v>
      </c>
      <c r="D427" s="8" t="str" cm="1">
        <f t="array" ref="D427">_xlfn.IFS(
  OR(C427="AR", C427="VK", C427="MS", C427="PT", C427="MM", C427="PP"), "CENTRAL",
  OR(C427="SS", C427="GC", C427="SM", C427="AY", C427="AG"), "NORTH",
  OR(C427="DP", C427="PG", C427="KD", C427="DS", C427="SP"), "WEST-I",
  OR(C427="MP", C427="SK", C427="NA", C427="OD"), "WEST-II",
  OR(C427="ND", C427="AM", C427="JK"), "EAST",
  TRUE, "UNKNOWN"
)</f>
        <v>CENTRAL</v>
      </c>
      <c r="E427" s="10" t="s">
        <v>1418</v>
      </c>
      <c r="F427" s="8" t="s">
        <v>1028</v>
      </c>
      <c r="G427" s="8" t="s">
        <v>1419</v>
      </c>
      <c r="H427" s="8" t="s">
        <v>456</v>
      </c>
      <c r="I427" s="37">
        <v>45923</v>
      </c>
      <c r="J427" s="37">
        <v>45957</v>
      </c>
      <c r="K427" s="10" t="s">
        <v>49</v>
      </c>
      <c r="L427" s="10" t="s">
        <v>50</v>
      </c>
      <c r="M427" s="13">
        <v>1866.64</v>
      </c>
      <c r="N427" s="37"/>
      <c r="O427" s="8">
        <v>3</v>
      </c>
      <c r="P427" s="12"/>
      <c r="Q427" s="10"/>
      <c r="S427" s="10"/>
    </row>
    <row r="428" spans="1:19" s="8" customFormat="1" x14ac:dyDescent="0.45">
      <c r="A428" s="9" t="s">
        <v>1439</v>
      </c>
      <c r="B428" s="8" t="s">
        <v>1362</v>
      </c>
      <c r="C428" s="10" t="s">
        <v>72</v>
      </c>
      <c r="D428" s="8" t="str" cm="1">
        <f t="array" ref="D428">_xlfn.IFS(
  OR(C428="AR", C428="VK", C428="MS", C428="PT", C428="MM", C428="PP"), "CENTRAL",
  OR(C428="SS", C428="GC", C428="SM", C428="AY", C428="AG"), "NORTH",
  OR(C428="DP", C428="PG", C428="KD", C428="DS", C428="SP"), "WEST-I",
  OR(C428="MP", C428="SK", C428="NA", C428="OD"), "WEST-II",
  OR(C428="ND", C428="AM", C428="JK"), "EAST",
  TRUE, "UNKNOWN"
)</f>
        <v>CENTRAL</v>
      </c>
      <c r="E428" s="10" t="s">
        <v>1363</v>
      </c>
      <c r="F428" s="8" t="s">
        <v>596</v>
      </c>
      <c r="G428" s="8" t="s">
        <v>85</v>
      </c>
      <c r="H428" s="8" t="s">
        <v>1364</v>
      </c>
      <c r="I428" s="37">
        <v>45897</v>
      </c>
      <c r="J428" s="37">
        <v>45961</v>
      </c>
      <c r="K428" s="10" t="s">
        <v>46</v>
      </c>
      <c r="L428" s="10" t="s">
        <v>47</v>
      </c>
      <c r="M428" s="13">
        <v>2558.48</v>
      </c>
      <c r="N428" s="37"/>
      <c r="O428" s="8">
        <v>1</v>
      </c>
      <c r="P428" s="12"/>
      <c r="Q428" s="10"/>
      <c r="R428" s="8" t="str">
        <f t="shared" ref="R428" si="1">IF(Q428="A", 3, IF(Q428="B", 5, IF(Q428="C", 7, IF(Q428="D", 10, ""))))</f>
        <v/>
      </c>
      <c r="S428" s="10"/>
    </row>
    <row r="429" spans="1:19" s="8" customFormat="1" x14ac:dyDescent="0.45">
      <c r="A429" s="9" t="s">
        <v>1439</v>
      </c>
      <c r="B429" s="8" t="s">
        <v>1518</v>
      </c>
      <c r="C429" s="10" t="s">
        <v>380</v>
      </c>
      <c r="D429" s="8" t="str" cm="1">
        <f t="array" ref="D429">_xlfn.IFS(
  OR(C429="AR", C429="VK", C429="MS", C429="PT", C429="MM", C429="PP"), "CENTRAL",
  OR(C429="SS", C429="GC", C429="SM", C429="AY", C429="AG"), "NORTH",
  OR(C429="DP", C429="PG", C429="KD", C429="DS", C429="SP"), "WEST-I",
  OR(C429="MP", C429="SK", C429="NA", C429="OD"), "WEST-II",
  OR(C429="ND", C429="AM", C429="JK"), "EAST",
  TRUE, "UNKNOWN"
)</f>
        <v>WEST-I</v>
      </c>
      <c r="E429" s="10" t="s">
        <v>1013</v>
      </c>
      <c r="F429" s="8" t="s">
        <v>208</v>
      </c>
      <c r="G429" s="8" t="s">
        <v>1513</v>
      </c>
      <c r="H429" s="8" t="s">
        <v>1517</v>
      </c>
      <c r="I429" s="37">
        <v>45936</v>
      </c>
      <c r="J429" s="37">
        <v>45957</v>
      </c>
      <c r="K429" s="10" t="s">
        <v>46</v>
      </c>
      <c r="L429" s="10" t="s">
        <v>50</v>
      </c>
      <c r="M429" s="13">
        <v>649.79999999999995</v>
      </c>
      <c r="N429" s="37"/>
      <c r="O429" s="8">
        <v>1</v>
      </c>
      <c r="P429" s="12"/>
      <c r="Q429" s="10"/>
      <c r="S429" s="10"/>
    </row>
    <row r="430" spans="1:19" s="8" customFormat="1" x14ac:dyDescent="0.45">
      <c r="A430" s="9" t="s">
        <v>1439</v>
      </c>
      <c r="B430" s="8" t="s">
        <v>1512</v>
      </c>
      <c r="C430" s="10" t="s">
        <v>380</v>
      </c>
      <c r="D430" s="8" t="str" cm="1">
        <f t="array" ref="D430">_xlfn.IFS(
  OR(C430="AR", C430="VK", C430="MS", C430="PT", C430="MM", C430="PP"), "CENTRAL",
  OR(C430="SS", C430="GC", C430="SM", C430="AY", C430="AG"), "NORTH",
  OR(C430="DP", C430="PG", C430="KD", C430="DS", C430="SP"), "WEST-I",
  OR(C430="MP", C430="SK", C430="NA", C430="OD"), "WEST-II",
  OR(C430="ND", C430="AM", C430="JK"), "EAST",
  TRUE, "UNKNOWN"
)</f>
        <v>WEST-I</v>
      </c>
      <c r="E430" s="10" t="s">
        <v>1013</v>
      </c>
      <c r="F430" s="8" t="s">
        <v>208</v>
      </c>
      <c r="G430" s="8" t="s">
        <v>1513</v>
      </c>
      <c r="H430" s="8" t="s">
        <v>1514</v>
      </c>
      <c r="I430" s="37">
        <v>45936</v>
      </c>
      <c r="J430" s="37">
        <v>45957</v>
      </c>
      <c r="K430" s="10" t="s">
        <v>46</v>
      </c>
      <c r="L430" s="10" t="s">
        <v>47</v>
      </c>
      <c r="M430" s="13">
        <v>649.79999999999995</v>
      </c>
      <c r="N430" s="37"/>
      <c r="O430" s="8">
        <v>1</v>
      </c>
      <c r="P430" s="12"/>
      <c r="Q430" s="10"/>
      <c r="S430" s="10"/>
    </row>
    <row r="431" spans="1:19" s="8" customFormat="1" x14ac:dyDescent="0.45">
      <c r="A431" s="9" t="s">
        <v>1439</v>
      </c>
      <c r="B431" s="8" t="s">
        <v>995</v>
      </c>
      <c r="C431" s="10" t="s">
        <v>382</v>
      </c>
      <c r="D431" s="8" t="str" cm="1">
        <f t="array" ref="D431">_xlfn.IFS(
  OR(C431="AR", C431="VK", C431="MS", C431="PT", C431="MM", C431="PP"), "CENTRAL",
  OR(C431="SS", C431="GC", C431="SM", C431="AY", C431="AG"), "NORTH",
  OR(C431="DP", C431="PG", C431="KD", C431="DS", C431="SP"), "WEST-I",
  OR(C431="MP", C431="SK", C431="NA", C431="OD"), "WEST-II",
  OR(C431="ND", C431="AM", C431="JK"), "EAST",
  TRUE, "UNKNOWN"
)</f>
        <v>NORTH</v>
      </c>
      <c r="E431" s="10" t="s">
        <v>1027</v>
      </c>
      <c r="F431" s="8" t="s">
        <v>1028</v>
      </c>
      <c r="G431" s="8" t="s">
        <v>1029</v>
      </c>
      <c r="H431" s="8" t="s">
        <v>1030</v>
      </c>
      <c r="I431" s="37">
        <v>45868</v>
      </c>
      <c r="J431" s="37">
        <v>45957</v>
      </c>
      <c r="K431" s="10" t="s">
        <v>56</v>
      </c>
      <c r="L431" s="10" t="s">
        <v>50</v>
      </c>
      <c r="M431" s="13">
        <v>287.17</v>
      </c>
      <c r="N431" s="37"/>
      <c r="O431" s="8">
        <v>3</v>
      </c>
      <c r="P431" s="12"/>
      <c r="Q431" s="10"/>
      <c r="S431" s="10"/>
    </row>
    <row r="432" spans="1:19" s="8" customFormat="1" x14ac:dyDescent="0.45">
      <c r="A432" s="9" t="s">
        <v>1439</v>
      </c>
      <c r="B432" s="8" t="s">
        <v>1187</v>
      </c>
      <c r="C432" s="10" t="s">
        <v>221</v>
      </c>
      <c r="D432" s="8" t="str" cm="1">
        <f t="array" ref="D432">_xlfn.IFS(
  OR(C432="AR", C432="VK", C432="MS", C432="PT", C432="MM", C432="PP"), "CENTRAL",
  OR(C432="SS", C432="GC", C432="SM", C432="AY", C432="AG"), "NORTH",
  OR(C432="DP", C432="PG", C432="KD", C432="DS", C432="SP"), "WEST-I",
  OR(C432="MP", C432="SK", C432="NA", C432="OD"), "WEST-II",
  OR(C432="ND", C432="AM", C432="JK"), "EAST",
  TRUE, "UNKNOWN"
)</f>
        <v>EAST</v>
      </c>
      <c r="E432" s="10" t="s">
        <v>1189</v>
      </c>
      <c r="F432" s="8" t="s">
        <v>1637</v>
      </c>
      <c r="G432" s="8" t="s">
        <v>1190</v>
      </c>
      <c r="H432" s="8" t="s">
        <v>1191</v>
      </c>
      <c r="I432" s="37">
        <v>45896</v>
      </c>
      <c r="J432" s="37">
        <v>45958</v>
      </c>
      <c r="K432" s="10" t="s">
        <v>34</v>
      </c>
      <c r="L432" s="10" t="s">
        <v>35</v>
      </c>
      <c r="M432" s="13">
        <v>4450.8900000000003</v>
      </c>
      <c r="N432" s="37"/>
      <c r="O432" s="8">
        <v>4</v>
      </c>
      <c r="P432" s="12"/>
      <c r="Q432" s="10"/>
      <c r="S432" s="10"/>
    </row>
    <row r="433" spans="1:19" s="8" customFormat="1" x14ac:dyDescent="0.45">
      <c r="A433" s="9" t="s">
        <v>1439</v>
      </c>
      <c r="B433" s="8" t="s">
        <v>1187</v>
      </c>
      <c r="C433" s="10" t="s">
        <v>221</v>
      </c>
      <c r="D433" s="8" t="str" cm="1">
        <f t="array" ref="D433">_xlfn.IFS(
  OR(C433="AR", C433="VK", C433="MS", C433="PT", C433="MM", C433="PP"), "CENTRAL",
  OR(C433="SS", C433="GC", C433="SM", C433="AY", C433="AG"), "NORTH",
  OR(C433="DP", C433="PG", C433="KD", C433="DS", C433="SP"), "WEST-I",
  OR(C433="MP", C433="SK", C433="NA", C433="OD"), "WEST-II",
  OR(C433="ND", C433="AM", C433="JK"), "EAST",
  TRUE, "UNKNOWN"
)</f>
        <v>EAST</v>
      </c>
      <c r="E433" s="10" t="s">
        <v>1189</v>
      </c>
      <c r="F433" s="8" t="s">
        <v>1193</v>
      </c>
      <c r="G433" s="8" t="s">
        <v>1190</v>
      </c>
      <c r="H433" s="8" t="s">
        <v>1191</v>
      </c>
      <c r="I433" s="37">
        <v>45896</v>
      </c>
      <c r="J433" s="37">
        <v>45958</v>
      </c>
      <c r="K433" s="10" t="s">
        <v>34</v>
      </c>
      <c r="L433" s="10" t="s">
        <v>35</v>
      </c>
      <c r="M433" s="13">
        <v>211.94</v>
      </c>
      <c r="N433" s="37"/>
      <c r="O433" s="8">
        <v>4</v>
      </c>
      <c r="P433" s="12"/>
      <c r="Q433" s="10"/>
      <c r="S433" s="10"/>
    </row>
    <row r="434" spans="1:19" s="8" customFormat="1" x14ac:dyDescent="0.45">
      <c r="A434" s="9" t="s">
        <v>1439</v>
      </c>
      <c r="B434" s="8" t="s">
        <v>1187</v>
      </c>
      <c r="C434" s="10" t="s">
        <v>221</v>
      </c>
      <c r="D434" s="8" t="str" cm="1">
        <f t="array" ref="D434">_xlfn.IFS(
  OR(C434="AR", C434="VK", C434="MS", C434="PT", C434="MM", C434="PP"), "CENTRAL",
  OR(C434="SS", C434="GC", C434="SM", C434="AY", C434="AG"), "NORTH",
  OR(C434="DP", C434="PG", C434="KD", C434="DS", C434="SP"), "WEST-I",
  OR(C434="MP", C434="SK", C434="NA", C434="OD"), "WEST-II",
  OR(C434="ND", C434="AM", C434="JK"), "EAST",
  TRUE, "UNKNOWN"
)</f>
        <v>EAST</v>
      </c>
      <c r="E434" s="10" t="s">
        <v>1189</v>
      </c>
      <c r="F434" s="8" t="s">
        <v>1249</v>
      </c>
      <c r="G434" s="8" t="s">
        <v>1190</v>
      </c>
      <c r="H434" s="8" t="s">
        <v>1191</v>
      </c>
      <c r="I434" s="37">
        <v>45888</v>
      </c>
      <c r="J434" s="37">
        <v>45958</v>
      </c>
      <c r="K434" s="10" t="s">
        <v>34</v>
      </c>
      <c r="L434" s="10" t="s">
        <v>35</v>
      </c>
      <c r="M434" s="13">
        <v>15.96</v>
      </c>
      <c r="N434" s="37"/>
      <c r="O434" s="8">
        <v>2</v>
      </c>
      <c r="P434" s="12"/>
      <c r="Q434" s="10"/>
      <c r="S434" s="10"/>
    </row>
    <row r="435" spans="1:19" s="8" customFormat="1" x14ac:dyDescent="0.45">
      <c r="A435" s="9" t="s">
        <v>1439</v>
      </c>
      <c r="B435" s="8" t="s">
        <v>1187</v>
      </c>
      <c r="C435" s="10" t="s">
        <v>221</v>
      </c>
      <c r="D435" s="8" t="str" cm="1">
        <f t="array" ref="D435">_xlfn.IFS(
  OR(C435="AR", C435="VK", C435="MS", C435="PT", C435="MM", C435="PP"), "CENTRAL",
  OR(C435="SS", C435="GC", C435="SM", C435="AY", C435="AG"), "NORTH",
  OR(C435="DP", C435="PG", C435="KD", C435="DS", C435="SP"), "WEST-I",
  OR(C435="MP", C435="SK", C435="NA", C435="OD"), "WEST-II",
  OR(C435="ND", C435="AM", C435="JK"), "EAST",
  TRUE, "UNKNOWN"
)</f>
        <v>EAST</v>
      </c>
      <c r="E435" s="10" t="s">
        <v>1189</v>
      </c>
      <c r="F435" s="8" t="s">
        <v>1055</v>
      </c>
      <c r="G435" s="8" t="s">
        <v>1190</v>
      </c>
      <c r="H435" s="8" t="s">
        <v>1191</v>
      </c>
      <c r="I435" s="37">
        <v>45888</v>
      </c>
      <c r="J435" s="37">
        <v>45958</v>
      </c>
      <c r="K435" s="10" t="s">
        <v>34</v>
      </c>
      <c r="L435" s="10" t="s">
        <v>35</v>
      </c>
      <c r="M435" s="13">
        <v>37.19</v>
      </c>
      <c r="N435" s="37"/>
      <c r="O435" s="8">
        <v>2</v>
      </c>
      <c r="P435" s="12"/>
      <c r="Q435" s="10"/>
      <c r="S435" s="10"/>
    </row>
    <row r="436" spans="1:19" s="8" customFormat="1" x14ac:dyDescent="0.45">
      <c r="A436" s="9" t="s">
        <v>1439</v>
      </c>
      <c r="B436" s="8" t="s">
        <v>1187</v>
      </c>
      <c r="C436" s="10" t="s">
        <v>221</v>
      </c>
      <c r="D436" s="8" t="str" cm="1">
        <f t="array" ref="D436">_xlfn.IFS(
  OR(C436="AR", C436="VK", C436="MS", C436="PT", C436="MM", C436="PP"), "CENTRAL",
  OR(C436="SS", C436="GC", C436="SM", C436="AY", C436="AG"), "NORTH",
  OR(C436="DP", C436="PG", C436="KD", C436="DS", C436="SP"), "WEST-I",
  OR(C436="MP", C436="SK", C436="NA", C436="OD"), "WEST-II",
  OR(C436="ND", C436="AM", C436="JK"), "EAST",
  TRUE, "UNKNOWN"
)</f>
        <v>EAST</v>
      </c>
      <c r="E436" s="10" t="s">
        <v>1189</v>
      </c>
      <c r="F436" s="8" t="s">
        <v>1250</v>
      </c>
      <c r="G436" s="8" t="s">
        <v>1190</v>
      </c>
      <c r="H436" s="8" t="s">
        <v>1191</v>
      </c>
      <c r="I436" s="37">
        <v>45888</v>
      </c>
      <c r="J436" s="37">
        <v>45958</v>
      </c>
      <c r="K436" s="10" t="s">
        <v>34</v>
      </c>
      <c r="L436" s="10" t="s">
        <v>35</v>
      </c>
      <c r="M436" s="13">
        <v>25</v>
      </c>
      <c r="N436" s="37"/>
      <c r="O436" s="8">
        <v>2</v>
      </c>
      <c r="P436" s="12"/>
      <c r="Q436" s="10"/>
      <c r="S436" s="10"/>
    </row>
    <row r="437" spans="1:19" x14ac:dyDescent="0.4">
      <c r="A437" s="9" t="s">
        <v>1439</v>
      </c>
      <c r="B437" s="6" t="s">
        <v>1310</v>
      </c>
      <c r="C437" s="27" t="s">
        <v>108</v>
      </c>
      <c r="D437" s="8" t="str" cm="1">
        <f t="array" ref="D437">_xlfn.IFS(
  OR(C437="AR", C437="VK", C437="MS", C437="PT", C437="MM", C437="PP"), "CENTRAL",
  OR(C437="SS", C437="GC", C437="SM", C437="AY", C437="AG"), "NORTH",
  OR(C437="DP", C437="PG", C437="KD", C437="DS", C437="SP"), "WEST-I",
  OR(C437="MP", C437="SK", C437="NA", C437="OD"), "WEST-II",
  OR(C437="ND", C437="AM", C437="JK"), "EAST",
  TRUE, "UNKNOWN"
)</f>
        <v>EAST</v>
      </c>
      <c r="E437" s="27" t="s">
        <v>1311</v>
      </c>
      <c r="F437" s="6" t="s">
        <v>23</v>
      </c>
      <c r="G437" s="8" t="s">
        <v>32</v>
      </c>
      <c r="H437" s="6" t="s">
        <v>1312</v>
      </c>
      <c r="I437" s="39">
        <v>45915</v>
      </c>
      <c r="J437" s="39">
        <v>45958</v>
      </c>
      <c r="K437" s="6" t="s">
        <v>70</v>
      </c>
      <c r="L437" s="6" t="s">
        <v>35</v>
      </c>
      <c r="M437" s="23">
        <v>97.22</v>
      </c>
      <c r="O437" s="26">
        <v>2</v>
      </c>
      <c r="P437" s="12"/>
      <c r="Q437" s="10"/>
      <c r="R437" s="12"/>
      <c r="S437" s="10"/>
    </row>
    <row r="438" spans="1:19" x14ac:dyDescent="0.4">
      <c r="A438" s="9" t="s">
        <v>1439</v>
      </c>
      <c r="B438" s="6" t="s">
        <v>1310</v>
      </c>
      <c r="C438" s="27" t="s">
        <v>108</v>
      </c>
      <c r="D438" s="8" t="str" cm="1">
        <f t="array" ref="D438">_xlfn.IFS(
  OR(C438="AR", C438="VK", C438="MS", C438="PT", C438="MM", C438="PP"), "CENTRAL",
  OR(C438="SS", C438="GC", C438="SM", C438="AY", C438="AG"), "NORTH",
  OR(C438="DP", C438="PG", C438="KD", C438="DS", C438="SP"), "WEST-I",
  OR(C438="MP", C438="SK", C438="NA", C438="OD"), "WEST-II",
  OR(C438="ND", C438="AM", C438="JK"), "EAST",
  TRUE, "UNKNOWN"
)</f>
        <v>EAST</v>
      </c>
      <c r="E438" s="27" t="s">
        <v>1311</v>
      </c>
      <c r="F438" s="6" t="s">
        <v>23</v>
      </c>
      <c r="G438" s="8" t="s">
        <v>32</v>
      </c>
      <c r="H438" s="6" t="s">
        <v>1312</v>
      </c>
      <c r="I438" s="39">
        <v>45915</v>
      </c>
      <c r="J438" s="39">
        <v>45958</v>
      </c>
      <c r="K438" s="6" t="s">
        <v>70</v>
      </c>
      <c r="L438" s="6" t="s">
        <v>35</v>
      </c>
      <c r="M438" s="23">
        <v>91.1</v>
      </c>
      <c r="O438" s="26">
        <v>3</v>
      </c>
      <c r="P438" s="12"/>
      <c r="Q438" s="10"/>
      <c r="R438" s="12"/>
      <c r="S438" s="10"/>
    </row>
    <row r="439" spans="1:19" s="8" customFormat="1" x14ac:dyDescent="0.4">
      <c r="A439" s="9" t="s">
        <v>1439</v>
      </c>
      <c r="B439" s="8" t="s">
        <v>1644</v>
      </c>
      <c r="C439" s="10" t="s">
        <v>156</v>
      </c>
      <c r="D439" s="8" t="str" cm="1">
        <f t="array" ref="D439">_xlfn.IFS(
  OR(C439="AR", C439="VK", C439="MS", C439="PT", C439="MM", C439="PP"), "CENTRAL",
  OR(C439="SS", C439="GC", C439="SM", C439="AY", C439="AG"), "NORTH",
  OR(C439="DP", C439="PG", C439="KD", C439="DS", C439="SP"), "WEST-I",
  OR(C439="MP", C439="SK", C439="NA", C439="OD"), "WEST-II",
  OR(C439="ND", C439="AM", C439="JK"), "EAST",
  TRUE, "UNKNOWN"
)</f>
        <v>CENTRAL</v>
      </c>
      <c r="E439" s="10" t="s">
        <v>1633</v>
      </c>
      <c r="F439" s="8" t="s">
        <v>359</v>
      </c>
      <c r="G439" s="8" t="s">
        <v>32</v>
      </c>
      <c r="H439" s="8" t="s">
        <v>1645</v>
      </c>
      <c r="I439" s="37">
        <v>45952</v>
      </c>
      <c r="J439" s="37">
        <v>45939</v>
      </c>
      <c r="K439" s="10" t="s">
        <v>761</v>
      </c>
      <c r="L439" s="10" t="s">
        <v>47</v>
      </c>
      <c r="M439" s="13">
        <v>1899.33</v>
      </c>
      <c r="N439" s="37"/>
      <c r="O439" s="26">
        <v>1</v>
      </c>
      <c r="P439" s="12"/>
      <c r="Q439" s="10"/>
      <c r="S439" s="10"/>
    </row>
    <row r="440" spans="1:19" s="8" customFormat="1" x14ac:dyDescent="0.45">
      <c r="A440" s="9" t="s">
        <v>1439</v>
      </c>
      <c r="B440" s="8" t="s">
        <v>675</v>
      </c>
      <c r="C440" s="10" t="s">
        <v>221</v>
      </c>
      <c r="D440" s="8" t="str" cm="1">
        <f t="array" ref="D440">_xlfn.IFS(
  OR(C440="AR", C440="VK", C440="MS", C440="PT", C440="MM", C440="PP"), "CENTRAL",
  OR(C440="SS", C440="GC", C440="SM", C440="AY", C440="AG"), "NORTH",
  OR(C440="DP", C440="PG", C440="KD", C440="DS", C440="SP"), "WEST-I",
  OR(C440="MP", C440="SK", C440="NA", C440="OD"), "WEST-II",
  OR(C440="ND", C440="AM", C440="JK"), "EAST",
  TRUE, "UNKNOWN"
)</f>
        <v>EAST</v>
      </c>
      <c r="E440" s="10" t="s">
        <v>677</v>
      </c>
      <c r="F440" s="8" t="s">
        <v>678</v>
      </c>
      <c r="G440" s="8" t="s">
        <v>679</v>
      </c>
      <c r="H440" s="8" t="s">
        <v>680</v>
      </c>
      <c r="I440" s="37">
        <v>45833</v>
      </c>
      <c r="J440" s="37">
        <v>45959</v>
      </c>
      <c r="K440" s="10" t="s">
        <v>70</v>
      </c>
      <c r="L440" s="10" t="s">
        <v>35</v>
      </c>
      <c r="M440" s="13">
        <v>809.71</v>
      </c>
      <c r="N440" s="37">
        <v>45965</v>
      </c>
      <c r="O440" s="8">
        <v>1</v>
      </c>
      <c r="P440" s="12"/>
      <c r="Q440" s="10"/>
      <c r="S440" s="10"/>
    </row>
    <row r="441" spans="1:19" s="8" customFormat="1" x14ac:dyDescent="0.45">
      <c r="A441" s="9" t="s">
        <v>1439</v>
      </c>
      <c r="B441" s="8" t="s">
        <v>1592</v>
      </c>
      <c r="C441" s="10" t="s">
        <v>108</v>
      </c>
      <c r="D441" s="8" t="str" cm="1">
        <f t="array" ref="D441">_xlfn.IFS(
  OR(C441="AR", C441="VK", C441="MS", C441="PT", C441="MM", C441="PP"), "CENTRAL",
  OR(C441="SS", C441="GC", C441="SM", C441="AY", C441="AG"), "NORTH",
  OR(C441="DP", C441="PG", C441="KD", C441="DS", C441="SP"), "WEST-I",
  OR(C441="MP", C441="SK", C441="NA", C441="OD"), "WEST-II",
  OR(C441="ND", C441="AM", C441="JK"), "EAST",
  TRUE, "UNKNOWN"
)</f>
        <v>EAST</v>
      </c>
      <c r="E441" s="10" t="s">
        <v>1593</v>
      </c>
      <c r="F441" s="8" t="s">
        <v>1594</v>
      </c>
      <c r="G441" s="8" t="s">
        <v>32</v>
      </c>
      <c r="H441" s="8" t="s">
        <v>1595</v>
      </c>
      <c r="I441" s="37">
        <v>45944</v>
      </c>
      <c r="J441" s="37">
        <v>45959</v>
      </c>
      <c r="K441" s="10" t="s">
        <v>70</v>
      </c>
      <c r="L441" s="10" t="s">
        <v>35</v>
      </c>
      <c r="M441" s="13">
        <v>84.55</v>
      </c>
      <c r="N441" s="37">
        <v>46020</v>
      </c>
      <c r="O441" s="8">
        <v>1</v>
      </c>
      <c r="P441" s="12"/>
      <c r="Q441" s="10"/>
      <c r="S441" s="10"/>
    </row>
    <row r="442" spans="1:19" s="8" customFormat="1" x14ac:dyDescent="0.45">
      <c r="A442" s="9" t="s">
        <v>1439</v>
      </c>
      <c r="B442" s="8" t="s">
        <v>1417</v>
      </c>
      <c r="C442" s="10" t="s">
        <v>156</v>
      </c>
      <c r="D442" s="8" t="str" cm="1">
        <f t="array" ref="D442">_xlfn.IFS(
  OR(C442="AR", C442="VK", C442="MS", C442="PT", C442="MM", C442="PP"), "CENTRAL",
  OR(C442="SS", C442="GC", C442="SM", C442="AY", C442="AG"), "NORTH",
  OR(C442="DP", C442="PG", C442="KD", C442="DS", C442="SP"), "WEST-I",
  OR(C442="MP", C442="SK", C442="NA", C442="OD"), "WEST-II",
  OR(C442="ND", C442="AM", C442="JK"), "EAST",
  TRUE, "UNKNOWN"
)</f>
        <v>CENTRAL</v>
      </c>
      <c r="E442" s="10" t="s">
        <v>1418</v>
      </c>
      <c r="F442" s="8" t="s">
        <v>1028</v>
      </c>
      <c r="G442" s="8" t="s">
        <v>1419</v>
      </c>
      <c r="H442" s="8" t="s">
        <v>456</v>
      </c>
      <c r="I442" s="37">
        <v>45923</v>
      </c>
      <c r="J442" s="37">
        <v>45959</v>
      </c>
      <c r="K442" s="10" t="s">
        <v>49</v>
      </c>
      <c r="L442" s="10" t="s">
        <v>50</v>
      </c>
      <c r="M442" s="13">
        <v>1836.48</v>
      </c>
      <c r="N442" s="37"/>
      <c r="O442" s="8">
        <v>4</v>
      </c>
      <c r="P442" s="12"/>
      <c r="Q442" s="10"/>
      <c r="S442" s="10"/>
    </row>
    <row r="443" spans="1:19" s="8" customFormat="1" x14ac:dyDescent="0.45">
      <c r="A443" s="9" t="s">
        <v>1439</v>
      </c>
      <c r="B443" s="8" t="s">
        <v>1555</v>
      </c>
      <c r="C443" s="10" t="s">
        <v>61</v>
      </c>
      <c r="D443" s="8" t="str" cm="1">
        <f t="array" ref="D443">_xlfn.IFS(
  OR(C443="AR", C443="VK", C443="MS", C443="PT", C443="MM", C443="PP"), "CENTRAL",
  OR(C443="SS", C443="GC", C443="SM", C443="AY", C443="AG"), "NORTH",
  OR(C443="DP", C443="PG", C443="KD", C443="DS", C443="SP"), "WEST-I",
  OR(C443="MP", C443="SK", C443="NA", C443="OD"), "WEST-II",
  OR(C443="ND", C443="AM", C443="JK"), "EAST",
  TRUE, "UNKNOWN"
)</f>
        <v>NORTH</v>
      </c>
      <c r="E443" s="10" t="s">
        <v>1556</v>
      </c>
      <c r="F443" s="8" t="s">
        <v>1557</v>
      </c>
      <c r="G443" s="8" t="s">
        <v>1558</v>
      </c>
      <c r="H443" s="8" t="s">
        <v>1559</v>
      </c>
      <c r="I443" s="37">
        <v>45939</v>
      </c>
      <c r="J443" s="37">
        <v>45959</v>
      </c>
      <c r="K443" s="10" t="s">
        <v>26</v>
      </c>
      <c r="L443" s="10" t="s">
        <v>27</v>
      </c>
      <c r="M443" s="13">
        <v>235.85</v>
      </c>
      <c r="N443" s="37"/>
      <c r="O443" s="8">
        <v>1</v>
      </c>
      <c r="P443" s="12"/>
      <c r="Q443" s="10"/>
      <c r="S443" s="10"/>
    </row>
    <row r="444" spans="1:19" s="8" customFormat="1" x14ac:dyDescent="0.45">
      <c r="A444" s="9" t="s">
        <v>1439</v>
      </c>
      <c r="B444" s="8" t="s">
        <v>1588</v>
      </c>
      <c r="C444" s="10" t="s">
        <v>30</v>
      </c>
      <c r="D444" s="8" t="str" cm="1">
        <f t="array" ref="D444">_xlfn.IFS(
  OR(C444="AR", C444="VK", C444="MS", C444="PT", C444="MM", C444="PP"), "CENTRAL",
  OR(C444="SS", C444="GC", C444="SM", C444="AY", C444="AG"), "NORTH",
  OR(C444="DP", C444="PG", C444="KD", C444="DS", C444="SP"), "WEST-I",
  OR(C444="MP", C444="SK", C444="NA", C444="OD"), "WEST-II",
  OR(C444="ND", C444="AM", C444="JK"), "EAST",
  TRUE, "UNKNOWN"
)</f>
        <v>CENTRAL</v>
      </c>
      <c r="E444" s="10" t="s">
        <v>1589</v>
      </c>
      <c r="F444" s="8" t="s">
        <v>1590</v>
      </c>
      <c r="G444" s="8" t="s">
        <v>32</v>
      </c>
      <c r="H444" s="8" t="s">
        <v>1591</v>
      </c>
      <c r="I444" s="37">
        <v>45943</v>
      </c>
      <c r="J444" s="37">
        <v>45959</v>
      </c>
      <c r="K444" s="10" t="s">
        <v>175</v>
      </c>
      <c r="L444" s="10" t="s">
        <v>47</v>
      </c>
      <c r="M444" s="13">
        <v>521.1</v>
      </c>
      <c r="N444" s="37"/>
      <c r="O444" s="8">
        <v>1</v>
      </c>
      <c r="P444" s="12"/>
      <c r="Q444" s="10"/>
      <c r="S444" s="10"/>
    </row>
    <row r="445" spans="1:19" s="8" customFormat="1" x14ac:dyDescent="0.45">
      <c r="A445" s="9" t="s">
        <v>1439</v>
      </c>
      <c r="B445" s="8" t="s">
        <v>785</v>
      </c>
      <c r="C445" s="10" t="s">
        <v>72</v>
      </c>
      <c r="D445" s="8" t="str" cm="1">
        <f t="array" ref="D445">_xlfn.IFS(
  OR(C445="AR", C445="VK", C445="MS", C445="PT", C445="MM", C445="PP"), "CENTRAL",
  OR(C445="SS", C445="GC", C445="SM", C445="AY", C445="AG"), "NORTH",
  OR(C445="DP", C445="PG", C445="KD", C445="DS", C445="SP"), "WEST-I",
  OR(C445="MP", C445="SK", C445="NA", C445="OD"), "WEST-II",
  OR(C445="ND", C445="AM", C445="JK"), "EAST",
  TRUE, "UNKNOWN"
)</f>
        <v>CENTRAL</v>
      </c>
      <c r="E445" s="10" t="s">
        <v>786</v>
      </c>
      <c r="F445" s="8" t="s">
        <v>787</v>
      </c>
      <c r="G445" s="8" t="s">
        <v>788</v>
      </c>
      <c r="H445" s="8" t="s">
        <v>789</v>
      </c>
      <c r="I445" s="37">
        <v>45848</v>
      </c>
      <c r="J445" s="37">
        <v>45958</v>
      </c>
      <c r="K445" s="10" t="s">
        <v>46</v>
      </c>
      <c r="L445" s="10" t="s">
        <v>47</v>
      </c>
      <c r="M445" s="13">
        <v>156.47999999999999</v>
      </c>
      <c r="N445" s="37"/>
      <c r="O445" s="8">
        <v>3</v>
      </c>
      <c r="P445" s="10"/>
      <c r="R445" s="10"/>
    </row>
    <row r="446" spans="1:19" s="8" customFormat="1" x14ac:dyDescent="0.45">
      <c r="A446" s="9" t="s">
        <v>1439</v>
      </c>
      <c r="B446" s="8" t="s">
        <v>785</v>
      </c>
      <c r="C446" s="10" t="s">
        <v>72</v>
      </c>
      <c r="D446" s="8" t="str" cm="1">
        <f t="array" ref="D446">_xlfn.IFS(
  OR(C446="AR", C446="VK", C446="MS", C446="PT", C446="MM", C446="PP"), "CENTRAL",
  OR(C446="SS", C446="GC", C446="SM", C446="AY", C446="AG"), "NORTH",
  OR(C446="DP", C446="PG", C446="KD", C446="DS", C446="SP"), "WEST-I",
  OR(C446="MP", C446="SK", C446="NA", C446="OD"), "WEST-II",
  OR(C446="ND", C446="AM", C446="JK"), "EAST",
  TRUE, "UNKNOWN"
)</f>
        <v>CENTRAL</v>
      </c>
      <c r="E446" s="10" t="s">
        <v>786</v>
      </c>
      <c r="F446" s="8" t="s">
        <v>787</v>
      </c>
      <c r="G446" s="8" t="s">
        <v>788</v>
      </c>
      <c r="H446" s="8" t="s">
        <v>789</v>
      </c>
      <c r="I446" s="37">
        <v>45848</v>
      </c>
      <c r="J446" s="37">
        <v>45960</v>
      </c>
      <c r="K446" s="10" t="s">
        <v>46</v>
      </c>
      <c r="L446" s="10" t="s">
        <v>47</v>
      </c>
      <c r="M446" s="13">
        <v>149.59</v>
      </c>
      <c r="N446" s="37"/>
      <c r="O446" s="8">
        <v>4</v>
      </c>
      <c r="P446" s="10"/>
      <c r="R446" s="10"/>
    </row>
    <row r="447" spans="1:19" s="8" customFormat="1" x14ac:dyDescent="0.45">
      <c r="A447" s="9" t="s">
        <v>1439</v>
      </c>
      <c r="B447" s="8" t="s">
        <v>350</v>
      </c>
      <c r="C447" s="10" t="s">
        <v>221</v>
      </c>
      <c r="D447" s="8" t="str" cm="1">
        <f t="array" ref="D447">_xlfn.IFS(
  OR(C447="AR", C447="VK", C447="MS", C447="PT", C447="MM", C447="PP"), "CENTRAL",
  OR(C447="SS", C447="GC", C447="SM", C447="AY", C447="AG"), "NORTH",
  OR(C447="DP", C447="PG", C447="KD", C447="DS", C447="SP"), "WEST-I",
  OR(C447="MP", C447="SK", C447="NA", C447="OD"), "WEST-II",
  OR(C447="ND", C447="AM", C447="JK"), "EAST",
  TRUE, "UNKNOWN"
)</f>
        <v>EAST</v>
      </c>
      <c r="E447" s="10" t="s">
        <v>351</v>
      </c>
      <c r="F447" s="8" t="s">
        <v>102</v>
      </c>
      <c r="G447" s="8" t="s">
        <v>352</v>
      </c>
      <c r="H447" s="8" t="s">
        <v>353</v>
      </c>
      <c r="I447" s="37">
        <v>45789</v>
      </c>
      <c r="J447" s="37">
        <v>45959</v>
      </c>
      <c r="K447" s="8" t="s">
        <v>34</v>
      </c>
      <c r="L447" s="8" t="s">
        <v>35</v>
      </c>
      <c r="M447" s="13">
        <v>1274.68</v>
      </c>
      <c r="N447" s="37">
        <v>45959</v>
      </c>
      <c r="O447" s="8">
        <v>8</v>
      </c>
      <c r="P447" s="10"/>
      <c r="R447" s="10"/>
    </row>
    <row r="448" spans="1:19" s="8" customFormat="1" x14ac:dyDescent="0.45">
      <c r="A448" s="9" t="s">
        <v>1439</v>
      </c>
      <c r="B448" s="8" t="s">
        <v>1243</v>
      </c>
      <c r="C448" s="10" t="s">
        <v>61</v>
      </c>
      <c r="D448" s="8" t="str" cm="1">
        <f t="array" ref="D448">_xlfn.IFS(
  OR(C448="AR", C448="VK", C448="MS", C448="PT", C448="MM", C448="PP"), "CENTRAL",
  OR(C448="SS", C448="GC", C448="SM", C448="AY", C448="AG"), "NORTH",
  OR(C448="DP", C448="PG", C448="KD", C448="DS", C448="SP"), "WEST-I",
  OR(C448="MP", C448="SK", C448="NA", C448="OD"), "WEST-II",
  OR(C448="ND", C448="AM", C448="JK"), "EAST",
  TRUE, "UNKNOWN"
)</f>
        <v>NORTH</v>
      </c>
      <c r="E448" s="10" t="s">
        <v>1306</v>
      </c>
      <c r="F448" s="8" t="s">
        <v>1307</v>
      </c>
      <c r="G448" s="8" t="s">
        <v>32</v>
      </c>
      <c r="H448" s="8" t="s">
        <v>1308</v>
      </c>
      <c r="I448" s="37">
        <v>45905</v>
      </c>
      <c r="J448" s="37">
        <v>45960</v>
      </c>
      <c r="K448" s="10" t="s">
        <v>35</v>
      </c>
      <c r="L448" s="10" t="s">
        <v>27</v>
      </c>
      <c r="M448" s="13">
        <v>435.93</v>
      </c>
      <c r="N448" s="37">
        <v>45960</v>
      </c>
      <c r="O448" s="8">
        <v>1</v>
      </c>
      <c r="P448" s="12"/>
      <c r="Q448" s="10"/>
      <c r="R448" s="12"/>
      <c r="S448" s="10"/>
    </row>
    <row r="449" spans="1:19" s="8" customFormat="1" x14ac:dyDescent="0.45">
      <c r="A449" s="9" t="s">
        <v>1439</v>
      </c>
      <c r="B449" s="8" t="s">
        <v>1243</v>
      </c>
      <c r="C449" s="10" t="s">
        <v>61</v>
      </c>
      <c r="D449" s="8" t="str" cm="1">
        <f t="array" ref="D449">_xlfn.IFS(
  OR(C449="AR", C449="VK", C449="MS", C449="PT", C449="MM", C449="PP"), "CENTRAL",
  OR(C449="SS", C449="GC", C449="SM", C449="AY", C449="AG"), "NORTH",
  OR(C449="DP", C449="PG", C449="KD", C449="DS", C449="SP"), "WEST-I",
  OR(C449="MP", C449="SK", C449="NA", C449="OD"), "WEST-II",
  OR(C449="ND", C449="AM", C449="JK"), "EAST",
  TRUE, "UNKNOWN"
)</f>
        <v>NORTH</v>
      </c>
      <c r="E449" s="10" t="s">
        <v>1306</v>
      </c>
      <c r="F449" s="8" t="s">
        <v>1309</v>
      </c>
      <c r="G449" s="8" t="s">
        <v>32</v>
      </c>
      <c r="H449" s="8" t="s">
        <v>1308</v>
      </c>
      <c r="I449" s="37">
        <v>45905</v>
      </c>
      <c r="J449" s="37">
        <v>45960</v>
      </c>
      <c r="K449" s="10" t="s">
        <v>112</v>
      </c>
      <c r="L449" s="10" t="s">
        <v>27</v>
      </c>
      <c r="M449" s="13">
        <v>85.22</v>
      </c>
      <c r="N449" s="37">
        <v>45960</v>
      </c>
      <c r="O449" s="8">
        <v>1</v>
      </c>
      <c r="P449" s="12"/>
      <c r="Q449" s="10"/>
      <c r="R449" s="12"/>
      <c r="S449" s="10"/>
    </row>
    <row r="450" spans="1:19" s="8" customFormat="1" x14ac:dyDescent="0.45">
      <c r="A450" s="9" t="s">
        <v>1656</v>
      </c>
      <c r="B450" s="8" t="s">
        <v>1187</v>
      </c>
      <c r="C450" s="10" t="s">
        <v>221</v>
      </c>
      <c r="D450" s="8" t="str" cm="1">
        <f t="array" ref="D450">_xlfn.IFS(
  OR(C450="AR", C450="VK", C450="MS", C450="PT", C450="MM", C450="PP"), "CENTRAL",
  OR(C450="SS", C450="GC", C450="SM", C450="AY", C450="AG"), "NORTH",
  OR(C450="DP", C450="PG", C450="KD", C450="DS", C450="SP"), "WEST-I",
  OR(C450="MP", C450="SK", C450="NA", C450="OD"), "WEST-II",
  OR(C450="ND", C450="AM", C450="JK"), "EAST",
  TRUE, "UNKNOWN"
)</f>
        <v>EAST</v>
      </c>
      <c r="E450" s="10" t="s">
        <v>1189</v>
      </c>
      <c r="F450" s="8" t="s">
        <v>1193</v>
      </c>
      <c r="G450" s="8" t="s">
        <v>1190</v>
      </c>
      <c r="H450" s="8" t="s">
        <v>1191</v>
      </c>
      <c r="I450" s="37">
        <v>45896</v>
      </c>
      <c r="J450" s="37">
        <v>45962</v>
      </c>
      <c r="K450" s="10" t="s">
        <v>34</v>
      </c>
      <c r="L450" s="10" t="s">
        <v>35</v>
      </c>
      <c r="M450" s="13">
        <v>200.02</v>
      </c>
      <c r="N450" s="37"/>
      <c r="O450" s="8">
        <v>5</v>
      </c>
      <c r="P450" s="12"/>
      <c r="Q450" s="10"/>
      <c r="S450" s="10"/>
    </row>
    <row r="451" spans="1:19" s="8" customFormat="1" x14ac:dyDescent="0.45">
      <c r="A451" s="9" t="s">
        <v>1439</v>
      </c>
      <c r="B451" s="8" t="s">
        <v>1187</v>
      </c>
      <c r="C451" s="10" t="s">
        <v>221</v>
      </c>
      <c r="D451" s="8" t="str" cm="1">
        <f t="array" ref="D451">_xlfn.IFS(
  OR(C451="AR", C451="VK", C451="MS", C451="PT", C451="MM", C451="PP"), "CENTRAL",
  OR(C451="SS", C451="GC", C451="SM", C451="AY", C451="AG"), "NORTH",
  OR(C451="DP", C451="PG", C451="KD", C451="DS", C451="SP"), "WEST-I",
  OR(C451="MP", C451="SK", C451="NA", C451="OD"), "WEST-II",
  OR(C451="ND", C451="AM", C451="JK"), "EAST",
  TRUE, "UNKNOWN"
)</f>
        <v>EAST</v>
      </c>
      <c r="E451" s="10" t="s">
        <v>1189</v>
      </c>
      <c r="F451" s="8" t="s">
        <v>1637</v>
      </c>
      <c r="G451" s="8" t="s">
        <v>1190</v>
      </c>
      <c r="H451" s="8" t="s">
        <v>1191</v>
      </c>
      <c r="I451" s="37">
        <v>45896</v>
      </c>
      <c r="J451" s="37">
        <v>45961</v>
      </c>
      <c r="K451" s="10" t="s">
        <v>34</v>
      </c>
      <c r="L451" s="10" t="s">
        <v>35</v>
      </c>
      <c r="M451" s="13">
        <v>4354.07</v>
      </c>
      <c r="N451" s="37"/>
      <c r="O451" s="8">
        <v>5</v>
      </c>
      <c r="P451" s="12"/>
      <c r="Q451" s="10"/>
      <c r="S451" s="10"/>
    </row>
    <row r="452" spans="1:19" s="8" customFormat="1" x14ac:dyDescent="0.45">
      <c r="A452" s="9" t="s">
        <v>1439</v>
      </c>
      <c r="B452" s="8" t="s">
        <v>1357</v>
      </c>
      <c r="C452" s="10" t="s">
        <v>136</v>
      </c>
      <c r="D452" s="8" t="str" cm="1">
        <f t="array" ref="D452">_xlfn.IFS(
  OR(C452="AR", C452="VK", C452="MS", C452="PT", C452="MM", C452="PP"), "CENTRAL",
  OR(C452="SS", C452="GC", C452="SM", C452="AY", C452="AG"), "NORTH",
  OR(C452="DP", C452="PG", C452="KD", C452="DS", C452="SP"), "WEST-I",
  OR(C452="MP", C452="SK", C452="NA", C452="OD"), "WEST-II",
  OR(C452="ND", C452="AM", C452="JK"), "EAST",
  TRUE, "UNKNOWN"
)</f>
        <v>WEST-II</v>
      </c>
      <c r="E452" s="10" t="s">
        <v>1359</v>
      </c>
      <c r="F452" s="8" t="s">
        <v>1358</v>
      </c>
      <c r="G452" s="8" t="s">
        <v>1360</v>
      </c>
      <c r="H452" s="8" t="s">
        <v>1361</v>
      </c>
      <c r="I452" s="37">
        <v>45917</v>
      </c>
      <c r="J452" s="37">
        <v>45959</v>
      </c>
      <c r="K452" s="10" t="s">
        <v>26</v>
      </c>
      <c r="L452" s="10" t="s">
        <v>27</v>
      </c>
      <c r="M452" s="13">
        <v>257.56</v>
      </c>
      <c r="N452" s="37">
        <v>45959</v>
      </c>
      <c r="O452" s="8">
        <v>1</v>
      </c>
      <c r="P452" s="12"/>
      <c r="Q452" s="10"/>
      <c r="S452" s="10"/>
    </row>
    <row r="453" spans="1:19" s="8" customFormat="1" x14ac:dyDescent="0.45">
      <c r="A453" s="9" t="s">
        <v>1439</v>
      </c>
      <c r="B453" s="8" t="s">
        <v>1445</v>
      </c>
      <c r="C453" s="10" t="s">
        <v>1178</v>
      </c>
      <c r="D453" s="8" t="str" cm="1">
        <f t="array" ref="D453">_xlfn.IFS(
  OR(C453="AR", C453="VK", C453="MS", C453="PT", C453="MM", C453="PP"), "CENTRAL",
  OR(C453="SS", C453="GC", C453="SM", C453="AY", C453="AG"), "NORTH",
  OR(C453="DP", C453="PG", C453="KD", C453="DS", C453="SP"), "WEST-I",
  OR(C453="MP", C453="SK", C453="NA", C453="OD"), "WEST-II",
  OR(C453="ND", C453="AM", C453="JK"), "EAST",
  TRUE, "UNKNOWN"
)</f>
        <v>NORTH</v>
      </c>
      <c r="E453" s="10" t="s">
        <v>1446</v>
      </c>
      <c r="F453" s="8" t="s">
        <v>1448</v>
      </c>
      <c r="G453" s="8" t="s">
        <v>1245</v>
      </c>
      <c r="H453" s="8" t="s">
        <v>1447</v>
      </c>
      <c r="I453" s="37">
        <v>45928</v>
      </c>
      <c r="J453" s="37">
        <v>45961</v>
      </c>
      <c r="K453" s="10" t="s">
        <v>81</v>
      </c>
      <c r="L453" s="10" t="s">
        <v>27</v>
      </c>
      <c r="M453" s="13">
        <v>800</v>
      </c>
      <c r="N453" s="37"/>
      <c r="O453" s="8">
        <v>4</v>
      </c>
      <c r="P453" s="12"/>
      <c r="Q453" s="10"/>
      <c r="S453" s="10"/>
    </row>
    <row r="454" spans="1:19" s="8" customFormat="1" x14ac:dyDescent="0.45">
      <c r="A454" s="9" t="s">
        <v>1439</v>
      </c>
      <c r="B454" s="8" t="s">
        <v>1200</v>
      </c>
      <c r="C454" s="10" t="s">
        <v>65</v>
      </c>
      <c r="D454" s="8" t="str" cm="1">
        <f t="array" ref="D454">_xlfn.IFS(
  OR(C454="AR", C454="VK", C454="MS", C454="PT", C454="MM", C454="PP"), "CENTRAL",
  OR(C454="SS", C454="GC", C454="SM", C454="AY", C454="AG"), "NORTH",
  OR(C454="DP", C454="PG", C454="KD", C454="DS", C454="SP"), "WEST-I",
  OR(C454="MP", C454="SK", C454="NA", C454="OD"), "WEST-II",
  OR(C454="ND", C454="AM", C454="JK"), "EAST",
  TRUE, "UNKNOWN"
)</f>
        <v>CENTRAL</v>
      </c>
      <c r="E454" s="10" t="s">
        <v>1201</v>
      </c>
      <c r="F454" s="8" t="s">
        <v>1202</v>
      </c>
      <c r="G454" s="8" t="s">
        <v>4</v>
      </c>
      <c r="H454" s="8" t="s">
        <v>1203</v>
      </c>
      <c r="I454" s="37">
        <v>45894</v>
      </c>
      <c r="J454" s="37">
        <v>45960</v>
      </c>
      <c r="K454" s="10" t="s">
        <v>761</v>
      </c>
      <c r="L454" s="10" t="s">
        <v>47</v>
      </c>
      <c r="M454" s="13">
        <v>165.61</v>
      </c>
      <c r="N454" s="37">
        <v>45960</v>
      </c>
      <c r="O454" s="8">
        <v>1</v>
      </c>
      <c r="P454" s="12"/>
      <c r="Q454" s="10"/>
      <c r="S454" s="10"/>
    </row>
    <row r="455" spans="1:19" s="8" customFormat="1" x14ac:dyDescent="0.45">
      <c r="A455" s="9" t="s">
        <v>1656</v>
      </c>
      <c r="B455" s="8" t="s">
        <v>1442</v>
      </c>
      <c r="C455" s="10" t="s">
        <v>65</v>
      </c>
      <c r="D455" s="8" t="str" cm="1">
        <f t="array" ref="D455">_xlfn.IFS(
  OR(C455="AR", C455="VK", C455="MS", C455="PT", C455="MM", C455="PP"), "CENTRAL",
  OR(C455="SS", C455="GC", C455="SM", C455="AY", C455="AG"), "NORTH",
  OR(C455="DP", C455="PG", C455="KD", C455="DS", C455="SP"), "WEST-I",
  OR(C455="MP", C455="SK", C455="NA", C455="OD"), "WEST-II",
  OR(C455="ND", C455="AM", C455="JK"), "EAST",
  TRUE, "UNKNOWN"
)</f>
        <v>CENTRAL</v>
      </c>
      <c r="E455" s="10" t="s">
        <v>1443</v>
      </c>
      <c r="F455" s="8" t="s">
        <v>102</v>
      </c>
      <c r="G455" s="8" t="s">
        <v>238</v>
      </c>
      <c r="H455" s="8" t="s">
        <v>1444</v>
      </c>
      <c r="I455" s="37">
        <v>45927</v>
      </c>
      <c r="J455" s="37">
        <v>45962</v>
      </c>
      <c r="K455" s="10" t="s">
        <v>34</v>
      </c>
      <c r="L455" s="10" t="s">
        <v>35</v>
      </c>
      <c r="M455" s="13">
        <v>1986.71</v>
      </c>
      <c r="N455" s="37"/>
      <c r="O455" s="8">
        <v>1</v>
      </c>
      <c r="P455" s="12"/>
      <c r="Q455" s="10"/>
      <c r="S455" s="10"/>
    </row>
    <row r="456" spans="1:19" s="8" customFormat="1" x14ac:dyDescent="0.45">
      <c r="A456" s="9" t="s">
        <v>1656</v>
      </c>
      <c r="B456" s="8" t="s">
        <v>1566</v>
      </c>
      <c r="C456" s="10" t="s">
        <v>30</v>
      </c>
      <c r="D456" s="8" t="str" cm="1">
        <f t="array" ref="D456">_xlfn.IFS(
  OR(C456="AR", C456="VK", C456="MS", C456="PT", C456="MM", C456="PP"), "CENTRAL",
  OR(C456="SS", C456="GC", C456="SM", C456="AY", C456="AG"), "NORTH",
  OR(C456="DP", C456="PG", C456="KD", C456="DS", C456="SP"), "WEST-I",
  OR(C456="MP", C456="SK", C456="NA", C456="OD"), "WEST-II",
  OR(C456="ND", C456="AM", C456="JK"), "EAST",
  TRUE, "UNKNOWN"
)</f>
        <v>CENTRAL</v>
      </c>
      <c r="E456" s="10" t="s">
        <v>1039</v>
      </c>
      <c r="F456" s="8" t="s">
        <v>102</v>
      </c>
      <c r="G456" s="8" t="s">
        <v>1567</v>
      </c>
      <c r="H456" s="8" t="s">
        <v>1041</v>
      </c>
      <c r="I456" s="37">
        <v>45940</v>
      </c>
      <c r="J456" s="37">
        <v>45962</v>
      </c>
      <c r="K456" s="10" t="s">
        <v>34</v>
      </c>
      <c r="L456" s="10" t="s">
        <v>35</v>
      </c>
      <c r="M456" s="13">
        <v>37.950000000000003</v>
      </c>
      <c r="N456" s="37">
        <v>45962</v>
      </c>
      <c r="O456" s="8">
        <v>1</v>
      </c>
      <c r="P456" s="12"/>
      <c r="Q456" s="10"/>
      <c r="S456" s="10"/>
    </row>
    <row r="457" spans="1:19" s="8" customFormat="1" x14ac:dyDescent="0.45">
      <c r="A457" s="9" t="s">
        <v>1656</v>
      </c>
      <c r="B457" s="8" t="s">
        <v>1449</v>
      </c>
      <c r="C457" s="10" t="s">
        <v>61</v>
      </c>
      <c r="D457" s="8" t="str" cm="1">
        <f t="array" ref="D457">_xlfn.IFS(
  OR(C457="AR", C457="VK", C457="MS", C457="PT", C457="MM", C457="PP"), "CENTRAL",
  OR(C457="SS", C457="GC", C457="SM", C457="AY", C457="AG"), "NORTH",
  OR(C457="DP", C457="PG", C457="KD", C457="DS", C457="SP"), "WEST-I",
  OR(C457="MP", C457="SK", C457="NA", C457="OD"), "WEST-II",
  OR(C457="ND", C457="AM", C457="JK"), "EAST",
  TRUE, "UNKNOWN"
)</f>
        <v>NORTH</v>
      </c>
      <c r="E457" s="10" t="s">
        <v>1451</v>
      </c>
      <c r="F457" s="10" t="s">
        <v>1450</v>
      </c>
      <c r="G457" s="8" t="s">
        <v>1452</v>
      </c>
      <c r="H457" s="8" t="s">
        <v>1453</v>
      </c>
      <c r="I457" s="37">
        <v>45922</v>
      </c>
      <c r="J457" s="37">
        <v>45964</v>
      </c>
      <c r="K457" s="10" t="s">
        <v>81</v>
      </c>
      <c r="L457" s="10" t="s">
        <v>27</v>
      </c>
      <c r="M457" s="13">
        <v>3609.87</v>
      </c>
      <c r="N457" s="37"/>
      <c r="O457" s="8">
        <v>3</v>
      </c>
      <c r="P457" s="12"/>
      <c r="Q457" s="10"/>
      <c r="S457" s="10"/>
    </row>
    <row r="458" spans="1:19" s="8" customFormat="1" x14ac:dyDescent="0.45">
      <c r="A458" s="9" t="s">
        <v>1439</v>
      </c>
      <c r="B458" s="8" t="s">
        <v>726</v>
      </c>
      <c r="C458" s="10" t="s">
        <v>633</v>
      </c>
      <c r="D458" s="8" t="str" cm="1">
        <f t="array" ref="D458">_xlfn.IFS(
  OR(C458="AR", C458="VK", C458="MS", C458="PT", C458="MM", C458="PP"), "CENTRAL",
  OR(C458="SS", C458="GC", C458="SM", C458="AY", C458="AG"), "NORTH",
  OR(C458="DP", C458="PG", C458="KD", C458="DS", C458="SP"), "WEST-I",
  OR(C458="MP", C458="SK", C458="NA", C458="OD"), "WEST-II",
  OR(C458="ND", C458="AM", C458="JK"), "EAST",
  TRUE, "UNKNOWN"
)</f>
        <v>WEST-I</v>
      </c>
      <c r="E458" s="10" t="s">
        <v>727</v>
      </c>
      <c r="F458" s="8" t="s">
        <v>23</v>
      </c>
      <c r="G458" s="8" t="s">
        <v>728</v>
      </c>
      <c r="H458" s="8" t="s">
        <v>729</v>
      </c>
      <c r="I458" s="37">
        <v>45846</v>
      </c>
      <c r="J458" s="37">
        <v>45936</v>
      </c>
      <c r="K458" s="10" t="s">
        <v>70</v>
      </c>
      <c r="L458" s="10" t="s">
        <v>35</v>
      </c>
      <c r="M458" s="13">
        <v>82.44</v>
      </c>
      <c r="N458" s="37"/>
      <c r="O458" s="8">
        <v>1</v>
      </c>
      <c r="P458" s="12"/>
      <c r="Q458" s="10"/>
      <c r="S458" s="10"/>
    </row>
    <row r="459" spans="1:19" s="8" customFormat="1" x14ac:dyDescent="0.45">
      <c r="A459" s="9" t="s">
        <v>1656</v>
      </c>
      <c r="B459" s="8" t="s">
        <v>1562</v>
      </c>
      <c r="C459" s="10" t="s">
        <v>1178</v>
      </c>
      <c r="D459" s="8" t="str" cm="1">
        <f t="array" ref="D459">_xlfn.IFS(
  OR(C459="AR", C459="VK", C459="MS", C459="PT", C459="MM", C459="PP"), "CENTRAL",
  OR(C459="SS", C459="GC", C459="SM", C459="AY", C459="AG"), "NORTH",
  OR(C459="DP", C459="PG", C459="KD", C459="DS", C459="SP"), "WEST-I",
  OR(C459="MP", C459="SK", C459="NA", C459="OD"), "WEST-II",
  OR(C459="ND", C459="AM", C459="JK"), "EAST",
  TRUE, "UNKNOWN"
)</f>
        <v>NORTH</v>
      </c>
      <c r="E459" s="10" t="s">
        <v>1563</v>
      </c>
      <c r="F459" s="8" t="s">
        <v>1386</v>
      </c>
      <c r="G459" s="8" t="s">
        <v>1564</v>
      </c>
      <c r="H459" s="8" t="s">
        <v>1565</v>
      </c>
      <c r="I459" s="37">
        <v>45933</v>
      </c>
      <c r="J459" s="37">
        <v>45965</v>
      </c>
      <c r="K459" s="10" t="s">
        <v>81</v>
      </c>
      <c r="L459" s="10" t="s">
        <v>27</v>
      </c>
      <c r="M459" s="13">
        <v>475.52</v>
      </c>
      <c r="N459" s="37">
        <v>45965</v>
      </c>
      <c r="O459" s="8">
        <v>2</v>
      </c>
      <c r="P459" s="12"/>
      <c r="Q459" s="10"/>
      <c r="S459" s="10"/>
    </row>
    <row r="460" spans="1:19" s="8" customFormat="1" x14ac:dyDescent="0.45">
      <c r="A460" s="9" t="s">
        <v>1656</v>
      </c>
      <c r="B460" s="8" t="s">
        <v>1449</v>
      </c>
      <c r="C460" s="10" t="s">
        <v>61</v>
      </c>
      <c r="D460" s="8" t="str" cm="1">
        <f t="array" ref="D460">_xlfn.IFS(
  OR(C460="AR", C460="VK", C460="MS", C460="PT", C460="MM", C460="PP"), "CENTRAL",
  OR(C460="SS", C460="GC", C460="SM", C460="AY", C460="AG"), "NORTH",
  OR(C460="DP", C460="PG", C460="KD", C460="DS", C460="SP"), "WEST-I",
  OR(C460="MP", C460="SK", C460="NA", C460="OD"), "WEST-II",
  OR(C460="ND", C460="AM", C460="JK"), "EAST",
  TRUE, "UNKNOWN"
)</f>
        <v>NORTH</v>
      </c>
      <c r="E460" s="10" t="s">
        <v>1451</v>
      </c>
      <c r="F460" s="10" t="s">
        <v>1450</v>
      </c>
      <c r="G460" s="8" t="s">
        <v>1452</v>
      </c>
      <c r="H460" s="8" t="s">
        <v>1453</v>
      </c>
      <c r="I460" s="37">
        <v>45922</v>
      </c>
      <c r="J460" s="37">
        <v>45965</v>
      </c>
      <c r="K460" s="10" t="s">
        <v>81</v>
      </c>
      <c r="L460" s="10" t="s">
        <v>27</v>
      </c>
      <c r="M460" s="13">
        <v>3609.23</v>
      </c>
      <c r="N460" s="37"/>
      <c r="O460" s="8">
        <v>4</v>
      </c>
      <c r="P460" s="12"/>
      <c r="Q460" s="10"/>
      <c r="S460" s="10"/>
    </row>
    <row r="461" spans="1:19" s="8" customFormat="1" x14ac:dyDescent="0.45">
      <c r="A461" s="9" t="s">
        <v>1656</v>
      </c>
      <c r="B461" s="8" t="s">
        <v>1291</v>
      </c>
      <c r="C461" s="10" t="s">
        <v>65</v>
      </c>
      <c r="D461" s="8" t="str" cm="1">
        <f t="array" ref="D461">_xlfn.IFS(
  OR(C461="AR", C461="VK", C461="MS", C461="PT", C461="MM", C461="PP"), "CENTRAL",
  OR(C461="SS", C461="GC", C461="SM", C461="AY", C461="AG"), "NORTH",
  OR(C461="DP", C461="PG", C461="KD", C461="DS", C461="SP"), "WEST-I",
  OR(C461="MP", C461="SK", C461="NA", C461="OD"), "WEST-II",
  OR(C461="ND", C461="AM", C461="JK"), "EAST",
  TRUE, "UNKNOWN"
)</f>
        <v>CENTRAL</v>
      </c>
      <c r="E461" s="10" t="s">
        <v>1292</v>
      </c>
      <c r="F461" s="8" t="s">
        <v>124</v>
      </c>
      <c r="G461" s="8" t="s">
        <v>434</v>
      </c>
      <c r="H461" s="8" t="s">
        <v>422</v>
      </c>
      <c r="I461" s="37">
        <v>45902</v>
      </c>
      <c r="J461" s="37">
        <v>45966</v>
      </c>
      <c r="K461" s="10" t="s">
        <v>46</v>
      </c>
      <c r="L461" s="10" t="s">
        <v>47</v>
      </c>
      <c r="M461" s="13">
        <v>1130.69</v>
      </c>
      <c r="N461" s="37"/>
      <c r="O461" s="8">
        <v>3</v>
      </c>
      <c r="P461" s="12"/>
      <c r="Q461" s="10"/>
      <c r="S461" s="10"/>
    </row>
    <row r="462" spans="1:19" s="8" customFormat="1" x14ac:dyDescent="0.45">
      <c r="A462" s="9" t="s">
        <v>1656</v>
      </c>
      <c r="B462" s="8" t="s">
        <v>1167</v>
      </c>
      <c r="C462" s="10" t="s">
        <v>380</v>
      </c>
      <c r="D462" s="8" t="str" cm="1">
        <f t="array" ref="D462">_xlfn.IFS(
  OR(C462="AR", C462="VK", C462="MS", C462="PT", C462="MM", C462="PP"), "CENTRAL",
  OR(C462="SS", C462="GC", C462="SM", C462="AY", C462="AG"), "NORTH",
  OR(C462="DP", C462="PG", C462="KD", C462="DS", C462="SP"), "WEST-I",
  OR(C462="MP", C462="SK", C462="NA", C462="OD"), "WEST-II",
  OR(C462="ND", C462="AM", C462="JK"), "EAST",
  TRUE, "UNKNOWN"
)</f>
        <v>WEST-I</v>
      </c>
      <c r="E462" s="10" t="s">
        <v>1013</v>
      </c>
      <c r="F462" s="8" t="s">
        <v>828</v>
      </c>
      <c r="G462" s="8" t="s">
        <v>1014</v>
      </c>
      <c r="H462" s="8" t="s">
        <v>1168</v>
      </c>
      <c r="I462" s="37">
        <v>45890</v>
      </c>
      <c r="J462" s="37">
        <v>45898</v>
      </c>
      <c r="K462" s="10" t="s">
        <v>49</v>
      </c>
      <c r="L462" s="10" t="s">
        <v>50</v>
      </c>
      <c r="M462" s="13">
        <v>425.14</v>
      </c>
      <c r="N462" s="37"/>
      <c r="O462" s="8">
        <v>3</v>
      </c>
      <c r="P462" s="12"/>
      <c r="Q462" s="10"/>
      <c r="S462" s="10"/>
    </row>
    <row r="463" spans="1:19" s="8" customFormat="1" x14ac:dyDescent="0.4">
      <c r="A463" s="9" t="s">
        <v>1656</v>
      </c>
      <c r="B463" s="6" t="s">
        <v>1676</v>
      </c>
      <c r="C463" s="10" t="s">
        <v>65</v>
      </c>
      <c r="D463" s="8" t="str" cm="1">
        <f t="array" ref="D463">_xlfn.IFS(
  OR(C463="AR", C463="VK", C463="MS", C463="PT", C463="MM", C463="PP"), "CENTRAL",
  OR(C463="SS", C463="GC", C463="SM", C463="AY", C463="AG"), "NORTH",
  OR(C463="DP", C463="PG", C463="KD", C463="DS", C463="SP"), "WEST-I",
  OR(C463="MP", C463="SK", C463="NA", C463="OD"), "WEST-II",
  OR(C463="ND", C463="AM", C463="JK"), "EAST",
  TRUE, "UNKNOWN"
)</f>
        <v>CENTRAL</v>
      </c>
      <c r="E463" s="10" t="s">
        <v>1677</v>
      </c>
      <c r="F463" s="8" t="s">
        <v>67</v>
      </c>
      <c r="G463" s="8" t="s">
        <v>32</v>
      </c>
      <c r="H463" s="8" t="s">
        <v>1678</v>
      </c>
      <c r="I463" s="37">
        <v>45962</v>
      </c>
      <c r="J463" s="37">
        <v>45968</v>
      </c>
      <c r="K463" s="10" t="s">
        <v>87</v>
      </c>
      <c r="L463" s="10" t="s">
        <v>47</v>
      </c>
      <c r="M463" s="13">
        <v>385</v>
      </c>
      <c r="N463" s="37"/>
      <c r="O463" s="8">
        <v>1</v>
      </c>
      <c r="P463" s="12"/>
      <c r="Q463" s="10"/>
      <c r="S463" s="10"/>
    </row>
    <row r="464" spans="1:19" s="8" customFormat="1" x14ac:dyDescent="0.45">
      <c r="A464" s="9" t="s">
        <v>1656</v>
      </c>
      <c r="B464" s="8" t="s">
        <v>1742</v>
      </c>
      <c r="C464" s="10" t="s">
        <v>156</v>
      </c>
      <c r="D464" s="8" t="str" cm="1">
        <f t="array" ref="D464">_xlfn.IFS(
  OR(C464="AR", C464="VK", C464="MS", C464="PT", C464="MM", C464="PP"), "CENTRAL",
  OR(C464="SS", C464="GC", C464="SM", C464="AY", C464="AG"), "NORTH",
  OR(C464="DP", C464="PG", C464="KD", C464="DS", C464="SP"), "WEST-I",
  OR(C464="MP", C464="SK", C464="NA", C464="OD"), "WEST-II",
  OR(C464="ND", C464="AM", C464="JK"), "EAST",
  TRUE, "UNKNOWN"
)</f>
        <v>CENTRAL</v>
      </c>
      <c r="E464" s="10" t="s">
        <v>1735</v>
      </c>
      <c r="F464" s="8" t="s">
        <v>787</v>
      </c>
      <c r="G464" s="8" t="s">
        <v>594</v>
      </c>
      <c r="H464" s="8" t="s">
        <v>1743</v>
      </c>
      <c r="I464" s="37">
        <v>45960</v>
      </c>
      <c r="J464" s="37">
        <v>45968</v>
      </c>
      <c r="K464" s="10" t="s">
        <v>46</v>
      </c>
      <c r="L464" s="10" t="s">
        <v>47</v>
      </c>
      <c r="M464" s="13">
        <v>297.77999999999997</v>
      </c>
      <c r="N464" s="37"/>
      <c r="O464" s="8">
        <v>1</v>
      </c>
      <c r="P464" s="12"/>
      <c r="Q464" s="10"/>
      <c r="S464" s="10"/>
    </row>
    <row r="465" spans="1:19" s="8" customFormat="1" x14ac:dyDescent="0.45">
      <c r="A465" s="9" t="s">
        <v>1439</v>
      </c>
      <c r="B465" s="8" t="s">
        <v>1651</v>
      </c>
      <c r="C465" s="10" t="s">
        <v>241</v>
      </c>
      <c r="D465" s="8" t="str" cm="1">
        <f t="array" ref="D465">_xlfn.IFS(
  OR(C465="AR", C465="VK", C465="MS", C465="PT", C465="MM", C465="PP"), "CENTRAL",
  OR(C465="SS", C465="GC", C465="SM", C465="AY", C465="AG"), "NORTH",
  OR(C465="DP", C465="PG", C465="KD", C465="DS", C465="SP"), "WEST-I",
  OR(C465="MP", C465="SK", C465="NA", C465="OD"), "WEST-II",
  OR(C465="ND", C465="AM", C465="JK"), "EAST",
  TRUE, "UNKNOWN"
)</f>
        <v>CENTRAL</v>
      </c>
      <c r="E465" s="10" t="s">
        <v>1652</v>
      </c>
      <c r="F465" s="8" t="s">
        <v>1655</v>
      </c>
      <c r="G465" s="8" t="s">
        <v>85</v>
      </c>
      <c r="H465" s="8" t="s">
        <v>1654</v>
      </c>
      <c r="I465" s="37">
        <v>45947</v>
      </c>
      <c r="J465" s="37">
        <v>45968</v>
      </c>
      <c r="K465" s="10" t="s">
        <v>186</v>
      </c>
      <c r="L465" s="10" t="s">
        <v>47</v>
      </c>
      <c r="M465" s="13">
        <v>2165.41</v>
      </c>
      <c r="N465" s="37">
        <v>45968</v>
      </c>
      <c r="O465" s="8">
        <v>1</v>
      </c>
      <c r="P465" s="12"/>
      <c r="Q465" s="10"/>
      <c r="S465" s="10"/>
    </row>
    <row r="466" spans="1:19" s="8" customFormat="1" x14ac:dyDescent="0.45">
      <c r="A466" s="9" t="s">
        <v>1656</v>
      </c>
      <c r="B466" s="8" t="s">
        <v>874</v>
      </c>
      <c r="C466" s="10" t="s">
        <v>382</v>
      </c>
      <c r="D466" s="8" t="str" cm="1">
        <f t="array" ref="D466">_xlfn.IFS(
  OR(C466="AR", C466="VK", C466="MS", C466="PT", C466="MM", C466="PP"), "CENTRAL",
  OR(C466="SS", C466="GC", C466="SM", C466="AY", C466="AG"), "NORTH",
  OR(C466="DP", C466="PG", C466="KD", C466="DS", C466="SP"), "WEST-I",
  OR(C466="MP", C466="SK", C466="NA", C466="OD"), "WEST-II",
  OR(C466="ND", C466="AM", C466="JK"), "EAST",
  TRUE, "UNKNOWN"
)</f>
        <v>NORTH</v>
      </c>
      <c r="E466" s="10" t="s">
        <v>875</v>
      </c>
      <c r="F466" s="8" t="s">
        <v>121</v>
      </c>
      <c r="G466" s="8" t="s">
        <v>876</v>
      </c>
      <c r="H466" s="8" t="s">
        <v>877</v>
      </c>
      <c r="I466" s="37">
        <v>45858</v>
      </c>
      <c r="J466" s="37">
        <v>45962</v>
      </c>
      <c r="K466" s="10" t="s">
        <v>56</v>
      </c>
      <c r="L466" s="10" t="s">
        <v>50</v>
      </c>
      <c r="M466" s="13">
        <v>812.96</v>
      </c>
      <c r="N466" s="37"/>
      <c r="O466" s="8">
        <v>9</v>
      </c>
      <c r="P466" s="10"/>
      <c r="R466" s="10"/>
    </row>
    <row r="467" spans="1:19" s="8" customFormat="1" x14ac:dyDescent="0.45">
      <c r="A467" s="9" t="s">
        <v>1656</v>
      </c>
      <c r="B467" s="8" t="s">
        <v>1764</v>
      </c>
      <c r="C467" s="10" t="s">
        <v>108</v>
      </c>
      <c r="D467" s="8" t="str" cm="1">
        <f t="array" ref="D467">_xlfn.IFS(
  OR(C467="AR", C467="VK", C467="MS", C467="PT", C467="MM", C467="PP"), "CENTRAL",
  OR(C467="SS", C467="GC", C467="SM", C467="AY", C467="AG"), "NORTH",
  OR(C467="DP", C467="PG", C467="KD", C467="DS", C467="SP"), "WEST-I",
  OR(C467="MP", C467="SK", C467="NA", C467="OD"), "WEST-II",
  OR(C467="ND", C467="AM", C467="JK"), "EAST",
  TRUE, "UNKNOWN"
)</f>
        <v>EAST</v>
      </c>
      <c r="E467" s="10" t="s">
        <v>1765</v>
      </c>
      <c r="F467" s="8" t="s">
        <v>1594</v>
      </c>
      <c r="G467" s="8" t="s">
        <v>1766</v>
      </c>
      <c r="H467" s="8" t="s">
        <v>653</v>
      </c>
      <c r="I467" s="37">
        <v>45965</v>
      </c>
      <c r="J467" s="37">
        <v>45971</v>
      </c>
      <c r="K467" s="10" t="s">
        <v>112</v>
      </c>
      <c r="L467" s="10" t="s">
        <v>35</v>
      </c>
      <c r="M467" s="13">
        <v>191.55</v>
      </c>
      <c r="N467" s="37"/>
      <c r="O467" s="8">
        <v>1</v>
      </c>
      <c r="P467" s="12"/>
      <c r="Q467" s="10"/>
      <c r="S467" s="10"/>
    </row>
    <row r="468" spans="1:19" s="8" customFormat="1" x14ac:dyDescent="0.45">
      <c r="A468" s="9" t="s">
        <v>1656</v>
      </c>
      <c r="B468" s="8" t="s">
        <v>874</v>
      </c>
      <c r="C468" s="10" t="s">
        <v>382</v>
      </c>
      <c r="D468" s="8" t="str" cm="1">
        <f t="array" ref="D468">_xlfn.IFS(
  OR(C468="AR", C468="VK", C468="MS", C468="PT", C468="MM", C468="PP"), "CENTRAL",
  OR(C468="SS", C468="GC", C468="SM", C468="AY", C468="AG"), "NORTH",
  OR(C468="DP", C468="PG", C468="KD", C468="DS", C468="SP"), "WEST-I",
  OR(C468="MP", C468="SK", C468="NA", C468="OD"), "WEST-II",
  OR(C468="ND", C468="AM", C468="JK"), "EAST",
  TRUE, "UNKNOWN"
)</f>
        <v>NORTH</v>
      </c>
      <c r="E468" s="10" t="s">
        <v>875</v>
      </c>
      <c r="F468" s="8" t="s">
        <v>121</v>
      </c>
      <c r="G468" s="8" t="s">
        <v>876</v>
      </c>
      <c r="H468" s="8" t="s">
        <v>877</v>
      </c>
      <c r="I468" s="37">
        <v>45858</v>
      </c>
      <c r="J468" s="37">
        <v>45971</v>
      </c>
      <c r="K468" s="10" t="s">
        <v>56</v>
      </c>
      <c r="L468" s="10" t="s">
        <v>50</v>
      </c>
      <c r="M468" s="13">
        <v>726.16</v>
      </c>
      <c r="N468" s="37"/>
      <c r="O468" s="8">
        <v>10</v>
      </c>
      <c r="P468" s="10"/>
      <c r="R468" s="10"/>
    </row>
    <row r="469" spans="1:19" s="8" customFormat="1" x14ac:dyDescent="0.45">
      <c r="A469" s="9" t="s">
        <v>1656</v>
      </c>
      <c r="B469" s="8" t="s">
        <v>1194</v>
      </c>
      <c r="C469" s="10" t="s">
        <v>633</v>
      </c>
      <c r="D469" s="8" t="str" cm="1">
        <f t="array" ref="D469">_xlfn.IFS(
  OR(C469="AR", C469="VK", C469="MS", C469="PT", C469="MM", C469="PP"), "CENTRAL",
  OR(C469="SS", C469="GC", C469="SM", C469="AY", C469="AG"), "NORTH",
  OR(C469="DP", C469="PG", C469="KD", C469="DS", C469="SP"), "WEST-I",
  OR(C469="MP", C469="SK", C469="NA", C469="OD"), "WEST-II",
  OR(C469="ND", C469="AM", C469="JK"), "EAST",
  TRUE, "UNKNOWN"
)</f>
        <v>WEST-I</v>
      </c>
      <c r="E469" s="10" t="s">
        <v>1195</v>
      </c>
      <c r="F469" s="8" t="s">
        <v>1196</v>
      </c>
      <c r="G469" s="8" t="s">
        <v>1197</v>
      </c>
      <c r="H469" s="8" t="s">
        <v>1198</v>
      </c>
      <c r="I469" s="37">
        <v>45894</v>
      </c>
      <c r="J469" s="37">
        <v>45971</v>
      </c>
      <c r="K469" s="10" t="s">
        <v>46</v>
      </c>
      <c r="L469" s="10" t="s">
        <v>47</v>
      </c>
      <c r="M469" s="13">
        <v>127.89</v>
      </c>
      <c r="N469" s="37"/>
      <c r="O469" s="8">
        <v>3</v>
      </c>
      <c r="P469" s="12"/>
      <c r="Q469" s="10"/>
      <c r="S469" s="10"/>
    </row>
    <row r="470" spans="1:19" s="8" customFormat="1" x14ac:dyDescent="0.45">
      <c r="A470" s="9" t="s">
        <v>1656</v>
      </c>
      <c r="B470" s="8" t="s">
        <v>1194</v>
      </c>
      <c r="C470" s="10" t="s">
        <v>633</v>
      </c>
      <c r="D470" s="8" t="str" cm="1">
        <f t="array" ref="D470">_xlfn.IFS(
  OR(C470="AR", C470="VK", C470="MS", C470="PT", C470="MM", C470="PP"), "CENTRAL",
  OR(C470="SS", C470="GC", C470="SM", C470="AY", C470="AG"), "NORTH",
  OR(C470="DP", C470="PG", C470="KD", C470="DS", C470="SP"), "WEST-I",
  OR(C470="MP", C470="SK", C470="NA", C470="OD"), "WEST-II",
  OR(C470="ND", C470="AM", C470="JK"), "EAST",
  TRUE, "UNKNOWN"
)</f>
        <v>WEST-I</v>
      </c>
      <c r="E470" s="10" t="s">
        <v>1195</v>
      </c>
      <c r="F470" s="8" t="s">
        <v>1199</v>
      </c>
      <c r="G470" s="8" t="s">
        <v>1197</v>
      </c>
      <c r="H470" s="8" t="s">
        <v>1198</v>
      </c>
      <c r="I470" s="37">
        <v>45894</v>
      </c>
      <c r="J470" s="37">
        <v>45971</v>
      </c>
      <c r="K470" s="10" t="s">
        <v>46</v>
      </c>
      <c r="L470" s="10" t="s">
        <v>47</v>
      </c>
      <c r="M470" s="13">
        <v>128.63</v>
      </c>
      <c r="N470" s="37"/>
      <c r="O470" s="8">
        <v>3</v>
      </c>
      <c r="P470" s="12"/>
      <c r="Q470" s="10"/>
      <c r="S470" s="10"/>
    </row>
    <row r="471" spans="1:19" s="8" customFormat="1" x14ac:dyDescent="0.45">
      <c r="A471" s="9" t="s">
        <v>1656</v>
      </c>
      <c r="B471" s="8" t="s">
        <v>517</v>
      </c>
      <c r="C471" s="10" t="s">
        <v>30</v>
      </c>
      <c r="D471" s="8" t="str" cm="1">
        <f t="array" ref="D471">_xlfn.IFS(
  OR(C471="AR", C471="VK", C471="MS", C471="PT", C471="MM", C471="PP"), "CENTRAL",
  OR(C471="SS", C471="GC", C471="SM", C471="AY", C471="AG"), "NORTH",
  OR(C471="DP", C471="PG", C471="KD", C471="DS", C471="SP"), "WEST-I",
  OR(C471="MP", C471="SK", C471="NA", C471="OD"), "WEST-II",
  OR(C471="ND", C471="AM", C471="JK"), "EAST",
  TRUE, "UNKNOWN"
)</f>
        <v>CENTRAL</v>
      </c>
      <c r="E471" s="10" t="s">
        <v>518</v>
      </c>
      <c r="F471" s="8" t="s">
        <v>519</v>
      </c>
      <c r="G471" s="8" t="s">
        <v>520</v>
      </c>
      <c r="H471" s="8" t="s">
        <v>521</v>
      </c>
      <c r="I471" s="37">
        <v>45807</v>
      </c>
      <c r="J471" s="37">
        <v>45813</v>
      </c>
      <c r="K471" s="10" t="s">
        <v>46</v>
      </c>
      <c r="L471" s="10" t="s">
        <v>47</v>
      </c>
      <c r="M471" s="13">
        <v>773.63</v>
      </c>
      <c r="N471" s="37">
        <v>45813</v>
      </c>
      <c r="O471" s="8">
        <v>2</v>
      </c>
      <c r="P471" s="10"/>
      <c r="R471" s="10"/>
    </row>
    <row r="472" spans="1:19" s="8" customFormat="1" x14ac:dyDescent="0.45">
      <c r="A472" s="9" t="s">
        <v>1656</v>
      </c>
      <c r="B472" s="8" t="s">
        <v>1095</v>
      </c>
      <c r="C472" s="10" t="s">
        <v>108</v>
      </c>
      <c r="D472" s="8" t="str" cm="1">
        <f t="array" ref="D472">_xlfn.IFS(
  OR(C472="AR", C472="VK", C472="MS", C472="PT", C472="MM", C472="PP"), "CENTRAL",
  OR(C472="SS", C472="GC", C472="SM", C472="AY", C472="AG"), "NORTH",
  OR(C472="DP", C472="PG", C472="KD", C472="DS", C472="SP"), "WEST-I",
  OR(C472="MP", C472="SK", C472="NA", C472="OD"), "WEST-II",
  OR(C472="ND", C472="AM", C472="JK"), "EAST",
  TRUE, "UNKNOWN"
)</f>
        <v>EAST</v>
      </c>
      <c r="E472" s="10" t="s">
        <v>1097</v>
      </c>
      <c r="F472" s="10" t="s">
        <v>1096</v>
      </c>
      <c r="G472" s="8" t="s">
        <v>1098</v>
      </c>
      <c r="H472" s="8" t="s">
        <v>1099</v>
      </c>
      <c r="I472" s="37">
        <v>45883</v>
      </c>
      <c r="J472" s="37">
        <v>45972</v>
      </c>
      <c r="K472" s="10" t="s">
        <v>70</v>
      </c>
      <c r="L472" s="10" t="s">
        <v>35</v>
      </c>
      <c r="M472" s="13">
        <v>372.25</v>
      </c>
      <c r="N472" s="37"/>
      <c r="O472" s="8">
        <v>1</v>
      </c>
      <c r="P472" s="12"/>
      <c r="Q472" s="10"/>
      <c r="S472" s="10"/>
    </row>
    <row r="473" spans="1:19" s="8" customFormat="1" x14ac:dyDescent="0.45">
      <c r="A473" s="9" t="s">
        <v>1656</v>
      </c>
      <c r="B473" s="8" t="s">
        <v>1180</v>
      </c>
      <c r="C473" s="10" t="s">
        <v>382</v>
      </c>
      <c r="D473" s="8" t="str" cm="1">
        <f t="array" ref="D473">_xlfn.IFS(
  OR(C473="AR", C473="VK", C473="MS", C473="PT", C473="MM", C473="PP"), "CENTRAL",
  OR(C473="SS", C473="GC", C473="SM", C473="AY", C473="AG"), "NORTH",
  OR(C473="DP", C473="PG", C473="KD", C473="DS", C473="SP"), "WEST-I",
  OR(C473="MP", C473="SK", C473="NA", C473="OD"), "WEST-II",
  OR(C473="ND", C473="AM", C473="JK"), "EAST",
  TRUE, "UNKNOWN"
)</f>
        <v>NORTH</v>
      </c>
      <c r="E473" s="10" t="s">
        <v>73</v>
      </c>
      <c r="F473" s="8" t="s">
        <v>1181</v>
      </c>
      <c r="G473" s="8" t="s">
        <v>32</v>
      </c>
      <c r="H473" s="8" t="s">
        <v>877</v>
      </c>
      <c r="I473" s="37">
        <v>45900</v>
      </c>
      <c r="J473" s="37">
        <v>45971</v>
      </c>
      <c r="K473" s="10" t="s">
        <v>50</v>
      </c>
      <c r="L473" s="10" t="s">
        <v>50</v>
      </c>
      <c r="M473" s="13">
        <v>631.76</v>
      </c>
      <c r="N473" s="37"/>
      <c r="O473" s="8">
        <v>6</v>
      </c>
      <c r="P473" s="12"/>
      <c r="Q473" s="10"/>
      <c r="S473" s="10"/>
    </row>
    <row r="474" spans="1:19" s="8" customFormat="1" x14ac:dyDescent="0.45">
      <c r="A474" s="9" t="s">
        <v>1656</v>
      </c>
      <c r="B474" s="8" t="s">
        <v>1706</v>
      </c>
      <c r="C474" s="10" t="s">
        <v>108</v>
      </c>
      <c r="D474" s="8" t="str" cm="1">
        <f t="array" ref="D474">_xlfn.IFS(
  OR(C474="AR", C474="VK", C474="MS", C474="PT", C474="MM", C474="PP"), "CENTRAL",
  OR(C474="SS", C474="GC", C474="SM", C474="AY", C474="AG"), "NORTH",
  OR(C474="DP", C474="PG", C474="KD", C474="DS", C474="SP"), "WEST-I",
  OR(C474="MP", C474="SK", C474="NA", C474="OD"), "WEST-II",
  OR(C474="ND", C474="AM", C474="JK"), "EAST",
  TRUE, "UNKNOWN"
)</f>
        <v>EAST</v>
      </c>
      <c r="E474" s="10" t="s">
        <v>1707</v>
      </c>
      <c r="F474" s="8" t="s">
        <v>1708</v>
      </c>
      <c r="G474" s="8" t="s">
        <v>32</v>
      </c>
      <c r="H474" s="8" t="s">
        <v>1595</v>
      </c>
      <c r="I474" s="37">
        <v>45961</v>
      </c>
      <c r="J474" s="37">
        <v>45972</v>
      </c>
      <c r="K474" s="10" t="s">
        <v>112</v>
      </c>
      <c r="L474" s="10" t="s">
        <v>35</v>
      </c>
      <c r="M474" s="13">
        <v>200.37</v>
      </c>
      <c r="N474" s="37">
        <v>45972</v>
      </c>
      <c r="O474" s="8">
        <v>1</v>
      </c>
      <c r="P474" s="12"/>
      <c r="Q474" s="10"/>
      <c r="S474" s="10"/>
    </row>
    <row r="475" spans="1:19" s="8" customFormat="1" x14ac:dyDescent="0.45">
      <c r="A475" s="9" t="s">
        <v>1656</v>
      </c>
      <c r="B475" s="8" t="s">
        <v>1706</v>
      </c>
      <c r="C475" s="10" t="s">
        <v>108</v>
      </c>
      <c r="D475" s="8" t="str" cm="1">
        <f t="array" ref="D475">_xlfn.IFS(
  OR(C475="AR", C475="VK", C475="MS", C475="PT", C475="MM", C475="PP"), "CENTRAL",
  OR(C475="SS", C475="GC", C475="SM", C475="AY", C475="AG"), "NORTH",
  OR(C475="DP", C475="PG", C475="KD", C475="DS", C475="SP"), "WEST-I",
  OR(C475="MP", C475="SK", C475="NA", C475="OD"), "WEST-II",
  OR(C475="ND", C475="AM", C475="JK"), "EAST",
  TRUE, "UNKNOWN"
)</f>
        <v>EAST</v>
      </c>
      <c r="E475" s="10" t="s">
        <v>1707</v>
      </c>
      <c r="F475" s="8" t="s">
        <v>1709</v>
      </c>
      <c r="G475" s="8" t="s">
        <v>32</v>
      </c>
      <c r="H475" s="8" t="s">
        <v>1595</v>
      </c>
      <c r="I475" s="37">
        <v>45961</v>
      </c>
      <c r="J475" s="37">
        <v>45972</v>
      </c>
      <c r="K475" s="10" t="s">
        <v>112</v>
      </c>
      <c r="L475" s="10" t="s">
        <v>35</v>
      </c>
      <c r="M475" s="13">
        <v>157.83000000000001</v>
      </c>
      <c r="N475" s="37">
        <v>45972</v>
      </c>
      <c r="O475" s="8">
        <v>1</v>
      </c>
      <c r="P475" s="12"/>
      <c r="Q475" s="10"/>
      <c r="S475" s="10"/>
    </row>
    <row r="476" spans="1:19" s="8" customFormat="1" x14ac:dyDescent="0.45">
      <c r="A476" s="9" t="s">
        <v>1656</v>
      </c>
      <c r="B476" s="8" t="s">
        <v>1445</v>
      </c>
      <c r="C476" s="10" t="s">
        <v>1178</v>
      </c>
      <c r="D476" s="8" t="str" cm="1">
        <f t="array" ref="D476">_xlfn.IFS(
  OR(C476="AR", C476="VK", C476="MS", C476="PT", C476="MM", C476="PP"), "CENTRAL",
  OR(C476="SS", C476="GC", C476="SM", C476="AY", C476="AG"), "NORTH",
  OR(C476="DP", C476="PG", C476="KD", C476="DS", C476="SP"), "WEST-I",
  OR(C476="MP", C476="SK", C476="NA", C476="OD"), "WEST-II",
  OR(C476="ND", C476="AM", C476="JK"), "EAST",
  TRUE, "UNKNOWN"
)</f>
        <v>NORTH</v>
      </c>
      <c r="E476" s="10" t="s">
        <v>1446</v>
      </c>
      <c r="F476" s="8" t="s">
        <v>1448</v>
      </c>
      <c r="G476" s="8" t="s">
        <v>1245</v>
      </c>
      <c r="H476" s="8" t="s">
        <v>1447</v>
      </c>
      <c r="I476" s="37">
        <v>45928</v>
      </c>
      <c r="J476" s="37">
        <v>45972</v>
      </c>
      <c r="K476" s="10" t="s">
        <v>81</v>
      </c>
      <c r="L476" s="10" t="s">
        <v>27</v>
      </c>
      <c r="M476" s="13">
        <v>698.78</v>
      </c>
      <c r="N476" s="37"/>
      <c r="O476" s="8">
        <v>5</v>
      </c>
      <c r="P476" s="12"/>
      <c r="Q476" s="10"/>
      <c r="S476" s="10"/>
    </row>
    <row r="477" spans="1:19" s="8" customFormat="1" x14ac:dyDescent="0.45">
      <c r="A477" s="9" t="s">
        <v>1656</v>
      </c>
      <c r="B477" s="8" t="s">
        <v>1706</v>
      </c>
      <c r="C477" s="10" t="s">
        <v>108</v>
      </c>
      <c r="D477" s="8" t="str" cm="1">
        <f t="array" ref="D477">_xlfn.IFS(
  OR(C477="AR", C477="VK", C477="MS", C477="PT", C477="MM", C477="PP"), "CENTRAL",
  OR(C477="SS", C477="GC", C477="SM", C477="AY", C477="AG"), "NORTH",
  OR(C477="DP", C477="PG", C477="KD", C477="DS", C477="SP"), "WEST-I",
  OR(C477="MP", C477="SK", C477="NA", C477="OD"), "WEST-II",
  OR(C477="ND", C477="AM", C477="JK"), "EAST",
  TRUE, "UNKNOWN"
)</f>
        <v>EAST</v>
      </c>
      <c r="E477" s="10" t="s">
        <v>1707</v>
      </c>
      <c r="F477" s="8" t="s">
        <v>1708</v>
      </c>
      <c r="G477" s="8" t="s">
        <v>32</v>
      </c>
      <c r="H477" s="8" t="s">
        <v>1595</v>
      </c>
      <c r="I477" s="37">
        <v>45961</v>
      </c>
      <c r="J477" s="37">
        <v>45973</v>
      </c>
      <c r="K477" s="10" t="s">
        <v>112</v>
      </c>
      <c r="L477" s="10" t="s">
        <v>35</v>
      </c>
      <c r="M477" s="13">
        <v>201.29</v>
      </c>
      <c r="N477" s="37">
        <v>45992</v>
      </c>
      <c r="O477" s="8">
        <v>2</v>
      </c>
      <c r="P477" s="12"/>
      <c r="Q477" s="10"/>
      <c r="S477" s="10"/>
    </row>
    <row r="478" spans="1:19" s="8" customFormat="1" x14ac:dyDescent="0.45">
      <c r="A478" s="9" t="s">
        <v>1656</v>
      </c>
      <c r="B478" s="8" t="s">
        <v>1706</v>
      </c>
      <c r="C478" s="10" t="s">
        <v>108</v>
      </c>
      <c r="D478" s="8" t="str" cm="1">
        <f t="array" ref="D478">_xlfn.IFS(
  OR(C478="AR", C478="VK", C478="MS", C478="PT", C478="MM", C478="PP"), "CENTRAL",
  OR(C478="SS", C478="GC", C478="SM", C478="AY", C478="AG"), "NORTH",
  OR(C478="DP", C478="PG", C478="KD", C478="DS", C478="SP"), "WEST-I",
  OR(C478="MP", C478="SK", C478="NA", C478="OD"), "WEST-II",
  OR(C478="ND", C478="AM", C478="JK"), "EAST",
  TRUE, "UNKNOWN"
)</f>
        <v>EAST</v>
      </c>
      <c r="E478" s="10" t="s">
        <v>1707</v>
      </c>
      <c r="F478" s="8" t="s">
        <v>1709</v>
      </c>
      <c r="G478" s="8" t="s">
        <v>32</v>
      </c>
      <c r="H478" s="8" t="s">
        <v>1595</v>
      </c>
      <c r="I478" s="37">
        <v>45961</v>
      </c>
      <c r="J478" s="37">
        <v>45992</v>
      </c>
      <c r="K478" s="10" t="s">
        <v>112</v>
      </c>
      <c r="L478" s="10" t="s">
        <v>35</v>
      </c>
      <c r="M478" s="13">
        <v>159.19999999999999</v>
      </c>
      <c r="N478" s="37">
        <v>45992</v>
      </c>
      <c r="O478" s="8">
        <v>2</v>
      </c>
      <c r="P478" s="12"/>
      <c r="Q478" s="10"/>
      <c r="S478" s="10"/>
    </row>
    <row r="479" spans="1:19" s="8" customFormat="1" x14ac:dyDescent="0.4">
      <c r="A479" s="9" t="s">
        <v>1656</v>
      </c>
      <c r="B479" s="8" t="s">
        <v>1316</v>
      </c>
      <c r="C479" s="10" t="s">
        <v>72</v>
      </c>
      <c r="D479" s="8" t="str" cm="1">
        <f t="array" ref="D479">_xlfn.IFS(
  OR(C479="AR", C479="VK", C479="MS", C479="PT", C479="MM", C479="PP"), "CENTRAL",
  OR(C479="SS", C479="GC", C479="SM", C479="AY", C479="AG"), "NORTH",
  OR(C479="DP", C479="PG", C479="KD", C479="DS", C479="SP"), "WEST-I",
  OR(C479="MP", C479="SK", C479="NA", C479="OD"), "WEST-II",
  OR(C479="ND", C479="AM", C479="JK"), "EAST",
  TRUE, "UNKNOWN"
)</f>
        <v>CENTRAL</v>
      </c>
      <c r="E479" s="10" t="s">
        <v>1317</v>
      </c>
      <c r="F479" s="8" t="s">
        <v>67</v>
      </c>
      <c r="G479" s="8" t="s">
        <v>1318</v>
      </c>
      <c r="H479" s="8" t="s">
        <v>1319</v>
      </c>
      <c r="I479" s="37">
        <v>45915</v>
      </c>
      <c r="J479" s="37">
        <v>45973</v>
      </c>
      <c r="K479" s="10" t="s">
        <v>761</v>
      </c>
      <c r="L479" s="10" t="s">
        <v>47</v>
      </c>
      <c r="M479" s="13">
        <v>271.3</v>
      </c>
      <c r="N479" s="37"/>
      <c r="O479" s="8">
        <v>2</v>
      </c>
      <c r="P479" s="12"/>
      <c r="Q479" s="6"/>
      <c r="S479" s="10"/>
    </row>
    <row r="480" spans="1:19" s="8" customFormat="1" x14ac:dyDescent="0.45">
      <c r="A480" s="9" t="s">
        <v>1656</v>
      </c>
      <c r="B480" s="8" t="s">
        <v>1508</v>
      </c>
      <c r="C480" s="10" t="s">
        <v>21</v>
      </c>
      <c r="D480" s="8" t="str" cm="1">
        <f t="array" ref="D480">_xlfn.IFS(
  OR(C480="AR", C480="VK", C480="MS", C480="PT", C480="MM", C480="PP"), "CENTRAL",
  OR(C480="SS", C480="GC", C480="SM", C480="AY", C480="AG"), "NORTH",
  OR(C480="DP", C480="PG", C480="KD", C480="DS", C480="SP"), "WEST-I",
  OR(C480="MP", C480="SK", C480="NA", C480="OD"), "WEST-II",
  OR(C480="ND", C480="AM", C480="JK"), "EAST",
  TRUE, "UNKNOWN"
)</f>
        <v>NORTH</v>
      </c>
      <c r="E480" s="10" t="s">
        <v>1509</v>
      </c>
      <c r="F480" s="8" t="s">
        <v>1785</v>
      </c>
      <c r="G480" s="8" t="s">
        <v>1510</v>
      </c>
      <c r="H480" s="8" t="s">
        <v>1511</v>
      </c>
      <c r="I480" s="37">
        <v>45930</v>
      </c>
      <c r="J480" s="37">
        <v>45974</v>
      </c>
      <c r="K480" s="10" t="s">
        <v>81</v>
      </c>
      <c r="L480" s="10" t="s">
        <v>27</v>
      </c>
      <c r="M480" s="13">
        <v>474.31</v>
      </c>
      <c r="N480" s="37"/>
      <c r="O480" s="8">
        <v>1</v>
      </c>
      <c r="P480" s="12"/>
      <c r="Q480" s="10"/>
      <c r="S480" s="10"/>
    </row>
    <row r="481" spans="1:19" s="8" customFormat="1" x14ac:dyDescent="0.45">
      <c r="A481" s="9" t="s">
        <v>1656</v>
      </c>
      <c r="B481" s="8" t="s">
        <v>1755</v>
      </c>
      <c r="C481" s="10" t="s">
        <v>65</v>
      </c>
      <c r="D481" s="8" t="str" cm="1">
        <f t="array" ref="D481">_xlfn.IFS(
  OR(C481="AR", C481="VK", C481="MS", C481="PT", C481="MM", C481="PP"), "CENTRAL",
  OR(C481="SS", C481="GC", C481="SM", C481="AY", C481="AG"), "NORTH",
  OR(C481="DP", C481="PG", C481="KD", C481="DS", C481="SP"), "WEST-I",
  OR(C481="MP", C481="SK", C481="NA", C481="OD"), "WEST-II",
  OR(C481="ND", C481="AM", C481="JK"), "EAST",
  TRUE, "UNKNOWN"
)</f>
        <v>CENTRAL</v>
      </c>
      <c r="E481" s="10" t="s">
        <v>1756</v>
      </c>
      <c r="F481" s="8" t="s">
        <v>67</v>
      </c>
      <c r="G481" s="8" t="s">
        <v>434</v>
      </c>
      <c r="H481" s="8" t="s">
        <v>1757</v>
      </c>
      <c r="I481" s="37">
        <v>45966</v>
      </c>
      <c r="J481" s="37">
        <v>45973</v>
      </c>
      <c r="K481" s="10" t="s">
        <v>87</v>
      </c>
      <c r="L481" s="10" t="s">
        <v>47</v>
      </c>
      <c r="M481" s="13">
        <v>1700</v>
      </c>
      <c r="N481" s="37" t="s">
        <v>1931</v>
      </c>
      <c r="O481" s="8">
        <v>1</v>
      </c>
      <c r="P481" s="12"/>
      <c r="Q481" s="10"/>
      <c r="S481" s="10"/>
    </row>
    <row r="482" spans="1:19" s="8" customFormat="1" x14ac:dyDescent="0.45">
      <c r="A482" s="9" t="s">
        <v>1656</v>
      </c>
      <c r="B482" s="8" t="s">
        <v>1780</v>
      </c>
      <c r="C482" s="10" t="s">
        <v>241</v>
      </c>
      <c r="D482" s="8" t="str" cm="1">
        <f t="array" ref="D482">_xlfn.IFS(
  OR(C482="AR", C482="VK", C482="MS", C482="PT", C482="MM", C482="PP"), "CENTRAL",
  OR(C482="SS", C482="GC", C482="SM", C482="AY", C482="AG"), "NORTH",
  OR(C482="DP", C482="PG", C482="KD", C482="DS", C482="SP"), "WEST-I",
  OR(C482="MP", C482="SK", C482="NA", C482="OD"), "WEST-II",
  OR(C482="ND", C482="AM", C482="JK"), "EAST",
  TRUE, "UNKNOWN"
)</f>
        <v>CENTRAL</v>
      </c>
      <c r="E482" s="10" t="s">
        <v>1781</v>
      </c>
      <c r="F482" s="8" t="s">
        <v>1782</v>
      </c>
      <c r="G482" s="8" t="s">
        <v>1783</v>
      </c>
      <c r="H482" s="8" t="s">
        <v>1784</v>
      </c>
      <c r="I482" s="37">
        <v>45965</v>
      </c>
      <c r="J482" s="37">
        <v>45973</v>
      </c>
      <c r="K482" s="10" t="s">
        <v>186</v>
      </c>
      <c r="L482" s="10" t="s">
        <v>47</v>
      </c>
      <c r="M482" s="13">
        <v>767.98</v>
      </c>
      <c r="N482" s="37">
        <v>45973</v>
      </c>
      <c r="O482" s="12">
        <v>1</v>
      </c>
      <c r="P482" s="12"/>
      <c r="Q482" s="10"/>
      <c r="S482" s="10"/>
    </row>
    <row r="483" spans="1:19" s="8" customFormat="1" x14ac:dyDescent="0.45">
      <c r="A483" s="9" t="s">
        <v>1656</v>
      </c>
      <c r="B483" s="8" t="s">
        <v>1617</v>
      </c>
      <c r="C483" s="10" t="s">
        <v>61</v>
      </c>
      <c r="D483" s="8" t="str" cm="1">
        <f t="array" ref="D483">_xlfn.IFS(
  OR(C483="AR", C483="VK", C483="MS", C483="PT", C483="MM", C483="PP"), "CENTRAL",
  OR(C483="SS", C483="GC", C483="SM", C483="AY", C483="AG"), "NORTH",
  OR(C483="DP", C483="PG", C483="KD", C483="DS", C483="SP"), "WEST-I",
  OR(C483="MP", C483="SK", C483="NA", C483="OD"), "WEST-II",
  OR(C483="ND", C483="AM", C483="JK"), "EAST",
  TRUE, "UNKNOWN"
)</f>
        <v>NORTH</v>
      </c>
      <c r="E483" s="10" t="s">
        <v>1618</v>
      </c>
      <c r="F483" s="8" t="s">
        <v>1619</v>
      </c>
      <c r="G483" s="8" t="s">
        <v>1620</v>
      </c>
      <c r="H483" s="8" t="s">
        <v>1621</v>
      </c>
      <c r="I483" s="37">
        <v>45934</v>
      </c>
      <c r="J483" s="37">
        <v>45967</v>
      </c>
      <c r="K483" s="10" t="s">
        <v>27</v>
      </c>
      <c r="L483" s="10" t="s">
        <v>27</v>
      </c>
      <c r="M483" s="13">
        <v>3696.2</v>
      </c>
      <c r="N483" s="37"/>
      <c r="O483" s="12">
        <v>1</v>
      </c>
      <c r="P483" s="12"/>
      <c r="Q483" s="10"/>
      <c r="S483" s="10"/>
    </row>
    <row r="484" spans="1:19" s="8" customFormat="1" x14ac:dyDescent="0.45">
      <c r="A484" s="9" t="s">
        <v>1656</v>
      </c>
      <c r="B484" s="8" t="s">
        <v>1617</v>
      </c>
      <c r="C484" s="10" t="s">
        <v>61</v>
      </c>
      <c r="D484" s="8" t="str" cm="1">
        <f t="array" ref="D484">_xlfn.IFS(
  OR(C484="AR", C484="VK", C484="MS", C484="PT", C484="MM", C484="PP"), "CENTRAL",
  OR(C484="SS", C484="GC", C484="SM", C484="AY", C484="AG"), "NORTH",
  OR(C484="DP", C484="PG", C484="KD", C484="DS", C484="SP"), "WEST-I",
  OR(C484="MP", C484="SK", C484="NA", C484="OD"), "WEST-II",
  OR(C484="ND", C484="AM", C484="JK"), "EAST",
  TRUE, "UNKNOWN"
)</f>
        <v>NORTH</v>
      </c>
      <c r="E484" s="10" t="s">
        <v>1618</v>
      </c>
      <c r="F484" s="8" t="s">
        <v>1622</v>
      </c>
      <c r="G484" s="8" t="s">
        <v>1620</v>
      </c>
      <c r="H484" s="8" t="s">
        <v>1621</v>
      </c>
      <c r="I484" s="37">
        <v>45934</v>
      </c>
      <c r="J484" s="37">
        <v>45967</v>
      </c>
      <c r="K484" s="10" t="s">
        <v>27</v>
      </c>
      <c r="L484" s="10" t="s">
        <v>27</v>
      </c>
      <c r="M484" s="13">
        <v>2839.58</v>
      </c>
      <c r="N484" s="37"/>
      <c r="O484" s="12">
        <v>1</v>
      </c>
      <c r="P484" s="12"/>
      <c r="Q484" s="10"/>
      <c r="S484" s="10"/>
    </row>
    <row r="485" spans="1:19" s="8" customFormat="1" x14ac:dyDescent="0.45">
      <c r="A485" s="9" t="s">
        <v>1656</v>
      </c>
      <c r="B485" s="8" t="s">
        <v>1617</v>
      </c>
      <c r="C485" s="10" t="s">
        <v>61</v>
      </c>
      <c r="D485" s="8" t="str" cm="1">
        <f t="array" ref="D485">_xlfn.IFS(
  OR(C485="AR", C485="VK", C485="MS", C485="PT", C485="MM", C485="PP"), "CENTRAL",
  OR(C485="SS", C485="GC", C485="SM", C485="AY", C485="AG"), "NORTH",
  OR(C485="DP", C485="PG", C485="KD", C485="DS", C485="SP"), "WEST-I",
  OR(C485="MP", C485="SK", C485="NA", C485="OD"), "WEST-II",
  OR(C485="ND", C485="AM", C485="JK"), "EAST",
  TRUE, "UNKNOWN"
)</f>
        <v>NORTH</v>
      </c>
      <c r="E485" s="10" t="s">
        <v>1618</v>
      </c>
      <c r="F485" s="8" t="s">
        <v>1623</v>
      </c>
      <c r="G485" s="8" t="s">
        <v>1620</v>
      </c>
      <c r="H485" s="8" t="s">
        <v>1621</v>
      </c>
      <c r="I485" s="37">
        <v>45934</v>
      </c>
      <c r="J485" s="37">
        <v>45967</v>
      </c>
      <c r="K485" s="10" t="s">
        <v>27</v>
      </c>
      <c r="L485" s="10" t="s">
        <v>27</v>
      </c>
      <c r="M485" s="13">
        <v>1510.23</v>
      </c>
      <c r="N485" s="37"/>
      <c r="O485" s="12">
        <v>1</v>
      </c>
      <c r="P485" s="12"/>
      <c r="Q485" s="10"/>
      <c r="S485" s="10"/>
    </row>
    <row r="486" spans="1:19" s="8" customFormat="1" x14ac:dyDescent="0.45">
      <c r="A486" s="9" t="s">
        <v>1656</v>
      </c>
      <c r="B486" s="8" t="s">
        <v>1617</v>
      </c>
      <c r="C486" s="10" t="s">
        <v>61</v>
      </c>
      <c r="D486" s="8" t="str" cm="1">
        <f t="array" ref="D486">_xlfn.IFS(
  OR(C486="AR", C486="VK", C486="MS", C486="PT", C486="MM", C486="PP"), "CENTRAL",
  OR(C486="SS", C486="GC", C486="SM", C486="AY", C486="AG"), "NORTH",
  OR(C486="DP", C486="PG", C486="KD", C486="DS", C486="SP"), "WEST-I",
  OR(C486="MP", C486="SK", C486="NA", C486="OD"), "WEST-II",
  OR(C486="ND", C486="AM", C486="JK"), "EAST",
  TRUE, "UNKNOWN"
)</f>
        <v>NORTH</v>
      </c>
      <c r="E486" s="10" t="s">
        <v>1618</v>
      </c>
      <c r="F486" s="8" t="s">
        <v>1624</v>
      </c>
      <c r="G486" s="8" t="s">
        <v>1620</v>
      </c>
      <c r="H486" s="8" t="s">
        <v>1621</v>
      </c>
      <c r="I486" s="37">
        <v>45934</v>
      </c>
      <c r="J486" s="37">
        <v>45967</v>
      </c>
      <c r="K486" s="10" t="s">
        <v>27</v>
      </c>
      <c r="L486" s="10" t="s">
        <v>27</v>
      </c>
      <c r="M486" s="13">
        <v>399.16</v>
      </c>
      <c r="N486" s="37"/>
      <c r="O486" s="12">
        <v>1</v>
      </c>
      <c r="P486" s="12"/>
      <c r="Q486" s="10"/>
      <c r="S486" s="10"/>
    </row>
    <row r="487" spans="1:19" s="8" customFormat="1" x14ac:dyDescent="0.45">
      <c r="A487" s="9" t="s">
        <v>1656</v>
      </c>
      <c r="B487" s="8" t="s">
        <v>1786</v>
      </c>
      <c r="C487" s="10" t="s">
        <v>1178</v>
      </c>
      <c r="D487" s="8" t="str" cm="1">
        <f t="array" ref="D487">_xlfn.IFS(
  OR(C487="AR", C487="VK", C487="MS", C487="PT", C487="MM", C487="PP"), "CENTRAL",
  OR(C487="SS", C487="GC", C487="SM", C487="AY", C487="AG"), "NORTH",
  OR(C487="DP", C487="PG", C487="KD", C487="DS", C487="SP"), "WEST-I",
  OR(C487="MP", C487="SK", C487="NA", C487="OD"), "WEST-II",
  OR(C487="ND", C487="AM", C487="JK"), "EAST",
  TRUE, "UNKNOWN"
)</f>
        <v>NORTH</v>
      </c>
      <c r="E487" s="10" t="s">
        <v>1787</v>
      </c>
      <c r="F487" s="8" t="s">
        <v>1788</v>
      </c>
      <c r="G487" s="8" t="s">
        <v>32</v>
      </c>
      <c r="H487" s="8" t="s">
        <v>531</v>
      </c>
      <c r="I487" s="37">
        <v>45960</v>
      </c>
      <c r="J487" s="37">
        <v>45973</v>
      </c>
      <c r="K487" s="10" t="s">
        <v>441</v>
      </c>
      <c r="L487" s="10" t="s">
        <v>27</v>
      </c>
      <c r="M487" s="13">
        <v>284.83</v>
      </c>
      <c r="N487" s="37"/>
      <c r="O487" s="8">
        <v>1</v>
      </c>
      <c r="P487" s="12"/>
      <c r="Q487" s="10"/>
      <c r="S487" s="10"/>
    </row>
    <row r="488" spans="1:19" s="8" customFormat="1" x14ac:dyDescent="0.45">
      <c r="A488" s="9" t="s">
        <v>1656</v>
      </c>
      <c r="B488" s="8" t="s">
        <v>1786</v>
      </c>
      <c r="C488" s="10" t="s">
        <v>1178</v>
      </c>
      <c r="D488" s="8" t="str" cm="1">
        <f t="array" ref="D488">_xlfn.IFS(
  OR(C488="AR", C488="VK", C488="MS", C488="PT", C488="MM", C488="PP"), "CENTRAL",
  OR(C488="SS", C488="GC", C488="SM", C488="AY", C488="AG"), "NORTH",
  OR(C488="DP", C488="PG", C488="KD", C488="DS", C488="SP"), "WEST-I",
  OR(C488="MP", C488="SK", C488="NA", C488="OD"), "WEST-II",
  OR(C488="ND", C488="AM", C488="JK"), "EAST",
  TRUE, "UNKNOWN"
)</f>
        <v>NORTH</v>
      </c>
      <c r="E488" s="10" t="s">
        <v>1787</v>
      </c>
      <c r="F488" s="8" t="s">
        <v>1789</v>
      </c>
      <c r="G488" s="8" t="s">
        <v>32</v>
      </c>
      <c r="H488" s="8" t="s">
        <v>531</v>
      </c>
      <c r="I488" s="37">
        <v>45960</v>
      </c>
      <c r="J488" s="37">
        <v>45973</v>
      </c>
      <c r="K488" s="10" t="s">
        <v>441</v>
      </c>
      <c r="L488" s="10" t="s">
        <v>27</v>
      </c>
      <c r="M488" s="13">
        <v>85.43</v>
      </c>
      <c r="N488" s="37"/>
      <c r="O488" s="8">
        <v>1</v>
      </c>
      <c r="P488" s="12"/>
      <c r="Q488" s="10"/>
      <c r="S488" s="10"/>
    </row>
    <row r="489" spans="1:19" s="8" customFormat="1" x14ac:dyDescent="0.45">
      <c r="A489" s="9" t="s">
        <v>1656</v>
      </c>
      <c r="B489" s="8" t="s">
        <v>1340</v>
      </c>
      <c r="C489" s="10" t="s">
        <v>99</v>
      </c>
      <c r="D489" s="8" t="str" cm="1">
        <f t="array" ref="D489">_xlfn.IFS(
  OR(C489="AR", C489="VK", C489="MS", C489="PT", C489="MM", C489="PP"), "CENTRAL",
  OR(C489="SS", C489="GC", C489="SM", C489="AY", C489="AG"), "NORTH",
  OR(C489="DP", C489="PG", C489="KD", C489="DS", C489="SP"), "WEST-I",
  OR(C489="MP", C489="SK", C489="NA", C489="OD"), "WEST-II",
  OR(C489="ND", C489="AM", C489="JK"), "EAST",
  TRUE, "UNKNOWN"
)</f>
        <v>EAST</v>
      </c>
      <c r="E489" s="10" t="s">
        <v>1341</v>
      </c>
      <c r="F489" s="8" t="s">
        <v>124</v>
      </c>
      <c r="G489" s="8" t="s">
        <v>1342</v>
      </c>
      <c r="H489" s="8" t="s">
        <v>1343</v>
      </c>
      <c r="I489" s="37">
        <v>45916</v>
      </c>
      <c r="J489" s="37">
        <v>45974</v>
      </c>
      <c r="K489" s="10" t="s">
        <v>112</v>
      </c>
      <c r="L489" s="10" t="s">
        <v>35</v>
      </c>
      <c r="M489" s="13">
        <v>608.16999999999996</v>
      </c>
      <c r="N489" s="37">
        <v>45974</v>
      </c>
      <c r="O489" s="8">
        <v>2</v>
      </c>
      <c r="P489" s="12"/>
      <c r="Q489" s="10"/>
      <c r="S489" s="10"/>
    </row>
    <row r="490" spans="1:19" s="8" customFormat="1" x14ac:dyDescent="0.45">
      <c r="A490" s="9" t="s">
        <v>1656</v>
      </c>
      <c r="B490" s="8" t="s">
        <v>1449</v>
      </c>
      <c r="C490" s="10" t="s">
        <v>61</v>
      </c>
      <c r="D490" s="8" t="str" cm="1">
        <f t="array" ref="D490">_xlfn.IFS(
  OR(C490="AR", C490="VK", C490="MS", C490="PT", C490="MM", C490="PP"), "CENTRAL",
  OR(C490="SS", C490="GC", C490="SM", C490="AY", C490="AG"), "NORTH",
  OR(C490="DP", C490="PG", C490="KD", C490="DS", C490="SP"), "WEST-I",
  OR(C490="MP", C490="SK", C490="NA", C490="OD"), "WEST-II",
  OR(C490="ND", C490="AM", C490="JK"), "EAST",
  TRUE, "UNKNOWN"
)</f>
        <v>NORTH</v>
      </c>
      <c r="E490" s="10" t="s">
        <v>1451</v>
      </c>
      <c r="F490" s="10" t="s">
        <v>1450</v>
      </c>
      <c r="G490" s="8" t="s">
        <v>1452</v>
      </c>
      <c r="H490" s="8" t="s">
        <v>1453</v>
      </c>
      <c r="I490" s="37">
        <v>45922</v>
      </c>
      <c r="J490" s="37">
        <v>45974</v>
      </c>
      <c r="K490" s="10" t="s">
        <v>81</v>
      </c>
      <c r="L490" s="10" t="s">
        <v>27</v>
      </c>
      <c r="M490" s="13">
        <v>3400.32</v>
      </c>
      <c r="N490" s="37"/>
      <c r="O490" s="8">
        <v>5</v>
      </c>
      <c r="P490" s="12"/>
      <c r="Q490" s="10"/>
      <c r="S490" s="10"/>
    </row>
    <row r="491" spans="1:19" s="8" customFormat="1" x14ac:dyDescent="0.45">
      <c r="A491" s="9" t="s">
        <v>1656</v>
      </c>
      <c r="B491" s="8" t="s">
        <v>1340</v>
      </c>
      <c r="C491" s="10" t="s">
        <v>99</v>
      </c>
      <c r="D491" s="8" t="str" cm="1">
        <f t="array" ref="D491">_xlfn.IFS(
  OR(C491="AR", C491="VK", C491="MS", C491="PT", C491="MM", C491="PP"), "CENTRAL",
  OR(C491="SS", C491="GC", C491="SM", C491="AY", C491="AG"), "NORTH",
  OR(C491="DP", C491="PG", C491="KD", C491="DS", C491="SP"), "WEST-I",
  OR(C491="MP", C491="SK", C491="NA", C491="OD"), "WEST-II",
  OR(C491="ND", C491="AM", C491="JK"), "EAST",
  TRUE, "UNKNOWN"
)</f>
        <v>EAST</v>
      </c>
      <c r="E491" s="10" t="s">
        <v>1341</v>
      </c>
      <c r="F491" s="8" t="s">
        <v>124</v>
      </c>
      <c r="G491" s="8" t="s">
        <v>1342</v>
      </c>
      <c r="H491" s="8" t="s">
        <v>1343</v>
      </c>
      <c r="I491" s="37">
        <v>45916</v>
      </c>
      <c r="J491" s="37">
        <v>45974</v>
      </c>
      <c r="K491" s="10" t="s">
        <v>112</v>
      </c>
      <c r="L491" s="10" t="s">
        <v>35</v>
      </c>
      <c r="M491" s="13">
        <v>611.04999999999995</v>
      </c>
      <c r="N491" s="37">
        <v>45974</v>
      </c>
      <c r="O491" s="8">
        <v>3</v>
      </c>
      <c r="P491" s="12"/>
      <c r="Q491" s="10"/>
      <c r="S491" s="10"/>
    </row>
    <row r="492" spans="1:19" s="8" customFormat="1" x14ac:dyDescent="0.45">
      <c r="A492" s="9" t="s">
        <v>1656</v>
      </c>
      <c r="B492" s="8" t="s">
        <v>1216</v>
      </c>
      <c r="C492" s="10" t="s">
        <v>380</v>
      </c>
      <c r="D492" s="8" t="str" cm="1">
        <f t="array" ref="D492">_xlfn.IFS(
  OR(C492="AR", C492="VK", C492="MS", C492="PT", C492="MM", C492="PP"), "CENTRAL",
  OR(C492="SS", C492="GC", C492="SM", C492="AY", C492="AG"), "NORTH",
  OR(C492="DP", C492="PG", C492="KD", C492="DS", C492="SP"), "WEST-I",
  OR(C492="MP", C492="SK", C492="NA", C492="OD"), "WEST-II",
  OR(C492="ND", C492="AM", C492="JK"), "EAST",
  TRUE, "UNKNOWN"
)</f>
        <v>WEST-I</v>
      </c>
      <c r="E492" s="10" t="s">
        <v>1217</v>
      </c>
      <c r="F492" s="8" t="s">
        <v>1218</v>
      </c>
      <c r="G492" s="8" t="s">
        <v>1219</v>
      </c>
      <c r="H492" s="8" t="s">
        <v>1220</v>
      </c>
      <c r="I492" s="37">
        <v>45894</v>
      </c>
      <c r="J492" s="37">
        <v>45972</v>
      </c>
      <c r="K492" s="10" t="s">
        <v>762</v>
      </c>
      <c r="L492" s="10" t="s">
        <v>47</v>
      </c>
      <c r="M492" s="13">
        <v>1068</v>
      </c>
      <c r="N492" s="37"/>
      <c r="O492" s="8">
        <v>1</v>
      </c>
      <c r="P492" s="12"/>
      <c r="Q492" s="10"/>
      <c r="S492" s="10"/>
    </row>
    <row r="493" spans="1:19" s="8" customFormat="1" x14ac:dyDescent="0.45">
      <c r="A493" s="9" t="s">
        <v>1656</v>
      </c>
      <c r="B493" s="8" t="s">
        <v>1340</v>
      </c>
      <c r="C493" s="10" t="s">
        <v>99</v>
      </c>
      <c r="D493" s="8" t="str" cm="1">
        <f t="array" ref="D493">_xlfn.IFS(
  OR(C493="AR", C493="VK", C493="MS", C493="PT", C493="MM", C493="PP"), "CENTRAL",
  OR(C493="SS", C493="GC", C493="SM", C493="AY", C493="AG"), "NORTH",
  OR(C493="DP", C493="PG", C493="KD", C493="DS", C493="SP"), "WEST-I",
  OR(C493="MP", C493="SK", C493="NA", C493="OD"), "WEST-II",
  OR(C493="ND", C493="AM", C493="JK"), "EAST",
  TRUE, "UNKNOWN"
)</f>
        <v>EAST</v>
      </c>
      <c r="E493" s="10" t="s">
        <v>1341</v>
      </c>
      <c r="F493" s="8" t="s">
        <v>124</v>
      </c>
      <c r="G493" s="8" t="s">
        <v>1342</v>
      </c>
      <c r="H493" s="8" t="s">
        <v>1343</v>
      </c>
      <c r="I493" s="37">
        <v>45916</v>
      </c>
      <c r="J493" s="37">
        <v>45975</v>
      </c>
      <c r="K493" s="10" t="s">
        <v>112</v>
      </c>
      <c r="L493" s="10" t="s">
        <v>35</v>
      </c>
      <c r="M493" s="13">
        <v>537.38</v>
      </c>
      <c r="N493" s="37">
        <v>45975</v>
      </c>
      <c r="O493" s="8">
        <v>4</v>
      </c>
      <c r="P493" s="12"/>
      <c r="Q493" s="10"/>
      <c r="S493" s="10"/>
    </row>
    <row r="494" spans="1:19" s="8" customFormat="1" x14ac:dyDescent="0.45">
      <c r="A494" s="9" t="s">
        <v>1656</v>
      </c>
      <c r="B494" s="8" t="s">
        <v>1658</v>
      </c>
      <c r="C494" s="10" t="s">
        <v>72</v>
      </c>
      <c r="D494" s="8" t="str" cm="1">
        <f t="array" ref="D494">_xlfn.IFS(
  OR(C494="AR", C494="VK", C494="MS", C494="PT", C494="MM", C494="PP"), "CENTRAL",
  OR(C494="SS", C494="GC", C494="SM", C494="AY", C494="AG"), "NORTH",
  OR(C494="DP", C494="PG", C494="KD", C494="DS", C494="SP"), "WEST-I",
  OR(C494="MP", C494="SK", C494="NA", C494="OD"), "WEST-II",
  OR(C494="ND", C494="AM", C494="JK"), "EAST",
  TRUE, "UNKNOWN"
)</f>
        <v>CENTRAL</v>
      </c>
      <c r="E494" s="10" t="s">
        <v>1659</v>
      </c>
      <c r="F494" s="8" t="s">
        <v>102</v>
      </c>
      <c r="G494" s="8" t="s">
        <v>85</v>
      </c>
      <c r="H494" s="8" t="s">
        <v>1660</v>
      </c>
      <c r="I494" s="37">
        <v>45959</v>
      </c>
      <c r="J494" s="37">
        <v>45975</v>
      </c>
      <c r="K494" s="10" t="s">
        <v>34</v>
      </c>
      <c r="L494" s="10" t="s">
        <v>35</v>
      </c>
      <c r="M494" s="13">
        <v>585.9</v>
      </c>
      <c r="N494" s="37">
        <v>45975</v>
      </c>
      <c r="O494" s="8">
        <v>1</v>
      </c>
      <c r="P494" s="12"/>
      <c r="Q494" s="10"/>
      <c r="S494" s="10"/>
    </row>
    <row r="495" spans="1:19" s="8" customFormat="1" x14ac:dyDescent="0.45">
      <c r="A495" s="9" t="s">
        <v>1656</v>
      </c>
      <c r="B495" s="8" t="s">
        <v>1679</v>
      </c>
      <c r="C495" s="10" t="s">
        <v>136</v>
      </c>
      <c r="D495" s="8" t="str" cm="1">
        <f t="array" ref="D495">_xlfn.IFS(
  OR(C495="AR", C495="VK", C495="MS", C495="PT", C495="MM", C495="PP"), "CENTRAL",
  OR(C495="SS", C495="GC", C495="SM", C495="AY", C495="AG"), "NORTH",
  OR(C495="DP", C495="PG", C495="KD", C495="DS", C495="SP"), "WEST-I",
  OR(C495="MP", C495="SK", C495="NA", C495="OD"), "WEST-II",
  OR(C495="ND", C495="AM", C495="JK"), "EAST",
  TRUE, "UNKNOWN"
)</f>
        <v>WEST-II</v>
      </c>
      <c r="E495" s="10" t="s">
        <v>1680</v>
      </c>
      <c r="F495" s="8" t="s">
        <v>1681</v>
      </c>
      <c r="G495" s="8" t="s">
        <v>264</v>
      </c>
      <c r="H495" s="8" t="s">
        <v>1682</v>
      </c>
      <c r="I495" s="37">
        <v>45964</v>
      </c>
      <c r="J495" s="37">
        <v>45975</v>
      </c>
      <c r="K495" s="10" t="s">
        <v>81</v>
      </c>
      <c r="L495" s="10" t="s">
        <v>27</v>
      </c>
      <c r="M495" s="13">
        <v>546.89</v>
      </c>
      <c r="N495" s="37"/>
      <c r="O495" s="8">
        <v>1</v>
      </c>
      <c r="P495" s="12"/>
      <c r="Q495" s="10"/>
      <c r="S495" s="10"/>
    </row>
    <row r="496" spans="1:19" s="8" customFormat="1" x14ac:dyDescent="0.45">
      <c r="A496" s="9" t="s">
        <v>1656</v>
      </c>
      <c r="B496" s="8" t="s">
        <v>1699</v>
      </c>
      <c r="C496" s="10" t="s">
        <v>99</v>
      </c>
      <c r="D496" s="8" t="str" cm="1">
        <f t="array" ref="D496">_xlfn.IFS(
  OR(C496="AR", C496="VK", C496="MS", C496="PT", C496="MM", C496="PP"), "CENTRAL",
  OR(C496="SS", C496="GC", C496="SM", C496="AY", C496="AG"), "NORTH",
  OR(C496="DP", C496="PG", C496="KD", C496="DS", C496="SP"), "WEST-I",
  OR(C496="MP", C496="SK", C496="NA", C496="OD"), "WEST-II",
  OR(C496="ND", C496="AM", C496="JK"), "EAST",
  TRUE, "UNKNOWN"
)</f>
        <v>EAST</v>
      </c>
      <c r="E496" s="10" t="s">
        <v>1700</v>
      </c>
      <c r="F496" s="8" t="s">
        <v>1701</v>
      </c>
      <c r="G496" s="8" t="s">
        <v>32</v>
      </c>
      <c r="H496" s="8" t="s">
        <v>1702</v>
      </c>
      <c r="I496" s="37">
        <v>45962</v>
      </c>
      <c r="J496" s="37">
        <v>45975</v>
      </c>
      <c r="K496" s="10" t="s">
        <v>1703</v>
      </c>
      <c r="L496" s="10" t="s">
        <v>35</v>
      </c>
      <c r="M496" s="13">
        <v>1441.27</v>
      </c>
      <c r="N496" s="37">
        <v>45975</v>
      </c>
      <c r="O496" s="8">
        <v>1</v>
      </c>
      <c r="P496" s="12"/>
      <c r="Q496" s="10"/>
      <c r="S496" s="10"/>
    </row>
    <row r="497" spans="1:19" s="8" customFormat="1" x14ac:dyDescent="0.45">
      <c r="A497" s="9" t="s">
        <v>1656</v>
      </c>
      <c r="B497" s="8" t="s">
        <v>1225</v>
      </c>
      <c r="C497" s="10" t="s">
        <v>65</v>
      </c>
      <c r="D497" s="8" t="str" cm="1">
        <f t="array" ref="D497">_xlfn.IFS(
  OR(C497="AR", C497="VK", C497="MS", C497="PT", C497="MM", C497="PP"), "CENTRAL",
  OR(C497="SS", C497="GC", C497="SM", C497="AY", C497="AG"), "NORTH",
  OR(C497="DP", C497="PG", C497="KD", C497="DS", C497="SP"), "WEST-I",
  OR(C497="MP", C497="SK", C497="NA", C497="OD"), "WEST-II",
  OR(C497="ND", C497="AM", C497="JK"), "EAST",
  TRUE, "UNKNOWN"
)</f>
        <v>CENTRAL</v>
      </c>
      <c r="E497" s="10" t="s">
        <v>1226</v>
      </c>
      <c r="F497" s="8" t="s">
        <v>569</v>
      </c>
      <c r="G497" s="8" t="s">
        <v>238</v>
      </c>
      <c r="H497" s="8" t="s">
        <v>1228</v>
      </c>
      <c r="I497" s="37">
        <v>45897</v>
      </c>
      <c r="J497" s="37">
        <v>45975</v>
      </c>
      <c r="K497" s="10" t="s">
        <v>70</v>
      </c>
      <c r="L497" s="10" t="s">
        <v>35</v>
      </c>
      <c r="M497" s="13">
        <v>616.19000000000005</v>
      </c>
      <c r="N497" s="37"/>
      <c r="O497" s="8">
        <v>1</v>
      </c>
      <c r="P497" s="12"/>
      <c r="Q497" s="10"/>
      <c r="S497" s="10"/>
    </row>
    <row r="498" spans="1:19" s="8" customFormat="1" x14ac:dyDescent="0.45">
      <c r="A498" s="9" t="s">
        <v>1656</v>
      </c>
      <c r="B498" s="8" t="s">
        <v>1384</v>
      </c>
      <c r="C498" s="10" t="s">
        <v>1178</v>
      </c>
      <c r="D498" s="8" t="str" cm="1">
        <f t="array" ref="D498">_xlfn.IFS(
  OR(C498="AR", C498="VK", C498="MS", C498="PT", C498="MM", C498="PP"), "CENTRAL",
  OR(C498="SS", C498="GC", C498="SM", C498="AY", C498="AG"), "NORTH",
  OR(C498="DP", C498="PG", C498="KD", C498="DS", C498="SP"), "WEST-I",
  OR(C498="MP", C498="SK", C498="NA", C498="OD"), "WEST-II",
  OR(C498="ND", C498="AM", C498="JK"), "EAST",
  TRUE, "UNKNOWN"
)</f>
        <v>NORTH</v>
      </c>
      <c r="E498" s="10" t="s">
        <v>1385</v>
      </c>
      <c r="F498" s="8" t="s">
        <v>1386</v>
      </c>
      <c r="G498" s="8" t="s">
        <v>1387</v>
      </c>
      <c r="H498" s="8" t="s">
        <v>1388</v>
      </c>
      <c r="I498" s="37">
        <v>45922</v>
      </c>
      <c r="J498" s="37">
        <v>45978</v>
      </c>
      <c r="K498" s="10" t="s">
        <v>441</v>
      </c>
      <c r="L498" s="10" t="s">
        <v>27</v>
      </c>
      <c r="M498" s="13">
        <v>258</v>
      </c>
      <c r="N498" s="37"/>
      <c r="O498" s="8">
        <v>2</v>
      </c>
      <c r="P498" s="12"/>
      <c r="Q498" s="10"/>
      <c r="S498" s="10"/>
    </row>
    <row r="499" spans="1:19" s="8" customFormat="1" x14ac:dyDescent="0.45">
      <c r="A499" s="9" t="s">
        <v>1656</v>
      </c>
      <c r="B499" s="8" t="s">
        <v>1340</v>
      </c>
      <c r="C499" s="10" t="s">
        <v>99</v>
      </c>
      <c r="D499" s="8" t="str" cm="1">
        <f t="array" ref="D499">_xlfn.IFS(
  OR(C499="AR", C499="VK", C499="MS", C499="PT", C499="MM", C499="PP"), "CENTRAL",
  OR(C499="SS", C499="GC", C499="SM", C499="AY", C499="AG"), "NORTH",
  OR(C499="DP", C499="PG", C499="KD", C499="DS", C499="SP"), "WEST-I",
  OR(C499="MP", C499="SK", C499="NA", C499="OD"), "WEST-II",
  OR(C499="ND", C499="AM", C499="JK"), "EAST",
  TRUE, "UNKNOWN"
)</f>
        <v>EAST</v>
      </c>
      <c r="E499" s="10" t="s">
        <v>1341</v>
      </c>
      <c r="F499" s="8" t="s">
        <v>124</v>
      </c>
      <c r="G499" s="8" t="s">
        <v>1342</v>
      </c>
      <c r="H499" s="8" t="s">
        <v>1343</v>
      </c>
      <c r="I499" s="37">
        <v>45916</v>
      </c>
      <c r="J499" s="37">
        <v>45979</v>
      </c>
      <c r="K499" s="10" t="s">
        <v>112</v>
      </c>
      <c r="L499" s="10" t="s">
        <v>35</v>
      </c>
      <c r="M499" s="13">
        <v>537.38</v>
      </c>
      <c r="N499" s="37">
        <v>45979</v>
      </c>
      <c r="O499" s="8">
        <v>5</v>
      </c>
      <c r="P499" s="12"/>
      <c r="Q499" s="10"/>
      <c r="S499" s="10"/>
    </row>
    <row r="500" spans="1:19" s="8" customFormat="1" x14ac:dyDescent="0.45">
      <c r="A500" s="9" t="s">
        <v>1656</v>
      </c>
      <c r="B500" s="8" t="s">
        <v>1357</v>
      </c>
      <c r="C500" s="10" t="s">
        <v>136</v>
      </c>
      <c r="D500" s="8" t="str" cm="1">
        <f t="array" ref="D500">_xlfn.IFS(
  OR(C500="AR", C500="VK", C500="MS", C500="PT", C500="MM", C500="PP"), "CENTRAL",
  OR(C500="SS", C500="GC", C500="SM", C500="AY", C500="AG"), "NORTH",
  OR(C500="DP", C500="PG", C500="KD", C500="DS", C500="SP"), "WEST-I",
  OR(C500="MP", C500="SK", C500="NA", C500="OD"), "WEST-II",
  OR(C500="ND", C500="AM", C500="JK"), "EAST",
  TRUE, "UNKNOWN"
)</f>
        <v>WEST-II</v>
      </c>
      <c r="E500" s="10" t="s">
        <v>1359</v>
      </c>
      <c r="F500" s="8" t="s">
        <v>1358</v>
      </c>
      <c r="G500" s="8" t="s">
        <v>1360</v>
      </c>
      <c r="H500" s="8" t="s">
        <v>1361</v>
      </c>
      <c r="I500" s="37">
        <v>45917</v>
      </c>
      <c r="J500" s="37">
        <v>45980</v>
      </c>
      <c r="K500" s="10" t="s">
        <v>26</v>
      </c>
      <c r="L500" s="10" t="s">
        <v>27</v>
      </c>
      <c r="M500" s="13">
        <v>299.23</v>
      </c>
      <c r="N500" s="37"/>
      <c r="O500" s="8">
        <v>2</v>
      </c>
      <c r="P500" s="12"/>
      <c r="Q500" s="10"/>
      <c r="S500" s="10"/>
    </row>
    <row r="501" spans="1:19" s="8" customFormat="1" x14ac:dyDescent="0.45">
      <c r="A501" s="9" t="s">
        <v>1656</v>
      </c>
      <c r="B501" s="8" t="s">
        <v>1724</v>
      </c>
      <c r="C501" s="10" t="s">
        <v>65</v>
      </c>
      <c r="D501" s="8" t="str" cm="1">
        <f t="array" ref="D501">_xlfn.IFS(
  OR(C501="AR", C501="VK", C501="MS", C501="PT", C501="MM", C501="PP"), "CENTRAL",
  OR(C501="SS", C501="GC", C501="SM", C501="AY", C501="AG"), "NORTH",
  OR(C501="DP", C501="PG", C501="KD", C501="DS", C501="SP"), "WEST-I",
  OR(C501="MP", C501="SK", C501="NA", C501="OD"), "WEST-II",
  OR(C501="ND", C501="AM", C501="JK"), "EAST",
  TRUE, "UNKNOWN"
)</f>
        <v>CENTRAL</v>
      </c>
      <c r="E501" s="10" t="s">
        <v>1725</v>
      </c>
      <c r="F501" s="8" t="s">
        <v>569</v>
      </c>
      <c r="G501" s="8" t="s">
        <v>977</v>
      </c>
      <c r="H501" s="8" t="s">
        <v>1005</v>
      </c>
      <c r="I501" s="37">
        <v>45964</v>
      </c>
      <c r="J501" s="37">
        <v>45979</v>
      </c>
      <c r="K501" s="10" t="s">
        <v>175</v>
      </c>
      <c r="L501" s="10" t="s">
        <v>47</v>
      </c>
      <c r="M501" s="13">
        <v>556</v>
      </c>
      <c r="N501" s="37"/>
      <c r="O501" s="8">
        <v>1</v>
      </c>
      <c r="P501" s="12"/>
      <c r="Q501" s="10"/>
      <c r="S501" s="10"/>
    </row>
    <row r="502" spans="1:19" s="8" customFormat="1" x14ac:dyDescent="0.45">
      <c r="A502" s="9" t="s">
        <v>1656</v>
      </c>
      <c r="B502" s="8" t="s">
        <v>1684</v>
      </c>
      <c r="C502" s="10" t="s">
        <v>156</v>
      </c>
      <c r="D502" s="8" t="str" cm="1">
        <f t="array" ref="D502">_xlfn.IFS(
  OR(C502="AR", C502="VK", C502="MS", C502="PT", C502="MM", C502="PP"), "CENTRAL",
  OR(C502="SS", C502="GC", C502="SM", C502="AY", C502="AG"), "NORTH",
  OR(C502="DP", C502="PG", C502="KD", C502="DS", C502="SP"), "WEST-I",
  OR(C502="MP", C502="SK", C502="NA", C502="OD"), "WEST-II",
  OR(C502="ND", C502="AM", C502="JK"), "EAST",
  TRUE, "UNKNOWN"
)</f>
        <v>CENTRAL</v>
      </c>
      <c r="E502" s="10" t="s">
        <v>1289</v>
      </c>
      <c r="F502" s="8" t="s">
        <v>1685</v>
      </c>
      <c r="G502" s="8" t="s">
        <v>85</v>
      </c>
      <c r="H502" s="8" t="s">
        <v>1686</v>
      </c>
      <c r="I502" s="37">
        <v>45958</v>
      </c>
      <c r="J502" s="37">
        <v>45980</v>
      </c>
      <c r="K502" s="10" t="s">
        <v>175</v>
      </c>
      <c r="L502" s="10" t="s">
        <v>47</v>
      </c>
      <c r="M502" s="13">
        <v>120.73</v>
      </c>
      <c r="N502" s="37"/>
      <c r="O502" s="8">
        <v>1</v>
      </c>
      <c r="P502" s="12"/>
      <c r="Q502" s="10"/>
      <c r="S502" s="10"/>
    </row>
    <row r="503" spans="1:19" s="8" customFormat="1" x14ac:dyDescent="0.45">
      <c r="A503" s="9" t="s">
        <v>1656</v>
      </c>
      <c r="B503" s="8" t="s">
        <v>1684</v>
      </c>
      <c r="C503" s="10" t="s">
        <v>156</v>
      </c>
      <c r="D503" s="8" t="str" cm="1">
        <f t="array" ref="D503">_xlfn.IFS(
  OR(C503="AR", C503="VK", C503="MS", C503="PT", C503="MM", C503="PP"), "CENTRAL",
  OR(C503="SS", C503="GC", C503="SM", C503="AY", C503="AG"), "NORTH",
  OR(C503="DP", C503="PG", C503="KD", C503="DS", C503="SP"), "WEST-I",
  OR(C503="MP", C503="SK", C503="NA", C503="OD"), "WEST-II",
  OR(C503="ND", C503="AM", C503="JK"), "EAST",
  TRUE, "UNKNOWN"
)</f>
        <v>CENTRAL</v>
      </c>
      <c r="E503" s="10" t="s">
        <v>1289</v>
      </c>
      <c r="F503" s="8" t="s">
        <v>1687</v>
      </c>
      <c r="G503" s="8" t="s">
        <v>85</v>
      </c>
      <c r="H503" s="8" t="s">
        <v>1686</v>
      </c>
      <c r="I503" s="37">
        <v>45958</v>
      </c>
      <c r="J503" s="37">
        <v>45980</v>
      </c>
      <c r="K503" s="10" t="s">
        <v>175</v>
      </c>
      <c r="L503" s="10" t="s">
        <v>47</v>
      </c>
      <c r="M503" s="13">
        <v>98.61</v>
      </c>
      <c r="N503" s="37"/>
      <c r="O503" s="8">
        <v>1</v>
      </c>
      <c r="P503" s="12"/>
      <c r="Q503" s="10"/>
      <c r="S503" s="10"/>
    </row>
    <row r="504" spans="1:19" s="8" customFormat="1" x14ac:dyDescent="0.45">
      <c r="A504" s="9" t="s">
        <v>1656</v>
      </c>
      <c r="B504" s="8" t="s">
        <v>1684</v>
      </c>
      <c r="C504" s="10" t="s">
        <v>156</v>
      </c>
      <c r="D504" s="8" t="str" cm="1">
        <f t="array" ref="D504">_xlfn.IFS(
  OR(C504="AR", C504="VK", C504="MS", C504="PT", C504="MM", C504="PP"), "CENTRAL",
  OR(C504="SS", C504="GC", C504="SM", C504="AY", C504="AG"), "NORTH",
  OR(C504="DP", C504="PG", C504="KD", C504="DS", C504="SP"), "WEST-I",
  OR(C504="MP", C504="SK", C504="NA", C504="OD"), "WEST-II",
  OR(C504="ND", C504="AM", C504="JK"), "EAST",
  TRUE, "UNKNOWN"
)</f>
        <v>CENTRAL</v>
      </c>
      <c r="E504" s="10" t="s">
        <v>1289</v>
      </c>
      <c r="F504" s="8" t="s">
        <v>1688</v>
      </c>
      <c r="G504" s="8" t="s">
        <v>85</v>
      </c>
      <c r="H504" s="8" t="s">
        <v>1686</v>
      </c>
      <c r="I504" s="37">
        <v>45958</v>
      </c>
      <c r="J504" s="37">
        <v>45980</v>
      </c>
      <c r="K504" s="10" t="s">
        <v>175</v>
      </c>
      <c r="L504" s="10" t="s">
        <v>47</v>
      </c>
      <c r="M504" s="13">
        <v>99.11</v>
      </c>
      <c r="N504" s="37"/>
      <c r="O504" s="8">
        <v>1</v>
      </c>
      <c r="P504" s="12"/>
      <c r="Q504" s="10"/>
      <c r="S504" s="10"/>
    </row>
    <row r="505" spans="1:19" s="8" customFormat="1" x14ac:dyDescent="0.45">
      <c r="A505" s="9" t="s">
        <v>1656</v>
      </c>
      <c r="B505" s="8" t="s">
        <v>517</v>
      </c>
      <c r="C505" s="10" t="s">
        <v>30</v>
      </c>
      <c r="D505" s="8" t="str" cm="1">
        <f t="array" ref="D505">_xlfn.IFS(
  OR(C505="AR", C505="VK", C505="MS", C505="PT", C505="MM", C505="PP"), "CENTRAL",
  OR(C505="SS", C505="GC", C505="SM", C505="AY", C505="AG"), "NORTH",
  OR(C505="DP", C505="PG", C505="KD", C505="DS", C505="SP"), "WEST-I",
  OR(C505="MP", C505="SK", C505="NA", C505="OD"), "WEST-II",
  OR(C505="ND", C505="AM", C505="JK"), "EAST",
  TRUE, "UNKNOWN"
)</f>
        <v>CENTRAL</v>
      </c>
      <c r="E505" s="10" t="s">
        <v>518</v>
      </c>
      <c r="F505" s="8" t="s">
        <v>519</v>
      </c>
      <c r="G505" s="8" t="s">
        <v>520</v>
      </c>
      <c r="H505" s="8" t="s">
        <v>521</v>
      </c>
      <c r="I505" s="37">
        <v>45807</v>
      </c>
      <c r="J505" s="37">
        <v>45980</v>
      </c>
      <c r="K505" s="10" t="s">
        <v>46</v>
      </c>
      <c r="L505" s="10" t="s">
        <v>47</v>
      </c>
      <c r="M505" s="13">
        <v>754.37</v>
      </c>
      <c r="N505" s="37"/>
      <c r="O505" s="8">
        <v>3</v>
      </c>
      <c r="P505" s="10"/>
      <c r="R505" s="10"/>
    </row>
    <row r="506" spans="1:19" s="8" customFormat="1" x14ac:dyDescent="0.45">
      <c r="A506" s="9" t="s">
        <v>1656</v>
      </c>
      <c r="B506" s="8" t="s">
        <v>1689</v>
      </c>
      <c r="C506" s="10" t="s">
        <v>241</v>
      </c>
      <c r="D506" s="8" t="str" cm="1">
        <f t="array" ref="D506">_xlfn.IFS(
  OR(C506="AR", C506="VK", C506="MS", C506="PT", C506="MM", C506="PP"), "CENTRAL",
  OR(C506="SS", C506="GC", C506="SM", C506="AY", C506="AG"), "NORTH",
  OR(C506="DP", C506="PG", C506="KD", C506="DS", C506="SP"), "WEST-I",
  OR(C506="MP", C506="SK", C506="NA", C506="OD"), "WEST-II",
  OR(C506="ND", C506="AM", C506="JK"), "EAST",
  TRUE, "UNKNOWN"
)</f>
        <v>CENTRAL</v>
      </c>
      <c r="E506" s="10" t="s">
        <v>1691</v>
      </c>
      <c r="F506" s="8" t="s">
        <v>1690</v>
      </c>
      <c r="G506" s="8" t="s">
        <v>85</v>
      </c>
      <c r="H506" s="8" t="s">
        <v>1692</v>
      </c>
      <c r="I506" s="37">
        <v>45944</v>
      </c>
      <c r="J506" s="37">
        <v>45981</v>
      </c>
      <c r="K506" s="10" t="s">
        <v>134</v>
      </c>
      <c r="L506" s="10" t="s">
        <v>47</v>
      </c>
      <c r="M506" s="13">
        <v>555.15</v>
      </c>
      <c r="N506" s="37">
        <v>45981</v>
      </c>
      <c r="O506" s="8">
        <v>1</v>
      </c>
      <c r="P506" s="12"/>
      <c r="Q506" s="10"/>
      <c r="S506" s="10"/>
    </row>
    <row r="507" spans="1:19" s="8" customFormat="1" x14ac:dyDescent="0.45">
      <c r="A507" s="9" t="s">
        <v>1656</v>
      </c>
      <c r="B507" s="8" t="s">
        <v>1340</v>
      </c>
      <c r="C507" s="10" t="s">
        <v>99</v>
      </c>
      <c r="D507" s="8" t="str" cm="1">
        <f t="array" ref="D507">_xlfn.IFS(
  OR(C507="AR", C507="VK", C507="MS", C507="PT", C507="MM", C507="PP"), "CENTRAL",
  OR(C507="SS", C507="GC", C507="SM", C507="AY", C507="AG"), "NORTH",
  OR(C507="DP", C507="PG", C507="KD", C507="DS", C507="SP"), "WEST-I",
  OR(C507="MP", C507="SK", C507="NA", C507="OD"), "WEST-II",
  OR(C507="ND", C507="AM", C507="JK"), "EAST",
  TRUE, "UNKNOWN"
)</f>
        <v>EAST</v>
      </c>
      <c r="E507" s="10" t="s">
        <v>1341</v>
      </c>
      <c r="F507" s="8" t="s">
        <v>124</v>
      </c>
      <c r="G507" s="8" t="s">
        <v>1342</v>
      </c>
      <c r="H507" s="8" t="s">
        <v>1343</v>
      </c>
      <c r="I507" s="37">
        <v>45916</v>
      </c>
      <c r="J507" s="37">
        <v>45980</v>
      </c>
      <c r="K507" s="10" t="s">
        <v>112</v>
      </c>
      <c r="L507" s="10" t="s">
        <v>35</v>
      </c>
      <c r="M507" s="13">
        <v>528.73</v>
      </c>
      <c r="N507" s="37"/>
      <c r="O507" s="8">
        <v>6</v>
      </c>
      <c r="P507" s="12"/>
      <c r="Q507" s="10"/>
      <c r="S507" s="10"/>
    </row>
    <row r="508" spans="1:19" s="8" customFormat="1" x14ac:dyDescent="0.45">
      <c r="A508" s="9" t="s">
        <v>1656</v>
      </c>
      <c r="B508" s="8" t="s">
        <v>1699</v>
      </c>
      <c r="C508" s="10" t="s">
        <v>99</v>
      </c>
      <c r="D508" s="8" t="str" cm="1">
        <f t="array" ref="D508">_xlfn.IFS(
  OR(C508="AR", C508="VK", C508="MS", C508="PT", C508="MM", C508="PP"), "CENTRAL",
  OR(C508="SS", C508="GC", C508="SM", C508="AY", C508="AG"), "NORTH",
  OR(C508="DP", C508="PG", C508="KD", C508="DS", C508="SP"), "WEST-I",
  OR(C508="MP", C508="SK", C508="NA", C508="OD"), "WEST-II",
  OR(C508="ND", C508="AM", C508="JK"), "EAST",
  TRUE, "UNKNOWN"
)</f>
        <v>EAST</v>
      </c>
      <c r="E508" s="10" t="s">
        <v>1700</v>
      </c>
      <c r="F508" s="8" t="s">
        <v>1701</v>
      </c>
      <c r="G508" s="8" t="s">
        <v>32</v>
      </c>
      <c r="H508" s="8" t="s">
        <v>1702</v>
      </c>
      <c r="I508" s="37">
        <v>45962</v>
      </c>
      <c r="J508" s="37">
        <v>45980</v>
      </c>
      <c r="K508" s="10" t="s">
        <v>1703</v>
      </c>
      <c r="L508" s="10" t="s">
        <v>35</v>
      </c>
      <c r="M508" s="13">
        <v>1300.4000000000001</v>
      </c>
      <c r="N508" s="37"/>
      <c r="O508" s="8">
        <v>2</v>
      </c>
      <c r="P508" s="12"/>
      <c r="Q508" s="10"/>
      <c r="S508" s="10"/>
    </row>
    <row r="509" spans="1:19" s="8" customFormat="1" x14ac:dyDescent="0.45">
      <c r="A509" s="9" t="s">
        <v>1656</v>
      </c>
      <c r="B509" s="8" t="s">
        <v>1694</v>
      </c>
      <c r="C509" s="10" t="s">
        <v>1255</v>
      </c>
      <c r="D509" s="8" t="str" cm="1">
        <f t="array" ref="D509">_xlfn.IFS(
  OR(C509="AR", C509="VK", C509="MS", C509="PT", C509="MM", C509="PP"), "CENTRAL",
  OR(C509="SS", C509="GC", C509="SM", C509="AY", C509="AG"), "NORTH",
  OR(C509="DP", C509="PG", C509="KD", C509="DS", C509="SP"), "WEST-I",
  OR(C509="MP", C509="SK", C509="NA", C509="OD"), "WEST-II",
  OR(C509="ND", C509="AM", C509="JK"), "EAST",
  TRUE, "UNKNOWN"
)</f>
        <v>WEST-I</v>
      </c>
      <c r="E509" s="10" t="s">
        <v>1695</v>
      </c>
      <c r="F509" s="8" t="s">
        <v>1696</v>
      </c>
      <c r="G509" s="8" t="s">
        <v>1697</v>
      </c>
      <c r="H509" s="8" t="s">
        <v>1698</v>
      </c>
      <c r="I509" s="37">
        <v>45957</v>
      </c>
      <c r="J509" s="37">
        <v>45980</v>
      </c>
      <c r="K509" s="10" t="s">
        <v>134</v>
      </c>
      <c r="L509" s="10" t="s">
        <v>47</v>
      </c>
      <c r="M509" s="13">
        <v>3812.58</v>
      </c>
      <c r="N509" s="37"/>
      <c r="O509" s="8">
        <v>1</v>
      </c>
      <c r="P509" s="12"/>
      <c r="Q509" s="10"/>
      <c r="S509" s="10"/>
    </row>
    <row r="510" spans="1:19" s="8" customFormat="1" x14ac:dyDescent="0.45">
      <c r="A510" s="9" t="s">
        <v>1656</v>
      </c>
      <c r="B510" s="8" t="s">
        <v>517</v>
      </c>
      <c r="C510" s="10" t="s">
        <v>30</v>
      </c>
      <c r="D510" s="8" t="str" cm="1">
        <f t="array" ref="D510">_xlfn.IFS(
  OR(C510="AR", C510="VK", C510="MS", C510="PT", C510="MM", C510="PP"), "CENTRAL",
  OR(C510="SS", C510="GC", C510="SM", C510="AY", C510="AG"), "NORTH",
  OR(C510="DP", C510="PG", C510="KD", C510="DS", C510="SP"), "WEST-I",
  OR(C510="MP", C510="SK", C510="NA", C510="OD"), "WEST-II",
  OR(C510="ND", C510="AM", C510="JK"), "EAST",
  TRUE, "UNKNOWN"
)</f>
        <v>CENTRAL</v>
      </c>
      <c r="E510" s="10" t="s">
        <v>518</v>
      </c>
      <c r="F510" s="8" t="s">
        <v>519</v>
      </c>
      <c r="G510" s="8" t="s">
        <v>520</v>
      </c>
      <c r="H510" s="8" t="s">
        <v>521</v>
      </c>
      <c r="I510" s="37">
        <v>45807</v>
      </c>
      <c r="J510" s="37">
        <v>45981</v>
      </c>
      <c r="K510" s="10" t="s">
        <v>46</v>
      </c>
      <c r="L510" s="10" t="s">
        <v>47</v>
      </c>
      <c r="M510" s="13">
        <v>792.07</v>
      </c>
      <c r="N510" s="37"/>
      <c r="O510" s="8">
        <v>4</v>
      </c>
      <c r="P510" s="10"/>
      <c r="R510" s="10"/>
    </row>
    <row r="511" spans="1:19" s="8" customFormat="1" x14ac:dyDescent="0.45">
      <c r="A511" s="9" t="s">
        <v>1656</v>
      </c>
      <c r="B511" s="8" t="s">
        <v>1826</v>
      </c>
      <c r="C511" s="10" t="s">
        <v>1178</v>
      </c>
      <c r="D511" s="8" t="str" cm="1">
        <f t="array" ref="D511">_xlfn.IFS(
  OR(C511="AR", C511="VK", C511="MS", C511="PT", C511="MM", C511="PP"), "CENTRAL",
  OR(C511="SS", C511="GC", C511="SM", C511="AY", C511="AG"), "NORTH",
  OR(C511="DP", C511="PG", C511="KD", C511="DS", C511="SP"), "WEST-I",
  OR(C511="MP", C511="SK", C511="NA", C511="OD"), "WEST-II",
  OR(C511="ND", C511="AM", C511="JK"), "EAST",
  TRUE, "UNKNOWN"
)</f>
        <v>NORTH</v>
      </c>
      <c r="E511" s="10" t="s">
        <v>1086</v>
      </c>
      <c r="F511" s="8" t="s">
        <v>116</v>
      </c>
      <c r="G511" s="8" t="s">
        <v>1827</v>
      </c>
      <c r="H511" s="8" t="s">
        <v>1828</v>
      </c>
      <c r="I511" s="37">
        <v>45971</v>
      </c>
      <c r="J511" s="37">
        <v>45981</v>
      </c>
      <c r="K511" s="10" t="s">
        <v>81</v>
      </c>
      <c r="L511" s="10" t="s">
        <v>27</v>
      </c>
      <c r="M511" s="13">
        <v>1252.47</v>
      </c>
      <c r="N511" s="37"/>
      <c r="O511" s="8">
        <v>1</v>
      </c>
      <c r="P511" s="12"/>
      <c r="Q511" s="10"/>
      <c r="S511" s="10"/>
    </row>
    <row r="512" spans="1:19" s="8" customFormat="1" x14ac:dyDescent="0.45">
      <c r="A512" s="9" t="s">
        <v>1656</v>
      </c>
      <c r="B512" s="8" t="s">
        <v>1225</v>
      </c>
      <c r="C512" s="10" t="s">
        <v>65</v>
      </c>
      <c r="D512" s="8" t="str" cm="1">
        <f t="array" ref="D512">_xlfn.IFS(
  OR(C512="AR", C512="VK", C512="MS", C512="PT", C512="MM", C512="PP"), "CENTRAL",
  OR(C512="SS", C512="GC", C512="SM", C512="AY", C512="AG"), "NORTH",
  OR(C512="DP", C512="PG", C512="KD", C512="DS", C512="SP"), "WEST-I",
  OR(C512="MP", C512="SK", C512="NA", C512="OD"), "WEST-II",
  OR(C512="ND", C512="AM", C512="JK"), "EAST",
  TRUE, "UNKNOWN"
)</f>
        <v>CENTRAL</v>
      </c>
      <c r="E512" s="10" t="s">
        <v>1226</v>
      </c>
      <c r="F512" s="8" t="s">
        <v>1227</v>
      </c>
      <c r="G512" s="8" t="s">
        <v>238</v>
      </c>
      <c r="H512" s="8" t="s">
        <v>1228</v>
      </c>
      <c r="I512" s="37">
        <v>45897</v>
      </c>
      <c r="J512" s="37">
        <v>45951</v>
      </c>
      <c r="K512" s="10" t="s">
        <v>70</v>
      </c>
      <c r="L512" s="10" t="s">
        <v>35</v>
      </c>
      <c r="M512" s="13">
        <v>196.29</v>
      </c>
      <c r="N512" s="37"/>
      <c r="O512" s="8">
        <v>1</v>
      </c>
      <c r="P512" s="12"/>
      <c r="Q512" s="10"/>
      <c r="S512" s="10"/>
    </row>
    <row r="513" spans="1:19" s="8" customFormat="1" x14ac:dyDescent="0.45">
      <c r="A513" s="9" t="s">
        <v>1656</v>
      </c>
      <c r="B513" s="8" t="s">
        <v>1225</v>
      </c>
      <c r="C513" s="10" t="s">
        <v>65</v>
      </c>
      <c r="D513" s="8" t="str" cm="1">
        <f t="array" ref="D513">_xlfn.IFS(
  OR(C513="AR", C513="VK", C513="MS", C513="PT", C513="MM", C513="PP"), "CENTRAL",
  OR(C513="SS", C513="GC", C513="SM", C513="AY", C513="AG"), "NORTH",
  OR(C513="DP", C513="PG", C513="KD", C513="DS", C513="SP"), "WEST-I",
  OR(C513="MP", C513="SK", C513="NA", C513="OD"), "WEST-II",
  OR(C513="ND", C513="AM", C513="JK"), "EAST",
  TRUE, "UNKNOWN"
)</f>
        <v>CENTRAL</v>
      </c>
      <c r="E513" s="10" t="s">
        <v>1226</v>
      </c>
      <c r="F513" s="8" t="s">
        <v>569</v>
      </c>
      <c r="G513" s="8" t="s">
        <v>238</v>
      </c>
      <c r="H513" s="8" t="s">
        <v>1228</v>
      </c>
      <c r="I513" s="37">
        <v>45897</v>
      </c>
      <c r="J513" s="37">
        <v>45951</v>
      </c>
      <c r="K513" s="10" t="s">
        <v>70</v>
      </c>
      <c r="L513" s="10" t="s">
        <v>35</v>
      </c>
      <c r="M513" s="13">
        <v>588.23</v>
      </c>
      <c r="N513" s="37"/>
      <c r="O513" s="8">
        <v>2</v>
      </c>
      <c r="P513" s="12"/>
      <c r="Q513" s="10"/>
      <c r="S513" s="10"/>
    </row>
    <row r="514" spans="1:19" s="8" customFormat="1" x14ac:dyDescent="0.45">
      <c r="A514" s="9" t="s">
        <v>1656</v>
      </c>
      <c r="B514" s="8" t="s">
        <v>1167</v>
      </c>
      <c r="C514" s="10" t="s">
        <v>380</v>
      </c>
      <c r="D514" s="8" t="str" cm="1">
        <f t="array" ref="D514">_xlfn.IFS(
  OR(C514="AR", C514="VK", C514="MS", C514="PT", C514="MM", C514="PP"), "CENTRAL",
  OR(C514="SS", C514="GC", C514="SM", C514="AY", C514="AG"), "NORTH",
  OR(C514="DP", C514="PG", C514="KD", C514="DS", C514="SP"), "WEST-I",
  OR(C514="MP", C514="SK", C514="NA", C514="OD"), "WEST-II",
  OR(C514="ND", C514="AM", C514="JK"), "EAST",
  TRUE, "UNKNOWN"
)</f>
        <v>WEST-I</v>
      </c>
      <c r="E514" s="10" t="s">
        <v>1013</v>
      </c>
      <c r="F514" s="8" t="s">
        <v>828</v>
      </c>
      <c r="G514" s="8" t="s">
        <v>1014</v>
      </c>
      <c r="H514" s="8" t="s">
        <v>1168</v>
      </c>
      <c r="I514" s="37">
        <v>45890</v>
      </c>
      <c r="J514" s="37">
        <v>45982</v>
      </c>
      <c r="K514" s="10" t="s">
        <v>49</v>
      </c>
      <c r="L514" s="10" t="s">
        <v>50</v>
      </c>
      <c r="M514" s="13">
        <v>427.95</v>
      </c>
      <c r="N514" s="37"/>
      <c r="O514" s="8">
        <v>5</v>
      </c>
      <c r="P514" s="12"/>
      <c r="Q514" s="10"/>
      <c r="S514" s="10"/>
    </row>
    <row r="515" spans="1:19" s="8" customFormat="1" x14ac:dyDescent="0.45">
      <c r="A515" s="9" t="s">
        <v>1656</v>
      </c>
      <c r="B515" s="8" t="s">
        <v>1776</v>
      </c>
      <c r="C515" s="10" t="s">
        <v>72</v>
      </c>
      <c r="D515" s="8" t="str" cm="1">
        <f t="array" ref="D515">_xlfn.IFS(
  OR(C515="AR", C515="VK", C515="MS", C515="PT", C515="MM", C515="PP"), "CENTRAL",
  OR(C515="SS", C515="GC", C515="SM", C515="AY", C515="AG"), "NORTH",
  OR(C515="DP", C515="PG", C515="KD", C515="DS", C515="SP"), "WEST-I",
  OR(C515="MP", C515="SK", C515="NA", C515="OD"), "WEST-II",
  OR(C515="ND", C515="AM", C515="JK"), "EAST",
  TRUE, "UNKNOWN"
)</f>
        <v>CENTRAL</v>
      </c>
      <c r="E515" s="10" t="s">
        <v>1777</v>
      </c>
      <c r="F515" s="8" t="s">
        <v>23</v>
      </c>
      <c r="G515" s="8" t="s">
        <v>1778</v>
      </c>
      <c r="H515" s="8" t="s">
        <v>1779</v>
      </c>
      <c r="I515" s="37">
        <v>45958</v>
      </c>
      <c r="J515" s="37">
        <v>45982</v>
      </c>
      <c r="K515" s="10" t="s">
        <v>70</v>
      </c>
      <c r="L515" s="10" t="s">
        <v>35</v>
      </c>
      <c r="M515" s="13">
        <v>674.76</v>
      </c>
      <c r="N515" s="37">
        <v>45982</v>
      </c>
      <c r="O515" s="12">
        <v>1</v>
      </c>
      <c r="P515" s="12"/>
      <c r="Q515" s="10"/>
      <c r="S515" s="10"/>
    </row>
    <row r="516" spans="1:19" s="8" customFormat="1" x14ac:dyDescent="0.45">
      <c r="A516" s="9" t="s">
        <v>1656</v>
      </c>
      <c r="B516" s="8" t="s">
        <v>1776</v>
      </c>
      <c r="C516" s="10" t="s">
        <v>72</v>
      </c>
      <c r="D516" s="8" t="str" cm="1">
        <f t="array" ref="D516">_xlfn.IFS(
  OR(C516="AR", C516="VK", C516="MS", C516="PT", C516="MM", C516="PP"), "CENTRAL",
  OR(C516="SS", C516="GC", C516="SM", C516="AY", C516="AG"), "NORTH",
  OR(C516="DP", C516="PG", C516="KD", C516="DS", C516="SP"), "WEST-I",
  OR(C516="MP", C516="SK", C516="NA", C516="OD"), "WEST-II",
  OR(C516="ND", C516="AM", C516="JK"), "EAST",
  TRUE, "UNKNOWN"
)</f>
        <v>CENTRAL</v>
      </c>
      <c r="E516" s="10" t="s">
        <v>1777</v>
      </c>
      <c r="F516" s="8" t="s">
        <v>23</v>
      </c>
      <c r="G516" s="8" t="s">
        <v>1778</v>
      </c>
      <c r="H516" s="8" t="s">
        <v>1779</v>
      </c>
      <c r="I516" s="37">
        <v>45958</v>
      </c>
      <c r="J516" s="37">
        <v>45985</v>
      </c>
      <c r="K516" s="10" t="s">
        <v>70</v>
      </c>
      <c r="L516" s="10" t="s">
        <v>35</v>
      </c>
      <c r="M516" s="13">
        <v>674.61</v>
      </c>
      <c r="N516" s="37"/>
      <c r="O516" s="12">
        <v>2</v>
      </c>
      <c r="P516" s="12"/>
      <c r="Q516" s="10"/>
      <c r="S516" s="10"/>
    </row>
    <row r="517" spans="1:19" s="8" customFormat="1" x14ac:dyDescent="0.45">
      <c r="A517" s="9" t="s">
        <v>1656</v>
      </c>
      <c r="B517" s="8" t="s">
        <v>1423</v>
      </c>
      <c r="C517" s="10" t="s">
        <v>382</v>
      </c>
      <c r="D517" s="8" t="str" cm="1">
        <f t="array" ref="D517">_xlfn.IFS(
  OR(C517="AR", C517="VK", C517="MS", C517="PT", C517="MM", C517="PP"), "CENTRAL",
  OR(C517="SS", C517="GC", C517="SM", C517="AY", C517="AG"), "NORTH",
  OR(C517="DP", C517="PG", C517="KD", C517="DS", C517="SP"), "WEST-I",
  OR(C517="MP", C517="SK", C517="NA", C517="OD"), "WEST-II",
  OR(C517="ND", C517="AM", C517="JK"), "EAST",
  TRUE, "UNKNOWN"
)</f>
        <v>NORTH</v>
      </c>
      <c r="E517" s="10" t="s">
        <v>1424</v>
      </c>
      <c r="F517" s="8" t="s">
        <v>1028</v>
      </c>
      <c r="G517" s="8" t="s">
        <v>1426</v>
      </c>
      <c r="H517" s="8" t="s">
        <v>1425</v>
      </c>
      <c r="I517" s="37">
        <v>45923</v>
      </c>
      <c r="J517" s="37">
        <v>45985</v>
      </c>
      <c r="K517" s="10" t="s">
        <v>56</v>
      </c>
      <c r="L517" s="10" t="s">
        <v>50</v>
      </c>
      <c r="M517" s="13">
        <v>495.57</v>
      </c>
      <c r="N517" s="37"/>
      <c r="O517" s="8">
        <v>1</v>
      </c>
      <c r="P517" s="12"/>
      <c r="Q517" s="10"/>
      <c r="S517" s="10"/>
    </row>
    <row r="518" spans="1:19" s="8" customFormat="1" x14ac:dyDescent="0.45">
      <c r="A518" s="9" t="s">
        <v>1656</v>
      </c>
      <c r="B518" s="8" t="s">
        <v>1823</v>
      </c>
      <c r="C518" s="10" t="s">
        <v>99</v>
      </c>
      <c r="D518" s="8" t="str" cm="1">
        <f t="array" ref="D518">_xlfn.IFS(
  OR(C518="AR", C518="VK", C518="MS", C518="PT", C518="MM", C518="PP"), "CENTRAL",
  OR(C518="SS", C518="GC", C518="SM", C518="AY", C518="AG"), "NORTH",
  OR(C518="DP", C518="PG", C518="KD", C518="DS", C518="SP"), "WEST-I",
  OR(C518="MP", C518="SK", C518="NA", C518="OD"), "WEST-II",
  OR(C518="ND", C518="AM", C518="JK"), "EAST",
  TRUE, "UNKNOWN"
)</f>
        <v>EAST</v>
      </c>
      <c r="E518" s="10" t="s">
        <v>1824</v>
      </c>
      <c r="F518" s="8" t="s">
        <v>57</v>
      </c>
      <c r="G518" s="8" t="s">
        <v>32</v>
      </c>
      <c r="H518" s="8" t="s">
        <v>1825</v>
      </c>
      <c r="I518" s="37">
        <v>45974</v>
      </c>
      <c r="J518" s="37">
        <v>45985</v>
      </c>
      <c r="K518" s="10" t="s">
        <v>70</v>
      </c>
      <c r="L518" s="10" t="s">
        <v>35</v>
      </c>
      <c r="M518" s="13">
        <v>60</v>
      </c>
      <c r="N518" s="37"/>
      <c r="O518" s="8">
        <v>2</v>
      </c>
      <c r="P518" s="12"/>
      <c r="Q518" s="10"/>
      <c r="S518" s="10"/>
    </row>
    <row r="519" spans="1:19" s="8" customFormat="1" x14ac:dyDescent="0.45">
      <c r="A519" s="9" t="s">
        <v>1656</v>
      </c>
      <c r="B519" s="8" t="s">
        <v>1823</v>
      </c>
      <c r="C519" s="10" t="s">
        <v>99</v>
      </c>
      <c r="D519" s="8" t="str" cm="1">
        <f t="array" ref="D519">_xlfn.IFS(
  OR(C519="AR", C519="VK", C519="MS", C519="PT", C519="MM", C519="PP"), "CENTRAL",
  OR(C519="SS", C519="GC", C519="SM", C519="AY", C519="AG"), "NORTH",
  OR(C519="DP", C519="PG", C519="KD", C519="DS", C519="SP"), "WEST-I",
  OR(C519="MP", C519="SK", C519="NA", C519="OD"), "WEST-II",
  OR(C519="ND", C519="AM", C519="JK"), "EAST",
  TRUE, "UNKNOWN"
)</f>
        <v>EAST</v>
      </c>
      <c r="E519" s="10" t="s">
        <v>1824</v>
      </c>
      <c r="F519" s="8" t="s">
        <v>28</v>
      </c>
      <c r="G519" s="8" t="s">
        <v>32</v>
      </c>
      <c r="H519" s="8" t="s">
        <v>1825</v>
      </c>
      <c r="I519" s="37">
        <v>45974</v>
      </c>
      <c r="J519" s="37">
        <v>45985</v>
      </c>
      <c r="K519" s="10" t="s">
        <v>70</v>
      </c>
      <c r="L519" s="10" t="s">
        <v>35</v>
      </c>
      <c r="M519" s="13">
        <v>33.479999999999997</v>
      </c>
      <c r="N519" s="37"/>
      <c r="O519" s="8">
        <v>2</v>
      </c>
      <c r="P519" s="12"/>
      <c r="Q519" s="10"/>
      <c r="S519" s="10"/>
    </row>
    <row r="520" spans="1:19" s="8" customFormat="1" x14ac:dyDescent="0.45">
      <c r="A520" s="9" t="s">
        <v>1656</v>
      </c>
      <c r="B520" s="8" t="s">
        <v>1786</v>
      </c>
      <c r="C520" s="10" t="s">
        <v>1178</v>
      </c>
      <c r="D520" s="8" t="str" cm="1">
        <f t="array" ref="D520">_xlfn.IFS(
  OR(C520="AR", C520="VK", C520="MS", C520="PT", C520="MM", C520="PP"), "CENTRAL",
  OR(C520="SS", C520="GC", C520="SM", C520="AY", C520="AG"), "NORTH",
  OR(C520="DP", C520="PG", C520="KD", C520="DS", C520="SP"), "WEST-I",
  OR(C520="MP", C520="SK", C520="NA", C520="OD"), "WEST-II",
  OR(C520="ND", C520="AM", C520="JK"), "EAST",
  TRUE, "UNKNOWN"
)</f>
        <v>NORTH</v>
      </c>
      <c r="E520" s="10" t="s">
        <v>1787</v>
      </c>
      <c r="F520" s="8" t="s">
        <v>1788</v>
      </c>
      <c r="G520" s="8" t="s">
        <v>32</v>
      </c>
      <c r="H520" s="8" t="s">
        <v>531</v>
      </c>
      <c r="I520" s="37">
        <v>45960</v>
      </c>
      <c r="J520" s="37">
        <v>45985</v>
      </c>
      <c r="K520" s="10" t="s">
        <v>441</v>
      </c>
      <c r="L520" s="10" t="s">
        <v>27</v>
      </c>
      <c r="M520" s="13">
        <v>259.77</v>
      </c>
      <c r="N520" s="37"/>
      <c r="O520" s="8">
        <v>2</v>
      </c>
      <c r="P520" s="12"/>
      <c r="Q520" s="10"/>
      <c r="S520" s="10"/>
    </row>
    <row r="521" spans="1:19" s="8" customFormat="1" x14ac:dyDescent="0.45">
      <c r="A521" s="9" t="s">
        <v>1656</v>
      </c>
      <c r="B521" s="8" t="s">
        <v>1786</v>
      </c>
      <c r="C521" s="10" t="s">
        <v>1178</v>
      </c>
      <c r="D521" s="8" t="str" cm="1">
        <f t="array" ref="D521">_xlfn.IFS(
  OR(C521="AR", C521="VK", C521="MS", C521="PT", C521="MM", C521="PP"), "CENTRAL",
  OR(C521="SS", C521="GC", C521="SM", C521="AY", C521="AG"), "NORTH",
  OR(C521="DP", C521="PG", C521="KD", C521="DS", C521="SP"), "WEST-I",
  OR(C521="MP", C521="SK", C521="NA", C521="OD"), "WEST-II",
  OR(C521="ND", C521="AM", C521="JK"), "EAST",
  TRUE, "UNKNOWN"
)</f>
        <v>NORTH</v>
      </c>
      <c r="E521" s="10" t="s">
        <v>1787</v>
      </c>
      <c r="F521" s="8" t="s">
        <v>1789</v>
      </c>
      <c r="G521" s="8" t="s">
        <v>32</v>
      </c>
      <c r="H521" s="8" t="s">
        <v>531</v>
      </c>
      <c r="I521" s="37">
        <v>45960</v>
      </c>
      <c r="J521" s="37">
        <v>45985</v>
      </c>
      <c r="K521" s="10" t="s">
        <v>441</v>
      </c>
      <c r="L521" s="10" t="s">
        <v>27</v>
      </c>
      <c r="M521" s="13">
        <v>84.58</v>
      </c>
      <c r="N521" s="37"/>
      <c r="O521" s="8">
        <v>2</v>
      </c>
      <c r="P521" s="12"/>
      <c r="Q521" s="10"/>
      <c r="S521" s="10"/>
    </row>
    <row r="522" spans="1:19" s="8" customFormat="1" x14ac:dyDescent="0.45">
      <c r="A522" s="9" t="s">
        <v>1656</v>
      </c>
      <c r="B522" s="8" t="s">
        <v>1833</v>
      </c>
      <c r="C522" s="10" t="s">
        <v>241</v>
      </c>
      <c r="D522" s="8" t="str" cm="1">
        <f t="array" ref="D522">_xlfn.IFS(
  OR(C522="AR", C522="VK", C522="MS", C522="PT", C522="MM", C522="PP"), "CENTRAL",
  OR(C522="SS", C522="GC", C522="SM", C522="AY", C522="AG"), "NORTH",
  OR(C522="DP", C522="PG", C522="KD", C522="DS", C522="SP"), "WEST-I",
  OR(C522="MP", C522="SK", C522="NA", C522="OD"), "WEST-II",
  OR(C522="ND", C522="AM", C522="JK"), "EAST",
  TRUE, "UNKNOWN"
)</f>
        <v>CENTRAL</v>
      </c>
      <c r="E522" s="10" t="s">
        <v>1834</v>
      </c>
      <c r="F522" s="8" t="s">
        <v>1835</v>
      </c>
      <c r="G522" s="8" t="s">
        <v>594</v>
      </c>
      <c r="H522" s="8" t="s">
        <v>1836</v>
      </c>
      <c r="I522" s="37">
        <v>45974</v>
      </c>
      <c r="J522" s="37">
        <v>45986</v>
      </c>
      <c r="K522" s="10" t="s">
        <v>134</v>
      </c>
      <c r="L522" s="10" t="s">
        <v>47</v>
      </c>
      <c r="M522" s="13">
        <v>440.21</v>
      </c>
      <c r="N522" s="37">
        <v>45986</v>
      </c>
      <c r="O522" s="8">
        <v>1</v>
      </c>
      <c r="P522" s="12"/>
      <c r="Q522" s="10"/>
      <c r="S522" s="10"/>
    </row>
    <row r="523" spans="1:19" s="8" customFormat="1" x14ac:dyDescent="0.45">
      <c r="A523" s="9" t="s">
        <v>1656</v>
      </c>
      <c r="B523" s="8" t="s">
        <v>1786</v>
      </c>
      <c r="C523" s="10" t="s">
        <v>1178</v>
      </c>
      <c r="D523" s="8" t="str" cm="1">
        <f t="array" ref="D523">_xlfn.IFS(
  OR(C523="AR", C523="VK", C523="MS", C523="PT", C523="MM", C523="PP"), "CENTRAL",
  OR(C523="SS", C523="GC", C523="SM", C523="AY", C523="AG"), "NORTH",
  OR(C523="DP", C523="PG", C523="KD", C523="DS", C523="SP"), "WEST-I",
  OR(C523="MP", C523="SK", C523="NA", C523="OD"), "WEST-II",
  OR(C523="ND", C523="AM", C523="JK"), "EAST",
  TRUE, "UNKNOWN"
)</f>
        <v>NORTH</v>
      </c>
      <c r="E523" s="10" t="s">
        <v>1787</v>
      </c>
      <c r="F523" s="8" t="s">
        <v>1788</v>
      </c>
      <c r="G523" s="8" t="s">
        <v>32</v>
      </c>
      <c r="H523" s="8" t="s">
        <v>531</v>
      </c>
      <c r="I523" s="37">
        <v>45960</v>
      </c>
      <c r="J523" s="37">
        <v>45986</v>
      </c>
      <c r="K523" s="10" t="s">
        <v>441</v>
      </c>
      <c r="L523" s="10" t="s">
        <v>27</v>
      </c>
      <c r="M523" s="13">
        <v>241.81</v>
      </c>
      <c r="N523" s="37"/>
      <c r="O523" s="8">
        <v>3</v>
      </c>
      <c r="P523" s="12"/>
      <c r="Q523" s="10"/>
      <c r="S523" s="10"/>
    </row>
    <row r="524" spans="1:19" s="8" customFormat="1" x14ac:dyDescent="0.45">
      <c r="A524" s="9" t="s">
        <v>1656</v>
      </c>
      <c r="B524" s="8" t="s">
        <v>1786</v>
      </c>
      <c r="C524" s="10" t="s">
        <v>1178</v>
      </c>
      <c r="D524" s="8" t="str" cm="1">
        <f t="array" ref="D524">_xlfn.IFS(
  OR(C524="AR", C524="VK", C524="MS", C524="PT", C524="MM", C524="PP"), "CENTRAL",
  OR(C524="SS", C524="GC", C524="SM", C524="AY", C524="AG"), "NORTH",
  OR(C524="DP", C524="PG", C524="KD", C524="DS", C524="SP"), "WEST-I",
  OR(C524="MP", C524="SK", C524="NA", C524="OD"), "WEST-II",
  OR(C524="ND", C524="AM", C524="JK"), "EAST",
  TRUE, "UNKNOWN"
)</f>
        <v>NORTH</v>
      </c>
      <c r="E524" s="10" t="s">
        <v>1787</v>
      </c>
      <c r="F524" s="8" t="s">
        <v>1789</v>
      </c>
      <c r="G524" s="8" t="s">
        <v>32</v>
      </c>
      <c r="H524" s="8" t="s">
        <v>531</v>
      </c>
      <c r="I524" s="37">
        <v>45960</v>
      </c>
      <c r="J524" s="37">
        <v>45986</v>
      </c>
      <c r="K524" s="10" t="s">
        <v>441</v>
      </c>
      <c r="L524" s="10" t="s">
        <v>27</v>
      </c>
      <c r="M524" s="13">
        <v>77.38</v>
      </c>
      <c r="N524" s="37"/>
      <c r="O524" s="8">
        <v>3</v>
      </c>
      <c r="P524" s="12"/>
      <c r="Q524" s="10"/>
      <c r="S524" s="10"/>
    </row>
    <row r="525" spans="1:19" s="8" customFormat="1" x14ac:dyDescent="0.45">
      <c r="A525" s="9" t="s">
        <v>1656</v>
      </c>
      <c r="B525" s="8" t="s">
        <v>1225</v>
      </c>
      <c r="C525" s="10" t="s">
        <v>65</v>
      </c>
      <c r="D525" s="8" t="str" cm="1">
        <f t="array" ref="D525">_xlfn.IFS(
  OR(C525="AR", C525="VK", C525="MS", C525="PT", C525="MM", C525="PP"), "CENTRAL",
  OR(C525="SS", C525="GC", C525="SM", C525="AY", C525="AG"), "NORTH",
  OR(C525="DP", C525="PG", C525="KD", C525="DS", C525="SP"), "WEST-I",
  OR(C525="MP", C525="SK", C525="NA", C525="OD"), "WEST-II",
  OR(C525="ND", C525="AM", C525="JK"), "EAST",
  TRUE, "UNKNOWN"
)</f>
        <v>CENTRAL</v>
      </c>
      <c r="E525" s="10" t="s">
        <v>1226</v>
      </c>
      <c r="F525" s="8" t="s">
        <v>569</v>
      </c>
      <c r="G525" s="8" t="s">
        <v>238</v>
      </c>
      <c r="H525" s="8" t="s">
        <v>1228</v>
      </c>
      <c r="I525" s="37">
        <v>45897</v>
      </c>
      <c r="J525" s="37">
        <v>45985</v>
      </c>
      <c r="K525" s="10" t="s">
        <v>70</v>
      </c>
      <c r="L525" s="10" t="s">
        <v>35</v>
      </c>
      <c r="M525" s="13">
        <v>565.59</v>
      </c>
      <c r="N525" s="37">
        <v>45985</v>
      </c>
      <c r="O525" s="8">
        <v>3</v>
      </c>
      <c r="P525" s="12"/>
      <c r="Q525" s="10"/>
      <c r="S525" s="10"/>
    </row>
    <row r="526" spans="1:19" s="8" customFormat="1" x14ac:dyDescent="0.45">
      <c r="A526" s="9" t="s">
        <v>1656</v>
      </c>
      <c r="B526" s="8" t="s">
        <v>1814</v>
      </c>
      <c r="C526" s="10" t="s">
        <v>30</v>
      </c>
      <c r="D526" s="8" t="str" cm="1">
        <f t="array" ref="D526">_xlfn.IFS(
  OR(C526="AR", C526="VK", C526="MS", C526="PT", C526="MM", C526="PP"), "CENTRAL",
  OR(C526="SS", C526="GC", C526="SM", C526="AY", C526="AG"), "NORTH",
  OR(C526="DP", C526="PG", C526="KD", C526="DS", C526="SP"), "WEST-I",
  OR(C526="MP", C526="SK", C526="NA", C526="OD"), "WEST-II",
  OR(C526="ND", C526="AM", C526="JK"), "EAST",
  TRUE, "UNKNOWN"
)</f>
        <v>CENTRAL</v>
      </c>
      <c r="E526" s="10" t="s">
        <v>1815</v>
      </c>
      <c r="F526" s="8" t="s">
        <v>67</v>
      </c>
      <c r="G526" s="8" t="s">
        <v>1816</v>
      </c>
      <c r="H526" s="8" t="s">
        <v>1817</v>
      </c>
      <c r="I526" s="37">
        <v>45974</v>
      </c>
      <c r="J526" s="37">
        <v>45986</v>
      </c>
      <c r="K526" s="10" t="s">
        <v>761</v>
      </c>
      <c r="L526" s="10" t="s">
        <v>47</v>
      </c>
      <c r="M526" s="13">
        <v>400.4</v>
      </c>
      <c r="N526" s="37">
        <v>45986</v>
      </c>
      <c r="O526" s="8">
        <v>1</v>
      </c>
      <c r="P526" s="12"/>
      <c r="Q526" s="10"/>
      <c r="S526" s="10"/>
    </row>
    <row r="527" spans="1:19" s="8" customFormat="1" x14ac:dyDescent="0.45">
      <c r="A527" s="9" t="s">
        <v>1656</v>
      </c>
      <c r="B527" s="8" t="s">
        <v>1445</v>
      </c>
      <c r="C527" s="10" t="s">
        <v>1178</v>
      </c>
      <c r="D527" s="8" t="str" cm="1">
        <f t="array" ref="D527">_xlfn.IFS(
  OR(C527="AR", C527="VK", C527="MS", C527="PT", C527="MM", C527="PP"), "CENTRAL",
  OR(C527="SS", C527="GC", C527="SM", C527="AY", C527="AG"), "NORTH",
  OR(C527="DP", C527="PG", C527="KD", C527="DS", C527="SP"), "WEST-I",
  OR(C527="MP", C527="SK", C527="NA", C527="OD"), "WEST-II",
  OR(C527="ND", C527="AM", C527="JK"), "EAST",
  TRUE, "UNKNOWN"
)</f>
        <v>NORTH</v>
      </c>
      <c r="E527" s="10" t="s">
        <v>1446</v>
      </c>
      <c r="F527" s="8" t="s">
        <v>268</v>
      </c>
      <c r="G527" s="8" t="s">
        <v>1245</v>
      </c>
      <c r="H527" s="8" t="s">
        <v>1447</v>
      </c>
      <c r="I527" s="37">
        <v>45928</v>
      </c>
      <c r="J527" s="37">
        <v>45987</v>
      </c>
      <c r="K527" s="10" t="s">
        <v>81</v>
      </c>
      <c r="L527" s="10" t="s">
        <v>27</v>
      </c>
      <c r="M527" s="13">
        <v>517.51</v>
      </c>
      <c r="N527" s="37"/>
      <c r="O527" s="8">
        <v>1</v>
      </c>
      <c r="P527" s="12"/>
      <c r="Q527" s="10"/>
      <c r="S527" s="10"/>
    </row>
    <row r="528" spans="1:19" s="8" customFormat="1" x14ac:dyDescent="0.45">
      <c r="A528" s="9" t="s">
        <v>1656</v>
      </c>
      <c r="B528" s="8" t="s">
        <v>1445</v>
      </c>
      <c r="C528" s="10" t="s">
        <v>1178</v>
      </c>
      <c r="D528" s="8" t="str" cm="1">
        <f t="array" ref="D528">_xlfn.IFS(
  OR(C528="AR", C528="VK", C528="MS", C528="PT", C528="MM", C528="PP"), "CENTRAL",
  OR(C528="SS", C528="GC", C528="SM", C528="AY", C528="AG"), "NORTH",
  OR(C528="DP", C528="PG", C528="KD", C528="DS", C528="SP"), "WEST-I",
  OR(C528="MP", C528="SK", C528="NA", C528="OD"), "WEST-II",
  OR(C528="ND", C528="AM", C528="JK"), "EAST",
  TRUE, "UNKNOWN"
)</f>
        <v>NORTH</v>
      </c>
      <c r="E528" s="10" t="s">
        <v>1446</v>
      </c>
      <c r="F528" s="8" t="s">
        <v>1448</v>
      </c>
      <c r="G528" s="8" t="s">
        <v>1245</v>
      </c>
      <c r="H528" s="8" t="s">
        <v>1447</v>
      </c>
      <c r="I528" s="37">
        <v>45928</v>
      </c>
      <c r="J528" s="37">
        <v>45987</v>
      </c>
      <c r="K528" s="10" t="s">
        <v>81</v>
      </c>
      <c r="L528" s="10" t="s">
        <v>27</v>
      </c>
      <c r="M528" s="13">
        <v>556.08000000000004</v>
      </c>
      <c r="N528" s="37"/>
      <c r="O528" s="8">
        <v>6</v>
      </c>
      <c r="P528" s="12"/>
      <c r="Q528" s="10"/>
      <c r="S528" s="10"/>
    </row>
    <row r="529" spans="1:19" s="8" customFormat="1" x14ac:dyDescent="0.45">
      <c r="A529" s="9" t="s">
        <v>1656</v>
      </c>
      <c r="B529" s="8" t="s">
        <v>1689</v>
      </c>
      <c r="C529" s="10" t="s">
        <v>241</v>
      </c>
      <c r="D529" s="8" t="str" cm="1">
        <f t="array" ref="D529">_xlfn.IFS(
  OR(C529="AR", C529="VK", C529="MS", C529="PT", C529="MM", C529="PP"), "CENTRAL",
  OR(C529="SS", C529="GC", C529="SM", C529="AY", C529="AG"), "NORTH",
  OR(C529="DP", C529="PG", C529="KD", C529="DS", C529="SP"), "WEST-I",
  OR(C529="MP", C529="SK", C529="NA", C529="OD"), "WEST-II",
  OR(C529="ND", C529="AM", C529="JK"), "EAST",
  TRUE, "UNKNOWN"
)</f>
        <v>CENTRAL</v>
      </c>
      <c r="E529" s="10" t="s">
        <v>1691</v>
      </c>
      <c r="F529" s="8" t="s">
        <v>1690</v>
      </c>
      <c r="G529" s="8" t="s">
        <v>85</v>
      </c>
      <c r="H529" s="8" t="s">
        <v>1692</v>
      </c>
      <c r="I529" s="37">
        <v>45944</v>
      </c>
      <c r="J529" s="37">
        <v>45987</v>
      </c>
      <c r="K529" s="10" t="s">
        <v>134</v>
      </c>
      <c r="L529" s="10" t="s">
        <v>47</v>
      </c>
      <c r="M529" s="13">
        <v>535.15</v>
      </c>
      <c r="N529" s="37"/>
      <c r="O529" s="8">
        <v>2</v>
      </c>
      <c r="P529" s="12"/>
      <c r="Q529" s="10"/>
      <c r="S529" s="10"/>
    </row>
    <row r="530" spans="1:19" s="8" customFormat="1" x14ac:dyDescent="0.45">
      <c r="A530" s="9" t="s">
        <v>1656</v>
      </c>
      <c r="B530" s="8" t="s">
        <v>517</v>
      </c>
      <c r="C530" s="10" t="s">
        <v>30</v>
      </c>
      <c r="D530" s="8" t="str" cm="1">
        <f t="array" ref="D530">_xlfn.IFS(
  OR(C530="AR", C530="VK", C530="MS", C530="PT", C530="MM", C530="PP"), "CENTRAL",
  OR(C530="SS", C530="GC", C530="SM", C530="AY", C530="AG"), "NORTH",
  OR(C530="DP", C530="PG", C530="KD", C530="DS", C530="SP"), "WEST-I",
  OR(C530="MP", C530="SK", C530="NA", C530="OD"), "WEST-II",
  OR(C530="ND", C530="AM", C530="JK"), "EAST",
  TRUE, "UNKNOWN"
)</f>
        <v>CENTRAL</v>
      </c>
      <c r="E530" s="10" t="s">
        <v>518</v>
      </c>
      <c r="F530" s="8" t="s">
        <v>519</v>
      </c>
      <c r="G530" s="8" t="s">
        <v>520</v>
      </c>
      <c r="H530" s="8" t="s">
        <v>521</v>
      </c>
      <c r="I530" s="37">
        <v>45807</v>
      </c>
      <c r="J530" s="37">
        <v>45988</v>
      </c>
      <c r="K530" s="10" t="s">
        <v>46</v>
      </c>
      <c r="L530" s="10" t="s">
        <v>47</v>
      </c>
      <c r="M530" s="13">
        <v>863.58</v>
      </c>
      <c r="N530" s="37">
        <v>45988</v>
      </c>
      <c r="O530" s="8">
        <v>6</v>
      </c>
      <c r="P530" s="10"/>
      <c r="R530" s="10"/>
    </row>
    <row r="531" spans="1:19" s="8" customFormat="1" x14ac:dyDescent="0.45">
      <c r="A531" s="9" t="s">
        <v>1656</v>
      </c>
      <c r="B531" s="8" t="s">
        <v>1167</v>
      </c>
      <c r="C531" s="10" t="s">
        <v>380</v>
      </c>
      <c r="D531" s="8" t="str" cm="1">
        <f t="array" ref="D531">_xlfn.IFS(
  OR(C531="AR", C531="VK", C531="MS", C531="PT", C531="MM", C531="PP"), "CENTRAL",
  OR(C531="SS", C531="GC", C531="SM", C531="AY", C531="AG"), "NORTH",
  OR(C531="DP", C531="PG", C531="KD", C531="DS", C531="SP"), "WEST-I",
  OR(C531="MP", C531="SK", C531="NA", C531="OD"), "WEST-II",
  OR(C531="ND", C531="AM", C531="JK"), "EAST",
  TRUE, "UNKNOWN"
)</f>
        <v>WEST-I</v>
      </c>
      <c r="E531" s="10" t="s">
        <v>1013</v>
      </c>
      <c r="F531" s="8" t="s">
        <v>828</v>
      </c>
      <c r="G531" s="8" t="s">
        <v>1014</v>
      </c>
      <c r="H531" s="8" t="s">
        <v>1168</v>
      </c>
      <c r="I531" s="37">
        <v>45890</v>
      </c>
      <c r="J531" s="37">
        <v>45989</v>
      </c>
      <c r="K531" s="10" t="s">
        <v>49</v>
      </c>
      <c r="L531" s="10" t="s">
        <v>50</v>
      </c>
      <c r="M531" s="13">
        <v>427.95</v>
      </c>
      <c r="N531" s="37"/>
      <c r="O531" s="8">
        <v>6</v>
      </c>
      <c r="P531" s="12"/>
      <c r="Q531" s="10"/>
      <c r="S531" s="10"/>
    </row>
    <row r="532" spans="1:19" s="1" customFormat="1" ht="12.75" customHeight="1" x14ac:dyDescent="0.45">
      <c r="A532" s="9" t="s">
        <v>1656</v>
      </c>
      <c r="B532" s="8" t="s">
        <v>1860</v>
      </c>
      <c r="C532" s="8" t="s">
        <v>72</v>
      </c>
      <c r="D532" s="8" t="str" cm="1">
        <f t="array" ref="D532">_xlfn.IFS(
  OR(C532="AR", C532="VK", C532="MS", C532="PT", C532="MM", C532="PP"), "CENTRAL",
  OR(C532="SS", C532="GC", C532="SM", C532="AY", C532="AG"), "NORTH",
  OR(C532="DP", C532="PG", C532="KD", C532="DS", C532="SP"), "WEST-I",
  OR(C532="MP", C532="SK", C532="NA", C532="OD"), "WEST-II",
  OR(C532="ND", C532="AM", C532="JK"), "EAST",
  TRUE, "UNKNOWN"
)</f>
        <v>CENTRAL</v>
      </c>
      <c r="E532" s="10" t="s">
        <v>698</v>
      </c>
      <c r="F532" s="10" t="s">
        <v>699</v>
      </c>
      <c r="G532" s="8" t="s">
        <v>32</v>
      </c>
      <c r="H532" s="10" t="s">
        <v>700</v>
      </c>
      <c r="I532" s="37">
        <v>45985</v>
      </c>
      <c r="J532" s="37">
        <v>45988</v>
      </c>
      <c r="K532" s="10" t="s">
        <v>70</v>
      </c>
      <c r="L532" s="10" t="s">
        <v>35</v>
      </c>
      <c r="M532" s="13">
        <v>51.04</v>
      </c>
      <c r="N532" s="37">
        <v>45988</v>
      </c>
      <c r="O532" s="12">
        <v>1</v>
      </c>
      <c r="P532" s="12"/>
      <c r="Q532" s="10"/>
      <c r="R532" s="12"/>
      <c r="S532" s="10"/>
    </row>
    <row r="533" spans="1:19" s="8" customFormat="1" x14ac:dyDescent="0.45">
      <c r="A533" s="9" t="s">
        <v>1656</v>
      </c>
      <c r="B533" s="8" t="s">
        <v>1826</v>
      </c>
      <c r="C533" s="10" t="s">
        <v>1178</v>
      </c>
      <c r="D533" s="8" t="str" cm="1">
        <f t="array" ref="D533">_xlfn.IFS(
  OR(C533="AR", C533="VK", C533="MS", C533="PT", C533="MM", C533="PP"), "CENTRAL",
  OR(C533="SS", C533="GC", C533="SM", C533="AY", C533="AG"), "NORTH",
  OR(C533="DP", C533="PG", C533="KD", C533="DS", C533="SP"), "WEST-I",
  OR(C533="MP", C533="SK", C533="NA", C533="OD"), "WEST-II",
  OR(C533="ND", C533="AM", C533="JK"), "EAST",
  TRUE, "UNKNOWN"
)</f>
        <v>NORTH</v>
      </c>
      <c r="E533" s="10" t="s">
        <v>1086</v>
      </c>
      <c r="F533" s="8" t="s">
        <v>116</v>
      </c>
      <c r="G533" s="8" t="s">
        <v>1827</v>
      </c>
      <c r="H533" s="8" t="s">
        <v>1828</v>
      </c>
      <c r="I533" s="37">
        <v>45971</v>
      </c>
      <c r="J533" s="37">
        <v>45988</v>
      </c>
      <c r="K533" s="10" t="s">
        <v>81</v>
      </c>
      <c r="L533" s="10" t="s">
        <v>27</v>
      </c>
      <c r="M533" s="13">
        <v>1206.3800000000001</v>
      </c>
      <c r="N533" s="37"/>
      <c r="O533" s="8">
        <v>2</v>
      </c>
      <c r="P533" s="12"/>
      <c r="Q533" s="10"/>
      <c r="S533" s="10"/>
    </row>
    <row r="534" spans="1:19" s="8" customFormat="1" x14ac:dyDescent="0.45">
      <c r="A534" s="9" t="s">
        <v>1656</v>
      </c>
      <c r="B534" s="8" t="s">
        <v>1776</v>
      </c>
      <c r="C534" s="10" t="s">
        <v>72</v>
      </c>
      <c r="D534" s="8" t="str" cm="1">
        <f t="array" ref="D534">_xlfn.IFS(
  OR(C534="AR", C534="VK", C534="MS", C534="PT", C534="MM", C534="PP"), "CENTRAL",
  OR(C534="SS", C534="GC", C534="SM", C534="AY", C534="AG"), "NORTH",
  OR(C534="DP", C534="PG", C534="KD", C534="DS", C534="SP"), "WEST-I",
  OR(C534="MP", C534="SK", C534="NA", C534="OD"), "WEST-II",
  OR(C534="ND", C534="AM", C534="JK"), "EAST",
  TRUE, "UNKNOWN"
)</f>
        <v>CENTRAL</v>
      </c>
      <c r="E534" s="10" t="s">
        <v>1777</v>
      </c>
      <c r="F534" s="8" t="s">
        <v>23</v>
      </c>
      <c r="G534" s="8" t="s">
        <v>1778</v>
      </c>
      <c r="H534" s="8" t="s">
        <v>1779</v>
      </c>
      <c r="I534" s="37">
        <v>45958</v>
      </c>
      <c r="J534" s="37">
        <v>45989</v>
      </c>
      <c r="K534" s="10" t="s">
        <v>70</v>
      </c>
      <c r="L534" s="10" t="s">
        <v>35</v>
      </c>
      <c r="M534" s="13">
        <v>720.84</v>
      </c>
      <c r="N534" s="37"/>
      <c r="O534" s="12">
        <v>3</v>
      </c>
      <c r="P534" s="12"/>
      <c r="Q534" s="10"/>
      <c r="S534" s="10"/>
    </row>
    <row r="535" spans="1:19" s="8" customFormat="1" x14ac:dyDescent="0.45">
      <c r="A535" s="9" t="s">
        <v>1656</v>
      </c>
      <c r="B535" s="8" t="s">
        <v>1508</v>
      </c>
      <c r="C535" s="10" t="s">
        <v>21</v>
      </c>
      <c r="D535" s="8" t="str" cm="1">
        <f t="array" ref="D535">_xlfn.IFS(
  OR(C535="AR", C535="VK", C535="MS", C535="PT", C535="MM", C535="PP"), "CENTRAL",
  OR(C535="SS", C535="GC", C535="SM", C535="AY", C535="AG"), "NORTH",
  OR(C535="DP", C535="PG", C535="KD", C535="DS", C535="SP"), "WEST-I",
  OR(C535="MP", C535="SK", C535="NA", C535="OD"), "WEST-II",
  OR(C535="ND", C535="AM", C535="JK"), "EAST",
  TRUE, "UNKNOWN"
)</f>
        <v>NORTH</v>
      </c>
      <c r="E535" s="10" t="s">
        <v>1509</v>
      </c>
      <c r="F535" s="8" t="s">
        <v>1785</v>
      </c>
      <c r="G535" s="8" t="s">
        <v>1510</v>
      </c>
      <c r="H535" s="8" t="s">
        <v>1511</v>
      </c>
      <c r="I535" s="37">
        <v>45930</v>
      </c>
      <c r="J535" s="37">
        <v>45989</v>
      </c>
      <c r="K535" s="10" t="s">
        <v>81</v>
      </c>
      <c r="L535" s="10" t="s">
        <v>27</v>
      </c>
      <c r="M535" s="13">
        <v>452.28</v>
      </c>
      <c r="N535" s="37"/>
      <c r="O535" s="8">
        <v>2</v>
      </c>
      <c r="P535" s="12"/>
      <c r="Q535" s="10"/>
      <c r="S535" s="10"/>
    </row>
    <row r="536" spans="1:19" s="8" customFormat="1" x14ac:dyDescent="0.45">
      <c r="A536" s="9" t="s">
        <v>1656</v>
      </c>
      <c r="B536" s="8" t="s">
        <v>1508</v>
      </c>
      <c r="C536" s="10" t="s">
        <v>21</v>
      </c>
      <c r="D536" s="8" t="str" cm="1">
        <f t="array" ref="D536">_xlfn.IFS(
  OR(C536="AR", C536="VK", C536="MS", C536="PT", C536="MM", C536="PP"), "CENTRAL",
  OR(C536="SS", C536="GC", C536="SM", C536="AY", C536="AG"), "NORTH",
  OR(C536="DP", C536="PG", C536="KD", C536="DS", C536="SP"), "WEST-I",
  OR(C536="MP", C536="SK", C536="NA", C536="OD"), "WEST-II",
  OR(C536="ND", C536="AM", C536="JK"), "EAST",
  TRUE, "UNKNOWN"
)</f>
        <v>NORTH</v>
      </c>
      <c r="E536" s="10" t="s">
        <v>1509</v>
      </c>
      <c r="F536" s="8" t="s">
        <v>1923</v>
      </c>
      <c r="G536" s="8" t="s">
        <v>1510</v>
      </c>
      <c r="H536" s="8" t="s">
        <v>1511</v>
      </c>
      <c r="I536" s="37">
        <v>45930</v>
      </c>
      <c r="J536" s="37">
        <v>45989</v>
      </c>
      <c r="K536" s="10" t="s">
        <v>81</v>
      </c>
      <c r="L536" s="10" t="s">
        <v>27</v>
      </c>
      <c r="M536" s="13">
        <v>452.28</v>
      </c>
      <c r="N536" s="37"/>
      <c r="O536" s="8">
        <v>2</v>
      </c>
      <c r="P536" s="12"/>
      <c r="Q536" s="10"/>
      <c r="S536" s="10"/>
    </row>
    <row r="537" spans="1:19" s="8" customFormat="1" x14ac:dyDescent="0.45">
      <c r="A537" s="9" t="s">
        <v>1656</v>
      </c>
      <c r="B537" s="8" t="s">
        <v>1243</v>
      </c>
      <c r="C537" s="10" t="s">
        <v>61</v>
      </c>
      <c r="D537" s="8" t="str" cm="1">
        <f t="array" ref="D537">_xlfn.IFS(
  OR(C537="AR", C537="VK", C537="MS", C537="PT", C537="MM", C537="PP"), "CENTRAL",
  OR(C537="SS", C537="GC", C537="SM", C537="AY", C537="AG"), "NORTH",
  OR(C537="DP", C537="PG", C537="KD", C537="DS", C537="SP"), "WEST-I",
  OR(C537="MP", C537="SK", C537="NA", C537="OD"), "WEST-II",
  OR(C537="ND", C537="AM", C537="JK"), "EAST",
  TRUE, "UNKNOWN"
)</f>
        <v>NORTH</v>
      </c>
      <c r="E537" s="10" t="s">
        <v>1306</v>
      </c>
      <c r="F537" s="8" t="s">
        <v>1307</v>
      </c>
      <c r="G537" s="8" t="s">
        <v>32</v>
      </c>
      <c r="H537" s="8" t="s">
        <v>1308</v>
      </c>
      <c r="I537" s="37">
        <v>45905</v>
      </c>
      <c r="J537" s="37">
        <v>45989</v>
      </c>
      <c r="K537" s="10" t="s">
        <v>112</v>
      </c>
      <c r="L537" s="10" t="s">
        <v>27</v>
      </c>
      <c r="M537" s="13">
        <v>492.15</v>
      </c>
      <c r="N537" s="37"/>
      <c r="O537" s="8">
        <v>3</v>
      </c>
      <c r="P537" s="12"/>
      <c r="Q537" s="10"/>
      <c r="R537" s="12"/>
      <c r="S537" s="10"/>
    </row>
    <row r="538" spans="1:19" s="8" customFormat="1" x14ac:dyDescent="0.45">
      <c r="A538" s="9" t="s">
        <v>1656</v>
      </c>
      <c r="B538" s="8" t="s">
        <v>1243</v>
      </c>
      <c r="C538" s="10" t="s">
        <v>61</v>
      </c>
      <c r="D538" s="8" t="str" cm="1">
        <f t="array" ref="D538">_xlfn.IFS(
  OR(C538="AR", C538="VK", C538="MS", C538="PT", C538="MM", C538="PP"), "CENTRAL",
  OR(C538="SS", C538="GC", C538="SM", C538="AY", C538="AG"), "NORTH",
  OR(C538="DP", C538="PG", C538="KD", C538="DS", C538="SP"), "WEST-I",
  OR(C538="MP", C538="SK", C538="NA", C538="OD"), "WEST-II",
  OR(C538="ND", C538="AM", C538="JK"), "EAST",
  TRUE, "UNKNOWN"
)</f>
        <v>NORTH</v>
      </c>
      <c r="E538" s="10" t="s">
        <v>1306</v>
      </c>
      <c r="F538" s="8" t="s">
        <v>1309</v>
      </c>
      <c r="G538" s="8" t="s">
        <v>32</v>
      </c>
      <c r="H538" s="8" t="s">
        <v>1308</v>
      </c>
      <c r="I538" s="37">
        <v>45905</v>
      </c>
      <c r="J538" s="37">
        <v>45989</v>
      </c>
      <c r="K538" s="10" t="s">
        <v>112</v>
      </c>
      <c r="L538" s="10" t="s">
        <v>27</v>
      </c>
      <c r="M538" s="13">
        <v>84.46</v>
      </c>
      <c r="N538" s="37"/>
      <c r="O538" s="8">
        <v>3</v>
      </c>
      <c r="P538" s="12"/>
      <c r="Q538" s="10"/>
      <c r="R538" s="12"/>
      <c r="S538" s="10"/>
    </row>
    <row r="539" spans="1:19" s="8" customFormat="1" x14ac:dyDescent="0.45">
      <c r="A539" s="9" t="s">
        <v>1656</v>
      </c>
      <c r="B539" s="8" t="s">
        <v>1357</v>
      </c>
      <c r="C539" s="10" t="s">
        <v>136</v>
      </c>
      <c r="D539" s="8" t="str" cm="1">
        <f t="array" ref="D539">_xlfn.IFS(
  OR(C539="AR", C539="VK", C539="MS", C539="PT", C539="MM", C539="PP"), "CENTRAL",
  OR(C539="SS", C539="GC", C539="SM", C539="AY", C539="AG"), "NORTH",
  OR(C539="DP", C539="PG", C539="KD", C539="DS", C539="SP"), "WEST-I",
  OR(C539="MP", C539="SK", C539="NA", C539="OD"), "WEST-II",
  OR(C539="ND", C539="AM", C539="JK"), "EAST",
  TRUE, "UNKNOWN"
)</f>
        <v>WEST-II</v>
      </c>
      <c r="E539" s="10" t="s">
        <v>1359</v>
      </c>
      <c r="F539" s="8" t="s">
        <v>1358</v>
      </c>
      <c r="G539" s="8" t="s">
        <v>1360</v>
      </c>
      <c r="H539" s="8" t="s">
        <v>1361</v>
      </c>
      <c r="I539" s="37">
        <v>45917</v>
      </c>
      <c r="J539" s="37">
        <v>45990</v>
      </c>
      <c r="K539" s="10" t="s">
        <v>26</v>
      </c>
      <c r="L539" s="10" t="s">
        <v>27</v>
      </c>
      <c r="M539" s="13">
        <v>250.32</v>
      </c>
      <c r="N539" s="37"/>
      <c r="O539" s="8">
        <v>3</v>
      </c>
      <c r="P539" s="12"/>
      <c r="Q539" s="10"/>
      <c r="S539" s="10"/>
    </row>
    <row r="540" spans="1:19" s="8" customFormat="1" x14ac:dyDescent="0.45">
      <c r="A540" s="9" t="s">
        <v>1656</v>
      </c>
      <c r="B540" s="8" t="s">
        <v>1854</v>
      </c>
      <c r="C540" s="10" t="s">
        <v>1704</v>
      </c>
      <c r="D540" s="8" t="str" cm="1">
        <f t="array" ref="D540">_xlfn.IFS(
  OR(C540="AR", C540="VK", C540="MS", C540="PT", C540="MM", C540="PP"), "CENTRAL",
  OR(C540="SS", C540="GC", C540="SM", C540="AY", C540="AG"), "NORTH",
  OR(C540="DP", C540="PG", C540="KD", C540="DS", C540="SP"), "WEST-I",
  OR(C540="MP", C540="SK", C540="NA", C540="OD"), "WEST-II",
  OR(C540="ND", C540="AM", C540="JK"), "EAST",
  TRUE, "UNKNOWN"
)</f>
        <v>NORTH</v>
      </c>
      <c r="E540" s="10" t="s">
        <v>1855</v>
      </c>
      <c r="F540" s="8" t="s">
        <v>1856</v>
      </c>
      <c r="G540" s="8" t="s">
        <v>1564</v>
      </c>
      <c r="H540" s="8" t="s">
        <v>1857</v>
      </c>
      <c r="I540" s="37">
        <v>45975</v>
      </c>
      <c r="J540" s="37">
        <v>45990</v>
      </c>
      <c r="K540" s="10" t="s">
        <v>441</v>
      </c>
      <c r="L540" s="10" t="s">
        <v>27</v>
      </c>
      <c r="M540" s="13">
        <v>542.82000000000005</v>
      </c>
      <c r="N540" s="37">
        <v>45990</v>
      </c>
      <c r="O540" s="8">
        <v>1</v>
      </c>
      <c r="P540" s="12"/>
      <c r="Q540" s="10"/>
      <c r="S540" s="10"/>
    </row>
    <row r="541" spans="1:19" s="8" customFormat="1" x14ac:dyDescent="0.45">
      <c r="A541" s="9" t="s">
        <v>1656</v>
      </c>
      <c r="B541" s="8" t="s">
        <v>1423</v>
      </c>
      <c r="C541" s="10" t="s">
        <v>382</v>
      </c>
      <c r="D541" s="8" t="str" cm="1">
        <f t="array" ref="D541">_xlfn.IFS(
  OR(C541="AR", C541="VK", C541="MS", C541="PT", C541="MM", C541="PP"), "CENTRAL",
  OR(C541="SS", C541="GC", C541="SM", C541="AY", C541="AG"), "NORTH",
  OR(C541="DP", C541="PG", C541="KD", C541="DS", C541="SP"), "WEST-I",
  OR(C541="MP", C541="SK", C541="NA", C541="OD"), "WEST-II",
  OR(C541="ND", C541="AM", C541="JK"), "EAST",
  TRUE, "UNKNOWN"
)</f>
        <v>NORTH</v>
      </c>
      <c r="E541" s="10" t="s">
        <v>1424</v>
      </c>
      <c r="F541" s="8" t="s">
        <v>1028</v>
      </c>
      <c r="G541" s="8" t="s">
        <v>1426</v>
      </c>
      <c r="H541" s="8" t="s">
        <v>1425</v>
      </c>
      <c r="I541" s="37">
        <v>45923</v>
      </c>
      <c r="J541" s="37">
        <v>45990</v>
      </c>
      <c r="K541" s="10" t="s">
        <v>56</v>
      </c>
      <c r="L541" s="10" t="s">
        <v>50</v>
      </c>
      <c r="M541" s="13">
        <v>524.69000000000005</v>
      </c>
      <c r="N541" s="37"/>
      <c r="O541" s="8">
        <v>2</v>
      </c>
      <c r="P541" s="12"/>
      <c r="Q541" s="10"/>
      <c r="S541" s="10"/>
    </row>
    <row r="542" spans="1:19" s="8" customFormat="1" x14ac:dyDescent="0.45">
      <c r="A542" s="9" t="s">
        <v>1656</v>
      </c>
      <c r="B542" s="8" t="s">
        <v>665</v>
      </c>
      <c r="C542" s="10" t="s">
        <v>21</v>
      </c>
      <c r="D542" s="8" t="str" cm="1">
        <f t="array" ref="D542">_xlfn.IFS(
  OR(C542="AR", C542="VK", C542="MS", C542="PT", C542="MM", C542="PP"), "CENTRAL",
  OR(C542="SS", C542="GC", C542="SM", C542="AY", C542="AG"), "NORTH",
  OR(C542="DP", C542="PG", C542="KD", C542="DS", C542="SP"), "WEST-I",
  OR(C542="MP", C542="SK", C542="NA", C542="OD"), "WEST-II",
  OR(C542="ND", C542="AM", C542="JK"), "EAST",
  TRUE, "UNKNOWN"
)</f>
        <v>NORTH</v>
      </c>
      <c r="E542" s="10" t="s">
        <v>666</v>
      </c>
      <c r="F542" s="8" t="s">
        <v>2005</v>
      </c>
      <c r="G542" s="8" t="s">
        <v>667</v>
      </c>
      <c r="H542" s="8" t="s">
        <v>668</v>
      </c>
      <c r="I542" s="37">
        <v>45824</v>
      </c>
      <c r="J542" s="37">
        <v>45990</v>
      </c>
      <c r="K542" s="10" t="s">
        <v>26</v>
      </c>
      <c r="L542" s="10" t="s">
        <v>27</v>
      </c>
      <c r="M542" s="13">
        <v>2053.91</v>
      </c>
      <c r="N542" s="37">
        <v>46002</v>
      </c>
      <c r="O542" s="8">
        <v>4</v>
      </c>
      <c r="P542" s="10"/>
      <c r="R542" s="10"/>
    </row>
    <row r="543" spans="1:19" s="8" customFormat="1" x14ac:dyDescent="0.45">
      <c r="A543" s="9" t="s">
        <v>1930</v>
      </c>
      <c r="B543" s="8" t="s">
        <v>1200</v>
      </c>
      <c r="C543" s="10" t="s">
        <v>65</v>
      </c>
      <c r="D543" s="8" t="str" cm="1">
        <f t="array" ref="D543">_xlfn.IFS(
  OR(C543="AR", C543="VK", C543="MS", C543="PT", C543="MM", C543="PP"), "CENTRAL",
  OR(C543="SS", C543="GC", C543="SM", C543="AY", C543="AG"), "NORTH",
  OR(C543="DP", C543="PG", C543="KD", C543="DS", C543="SP"), "WEST-I",
  OR(C543="MP", C543="SK", C543="NA", C543="OD"), "WEST-II",
  OR(C543="ND", C543="AM", C543="JK"), "EAST",
  TRUE, "UNKNOWN"
)</f>
        <v>CENTRAL</v>
      </c>
      <c r="E543" s="10" t="s">
        <v>1201</v>
      </c>
      <c r="F543" s="8" t="s">
        <v>1202</v>
      </c>
      <c r="G543" s="8" t="s">
        <v>4</v>
      </c>
      <c r="H543" s="8" t="s">
        <v>1203</v>
      </c>
      <c r="I543" s="37">
        <v>45894</v>
      </c>
      <c r="J543" s="37">
        <v>45992</v>
      </c>
      <c r="K543" s="10" t="s">
        <v>761</v>
      </c>
      <c r="L543" s="10" t="s">
        <v>47</v>
      </c>
      <c r="M543" s="13">
        <v>288.26</v>
      </c>
      <c r="N543" s="37">
        <v>45992</v>
      </c>
      <c r="O543" s="8">
        <v>2</v>
      </c>
      <c r="P543" s="12"/>
      <c r="Q543" s="10"/>
      <c r="S543" s="10"/>
    </row>
    <row r="544" spans="1:19" s="8" customFormat="1" x14ac:dyDescent="0.45">
      <c r="A544" s="9" t="s">
        <v>1930</v>
      </c>
      <c r="B544" s="8" t="s">
        <v>1755</v>
      </c>
      <c r="C544" s="10" t="s">
        <v>65</v>
      </c>
      <c r="D544" s="8" t="str" cm="1">
        <f t="array" ref="D544">_xlfn.IFS(
  OR(C544="AR", C544="VK", C544="MS", C544="PT", C544="MM", C544="PP"), "CENTRAL",
  OR(C544="SS", C544="GC", C544="SM", C544="AY", C544="AG"), "NORTH",
  OR(C544="DP", C544="PG", C544="KD", C544="DS", C544="SP"), "WEST-I",
  OR(C544="MP", C544="SK", C544="NA", C544="OD"), "WEST-II",
  OR(C544="ND", C544="AM", C544="JK"), "EAST",
  TRUE, "UNKNOWN"
)</f>
        <v>CENTRAL</v>
      </c>
      <c r="E544" s="10" t="s">
        <v>1756</v>
      </c>
      <c r="F544" s="8" t="s">
        <v>67</v>
      </c>
      <c r="G544" s="8" t="s">
        <v>434</v>
      </c>
      <c r="H544" s="8" t="s">
        <v>1757</v>
      </c>
      <c r="I544" s="37">
        <v>45966</v>
      </c>
      <c r="J544" s="37">
        <v>45992</v>
      </c>
      <c r="K544" s="10" t="s">
        <v>87</v>
      </c>
      <c r="L544" s="10" t="s">
        <v>47</v>
      </c>
      <c r="M544" s="13">
        <v>1704</v>
      </c>
      <c r="N544" s="37" t="s">
        <v>1931</v>
      </c>
      <c r="O544" s="8">
        <v>2</v>
      </c>
      <c r="P544" s="12"/>
      <c r="Q544" s="10"/>
      <c r="S544" s="10"/>
    </row>
    <row r="545" spans="1:19" s="8" customFormat="1" x14ac:dyDescent="0.45">
      <c r="A545" s="9" t="s">
        <v>1930</v>
      </c>
      <c r="B545" s="8" t="s">
        <v>665</v>
      </c>
      <c r="C545" s="10" t="s">
        <v>21</v>
      </c>
      <c r="D545" s="8" t="str" cm="1">
        <f t="array" ref="D545">_xlfn.IFS(
  OR(C545="AR", C545="VK", C545="MS", C545="PT", C545="MM", C545="PP"), "CENTRAL",
  OR(C545="SS", C545="GC", C545="SM", C545="AY", C545="AG"), "NORTH",
  OR(C545="DP", C545="PG", C545="KD", C545="DS", C545="SP"), "WEST-I",
  OR(C545="MP", C545="SK", C545="NA", C545="OD"), "WEST-II",
  OR(C545="ND", C545="AM", C545="JK"), "EAST",
  TRUE, "UNKNOWN"
)</f>
        <v>NORTH</v>
      </c>
      <c r="E545" s="10" t="s">
        <v>666</v>
      </c>
      <c r="F545" s="8" t="s">
        <v>2005</v>
      </c>
      <c r="G545" s="8" t="s">
        <v>667</v>
      </c>
      <c r="H545" s="8" t="s">
        <v>668</v>
      </c>
      <c r="I545" s="37">
        <v>45824</v>
      </c>
      <c r="J545" s="37">
        <v>45992</v>
      </c>
      <c r="K545" s="10" t="s">
        <v>26</v>
      </c>
      <c r="L545" s="10" t="s">
        <v>27</v>
      </c>
      <c r="M545" s="13">
        <v>1953.46</v>
      </c>
      <c r="N545" s="37"/>
      <c r="O545" s="8">
        <v>5</v>
      </c>
      <c r="P545" s="10"/>
      <c r="R545" s="10"/>
    </row>
    <row r="546" spans="1:19" s="8" customFormat="1" x14ac:dyDescent="0.45">
      <c r="A546" s="9" t="s">
        <v>1930</v>
      </c>
      <c r="B546" s="8" t="s">
        <v>2150</v>
      </c>
      <c r="C546" s="10" t="s">
        <v>1178</v>
      </c>
      <c r="D546" s="8" t="str" cm="1">
        <f t="array" ref="D546">_xlfn.IFS(
  OR(C546="AR", C546="VK", C546="MS", C546="PT", C546="MM", C546="PP"), "CENTRAL",
  OR(C546="SS", C546="GC", C546="SM", C546="AY", C546="AG"), "NORTH",
  OR(C546="DP", C546="PG", C546="KD", C546="DS", C546="SP"), "WEST-I",
  OR(C546="MP", C546="SK", C546="NA", C546="OD"), "WEST-II",
  OR(C546="ND", C546="AM", C546="JK"), "EAST",
  TRUE, "UNKNOWN"
)</f>
        <v>NORTH</v>
      </c>
      <c r="E546" s="10" t="s">
        <v>1845</v>
      </c>
      <c r="F546" s="8" t="s">
        <v>1846</v>
      </c>
      <c r="G546" s="8" t="s">
        <v>1847</v>
      </c>
      <c r="H546" s="8" t="s">
        <v>1848</v>
      </c>
      <c r="I546" s="37">
        <v>45975</v>
      </c>
      <c r="J546" s="37">
        <v>45992</v>
      </c>
      <c r="K546" s="10" t="s">
        <v>26</v>
      </c>
      <c r="L546" s="10" t="s">
        <v>27</v>
      </c>
      <c r="M546" s="13">
        <v>534.72</v>
      </c>
      <c r="N546" s="37"/>
      <c r="O546" s="8">
        <v>1</v>
      </c>
      <c r="P546" s="12"/>
      <c r="Q546" s="10"/>
      <c r="S546" s="10"/>
    </row>
    <row r="547" spans="1:19" s="8" customFormat="1" x14ac:dyDescent="0.45">
      <c r="A547" s="9" t="s">
        <v>1930</v>
      </c>
      <c r="B547" s="8" t="s">
        <v>2150</v>
      </c>
      <c r="C547" s="10" t="s">
        <v>1178</v>
      </c>
      <c r="D547" s="8" t="str" cm="1">
        <f t="array" ref="D547">_xlfn.IFS(
  OR(C547="AR", C547="VK", C547="MS", C547="PT", C547="MM", C547="PP"), "CENTRAL",
  OR(C547="SS", C547="GC", C547="SM", C547="AY", C547="AG"), "NORTH",
  OR(C547="DP", C547="PG", C547="KD", C547="DS", C547="SP"), "WEST-I",
  OR(C547="MP", C547="SK", C547="NA", C547="OD"), "WEST-II",
  OR(C547="ND", C547="AM", C547="JK"), "EAST",
  TRUE, "UNKNOWN"
)</f>
        <v>NORTH</v>
      </c>
      <c r="E547" s="10" t="s">
        <v>1845</v>
      </c>
      <c r="F547" s="8" t="s">
        <v>98</v>
      </c>
      <c r="G547" s="8" t="s">
        <v>1847</v>
      </c>
      <c r="H547" s="8" t="s">
        <v>1848</v>
      </c>
      <c r="I547" s="37">
        <v>45975</v>
      </c>
      <c r="J547" s="37">
        <v>45992</v>
      </c>
      <c r="K547" s="10" t="s">
        <v>26</v>
      </c>
      <c r="L547" s="10" t="s">
        <v>27</v>
      </c>
      <c r="M547" s="13">
        <v>205.42</v>
      </c>
      <c r="N547" s="37"/>
      <c r="O547" s="8">
        <v>1</v>
      </c>
      <c r="P547" s="12"/>
      <c r="Q547" s="10"/>
      <c r="S547" s="10"/>
    </row>
    <row r="548" spans="1:19" s="8" customFormat="1" x14ac:dyDescent="0.45">
      <c r="A548" s="9" t="s">
        <v>1930</v>
      </c>
      <c r="B548" s="8" t="s">
        <v>1833</v>
      </c>
      <c r="C548" s="10" t="s">
        <v>241</v>
      </c>
      <c r="D548" s="8" t="str" cm="1">
        <f t="array" ref="D548">_xlfn.IFS(
  OR(C548="AR", C548="VK", C548="MS", C548="PT", C548="MM", C548="PP"), "CENTRAL",
  OR(C548="SS", C548="GC", C548="SM", C548="AY", C548="AG"), "NORTH",
  OR(C548="DP", C548="PG", C548="KD", C548="DS", C548="SP"), "WEST-I",
  OR(C548="MP", C548="SK", C548="NA", C548="OD"), "WEST-II",
  OR(C548="ND", C548="AM", C548="JK"), "EAST",
  TRUE, "UNKNOWN"
)</f>
        <v>CENTRAL</v>
      </c>
      <c r="E548" s="10" t="s">
        <v>1834</v>
      </c>
      <c r="F548" s="8" t="s">
        <v>1835</v>
      </c>
      <c r="G548" s="8" t="s">
        <v>594</v>
      </c>
      <c r="H548" s="8" t="s">
        <v>1836</v>
      </c>
      <c r="I548" s="37">
        <v>45974</v>
      </c>
      <c r="J548" s="37">
        <v>45992</v>
      </c>
      <c r="K548" s="10" t="s">
        <v>134</v>
      </c>
      <c r="L548" s="10" t="s">
        <v>47</v>
      </c>
      <c r="M548" s="13">
        <v>430.55</v>
      </c>
      <c r="N548" s="37">
        <v>45992</v>
      </c>
      <c r="O548" s="8">
        <v>2</v>
      </c>
      <c r="P548" s="12"/>
      <c r="Q548" s="10"/>
      <c r="S548" s="10"/>
    </row>
    <row r="549" spans="1:19" s="1" customFormat="1" ht="12.75" customHeight="1" x14ac:dyDescent="0.45">
      <c r="A549" s="9" t="s">
        <v>1930</v>
      </c>
      <c r="B549" s="8" t="s">
        <v>1860</v>
      </c>
      <c r="C549" s="8" t="s">
        <v>72</v>
      </c>
      <c r="D549" s="8" t="str" cm="1">
        <f t="array" ref="D549">_xlfn.IFS(
  OR(C549="AR", C549="VK", C549="MS", C549="PT", C549="MM", C549="PP"), "CENTRAL",
  OR(C549="SS", C549="GC", C549="SM", C549="AY", C549="AG"), "NORTH",
  OR(C549="DP", C549="PG", C549="KD", C549="DS", C549="SP"), "WEST-I",
  OR(C549="MP", C549="SK", C549="NA", C549="OD"), "WEST-II",
  OR(C549="ND", C549="AM", C549="JK"), "EAST",
  TRUE, "UNKNOWN"
)</f>
        <v>CENTRAL</v>
      </c>
      <c r="E549" s="10" t="s">
        <v>698</v>
      </c>
      <c r="F549" s="10" t="s">
        <v>699</v>
      </c>
      <c r="G549" s="8" t="s">
        <v>32</v>
      </c>
      <c r="H549" s="10" t="s">
        <v>700</v>
      </c>
      <c r="I549" s="37">
        <v>45985</v>
      </c>
      <c r="J549" s="37">
        <v>45993</v>
      </c>
      <c r="K549" s="10" t="s">
        <v>70</v>
      </c>
      <c r="L549" s="10" t="s">
        <v>35</v>
      </c>
      <c r="M549" s="13">
        <v>69.5</v>
      </c>
      <c r="N549" s="37">
        <v>45993</v>
      </c>
      <c r="O549" s="12">
        <v>2</v>
      </c>
      <c r="P549" s="12"/>
      <c r="Q549" s="10"/>
      <c r="R549" s="12"/>
      <c r="S549" s="10"/>
    </row>
    <row r="550" spans="1:19" s="8" customFormat="1" x14ac:dyDescent="0.45">
      <c r="A550" s="9" t="s">
        <v>1930</v>
      </c>
      <c r="B550" s="8" t="s">
        <v>1773</v>
      </c>
      <c r="C550" s="10" t="s">
        <v>61</v>
      </c>
      <c r="D550" s="8" t="str" cm="1">
        <f t="array" ref="D550">_xlfn.IFS(
  OR(C550="AR", C550="VK", C550="MS", C550="PT", C550="MM", C550="PP"), "CENTRAL",
  OR(C550="SS", C550="GC", C550="SM", C550="AY", C550="AG"), "NORTH",
  OR(C550="DP", C550="PG", C550="KD", C550="DS", C550="SP"), "WEST-I",
  OR(C550="MP", C550="SK", C550="NA", C550="OD"), "WEST-II",
  OR(C550="ND", C550="AM", C550="JK"), "EAST",
  TRUE, "UNKNOWN"
)</f>
        <v>NORTH</v>
      </c>
      <c r="E550" s="10" t="s">
        <v>1774</v>
      </c>
      <c r="F550" s="8" t="s">
        <v>106</v>
      </c>
      <c r="G550" s="8" t="s">
        <v>32</v>
      </c>
      <c r="H550" s="8" t="s">
        <v>1775</v>
      </c>
      <c r="I550" s="37">
        <v>45958</v>
      </c>
      <c r="J550" s="37">
        <v>45993</v>
      </c>
      <c r="K550" s="10" t="s">
        <v>26</v>
      </c>
      <c r="L550" s="10" t="s">
        <v>27</v>
      </c>
      <c r="M550" s="13">
        <v>381.81</v>
      </c>
      <c r="N550" s="37"/>
      <c r="O550" s="12">
        <v>1</v>
      </c>
      <c r="P550" s="12"/>
      <c r="Q550" s="10"/>
      <c r="S550" s="10"/>
    </row>
    <row r="551" spans="1:19" s="8" customFormat="1" x14ac:dyDescent="0.45">
      <c r="A551" s="9" t="s">
        <v>1930</v>
      </c>
      <c r="B551" s="8" t="s">
        <v>1833</v>
      </c>
      <c r="C551" s="10" t="s">
        <v>241</v>
      </c>
      <c r="D551" s="8" t="str" cm="1">
        <f t="array" ref="D551">_xlfn.IFS(
  OR(C551="AR", C551="VK", C551="MS", C551="PT", C551="MM", C551="PP"), "CENTRAL",
  OR(C551="SS", C551="GC", C551="SM", C551="AY", C551="AG"), "NORTH",
  OR(C551="DP", C551="PG", C551="KD", C551="DS", C551="SP"), "WEST-I",
  OR(C551="MP", C551="SK", C551="NA", C551="OD"), "WEST-II",
  OR(C551="ND", C551="AM", C551="JK"), "EAST",
  TRUE, "UNKNOWN"
)</f>
        <v>CENTRAL</v>
      </c>
      <c r="E551" s="10" t="s">
        <v>1834</v>
      </c>
      <c r="F551" s="8" t="s">
        <v>1835</v>
      </c>
      <c r="G551" s="8" t="s">
        <v>594</v>
      </c>
      <c r="H551" s="8" t="s">
        <v>1836</v>
      </c>
      <c r="I551" s="37">
        <v>45974</v>
      </c>
      <c r="J551" s="37">
        <v>45994</v>
      </c>
      <c r="K551" s="10" t="s">
        <v>134</v>
      </c>
      <c r="L551" s="10" t="s">
        <v>47</v>
      </c>
      <c r="M551" s="13">
        <v>423.45</v>
      </c>
      <c r="N551" s="37"/>
      <c r="O551" s="8">
        <v>3</v>
      </c>
      <c r="P551" s="12"/>
      <c r="Q551" s="10"/>
      <c r="S551" s="10"/>
    </row>
    <row r="552" spans="1:19" s="8" customFormat="1" x14ac:dyDescent="0.45">
      <c r="A552" s="9" t="s">
        <v>1930</v>
      </c>
      <c r="B552" s="8" t="s">
        <v>807</v>
      </c>
      <c r="C552" s="10" t="s">
        <v>72</v>
      </c>
      <c r="D552" s="8" t="str" cm="1">
        <f t="array" ref="D552">_xlfn.IFS(
  OR(C552="AR", C552="VK", C552="MS", C552="PT", C552="MM", C552="PP"), "CENTRAL",
  OR(C552="SS", C552="GC", C552="SM", C552="AY", C552="AG"), "NORTH",
  OR(C552="DP", C552="PG", C552="KD", C552="DS", C552="SP"), "WEST-I",
  OR(C552="MP", C552="SK", C552="NA", C552="OD"), "WEST-II",
  OR(C552="ND", C552="AM", C552="JK"), "EAST",
  TRUE, "UNKNOWN"
)</f>
        <v>CENTRAL</v>
      </c>
      <c r="E552" s="10" t="s">
        <v>1036</v>
      </c>
      <c r="F552" s="8" t="s">
        <v>23</v>
      </c>
      <c r="G552" s="8" t="s">
        <v>808</v>
      </c>
      <c r="H552" s="8" t="s">
        <v>1037</v>
      </c>
      <c r="I552" s="37">
        <v>45848</v>
      </c>
      <c r="J552" s="37">
        <v>45994</v>
      </c>
      <c r="K552" s="10" t="s">
        <v>175</v>
      </c>
      <c r="L552" s="10" t="s">
        <v>47</v>
      </c>
      <c r="M552" s="13">
        <v>159.5</v>
      </c>
      <c r="N552" s="37">
        <v>45994</v>
      </c>
      <c r="O552" s="8">
        <v>4</v>
      </c>
      <c r="P552" s="10"/>
      <c r="R552" s="10"/>
    </row>
    <row r="553" spans="1:19" s="8" customFormat="1" x14ac:dyDescent="0.45">
      <c r="A553" s="9" t="s">
        <v>1930</v>
      </c>
      <c r="B553" s="8" t="s">
        <v>1617</v>
      </c>
      <c r="C553" s="10" t="s">
        <v>61</v>
      </c>
      <c r="D553" s="8" t="str" cm="1">
        <f t="array" ref="D553">_xlfn.IFS(
  OR(C553="AR", C553="VK", C553="MS", C553="PT", C553="MM", C553="PP"), "CENTRAL",
  OR(C553="SS", C553="GC", C553="SM", C553="AY", C553="AG"), "NORTH",
  OR(C553="DP", C553="PG", C553="KD", C553="DS", C553="SP"), "WEST-I",
  OR(C553="MP", C553="SK", C553="NA", C553="OD"), "WEST-II",
  OR(C553="ND", C553="AM", C553="JK"), "EAST",
  TRUE, "UNKNOWN"
)</f>
        <v>NORTH</v>
      </c>
      <c r="E553" s="10" t="s">
        <v>1618</v>
      </c>
      <c r="F553" s="8" t="s">
        <v>1619</v>
      </c>
      <c r="G553" s="8" t="s">
        <v>1620</v>
      </c>
      <c r="H553" s="8" t="s">
        <v>1621</v>
      </c>
      <c r="I553" s="37">
        <v>45934</v>
      </c>
      <c r="J553" s="37">
        <v>45994</v>
      </c>
      <c r="K553" s="10" t="s">
        <v>27</v>
      </c>
      <c r="L553" s="10" t="s">
        <v>27</v>
      </c>
      <c r="M553" s="13">
        <v>2855.45</v>
      </c>
      <c r="N553" s="37"/>
      <c r="O553" s="12">
        <v>2</v>
      </c>
      <c r="P553" s="12"/>
      <c r="Q553" s="10"/>
      <c r="S553" s="10"/>
    </row>
    <row r="554" spans="1:19" s="8" customFormat="1" x14ac:dyDescent="0.45">
      <c r="A554" s="9" t="s">
        <v>1930</v>
      </c>
      <c r="B554" s="8" t="s">
        <v>1617</v>
      </c>
      <c r="C554" s="10" t="s">
        <v>61</v>
      </c>
      <c r="D554" s="8" t="str" cm="1">
        <f t="array" ref="D554">_xlfn.IFS(
  OR(C554="AR", C554="VK", C554="MS", C554="PT", C554="MM", C554="PP"), "CENTRAL",
  OR(C554="SS", C554="GC", C554="SM", C554="AY", C554="AG"), "NORTH",
  OR(C554="DP", C554="PG", C554="KD", C554="DS", C554="SP"), "WEST-I",
  OR(C554="MP", C554="SK", C554="NA", C554="OD"), "WEST-II",
  OR(C554="ND", C554="AM", C554="JK"), "EAST",
  TRUE, "UNKNOWN"
)</f>
        <v>NORTH</v>
      </c>
      <c r="E554" s="10" t="s">
        <v>1618</v>
      </c>
      <c r="F554" s="8" t="s">
        <v>1622</v>
      </c>
      <c r="G554" s="8" t="s">
        <v>1620</v>
      </c>
      <c r="H554" s="8" t="s">
        <v>1621</v>
      </c>
      <c r="I554" s="37">
        <v>45934</v>
      </c>
      <c r="J554" s="37">
        <v>45994</v>
      </c>
      <c r="K554" s="10" t="s">
        <v>27</v>
      </c>
      <c r="L554" s="10" t="s">
        <v>27</v>
      </c>
      <c r="M554" s="13">
        <v>2302.96</v>
      </c>
      <c r="N554" s="37"/>
      <c r="O554" s="12">
        <v>2</v>
      </c>
      <c r="P554" s="12"/>
      <c r="Q554" s="10"/>
      <c r="S554" s="10"/>
    </row>
    <row r="555" spans="1:19" s="8" customFormat="1" x14ac:dyDescent="0.45">
      <c r="A555" s="9" t="s">
        <v>1930</v>
      </c>
      <c r="B555" s="8" t="s">
        <v>1617</v>
      </c>
      <c r="C555" s="10" t="s">
        <v>61</v>
      </c>
      <c r="D555" s="8" t="str" cm="1">
        <f t="array" ref="D555">_xlfn.IFS(
  OR(C555="AR", C555="VK", C555="MS", C555="PT", C555="MM", C555="PP"), "CENTRAL",
  OR(C555="SS", C555="GC", C555="SM", C555="AY", C555="AG"), "NORTH",
  OR(C555="DP", C555="PG", C555="KD", C555="DS", C555="SP"), "WEST-I",
  OR(C555="MP", C555="SK", C555="NA", C555="OD"), "WEST-II",
  OR(C555="ND", C555="AM", C555="JK"), "EAST",
  TRUE, "UNKNOWN"
)</f>
        <v>NORTH</v>
      </c>
      <c r="E555" s="10" t="s">
        <v>1618</v>
      </c>
      <c r="F555" s="8" t="s">
        <v>1623</v>
      </c>
      <c r="G555" s="8" t="s">
        <v>1620</v>
      </c>
      <c r="H555" s="8" t="s">
        <v>1621</v>
      </c>
      <c r="I555" s="37">
        <v>45934</v>
      </c>
      <c r="J555" s="37">
        <v>45994</v>
      </c>
      <c r="K555" s="10" t="s">
        <v>27</v>
      </c>
      <c r="L555" s="10" t="s">
        <v>27</v>
      </c>
      <c r="M555" s="13">
        <v>1310.23</v>
      </c>
      <c r="N555" s="37"/>
      <c r="O555" s="12">
        <v>2</v>
      </c>
      <c r="P555" s="12"/>
      <c r="Q555" s="10"/>
      <c r="S555" s="10"/>
    </row>
    <row r="556" spans="1:19" s="8" customFormat="1" x14ac:dyDescent="0.45">
      <c r="A556" s="9" t="s">
        <v>1930</v>
      </c>
      <c r="B556" s="8" t="s">
        <v>1617</v>
      </c>
      <c r="C556" s="10" t="s">
        <v>61</v>
      </c>
      <c r="D556" s="8" t="str" cm="1">
        <f t="array" ref="D556">_xlfn.IFS(
  OR(C556="AR", C556="VK", C556="MS", C556="PT", C556="MM", C556="PP"), "CENTRAL",
  OR(C556="SS", C556="GC", C556="SM", C556="AY", C556="AG"), "NORTH",
  OR(C556="DP", C556="PG", C556="KD", C556="DS", C556="SP"), "WEST-I",
  OR(C556="MP", C556="SK", C556="NA", C556="OD"), "WEST-II",
  OR(C556="ND", C556="AM", C556="JK"), "EAST",
  TRUE, "UNKNOWN"
)</f>
        <v>NORTH</v>
      </c>
      <c r="E556" s="10" t="s">
        <v>1618</v>
      </c>
      <c r="F556" s="8" t="s">
        <v>1624</v>
      </c>
      <c r="G556" s="8" t="s">
        <v>1620</v>
      </c>
      <c r="H556" s="8" t="s">
        <v>1621</v>
      </c>
      <c r="I556" s="37">
        <v>45934</v>
      </c>
      <c r="J556" s="37">
        <v>45994</v>
      </c>
      <c r="K556" s="10" t="s">
        <v>27</v>
      </c>
      <c r="L556" s="10" t="s">
        <v>27</v>
      </c>
      <c r="M556" s="13">
        <v>324.16000000000003</v>
      </c>
      <c r="N556" s="37"/>
      <c r="O556" s="12">
        <v>2</v>
      </c>
      <c r="P556" s="12"/>
      <c r="Q556" s="10"/>
      <c r="S556" s="10"/>
    </row>
    <row r="557" spans="1:19" s="8" customFormat="1" x14ac:dyDescent="0.45">
      <c r="A557" s="9" t="s">
        <v>1930</v>
      </c>
      <c r="B557" s="8" t="s">
        <v>675</v>
      </c>
      <c r="C557" s="10" t="s">
        <v>221</v>
      </c>
      <c r="D557" s="8" t="str" cm="1">
        <f t="array" ref="D557">_xlfn.IFS(
  OR(C557="AR", C557="VK", C557="MS", C557="PT", C557="MM", C557="PP"), "CENTRAL",
  OR(C557="SS", C557="GC", C557="SM", C557="AY", C557="AG"), "NORTH",
  OR(C557="DP", C557="PG", C557="KD", C557="DS", C557="SP"), "WEST-I",
  OR(C557="MP", C557="SK", C557="NA", C557="OD"), "WEST-II",
  OR(C557="ND", C557="AM", C557="JK"), "EAST",
  TRUE, "UNKNOWN"
)</f>
        <v>EAST</v>
      </c>
      <c r="E557" s="10" t="s">
        <v>677</v>
      </c>
      <c r="F557" s="8" t="s">
        <v>678</v>
      </c>
      <c r="G557" s="8" t="s">
        <v>679</v>
      </c>
      <c r="H557" s="8" t="s">
        <v>680</v>
      </c>
      <c r="I557" s="37">
        <v>45833</v>
      </c>
      <c r="J557" s="37">
        <v>45994</v>
      </c>
      <c r="K557" s="10" t="s">
        <v>70</v>
      </c>
      <c r="L557" s="10" t="s">
        <v>35</v>
      </c>
      <c r="M557" s="13">
        <v>816.43</v>
      </c>
      <c r="N557" s="37">
        <v>45994</v>
      </c>
      <c r="O557" s="8">
        <v>2</v>
      </c>
      <c r="P557" s="12"/>
      <c r="Q557" s="10"/>
      <c r="S557" s="10"/>
    </row>
    <row r="558" spans="1:19" s="8" customFormat="1" x14ac:dyDescent="0.45">
      <c r="A558" s="9" t="s">
        <v>1930</v>
      </c>
      <c r="B558" s="8" t="s">
        <v>1445</v>
      </c>
      <c r="C558" s="10" t="s">
        <v>1178</v>
      </c>
      <c r="D558" s="8" t="str" cm="1">
        <f t="array" ref="D558">_xlfn.IFS(
  OR(C558="AR", C558="VK", C558="MS", C558="PT", C558="MM", C558="PP"), "CENTRAL",
  OR(C558="SS", C558="GC", C558="SM", C558="AY", C558="AG"), "NORTH",
  OR(C558="DP", C558="PG", C558="KD", C558="DS", C558="SP"), "WEST-I",
  OR(C558="MP", C558="SK", C558="NA", C558="OD"), "WEST-II",
  OR(C558="ND", C558="AM", C558="JK"), "EAST",
  TRUE, "UNKNOWN"
)</f>
        <v>NORTH</v>
      </c>
      <c r="E558" s="10" t="s">
        <v>1446</v>
      </c>
      <c r="F558" s="8" t="s">
        <v>268</v>
      </c>
      <c r="G558" s="8" t="s">
        <v>1245</v>
      </c>
      <c r="H558" s="8" t="s">
        <v>1447</v>
      </c>
      <c r="I558" s="37">
        <v>45928</v>
      </c>
      <c r="J558" s="37">
        <v>45994</v>
      </c>
      <c r="K558" s="10" t="s">
        <v>81</v>
      </c>
      <c r="L558" s="10" t="s">
        <v>27</v>
      </c>
      <c r="M558" s="13">
        <v>506.56</v>
      </c>
      <c r="N558" s="37"/>
      <c r="O558" s="8">
        <v>2</v>
      </c>
      <c r="P558" s="12"/>
      <c r="Q558" s="10"/>
      <c r="S558" s="10"/>
    </row>
    <row r="559" spans="1:19" s="8" customFormat="1" x14ac:dyDescent="0.45">
      <c r="A559" s="9" t="s">
        <v>1930</v>
      </c>
      <c r="B559" s="8" t="s">
        <v>1758</v>
      </c>
      <c r="C559" s="10" t="s">
        <v>633</v>
      </c>
      <c r="D559" s="8" t="str" cm="1">
        <f t="array" ref="D559">_xlfn.IFS(
  OR(C559="AR", C559="VK", C559="MS", C559="PT", C559="MM", C559="PP"), "CENTRAL",
  OR(C559="SS", C559="GC", C559="SM", C559="AY", C559="AG"), "NORTH",
  OR(C559="DP", C559="PG", C559="KD", C559="DS", C559="SP"), "WEST-I",
  OR(C559="MP", C559="SK", C559="NA", C559="OD"), "WEST-II",
  OR(C559="ND", C559="AM", C559="JK"), "EAST",
  TRUE, "UNKNOWN"
)</f>
        <v>WEST-I</v>
      </c>
      <c r="E559" s="10" t="s">
        <v>1759</v>
      </c>
      <c r="F559" s="8" t="s">
        <v>1763</v>
      </c>
      <c r="G559" s="8" t="s">
        <v>1761</v>
      </c>
      <c r="H559" s="8" t="s">
        <v>1762</v>
      </c>
      <c r="I559" s="37">
        <v>45967</v>
      </c>
      <c r="J559" s="37">
        <v>45994</v>
      </c>
      <c r="K559" s="10" t="s">
        <v>762</v>
      </c>
      <c r="L559" s="10" t="s">
        <v>47</v>
      </c>
      <c r="M559" s="13">
        <v>481.71</v>
      </c>
      <c r="N559" s="37">
        <v>45994</v>
      </c>
      <c r="O559" s="8">
        <v>1</v>
      </c>
      <c r="P559" s="12"/>
      <c r="Q559" s="10"/>
      <c r="S559" s="10"/>
    </row>
    <row r="560" spans="1:19" s="8" customFormat="1" x14ac:dyDescent="0.45">
      <c r="A560" s="9" t="s">
        <v>1930</v>
      </c>
      <c r="B560" s="8" t="s">
        <v>1438</v>
      </c>
      <c r="C560" s="10" t="s">
        <v>382</v>
      </c>
      <c r="D560" s="8" t="str" cm="1">
        <f t="array" ref="D560">_xlfn.IFS(
  OR(C560="AR", C560="VK", C560="MS", C560="PT", C560="MM", C560="PP"), "CENTRAL",
  OR(C560="SS", C560="GC", C560="SM", C560="AY", C560="AG"), "NORTH",
  OR(C560="DP", C560="PG", C560="KD", C560="DS", C560="SP"), "WEST-I",
  OR(C560="MP", C560="SK", C560="NA", C560="OD"), "WEST-II",
  OR(C560="ND", C560="AM", C560="JK"), "EAST",
  TRUE, "UNKNOWN"
)</f>
        <v>NORTH</v>
      </c>
      <c r="E560" s="10" t="s">
        <v>927</v>
      </c>
      <c r="F560" s="8" t="s">
        <v>67</v>
      </c>
      <c r="G560" s="8" t="s">
        <v>1440</v>
      </c>
      <c r="H560" s="8" t="s">
        <v>1441</v>
      </c>
      <c r="I560" s="37">
        <v>45929</v>
      </c>
      <c r="J560" s="37">
        <v>45995</v>
      </c>
      <c r="K560" s="10" t="s">
        <v>761</v>
      </c>
      <c r="L560" s="10" t="s">
        <v>47</v>
      </c>
      <c r="M560" s="13">
        <v>227.63</v>
      </c>
      <c r="N560" s="37">
        <v>45995</v>
      </c>
      <c r="O560" s="8">
        <v>1</v>
      </c>
      <c r="P560" s="12"/>
      <c r="Q560" s="10"/>
      <c r="S560" s="10"/>
    </row>
    <row r="561" spans="1:19" s="8" customFormat="1" x14ac:dyDescent="0.45">
      <c r="A561" s="9" t="s">
        <v>1930</v>
      </c>
      <c r="B561" s="8" t="s">
        <v>1384</v>
      </c>
      <c r="C561" s="10" t="s">
        <v>1178</v>
      </c>
      <c r="D561" s="8" t="str" cm="1">
        <f t="array" ref="D561">_xlfn.IFS(
  OR(C561="AR", C561="VK", C561="MS", C561="PT", C561="MM", C561="PP"), "CENTRAL",
  OR(C561="SS", C561="GC", C561="SM", C561="AY", C561="AG"), "NORTH",
  OR(C561="DP", C561="PG", C561="KD", C561="DS", C561="SP"), "WEST-I",
  OR(C561="MP", C561="SK", C561="NA", C561="OD"), "WEST-II",
  OR(C561="ND", C561="AM", C561="JK"), "EAST",
  TRUE, "UNKNOWN"
)</f>
        <v>NORTH</v>
      </c>
      <c r="E561" s="10" t="s">
        <v>1385</v>
      </c>
      <c r="F561" s="8" t="s">
        <v>1386</v>
      </c>
      <c r="G561" s="8" t="s">
        <v>1387</v>
      </c>
      <c r="H561" s="8" t="s">
        <v>1388</v>
      </c>
      <c r="I561" s="37">
        <v>45922</v>
      </c>
      <c r="J561" s="37">
        <v>45995</v>
      </c>
      <c r="K561" s="10" t="s">
        <v>441</v>
      </c>
      <c r="L561" s="10" t="s">
        <v>27</v>
      </c>
      <c r="M561" s="13">
        <v>268.74</v>
      </c>
      <c r="N561" s="37">
        <v>45995</v>
      </c>
      <c r="O561" s="8">
        <v>3</v>
      </c>
      <c r="P561" s="12"/>
      <c r="Q561" s="10"/>
      <c r="S561" s="10"/>
    </row>
    <row r="562" spans="1:19" s="8" customFormat="1" x14ac:dyDescent="0.45">
      <c r="A562" s="9" t="s">
        <v>1930</v>
      </c>
      <c r="B562" s="8" t="s">
        <v>1952</v>
      </c>
      <c r="C562" s="10" t="s">
        <v>30</v>
      </c>
      <c r="D562" s="8" t="str" cm="1">
        <f t="array" ref="D562">_xlfn.IFS(
  OR(C562="AR", C562="VK", C562="MS", C562="PT", C562="MM", C562="PP"), "CENTRAL",
  OR(C562="SS", C562="GC", C562="SM", C562="AY", C562="AG"), "NORTH",
  OR(C562="DP", C562="PG", C562="KD", C562="DS", C562="SP"), "WEST-I",
  OR(C562="MP", C562="SK", C562="NA", C562="OD"), "WEST-II",
  OR(C562="ND", C562="AM", C562="JK"), "EAST",
  TRUE, "UNKNOWN"
)</f>
        <v>CENTRAL</v>
      </c>
      <c r="E562" s="10" t="s">
        <v>609</v>
      </c>
      <c r="F562" s="8" t="s">
        <v>102</v>
      </c>
      <c r="G562" s="8" t="s">
        <v>1953</v>
      </c>
      <c r="H562" s="8" t="s">
        <v>610</v>
      </c>
      <c r="I562" s="37">
        <v>45992</v>
      </c>
      <c r="J562" s="37">
        <v>45996</v>
      </c>
      <c r="K562" s="10" t="s">
        <v>34</v>
      </c>
      <c r="L562" s="10" t="s">
        <v>47</v>
      </c>
      <c r="M562" s="13">
        <v>345.21</v>
      </c>
      <c r="N562" s="37"/>
      <c r="O562" s="8">
        <v>1</v>
      </c>
      <c r="P562" s="12"/>
      <c r="Q562" s="10"/>
      <c r="S562" s="10"/>
    </row>
    <row r="563" spans="1:19" s="8" customFormat="1" x14ac:dyDescent="0.45">
      <c r="A563" s="9" t="s">
        <v>1930</v>
      </c>
      <c r="B563" s="8" t="s">
        <v>1478</v>
      </c>
      <c r="C563" s="10" t="s">
        <v>1178</v>
      </c>
      <c r="D563" s="8" t="str" cm="1">
        <f t="array" ref="D563">_xlfn.IFS(
  OR(C563="AR", C563="VK", C563="MS", C563="PT", C563="MM", C563="PP"), "CENTRAL",
  OR(C563="SS", C563="GC", C563="SM", C563="AY", C563="AG"), "NORTH",
  OR(C563="DP", C563="PG", C563="KD", C563="DS", C563="SP"), "WEST-I",
  OR(C563="MP", C563="SK", C563="NA", C563="OD"), "WEST-II",
  OR(C563="ND", C563="AM", C563="JK"), "EAST",
  TRUE, "UNKNOWN"
)</f>
        <v>NORTH</v>
      </c>
      <c r="E563" s="10" t="s">
        <v>1479</v>
      </c>
      <c r="F563" s="8" t="s">
        <v>1386</v>
      </c>
      <c r="G563" s="8" t="s">
        <v>1480</v>
      </c>
      <c r="H563" s="8" t="s">
        <v>1481</v>
      </c>
      <c r="I563" s="37">
        <v>45933</v>
      </c>
      <c r="J563" s="37">
        <v>45996</v>
      </c>
      <c r="K563" s="10" t="s">
        <v>441</v>
      </c>
      <c r="L563" s="10" t="s">
        <v>27</v>
      </c>
      <c r="M563" s="13">
        <v>416.08</v>
      </c>
      <c r="N563" s="37"/>
      <c r="O563" s="8">
        <v>2</v>
      </c>
      <c r="P563" s="12"/>
      <c r="Q563" s="10"/>
      <c r="S563" s="10"/>
    </row>
    <row r="564" spans="1:19" s="8" customFormat="1" x14ac:dyDescent="0.45">
      <c r="A564" s="9" t="s">
        <v>1930</v>
      </c>
      <c r="B564" s="8" t="s">
        <v>1829</v>
      </c>
      <c r="C564" s="10" t="s">
        <v>30</v>
      </c>
      <c r="D564" s="8" t="str" cm="1">
        <f t="array" ref="D564">_xlfn.IFS(
  OR(C564="AR", C564="VK", C564="MS", C564="PT", C564="MM", C564="PP"), "CENTRAL",
  OR(C564="SS", C564="GC", C564="SM", C564="AY", C564="AG"), "NORTH",
  OR(C564="DP", C564="PG", C564="KD", C564="DS", C564="SP"), "WEST-I",
  OR(C564="MP", C564="SK", C564="NA", C564="OD"), "WEST-II",
  OR(C564="ND", C564="AM", C564="JK"), "EAST",
  TRUE, "UNKNOWN"
)</f>
        <v>CENTRAL</v>
      </c>
      <c r="E564" s="10" t="s">
        <v>1830</v>
      </c>
      <c r="F564" s="8" t="s">
        <v>121</v>
      </c>
      <c r="G564" s="8" t="s">
        <v>1831</v>
      </c>
      <c r="H564" s="8" t="s">
        <v>1832</v>
      </c>
      <c r="I564" s="37">
        <v>45974</v>
      </c>
      <c r="J564" s="37">
        <v>45994</v>
      </c>
      <c r="K564" s="10" t="s">
        <v>49</v>
      </c>
      <c r="L564" s="10" t="s">
        <v>50</v>
      </c>
      <c r="M564" s="13">
        <v>344.29</v>
      </c>
      <c r="N564" s="37">
        <v>45979</v>
      </c>
      <c r="O564" s="8">
        <v>1</v>
      </c>
      <c r="P564" s="12"/>
      <c r="Q564" s="10"/>
      <c r="S564" s="10"/>
    </row>
    <row r="565" spans="1:19" s="8" customFormat="1" x14ac:dyDescent="0.45">
      <c r="A565" s="9" t="s">
        <v>1930</v>
      </c>
      <c r="B565" s="8" t="s">
        <v>1243</v>
      </c>
      <c r="C565" s="10" t="s">
        <v>61</v>
      </c>
      <c r="D565" s="8" t="str" cm="1">
        <f t="array" ref="D565">_xlfn.IFS(
  OR(C565="AR", C565="VK", C565="MS", C565="PT", C565="MM", C565="PP"), "CENTRAL",
  OR(C565="SS", C565="GC", C565="SM", C565="AY", C565="AG"), "NORTH",
  OR(C565="DP", C565="PG", C565="KD", C565="DS", C565="SP"), "WEST-I",
  OR(C565="MP", C565="SK", C565="NA", C565="OD"), "WEST-II",
  OR(C565="ND", C565="AM", C565="JK"), "EAST",
  TRUE, "UNKNOWN"
)</f>
        <v>NORTH</v>
      </c>
      <c r="E565" s="10" t="s">
        <v>1306</v>
      </c>
      <c r="F565" s="8" t="s">
        <v>1307</v>
      </c>
      <c r="G565" s="8" t="s">
        <v>32</v>
      </c>
      <c r="H565" s="8" t="s">
        <v>1308</v>
      </c>
      <c r="I565" s="37">
        <v>45905</v>
      </c>
      <c r="J565" s="37">
        <v>45997</v>
      </c>
      <c r="K565" s="10" t="s">
        <v>112</v>
      </c>
      <c r="L565" s="10" t="s">
        <v>27</v>
      </c>
      <c r="M565" s="13">
        <v>419.15</v>
      </c>
      <c r="N565" s="37"/>
      <c r="O565" s="8">
        <v>4</v>
      </c>
      <c r="P565" s="12"/>
      <c r="Q565" s="10"/>
      <c r="R565" s="12"/>
      <c r="S565" s="10"/>
    </row>
    <row r="566" spans="1:19" s="8" customFormat="1" x14ac:dyDescent="0.45">
      <c r="A566" s="9" t="s">
        <v>1930</v>
      </c>
      <c r="B566" s="8" t="s">
        <v>1243</v>
      </c>
      <c r="C566" s="10" t="s">
        <v>61</v>
      </c>
      <c r="D566" s="8" t="str" cm="1">
        <f t="array" ref="D566">_xlfn.IFS(
  OR(C566="AR", C566="VK", C566="MS", C566="PT", C566="MM", C566="PP"), "CENTRAL",
  OR(C566="SS", C566="GC", C566="SM", C566="AY", C566="AG"), "NORTH",
  OR(C566="DP", C566="PG", C566="KD", C566="DS", C566="SP"), "WEST-I",
  OR(C566="MP", C566="SK", C566="NA", C566="OD"), "WEST-II",
  OR(C566="ND", C566="AM", C566="JK"), "EAST",
  TRUE, "UNKNOWN"
)</f>
        <v>NORTH</v>
      </c>
      <c r="E566" s="10" t="s">
        <v>1306</v>
      </c>
      <c r="F566" s="8" t="s">
        <v>1309</v>
      </c>
      <c r="G566" s="8" t="s">
        <v>32</v>
      </c>
      <c r="H566" s="8" t="s">
        <v>1308</v>
      </c>
      <c r="I566" s="37">
        <v>45905</v>
      </c>
      <c r="J566" s="37">
        <v>45997</v>
      </c>
      <c r="K566" s="10" t="s">
        <v>112</v>
      </c>
      <c r="L566" s="10" t="s">
        <v>27</v>
      </c>
      <c r="M566" s="13">
        <v>84.47</v>
      </c>
      <c r="N566" s="37"/>
      <c r="O566" s="8">
        <v>4</v>
      </c>
      <c r="P566" s="12"/>
      <c r="Q566" s="10"/>
      <c r="R566" s="12"/>
      <c r="S566" s="10"/>
    </row>
    <row r="567" spans="1:19" s="8" customFormat="1" x14ac:dyDescent="0.45">
      <c r="A567" s="9" t="s">
        <v>1930</v>
      </c>
      <c r="B567" s="8" t="s">
        <v>2150</v>
      </c>
      <c r="C567" s="10" t="s">
        <v>1178</v>
      </c>
      <c r="D567" s="8" t="str" cm="1">
        <f t="array" ref="D567">_xlfn.IFS(
  OR(C567="AR", C567="VK", C567="MS", C567="PT", C567="MM", C567="PP"), "CENTRAL",
  OR(C567="SS", C567="GC", C567="SM", C567="AY", C567="AG"), "NORTH",
  OR(C567="DP", C567="PG", C567="KD", C567="DS", C567="SP"), "WEST-I",
  OR(C567="MP", C567="SK", C567="NA", C567="OD"), "WEST-II",
  OR(C567="ND", C567="AM", C567="JK"), "EAST",
  TRUE, "UNKNOWN"
)</f>
        <v>NORTH</v>
      </c>
      <c r="E567" s="10" t="s">
        <v>1845</v>
      </c>
      <c r="F567" s="8" t="s">
        <v>1846</v>
      </c>
      <c r="G567" s="8" t="s">
        <v>1847</v>
      </c>
      <c r="H567" s="8" t="s">
        <v>1848</v>
      </c>
      <c r="I567" s="37">
        <v>45975</v>
      </c>
      <c r="J567" s="37">
        <v>45999</v>
      </c>
      <c r="K567" s="10" t="s">
        <v>26</v>
      </c>
      <c r="L567" s="10" t="s">
        <v>27</v>
      </c>
      <c r="M567" s="13">
        <v>460.91</v>
      </c>
      <c r="N567" s="37"/>
      <c r="O567" s="8">
        <v>3</v>
      </c>
      <c r="P567" s="12"/>
      <c r="Q567" s="10"/>
      <c r="S567" s="10"/>
    </row>
    <row r="568" spans="1:19" s="8" customFormat="1" x14ac:dyDescent="0.45">
      <c r="A568" s="9" t="s">
        <v>1930</v>
      </c>
      <c r="B568" s="8" t="s">
        <v>2150</v>
      </c>
      <c r="C568" s="10" t="s">
        <v>1178</v>
      </c>
      <c r="D568" s="8" t="str" cm="1">
        <f t="array" ref="D568">_xlfn.IFS(
  OR(C568="AR", C568="VK", C568="MS", C568="PT", C568="MM", C568="PP"), "CENTRAL",
  OR(C568="SS", C568="GC", C568="SM", C568="AY", C568="AG"), "NORTH",
  OR(C568="DP", C568="PG", C568="KD", C568="DS", C568="SP"), "WEST-I",
  OR(C568="MP", C568="SK", C568="NA", C568="OD"), "WEST-II",
  OR(C568="ND", C568="AM", C568="JK"), "EAST",
  TRUE, "UNKNOWN"
)</f>
        <v>NORTH</v>
      </c>
      <c r="E568" s="10" t="s">
        <v>1845</v>
      </c>
      <c r="F568" s="8" t="s">
        <v>98</v>
      </c>
      <c r="G568" s="8" t="s">
        <v>1847</v>
      </c>
      <c r="H568" s="8" t="s">
        <v>1848</v>
      </c>
      <c r="I568" s="37">
        <v>45975</v>
      </c>
      <c r="J568" s="37">
        <v>45999</v>
      </c>
      <c r="K568" s="10" t="s">
        <v>26</v>
      </c>
      <c r="L568" s="10" t="s">
        <v>27</v>
      </c>
      <c r="M568" s="13">
        <v>178.71</v>
      </c>
      <c r="N568" s="37"/>
      <c r="O568" s="8">
        <v>3</v>
      </c>
      <c r="P568" s="12"/>
      <c r="Q568" s="10"/>
      <c r="S568" s="10"/>
    </row>
    <row r="569" spans="1:19" s="8" customFormat="1" x14ac:dyDescent="0.45">
      <c r="A569" s="9" t="s">
        <v>1930</v>
      </c>
      <c r="B569" s="8" t="s">
        <v>2150</v>
      </c>
      <c r="C569" s="10" t="s">
        <v>1178</v>
      </c>
      <c r="D569" s="8" t="str" cm="1">
        <f t="array" ref="D569">_xlfn.IFS(
  OR(C569="AR", C569="VK", C569="MS", C569="PT", C569="MM", C569="PP"), "CENTRAL",
  OR(C569="SS", C569="GC", C569="SM", C569="AY", C569="AG"), "NORTH",
  OR(C569="DP", C569="PG", C569="KD", C569="DS", C569="SP"), "WEST-I",
  OR(C569="MP", C569="SK", C569="NA", C569="OD"), "WEST-II",
  OR(C569="ND", C569="AM", C569="JK"), "EAST",
  TRUE, "UNKNOWN"
)</f>
        <v>NORTH</v>
      </c>
      <c r="E569" s="10" t="s">
        <v>1845</v>
      </c>
      <c r="F569" s="8" t="s">
        <v>1846</v>
      </c>
      <c r="G569" s="8" t="s">
        <v>1847</v>
      </c>
      <c r="H569" s="8" t="s">
        <v>1848</v>
      </c>
      <c r="I569" s="37">
        <v>45975</v>
      </c>
      <c r="J569" s="37">
        <v>45999</v>
      </c>
      <c r="K569" s="10" t="s">
        <v>26</v>
      </c>
      <c r="L569" s="10" t="s">
        <v>27</v>
      </c>
      <c r="M569" s="13">
        <v>463.73</v>
      </c>
      <c r="N569" s="37"/>
      <c r="O569" s="8">
        <v>4</v>
      </c>
      <c r="P569" s="12"/>
      <c r="Q569" s="10"/>
      <c r="S569" s="10"/>
    </row>
    <row r="570" spans="1:19" s="8" customFormat="1" x14ac:dyDescent="0.45">
      <c r="A570" s="9" t="s">
        <v>1930</v>
      </c>
      <c r="B570" s="8" t="s">
        <v>2150</v>
      </c>
      <c r="C570" s="10" t="s">
        <v>1178</v>
      </c>
      <c r="D570" s="8" t="str" cm="1">
        <f t="array" ref="D570">_xlfn.IFS(
  OR(C570="AR", C570="VK", C570="MS", C570="PT", C570="MM", C570="PP"), "CENTRAL",
  OR(C570="SS", C570="GC", C570="SM", C570="AY", C570="AG"), "NORTH",
  OR(C570="DP", C570="PG", C570="KD", C570="DS", C570="SP"), "WEST-I",
  OR(C570="MP", C570="SK", C570="NA", C570="OD"), "WEST-II",
  OR(C570="ND", C570="AM", C570="JK"), "EAST",
  TRUE, "UNKNOWN"
)</f>
        <v>NORTH</v>
      </c>
      <c r="E570" s="10" t="s">
        <v>1845</v>
      </c>
      <c r="F570" s="8" t="s">
        <v>98</v>
      </c>
      <c r="G570" s="8" t="s">
        <v>1847</v>
      </c>
      <c r="H570" s="8" t="s">
        <v>1848</v>
      </c>
      <c r="I570" s="37">
        <v>45975</v>
      </c>
      <c r="J570" s="37">
        <v>45999</v>
      </c>
      <c r="K570" s="10" t="s">
        <v>26</v>
      </c>
      <c r="L570" s="10" t="s">
        <v>27</v>
      </c>
      <c r="M570" s="13">
        <v>181.16</v>
      </c>
      <c r="N570" s="37"/>
      <c r="O570" s="8">
        <v>4</v>
      </c>
      <c r="P570" s="12"/>
      <c r="Q570" s="10"/>
      <c r="S570" s="10"/>
    </row>
    <row r="571" spans="1:19" s="8" customFormat="1" x14ac:dyDescent="0.45">
      <c r="A571" s="9" t="s">
        <v>1930</v>
      </c>
      <c r="B571" s="8" t="s">
        <v>1964</v>
      </c>
      <c r="C571" s="10" t="s">
        <v>763</v>
      </c>
      <c r="D571" s="8" t="str" cm="1">
        <f t="array" ref="D571">_xlfn.IFS(
  OR(C571="AR", C571="VK", C571="MS", C571="PT", C571="MM", C571="PP"), "CENTRAL",
  OR(C571="SS", C571="GC", C571="SM", C571="AY", C571="AG"), "NORTH",
  OR(C571="DP", C571="PG", C571="KD", C571="DS", C571="SP"), "WEST-I",
  OR(C571="MP", C571="SK", C571="NA", C571="OD"), "WEST-II",
  OR(C571="ND", C571="AM", C571="JK"), "EAST",
  TRUE, "UNKNOWN"
)</f>
        <v>CENTRAL</v>
      </c>
      <c r="E571" s="10" t="s">
        <v>1965</v>
      </c>
      <c r="F571" s="8" t="s">
        <v>1966</v>
      </c>
      <c r="G571" s="8" t="s">
        <v>1953</v>
      </c>
      <c r="H571" s="8" t="s">
        <v>900</v>
      </c>
      <c r="I571" s="37">
        <v>46000</v>
      </c>
      <c r="J571" s="37">
        <v>46000</v>
      </c>
      <c r="K571" s="10" t="s">
        <v>50</v>
      </c>
      <c r="L571" s="10" t="s">
        <v>50</v>
      </c>
      <c r="M571" s="13">
        <v>5529.71</v>
      </c>
      <c r="N571" s="37"/>
      <c r="O571" s="8">
        <v>1</v>
      </c>
      <c r="P571" s="12"/>
      <c r="Q571" s="10"/>
      <c r="S571" s="10"/>
    </row>
    <row r="572" spans="1:19" s="8" customFormat="1" x14ac:dyDescent="0.45">
      <c r="A572" s="9" t="s">
        <v>1930</v>
      </c>
      <c r="B572" s="8" t="s">
        <v>1706</v>
      </c>
      <c r="C572" s="10" t="s">
        <v>108</v>
      </c>
      <c r="D572" s="8" t="str" cm="1">
        <f t="array" ref="D572">_xlfn.IFS(
  OR(C572="AR", C572="VK", C572="MS", C572="PT", C572="MM", C572="PP"), "CENTRAL",
  OR(C572="SS", C572="GC", C572="SM", C572="AY", C572="AG"), "NORTH",
  OR(C572="DP", C572="PG", C572="KD", C572="DS", C572="SP"), "WEST-I",
  OR(C572="MP", C572="SK", C572="NA", C572="OD"), "WEST-II",
  OR(C572="ND", C572="AM", C572="JK"), "EAST",
  TRUE, "UNKNOWN"
)</f>
        <v>EAST</v>
      </c>
      <c r="E572" s="10" t="s">
        <v>1707</v>
      </c>
      <c r="F572" s="8" t="s">
        <v>1708</v>
      </c>
      <c r="G572" s="8" t="s">
        <v>32</v>
      </c>
      <c r="H572" s="8" t="s">
        <v>1595</v>
      </c>
      <c r="I572" s="37">
        <v>45961</v>
      </c>
      <c r="J572" s="37">
        <v>46000</v>
      </c>
      <c r="K572" s="10" t="s">
        <v>112</v>
      </c>
      <c r="L572" s="10" t="s">
        <v>35</v>
      </c>
      <c r="M572" s="13">
        <v>231.41</v>
      </c>
      <c r="N572" s="37">
        <v>46000</v>
      </c>
      <c r="O572" s="8">
        <v>4</v>
      </c>
      <c r="P572" s="12"/>
      <c r="Q572" s="10"/>
      <c r="S572" s="10"/>
    </row>
    <row r="573" spans="1:19" s="8" customFormat="1" x14ac:dyDescent="0.45">
      <c r="A573" s="9" t="s">
        <v>1930</v>
      </c>
      <c r="B573" s="8" t="s">
        <v>1706</v>
      </c>
      <c r="C573" s="10" t="s">
        <v>108</v>
      </c>
      <c r="D573" s="8" t="str" cm="1">
        <f t="array" ref="D573">_xlfn.IFS(
  OR(C573="AR", C573="VK", C573="MS", C573="PT", C573="MM", C573="PP"), "CENTRAL",
  OR(C573="SS", C573="GC", C573="SM", C573="AY", C573="AG"), "NORTH",
  OR(C573="DP", C573="PG", C573="KD", C573="DS", C573="SP"), "WEST-I",
  OR(C573="MP", C573="SK", C573="NA", C573="OD"), "WEST-II",
  OR(C573="ND", C573="AM", C573="JK"), "EAST",
  TRUE, "UNKNOWN"
)</f>
        <v>EAST</v>
      </c>
      <c r="E573" s="10" t="s">
        <v>1707</v>
      </c>
      <c r="F573" s="8" t="s">
        <v>1709</v>
      </c>
      <c r="G573" s="8" t="s">
        <v>32</v>
      </c>
      <c r="H573" s="8" t="s">
        <v>1595</v>
      </c>
      <c r="I573" s="37">
        <v>45961</v>
      </c>
      <c r="J573" s="37">
        <v>46000</v>
      </c>
      <c r="K573" s="10" t="s">
        <v>112</v>
      </c>
      <c r="L573" s="10" t="s">
        <v>35</v>
      </c>
      <c r="M573" s="13">
        <v>162.58000000000001</v>
      </c>
      <c r="N573" s="37">
        <v>46000</v>
      </c>
      <c r="O573" s="8">
        <v>4</v>
      </c>
      <c r="P573" s="12"/>
      <c r="Q573" s="10"/>
      <c r="S573" s="10"/>
    </row>
    <row r="574" spans="1:19" s="8" customFormat="1" x14ac:dyDescent="0.45">
      <c r="A574" s="9" t="s">
        <v>1930</v>
      </c>
      <c r="B574" s="8" t="s">
        <v>665</v>
      </c>
      <c r="C574" s="10" t="s">
        <v>21</v>
      </c>
      <c r="D574" s="8" t="str" cm="1">
        <f t="array" ref="D574">_xlfn.IFS(
  OR(C574="AR", C574="VK", C574="MS", C574="PT", C574="MM", C574="PP"), "CENTRAL",
  OR(C574="SS", C574="GC", C574="SM", C574="AY", C574="AG"), "NORTH",
  OR(C574="DP", C574="PG", C574="KD", C574="DS", C574="SP"), "WEST-I",
  OR(C574="MP", C574="SK", C574="NA", C574="OD"), "WEST-II",
  OR(C574="ND", C574="AM", C574="JK"), "EAST",
  TRUE, "UNKNOWN"
)</f>
        <v>NORTH</v>
      </c>
      <c r="E574" s="10" t="s">
        <v>666</v>
      </c>
      <c r="F574" s="8" t="s">
        <v>2005</v>
      </c>
      <c r="G574" s="8" t="s">
        <v>667</v>
      </c>
      <c r="H574" s="8" t="s">
        <v>668</v>
      </c>
      <c r="I574" s="37">
        <v>45824</v>
      </c>
      <c r="J574" s="37">
        <v>45999</v>
      </c>
      <c r="K574" s="10" t="s">
        <v>26</v>
      </c>
      <c r="L574" s="10" t="s">
        <v>27</v>
      </c>
      <c r="M574" s="13">
        <v>2021.1</v>
      </c>
      <c r="N574" s="37"/>
      <c r="O574" s="8">
        <v>6</v>
      </c>
      <c r="P574" s="10"/>
      <c r="R574" s="10"/>
    </row>
    <row r="575" spans="1:19" s="8" customFormat="1" x14ac:dyDescent="0.45">
      <c r="A575" s="9" t="s">
        <v>1439</v>
      </c>
      <c r="B575" s="8" t="s">
        <v>220</v>
      </c>
      <c r="C575" s="10" t="s">
        <v>221</v>
      </c>
      <c r="D575" s="8" t="str" cm="1">
        <f t="array" ref="D575">_xlfn.IFS(
  OR(C575="AR", C575="VK", C575="MS", C575="PT", C575="MM", C575="PP"), "CENTRAL",
  OR(C575="SS", C575="GC", C575="SM", C575="AY", C575="AG"), "NORTH",
  OR(C575="DP", C575="PG", C575="KD", C575="DS", C575="SP"), "WEST-I",
  OR(C575="MP", C575="SK", C575="NA", C575="OD"), "WEST-II",
  OR(C575="ND", C575="AM", C575="JK"), "EAST",
  TRUE, "UNKNOWN"
)</f>
        <v>EAST</v>
      </c>
      <c r="E575" s="10" t="s">
        <v>222</v>
      </c>
      <c r="F575" s="8" t="s">
        <v>23</v>
      </c>
      <c r="G575" s="8" t="s">
        <v>223</v>
      </c>
      <c r="H575" s="8" t="s">
        <v>224</v>
      </c>
      <c r="I575" s="37">
        <v>45775</v>
      </c>
      <c r="J575" s="37">
        <v>46000</v>
      </c>
      <c r="K575" s="10" t="s">
        <v>70</v>
      </c>
      <c r="L575" s="10" t="s">
        <v>35</v>
      </c>
      <c r="M575" s="13">
        <v>1129.94</v>
      </c>
      <c r="N575" s="37">
        <v>46000</v>
      </c>
      <c r="O575" s="8">
        <v>3</v>
      </c>
      <c r="P575" s="12"/>
      <c r="Q575" s="10"/>
      <c r="S575" s="10"/>
    </row>
    <row r="576" spans="1:19" s="8" customFormat="1" x14ac:dyDescent="0.45">
      <c r="A576" s="9" t="s">
        <v>1930</v>
      </c>
      <c r="B576" s="8" t="s">
        <v>2150</v>
      </c>
      <c r="C576" s="10" t="s">
        <v>1178</v>
      </c>
      <c r="D576" s="8" t="str" cm="1">
        <f t="array" ref="D576">_xlfn.IFS(
  OR(C576="AR", C576="VK", C576="MS", C576="PT", C576="MM", C576="PP"), "CENTRAL",
  OR(C576="SS", C576="GC", C576="SM", C576="AY", C576="AG"), "NORTH",
  OR(C576="DP", C576="PG", C576="KD", C576="DS", C576="SP"), "WEST-I",
  OR(C576="MP", C576="SK", C576="NA", C576="OD"), "WEST-II",
  OR(C576="ND", C576="AM", C576="JK"), "EAST",
  TRUE, "UNKNOWN"
)</f>
        <v>NORTH</v>
      </c>
      <c r="E576" s="10" t="s">
        <v>1845</v>
      </c>
      <c r="F576" s="8" t="s">
        <v>1846</v>
      </c>
      <c r="G576" s="8" t="s">
        <v>1847</v>
      </c>
      <c r="H576" s="8" t="s">
        <v>1848</v>
      </c>
      <c r="I576" s="37">
        <v>45975</v>
      </c>
      <c r="J576" s="37">
        <v>46001</v>
      </c>
      <c r="K576" s="10" t="s">
        <v>26</v>
      </c>
      <c r="L576" s="10" t="s">
        <v>27</v>
      </c>
      <c r="M576" s="13">
        <v>456.83</v>
      </c>
      <c r="N576" s="37"/>
      <c r="O576" s="8">
        <v>5</v>
      </c>
      <c r="P576" s="12"/>
      <c r="Q576" s="10"/>
      <c r="S576" s="10"/>
    </row>
    <row r="577" spans="1:19" s="8" customFormat="1" x14ac:dyDescent="0.45">
      <c r="A577" s="9" t="s">
        <v>1930</v>
      </c>
      <c r="B577" s="8" t="s">
        <v>2150</v>
      </c>
      <c r="C577" s="10" t="s">
        <v>1178</v>
      </c>
      <c r="D577" s="8" t="str" cm="1">
        <f t="array" ref="D577">_xlfn.IFS(
  OR(C577="AR", C577="VK", C577="MS", C577="PT", C577="MM", C577="PP"), "CENTRAL",
  OR(C577="SS", C577="GC", C577="SM", C577="AY", C577="AG"), "NORTH",
  OR(C577="DP", C577="PG", C577="KD", C577="DS", C577="SP"), "WEST-I",
  OR(C577="MP", C577="SK", C577="NA", C577="OD"), "WEST-II",
  OR(C577="ND", C577="AM", C577="JK"), "EAST",
  TRUE, "UNKNOWN"
)</f>
        <v>NORTH</v>
      </c>
      <c r="E577" s="10" t="s">
        <v>1845</v>
      </c>
      <c r="F577" s="8" t="s">
        <v>98</v>
      </c>
      <c r="G577" s="8" t="s">
        <v>1847</v>
      </c>
      <c r="H577" s="8" t="s">
        <v>1848</v>
      </c>
      <c r="I577" s="37">
        <v>45975</v>
      </c>
      <c r="J577" s="37">
        <v>46001</v>
      </c>
      <c r="K577" s="10" t="s">
        <v>26</v>
      </c>
      <c r="L577" s="10" t="s">
        <v>27</v>
      </c>
      <c r="M577" s="13">
        <v>166.46</v>
      </c>
      <c r="N577" s="37"/>
      <c r="O577" s="8">
        <v>5</v>
      </c>
      <c r="P577" s="12"/>
      <c r="Q577" s="10"/>
      <c r="S577" s="10"/>
    </row>
    <row r="578" spans="1:19" s="8" customFormat="1" x14ac:dyDescent="0.45">
      <c r="A578" s="9" t="s">
        <v>1930</v>
      </c>
      <c r="B578" s="8" t="s">
        <v>1706</v>
      </c>
      <c r="C578" s="10" t="s">
        <v>108</v>
      </c>
      <c r="D578" s="8" t="str" cm="1">
        <f t="array" ref="D578">_xlfn.IFS(
  OR(C578="AR", C578="VK", C578="MS", C578="PT", C578="MM", C578="PP"), "CENTRAL",
  OR(C578="SS", C578="GC", C578="SM", C578="AY", C578="AG"), "NORTH",
  OR(C578="DP", C578="PG", C578="KD", C578="DS", C578="SP"), "WEST-I",
  OR(C578="MP", C578="SK", C578="NA", C578="OD"), "WEST-II",
  OR(C578="ND", C578="AM", C578="JK"), "EAST",
  TRUE, "UNKNOWN"
)</f>
        <v>EAST</v>
      </c>
      <c r="E578" s="10" t="s">
        <v>1707</v>
      </c>
      <c r="F578" s="8" t="s">
        <v>1708</v>
      </c>
      <c r="G578" s="8" t="s">
        <v>32</v>
      </c>
      <c r="H578" s="8" t="s">
        <v>1595</v>
      </c>
      <c r="I578" s="37">
        <v>45961</v>
      </c>
      <c r="J578" s="37">
        <v>46001</v>
      </c>
      <c r="K578" s="10" t="s">
        <v>112</v>
      </c>
      <c r="L578" s="10" t="s">
        <v>35</v>
      </c>
      <c r="M578" s="13">
        <v>251.8</v>
      </c>
      <c r="N578" s="37"/>
      <c r="O578" s="8">
        <v>5</v>
      </c>
      <c r="P578" s="12"/>
      <c r="Q578" s="10"/>
      <c r="S578" s="10"/>
    </row>
    <row r="579" spans="1:19" s="8" customFormat="1" x14ac:dyDescent="0.45">
      <c r="A579" s="9" t="s">
        <v>1930</v>
      </c>
      <c r="B579" s="8" t="s">
        <v>1706</v>
      </c>
      <c r="C579" s="10" t="s">
        <v>108</v>
      </c>
      <c r="D579" s="8" t="str" cm="1">
        <f t="array" ref="D579">_xlfn.IFS(
  OR(C579="AR", C579="VK", C579="MS", C579="PT", C579="MM", C579="PP"), "CENTRAL",
  OR(C579="SS", C579="GC", C579="SM", C579="AY", C579="AG"), "NORTH",
  OR(C579="DP", C579="PG", C579="KD", C579="DS", C579="SP"), "WEST-I",
  OR(C579="MP", C579="SK", C579="NA", C579="OD"), "WEST-II",
  OR(C579="ND", C579="AM", C579="JK"), "EAST",
  TRUE, "UNKNOWN"
)</f>
        <v>EAST</v>
      </c>
      <c r="E579" s="10" t="s">
        <v>1707</v>
      </c>
      <c r="F579" s="8" t="s">
        <v>1709</v>
      </c>
      <c r="G579" s="8" t="s">
        <v>32</v>
      </c>
      <c r="H579" s="8" t="s">
        <v>1595</v>
      </c>
      <c r="I579" s="37">
        <v>45961</v>
      </c>
      <c r="J579" s="37">
        <v>46001</v>
      </c>
      <c r="K579" s="10" t="s">
        <v>112</v>
      </c>
      <c r="L579" s="10" t="s">
        <v>35</v>
      </c>
      <c r="M579" s="13">
        <v>176.06</v>
      </c>
      <c r="N579" s="37"/>
      <c r="O579" s="8">
        <v>5</v>
      </c>
      <c r="P579" s="12"/>
      <c r="Q579" s="10"/>
      <c r="S579" s="10"/>
    </row>
    <row r="580" spans="1:19" s="8" customFormat="1" x14ac:dyDescent="0.45">
      <c r="A580" s="9" t="s">
        <v>1930</v>
      </c>
      <c r="B580" s="8" t="s">
        <v>665</v>
      </c>
      <c r="C580" s="10" t="s">
        <v>21</v>
      </c>
      <c r="D580" s="8" t="str" cm="1">
        <f t="array" ref="D580">_xlfn.IFS(
  OR(C580="AR", C580="VK", C580="MS", C580="PT", C580="MM", C580="PP"), "CENTRAL",
  OR(C580="SS", C580="GC", C580="SM", C580="AY", C580="AG"), "NORTH",
  OR(C580="DP", C580="PG", C580="KD", C580="DS", C580="SP"), "WEST-I",
  OR(C580="MP", C580="SK", C580="NA", C580="OD"), "WEST-II",
  OR(C580="ND", C580="AM", C580="JK"), "EAST",
  TRUE, "UNKNOWN"
)</f>
        <v>NORTH</v>
      </c>
      <c r="E580" s="10" t="s">
        <v>666</v>
      </c>
      <c r="F580" s="8" t="s">
        <v>2005</v>
      </c>
      <c r="G580" s="8" t="s">
        <v>667</v>
      </c>
      <c r="H580" s="8" t="s">
        <v>668</v>
      </c>
      <c r="I580" s="37">
        <v>45824</v>
      </c>
      <c r="J580" s="37">
        <v>46001</v>
      </c>
      <c r="K580" s="10" t="s">
        <v>26</v>
      </c>
      <c r="L580" s="10" t="s">
        <v>27</v>
      </c>
      <c r="M580" s="13">
        <v>1961</v>
      </c>
      <c r="N580" s="37"/>
      <c r="O580" s="8">
        <v>7</v>
      </c>
      <c r="P580" s="10"/>
      <c r="R580" s="10"/>
    </row>
    <row r="581" spans="1:19" s="8" customFormat="1" x14ac:dyDescent="0.45">
      <c r="A581" s="9" t="s">
        <v>1930</v>
      </c>
      <c r="B581" s="8" t="s">
        <v>1969</v>
      </c>
      <c r="C581" s="10" t="s">
        <v>1178</v>
      </c>
      <c r="D581" s="8" t="str" cm="1">
        <f t="array" ref="D581">_xlfn.IFS(
  OR(C581="AR", C581="VK", C581="MS", C581="PT", C581="MM", C581="PP"), "CENTRAL",
  OR(C581="SS", C581="GC", C581="SM", C581="AY", C581="AG"), "NORTH",
  OR(C581="DP", C581="PG", C581="KD", C581="DS", C581="SP"), "WEST-I",
  OR(C581="MP", C581="SK", C581="NA", C581="OD"), "WEST-II",
  OR(C581="ND", C581="AM", C581="JK"), "EAST",
  TRUE, "UNKNOWN"
)</f>
        <v>NORTH</v>
      </c>
      <c r="E581" s="10" t="s">
        <v>1970</v>
      </c>
      <c r="F581" s="8" t="s">
        <v>121</v>
      </c>
      <c r="G581" s="8" t="s">
        <v>1971</v>
      </c>
      <c r="H581" s="8" t="s">
        <v>1972</v>
      </c>
      <c r="I581" s="37">
        <v>45992</v>
      </c>
      <c r="J581" s="37">
        <v>46002</v>
      </c>
      <c r="K581" s="10" t="s">
        <v>1973</v>
      </c>
      <c r="L581" s="10" t="s">
        <v>27</v>
      </c>
      <c r="M581" s="13">
        <v>1495.92</v>
      </c>
      <c r="N581" s="37"/>
      <c r="O581" s="8">
        <v>1</v>
      </c>
      <c r="P581" s="12"/>
      <c r="Q581" s="10"/>
      <c r="S581" s="10"/>
    </row>
    <row r="582" spans="1:19" s="8" customFormat="1" x14ac:dyDescent="0.45">
      <c r="A582" s="9" t="s">
        <v>1930</v>
      </c>
      <c r="B582" s="8" t="s">
        <v>1941</v>
      </c>
      <c r="C582" s="10" t="s">
        <v>1255</v>
      </c>
      <c r="D582" s="8" t="str" cm="1">
        <f t="array" ref="D582">_xlfn.IFS(
  OR(C582="AR", C582="VK", C582="MS", C582="PT", C582="MM", C582="PP"), "CENTRAL",
  OR(C582="SS", C582="GC", C582="SM", C582="AY", C582="AG"), "NORTH",
  OR(C582="DP", C582="PG", C582="KD", C582="DS", C582="SP"), "WEST-I",
  OR(C582="MP", C582="SK", C582="NA", C582="OD"), "WEST-II",
  OR(C582="ND", C582="AM", C582="JK"), "EAST",
  TRUE, "UNKNOWN"
)</f>
        <v>WEST-I</v>
      </c>
      <c r="E582" s="10" t="s">
        <v>1942</v>
      </c>
      <c r="F582" s="8" t="s">
        <v>121</v>
      </c>
      <c r="G582" s="8" t="s">
        <v>1943</v>
      </c>
      <c r="H582" s="8" t="s">
        <v>1944</v>
      </c>
      <c r="I582" s="37">
        <v>45992</v>
      </c>
      <c r="J582" s="37">
        <v>46002</v>
      </c>
      <c r="K582" s="10" t="s">
        <v>49</v>
      </c>
      <c r="L582" s="10" t="s">
        <v>50</v>
      </c>
      <c r="M582" s="13">
        <v>596.48</v>
      </c>
      <c r="N582" s="37"/>
      <c r="O582" s="8">
        <v>1</v>
      </c>
      <c r="P582" s="12"/>
      <c r="Q582" s="10"/>
      <c r="S582" s="10"/>
    </row>
    <row r="583" spans="1:19" s="8" customFormat="1" x14ac:dyDescent="0.45">
      <c r="A583" s="9" t="s">
        <v>1930</v>
      </c>
      <c r="B583" s="8" t="s">
        <v>1854</v>
      </c>
      <c r="C583" s="10" t="s">
        <v>1704</v>
      </c>
      <c r="D583" s="8" t="str" cm="1">
        <f t="array" ref="D583">_xlfn.IFS(
  OR(C583="AR", C583="VK", C583="MS", C583="PT", C583="MM", C583="PP"), "CENTRAL",
  OR(C583="SS", C583="GC", C583="SM", C583="AY", C583="AG"), "NORTH",
  OR(C583="DP", C583="PG", C583="KD", C583="DS", C583="SP"), "WEST-I",
  OR(C583="MP", C583="SK", C583="NA", C583="OD"), "WEST-II",
  OR(C583="ND", C583="AM", C583="JK"), "EAST",
  TRUE, "UNKNOWN"
)</f>
        <v>NORTH</v>
      </c>
      <c r="E583" s="10" t="s">
        <v>1855</v>
      </c>
      <c r="F583" s="8" t="s">
        <v>1856</v>
      </c>
      <c r="G583" s="8" t="s">
        <v>1564</v>
      </c>
      <c r="H583" s="8" t="s">
        <v>1857</v>
      </c>
      <c r="I583" s="37">
        <v>45975</v>
      </c>
      <c r="J583" s="37">
        <v>46003</v>
      </c>
      <c r="K583" s="10" t="s">
        <v>441</v>
      </c>
      <c r="L583" s="10" t="s">
        <v>27</v>
      </c>
      <c r="M583" s="13">
        <v>561.67999999999995</v>
      </c>
      <c r="N583" s="37">
        <v>46002</v>
      </c>
      <c r="O583" s="8">
        <v>2</v>
      </c>
      <c r="P583" s="12"/>
      <c r="Q583" s="10"/>
      <c r="S583" s="10"/>
    </row>
    <row r="584" spans="1:19" s="8" customFormat="1" x14ac:dyDescent="0.45">
      <c r="A584" s="9" t="s">
        <v>1930</v>
      </c>
      <c r="B584" s="8" t="s">
        <v>1962</v>
      </c>
      <c r="C584" s="10" t="s">
        <v>1178</v>
      </c>
      <c r="D584" s="8" t="str" cm="1">
        <f t="array" ref="D584">_xlfn.IFS(
  OR(C584="AR", C584="VK", C584="MS", C584="PT", C584="MM", C584="PP"), "CENTRAL",
  OR(C584="SS", C584="GC", C584="SM", C584="AY", C584="AG"), "NORTH",
  OR(C584="DP", C584="PG", C584="KD", C584="DS", C584="SP"), "WEST-I",
  OR(C584="MP", C584="SK", C584="NA", C584="OD"), "WEST-II",
  OR(C584="ND", C584="AM", C584="JK"), "EAST",
  TRUE, "UNKNOWN"
)</f>
        <v>NORTH</v>
      </c>
      <c r="E584" s="10" t="s">
        <v>281</v>
      </c>
      <c r="F584" s="8" t="s">
        <v>237</v>
      </c>
      <c r="G584" s="8" t="s">
        <v>32</v>
      </c>
      <c r="H584" s="8" t="s">
        <v>1963</v>
      </c>
      <c r="I584" s="37">
        <v>45989</v>
      </c>
      <c r="J584" s="37">
        <v>46002</v>
      </c>
      <c r="K584" s="10" t="s">
        <v>441</v>
      </c>
      <c r="L584" s="10" t="s">
        <v>27</v>
      </c>
      <c r="M584" s="13">
        <v>97.29</v>
      </c>
      <c r="N584" s="37"/>
      <c r="O584" s="8">
        <v>1</v>
      </c>
      <c r="P584" s="12"/>
      <c r="Q584" s="10"/>
      <c r="S584" s="10"/>
    </row>
    <row r="585" spans="1:19" s="8" customFormat="1" x14ac:dyDescent="0.45">
      <c r="A585" s="9" t="s">
        <v>1930</v>
      </c>
      <c r="B585" s="8" t="s">
        <v>220</v>
      </c>
      <c r="C585" s="10" t="s">
        <v>221</v>
      </c>
      <c r="D585" s="8" t="str" cm="1">
        <f t="array" ref="D585">_xlfn.IFS(
  OR(C585="AR", C585="VK", C585="MS", C585="PT", C585="MM", C585="PP"), "CENTRAL",
  OR(C585="SS", C585="GC", C585="SM", C585="AY", C585="AG"), "NORTH",
  OR(C585="DP", C585="PG", C585="KD", C585="DS", C585="SP"), "WEST-I",
  OR(C585="MP", C585="SK", C585="NA", C585="OD"), "WEST-II",
  OR(C585="ND", C585="AM", C585="JK"), "EAST",
  TRUE, "UNKNOWN"
)</f>
        <v>EAST</v>
      </c>
      <c r="E585" s="10" t="s">
        <v>222</v>
      </c>
      <c r="F585" s="8" t="s">
        <v>23</v>
      </c>
      <c r="G585" s="8" t="s">
        <v>223</v>
      </c>
      <c r="H585" s="8" t="s">
        <v>224</v>
      </c>
      <c r="I585" s="37">
        <v>45775</v>
      </c>
      <c r="J585" s="37">
        <v>46002</v>
      </c>
      <c r="K585" s="10" t="s">
        <v>70</v>
      </c>
      <c r="L585" s="10" t="s">
        <v>35</v>
      </c>
      <c r="M585" s="13">
        <v>1104.0999999999999</v>
      </c>
      <c r="N585" s="37"/>
      <c r="O585" s="8">
        <v>4</v>
      </c>
      <c r="P585" s="12"/>
      <c r="Q585" s="10"/>
      <c r="S585" s="10"/>
    </row>
    <row r="586" spans="1:19" s="8" customFormat="1" x14ac:dyDescent="0.45">
      <c r="A586" s="9" t="s">
        <v>1930</v>
      </c>
      <c r="B586" s="8" t="s">
        <v>824</v>
      </c>
      <c r="C586" s="10" t="s">
        <v>633</v>
      </c>
      <c r="D586" s="8" t="str" cm="1">
        <f t="array" ref="D586">_xlfn.IFS(
  OR(C586="AR", C586="VK", C586="MS", C586="PT", C586="MM", C586="PP"), "CENTRAL",
  OR(C586="SS", C586="GC", C586="SM", C586="AY", C586="AG"), "NORTH",
  OR(C586="DP", C586="PG", C586="KD", C586="DS", C586="SP"), "WEST-I",
  OR(C586="MP", C586="SK", C586="NA", C586="OD"), "WEST-II",
  OR(C586="ND", C586="AM", C586="JK"), "EAST",
  TRUE, "UNKNOWN"
)</f>
        <v>WEST-I</v>
      </c>
      <c r="E586" s="10" t="s">
        <v>826</v>
      </c>
      <c r="F586" s="8" t="s">
        <v>825</v>
      </c>
      <c r="G586" s="8" t="s">
        <v>32</v>
      </c>
      <c r="H586" s="8" t="s">
        <v>827</v>
      </c>
      <c r="I586" s="37">
        <v>45847</v>
      </c>
      <c r="J586" s="37">
        <v>46003</v>
      </c>
      <c r="K586" s="10" t="s">
        <v>49</v>
      </c>
      <c r="L586" s="10" t="s">
        <v>50</v>
      </c>
      <c r="M586" s="13">
        <v>773.41</v>
      </c>
      <c r="N586" s="37"/>
      <c r="O586" s="12">
        <v>2</v>
      </c>
      <c r="P586" s="12"/>
      <c r="Q586" s="10"/>
      <c r="S586" s="10"/>
    </row>
    <row r="587" spans="1:19" s="8" customFormat="1" x14ac:dyDescent="0.45">
      <c r="A587" s="9" t="s">
        <v>1930</v>
      </c>
      <c r="B587" s="8" t="s">
        <v>824</v>
      </c>
      <c r="C587" s="10" t="s">
        <v>633</v>
      </c>
      <c r="D587" s="8" t="str" cm="1">
        <f t="array" ref="D587">_xlfn.IFS(
  OR(C587="AR", C587="VK", C587="MS", C587="PT", C587="MM", C587="PP"), "CENTRAL",
  OR(C587="SS", C587="GC", C587="SM", C587="AY", C587="AG"), "NORTH",
  OR(C587="DP", C587="PG", C587="KD", C587="DS", C587="SP"), "WEST-I",
  OR(C587="MP", C587="SK", C587="NA", C587="OD"), "WEST-II",
  OR(C587="ND", C587="AM", C587="JK"), "EAST",
  TRUE, "UNKNOWN"
)</f>
        <v>WEST-I</v>
      </c>
      <c r="E587" s="10" t="s">
        <v>826</v>
      </c>
      <c r="F587" s="8" t="s">
        <v>828</v>
      </c>
      <c r="G587" s="8" t="s">
        <v>32</v>
      </c>
      <c r="H587" s="8" t="s">
        <v>827</v>
      </c>
      <c r="I587" s="37">
        <v>45847</v>
      </c>
      <c r="J587" s="37">
        <v>46003</v>
      </c>
      <c r="K587" s="10" t="s">
        <v>56</v>
      </c>
      <c r="L587" s="10" t="s">
        <v>50</v>
      </c>
      <c r="M587" s="13">
        <v>1838.86</v>
      </c>
      <c r="N587" s="37"/>
      <c r="O587" s="12">
        <v>2</v>
      </c>
      <c r="P587" s="12"/>
      <c r="Q587" s="10"/>
      <c r="S587" s="10"/>
    </row>
    <row r="588" spans="1:19" s="8" customFormat="1" x14ac:dyDescent="0.45">
      <c r="A588" s="9" t="s">
        <v>1930</v>
      </c>
      <c r="B588" s="8" t="s">
        <v>1814</v>
      </c>
      <c r="C588" s="10" t="s">
        <v>30</v>
      </c>
      <c r="D588" s="8" t="str" cm="1">
        <f t="array" ref="D588">_xlfn.IFS(
  OR(C588="AR", C588="VK", C588="MS", C588="PT", C588="MM", C588="PP"), "CENTRAL",
  OR(C588="SS", C588="GC", C588="SM", C588="AY", C588="AG"), "NORTH",
  OR(C588="DP", C588="PG", C588="KD", C588="DS", C588="SP"), "WEST-I",
  OR(C588="MP", C588="SK", C588="NA", C588="OD"), "WEST-II",
  OR(C588="ND", C588="AM", C588="JK"), "EAST",
  TRUE, "UNKNOWN"
)</f>
        <v>CENTRAL</v>
      </c>
      <c r="E588" s="10" t="s">
        <v>1815</v>
      </c>
      <c r="F588" s="8" t="s">
        <v>67</v>
      </c>
      <c r="G588" s="8" t="s">
        <v>1816</v>
      </c>
      <c r="H588" s="8" t="s">
        <v>1817</v>
      </c>
      <c r="I588" s="37">
        <v>45974</v>
      </c>
      <c r="J588" s="37">
        <v>46003</v>
      </c>
      <c r="K588" s="10" t="s">
        <v>761</v>
      </c>
      <c r="L588" s="10" t="s">
        <v>47</v>
      </c>
      <c r="M588" s="13">
        <v>396.47</v>
      </c>
      <c r="N588" s="37">
        <v>46003</v>
      </c>
      <c r="O588" s="8">
        <v>2</v>
      </c>
      <c r="P588" s="12"/>
      <c r="Q588" s="10"/>
      <c r="S588" s="10"/>
    </row>
    <row r="589" spans="1:19" s="8" customFormat="1" x14ac:dyDescent="0.45">
      <c r="A589" s="9" t="s">
        <v>1930</v>
      </c>
      <c r="B589" s="8" t="s">
        <v>1993</v>
      </c>
      <c r="C589" s="10" t="s">
        <v>108</v>
      </c>
      <c r="D589" s="8" t="str" cm="1">
        <f t="array" ref="D589">_xlfn.IFS(
  OR(C589="AR", C589="VK", C589="MS", C589="PT", C589="MM", C589="PP"), "CENTRAL",
  OR(C589="SS", C589="GC", C589="SM", C589="AY", C589="AG"), "NORTH",
  OR(C589="DP", C589="PG", C589="KD", C589="DS", C589="SP"), "WEST-I",
  OR(C589="MP", C589="SK", C589="NA", C589="OD"), "WEST-II",
  OR(C589="ND", C589="AM", C589="JK"), "EAST",
  TRUE, "UNKNOWN"
)</f>
        <v>EAST</v>
      </c>
      <c r="E589" s="10" t="s">
        <v>1994</v>
      </c>
      <c r="F589" s="8" t="s">
        <v>1995</v>
      </c>
      <c r="G589" s="8" t="s">
        <v>1996</v>
      </c>
      <c r="H589" s="8" t="s">
        <v>1997</v>
      </c>
      <c r="I589" s="37">
        <v>46000</v>
      </c>
      <c r="J589" s="37">
        <v>46003</v>
      </c>
      <c r="K589" s="10" t="s">
        <v>34</v>
      </c>
      <c r="L589" s="10" t="s">
        <v>35</v>
      </c>
      <c r="M589" s="13">
        <v>354.77</v>
      </c>
      <c r="N589" s="37">
        <v>46003</v>
      </c>
      <c r="O589" s="8">
        <v>1</v>
      </c>
      <c r="P589" s="12"/>
      <c r="Q589" s="10"/>
      <c r="S589" s="10"/>
    </row>
    <row r="590" spans="1:19" s="8" customFormat="1" x14ac:dyDescent="0.45">
      <c r="A590" s="9" t="s">
        <v>1930</v>
      </c>
      <c r="B590" s="8" t="s">
        <v>1962</v>
      </c>
      <c r="C590" s="10" t="s">
        <v>1178</v>
      </c>
      <c r="D590" s="8" t="str" cm="1">
        <f t="array" ref="D590">_xlfn.IFS(
  OR(C590="AR", C590="VK", C590="MS", C590="PT", C590="MM", C590="PP"), "CENTRAL",
  OR(C590="SS", C590="GC", C590="SM", C590="AY", C590="AG"), "NORTH",
  OR(C590="DP", C590="PG", C590="KD", C590="DS", C590="SP"), "WEST-I",
  OR(C590="MP", C590="SK", C590="NA", C590="OD"), "WEST-II",
  OR(C590="ND", C590="AM", C590="JK"), "EAST",
  TRUE, "UNKNOWN"
)</f>
        <v>NORTH</v>
      </c>
      <c r="E590" s="10" t="s">
        <v>281</v>
      </c>
      <c r="F590" s="8" t="s">
        <v>237</v>
      </c>
      <c r="G590" s="8" t="s">
        <v>32</v>
      </c>
      <c r="H590" s="8" t="s">
        <v>1963</v>
      </c>
      <c r="I590" s="37">
        <v>45989</v>
      </c>
      <c r="J590" s="37">
        <v>46003</v>
      </c>
      <c r="K590" s="10" t="s">
        <v>441</v>
      </c>
      <c r="L590" s="10" t="s">
        <v>27</v>
      </c>
      <c r="M590" s="13">
        <v>116.99</v>
      </c>
      <c r="N590" s="37"/>
      <c r="O590" s="8">
        <v>2</v>
      </c>
      <c r="P590" s="12"/>
      <c r="Q590" s="10"/>
      <c r="S590" s="10"/>
    </row>
    <row r="591" spans="1:19" s="8" customFormat="1" x14ac:dyDescent="0.45">
      <c r="A591" s="9" t="s">
        <v>1930</v>
      </c>
      <c r="B591" s="8" t="s">
        <v>1969</v>
      </c>
      <c r="C591" s="10" t="s">
        <v>1178</v>
      </c>
      <c r="D591" s="8" t="str" cm="1">
        <f t="array" ref="D591">_xlfn.IFS(
  OR(C591="AR", C591="VK", C591="MS", C591="PT", C591="MM", C591="PP"), "CENTRAL",
  OR(C591="SS", C591="GC", C591="SM", C591="AY", C591="AG"), "NORTH",
  OR(C591="DP", C591="PG", C591="KD", C591="DS", C591="SP"), "WEST-I",
  OR(C591="MP", C591="SK", C591="NA", C591="OD"), "WEST-II",
  OR(C591="ND", C591="AM", C591="JK"), "EAST",
  TRUE, "UNKNOWN"
)</f>
        <v>NORTH</v>
      </c>
      <c r="E591" s="10" t="s">
        <v>1970</v>
      </c>
      <c r="F591" s="8" t="s">
        <v>121</v>
      </c>
      <c r="G591" s="8" t="s">
        <v>1971</v>
      </c>
      <c r="H591" s="8" t="s">
        <v>1972</v>
      </c>
      <c r="I591" s="37">
        <v>45992</v>
      </c>
      <c r="J591" s="37">
        <v>46003</v>
      </c>
      <c r="K591" s="10" t="s">
        <v>1973</v>
      </c>
      <c r="L591" s="10" t="s">
        <v>27</v>
      </c>
      <c r="M591" s="13">
        <v>1470.92</v>
      </c>
      <c r="N591" s="37"/>
      <c r="O591" s="8">
        <v>2</v>
      </c>
      <c r="P591" s="12"/>
      <c r="Q591" s="10"/>
      <c r="S591" s="10"/>
    </row>
    <row r="592" spans="1:19" s="8" customFormat="1" x14ac:dyDescent="0.45">
      <c r="A592" s="9" t="s">
        <v>1930</v>
      </c>
      <c r="B592" s="8" t="s">
        <v>1503</v>
      </c>
      <c r="C592" s="10" t="s">
        <v>136</v>
      </c>
      <c r="D592" s="8" t="str" cm="1">
        <f t="array" ref="D592">_xlfn.IFS(
  OR(C592="AR", C592="VK", C592="MS", C592="PT", C592="MM", C592="PP"), "CENTRAL",
  OR(C592="SS", C592="GC", C592="SM", C592="AY", C592="AG"), "NORTH",
  OR(C592="DP", C592="PG", C592="KD", C592="DS", C592="SP"), "WEST-I",
  OR(C592="MP", C592="SK", C592="NA", C592="OD"), "WEST-II",
  OR(C592="ND", C592="AM", C592="JK"), "EAST",
  TRUE, "UNKNOWN"
)</f>
        <v>WEST-II</v>
      </c>
      <c r="E592" s="10" t="s">
        <v>1504</v>
      </c>
      <c r="F592" s="8" t="s">
        <v>1505</v>
      </c>
      <c r="G592" s="8" t="s">
        <v>1506</v>
      </c>
      <c r="H592" s="8" t="s">
        <v>1507</v>
      </c>
      <c r="I592" s="37">
        <v>45936</v>
      </c>
      <c r="J592" s="37">
        <v>46003</v>
      </c>
      <c r="K592" s="10" t="s">
        <v>81</v>
      </c>
      <c r="L592" s="10" t="s">
        <v>27</v>
      </c>
      <c r="M592" s="13">
        <v>1157.74</v>
      </c>
      <c r="N592" s="37">
        <v>46003</v>
      </c>
      <c r="O592" s="8">
        <v>1</v>
      </c>
      <c r="P592" s="12"/>
      <c r="Q592" s="10"/>
      <c r="S592" s="10"/>
    </row>
    <row r="593" spans="1:19" s="8" customFormat="1" x14ac:dyDescent="0.45">
      <c r="A593" s="9" t="s">
        <v>1930</v>
      </c>
      <c r="B593" s="8" t="s">
        <v>1962</v>
      </c>
      <c r="C593" s="10" t="s">
        <v>1178</v>
      </c>
      <c r="D593" s="8" t="str" cm="1">
        <f t="array" ref="D593">_xlfn.IFS(
  OR(C593="AR", C593="VK", C593="MS", C593="PT", C593="MM", C593="PP"), "CENTRAL",
  OR(C593="SS", C593="GC", C593="SM", C593="AY", C593="AG"), "NORTH",
  OR(C593="DP", C593="PG", C593="KD", C593="DS", C593="SP"), "WEST-I",
  OR(C593="MP", C593="SK", C593="NA", C593="OD"), "WEST-II",
  OR(C593="ND", C593="AM", C593="JK"), "EAST",
  TRUE, "UNKNOWN"
)</f>
        <v>NORTH</v>
      </c>
      <c r="E593" s="10" t="s">
        <v>281</v>
      </c>
      <c r="F593" s="8" t="s">
        <v>237</v>
      </c>
      <c r="G593" s="8" t="s">
        <v>32</v>
      </c>
      <c r="H593" s="8" t="s">
        <v>1963</v>
      </c>
      <c r="I593" s="37">
        <v>45989</v>
      </c>
      <c r="J593" s="37">
        <v>46003</v>
      </c>
      <c r="K593" s="10" t="s">
        <v>441</v>
      </c>
      <c r="L593" s="10" t="s">
        <v>27</v>
      </c>
      <c r="M593" s="13">
        <v>126.99</v>
      </c>
      <c r="N593" s="37"/>
      <c r="O593" s="8">
        <v>3</v>
      </c>
      <c r="P593" s="12"/>
      <c r="Q593" s="10"/>
      <c r="S593" s="10"/>
    </row>
    <row r="594" spans="1:19" s="8" customFormat="1" x14ac:dyDescent="0.45">
      <c r="A594" s="9" t="s">
        <v>1930</v>
      </c>
      <c r="B594" s="8" t="s">
        <v>1357</v>
      </c>
      <c r="C594" s="10" t="s">
        <v>136</v>
      </c>
      <c r="D594" s="8" t="str" cm="1">
        <f t="array" ref="D594">_xlfn.IFS(
  OR(C594="AR", C594="VK", C594="MS", C594="PT", C594="MM", C594="PP"), "CENTRAL",
  OR(C594="SS", C594="GC", C594="SM", C594="AY", C594="AG"), "NORTH",
  OR(C594="DP", C594="PG", C594="KD", C594="DS", C594="SP"), "WEST-I",
  OR(C594="MP", C594="SK", C594="NA", C594="OD"), "WEST-II",
  OR(C594="ND", C594="AM", C594="JK"), "EAST",
  TRUE, "UNKNOWN"
)</f>
        <v>WEST-II</v>
      </c>
      <c r="E594" s="10" t="s">
        <v>1359</v>
      </c>
      <c r="F594" s="8" t="s">
        <v>1358</v>
      </c>
      <c r="G594" s="8" t="s">
        <v>1360</v>
      </c>
      <c r="H594" s="8" t="s">
        <v>1361</v>
      </c>
      <c r="I594" s="37">
        <v>45917</v>
      </c>
      <c r="J594" s="37">
        <v>46006</v>
      </c>
      <c r="K594" s="10" t="s">
        <v>26</v>
      </c>
      <c r="L594" s="10" t="s">
        <v>27</v>
      </c>
      <c r="M594" s="13">
        <v>236.67</v>
      </c>
      <c r="N594" s="37"/>
      <c r="O594" s="8">
        <v>4</v>
      </c>
      <c r="P594" s="12"/>
      <c r="Q594" s="10"/>
      <c r="S594" s="10"/>
    </row>
    <row r="595" spans="1:19" s="8" customFormat="1" x14ac:dyDescent="0.45">
      <c r="A595" s="9" t="s">
        <v>1930</v>
      </c>
      <c r="B595" s="8" t="s">
        <v>1962</v>
      </c>
      <c r="C595" s="10" t="s">
        <v>1178</v>
      </c>
      <c r="D595" s="8" t="str" cm="1">
        <f t="array" ref="D595">_xlfn.IFS(
  OR(C595="AR", C595="VK", C595="MS", C595="PT", C595="MM", C595="PP"), "CENTRAL",
  OR(C595="SS", C595="GC", C595="SM", C595="AY", C595="AG"), "NORTH",
  OR(C595="DP", C595="PG", C595="KD", C595="DS", C595="SP"), "WEST-I",
  OR(C595="MP", C595="SK", C595="NA", C595="OD"), "WEST-II",
  OR(C595="ND", C595="AM", C595="JK"), "EAST",
  TRUE, "UNKNOWN"
)</f>
        <v>NORTH</v>
      </c>
      <c r="E595" s="10" t="s">
        <v>281</v>
      </c>
      <c r="F595" s="8" t="s">
        <v>237</v>
      </c>
      <c r="G595" s="8" t="s">
        <v>32</v>
      </c>
      <c r="H595" s="8" t="s">
        <v>1963</v>
      </c>
      <c r="I595" s="37">
        <v>45989</v>
      </c>
      <c r="J595" s="37">
        <v>46007</v>
      </c>
      <c r="K595" s="10" t="s">
        <v>441</v>
      </c>
      <c r="L595" s="10" t="s">
        <v>27</v>
      </c>
      <c r="M595" s="13">
        <v>105.01</v>
      </c>
      <c r="N595" s="37"/>
      <c r="O595" s="8">
        <v>4</v>
      </c>
      <c r="P595" s="12"/>
      <c r="Q595" s="10"/>
      <c r="S595" s="10"/>
    </row>
    <row r="596" spans="1:19" s="8" customFormat="1" x14ac:dyDescent="0.45">
      <c r="A596" s="9" t="s">
        <v>1930</v>
      </c>
      <c r="B596" s="8" t="s">
        <v>2150</v>
      </c>
      <c r="C596" s="10" t="s">
        <v>1178</v>
      </c>
      <c r="D596" s="8" t="str" cm="1">
        <f t="array" ref="D596">_xlfn.IFS(
  OR(C596="AR", C596="VK", C596="MS", C596="PT", C596="MM", C596="PP"), "CENTRAL",
  OR(C596="SS", C596="GC", C596="SM", C596="AY", C596="AG"), "NORTH",
  OR(C596="DP", C596="PG", C596="KD", C596="DS", C596="SP"), "WEST-I",
  OR(C596="MP", C596="SK", C596="NA", C596="OD"), "WEST-II",
  OR(C596="ND", C596="AM", C596="JK"), "EAST",
  TRUE, "UNKNOWN"
)</f>
        <v>NORTH</v>
      </c>
      <c r="E596" s="10" t="s">
        <v>1845</v>
      </c>
      <c r="F596" s="8" t="s">
        <v>1846</v>
      </c>
      <c r="G596" s="8" t="s">
        <v>1847</v>
      </c>
      <c r="H596" s="8" t="s">
        <v>1848</v>
      </c>
      <c r="I596" s="37">
        <v>45975</v>
      </c>
      <c r="J596" s="37">
        <v>46001</v>
      </c>
      <c r="K596" s="10" t="s">
        <v>26</v>
      </c>
      <c r="L596" s="10" t="s">
        <v>27</v>
      </c>
      <c r="M596" s="13">
        <v>472.18</v>
      </c>
      <c r="N596" s="37"/>
      <c r="O596" s="8">
        <v>6</v>
      </c>
      <c r="P596" s="12"/>
      <c r="Q596" s="10"/>
      <c r="S596" s="10"/>
    </row>
    <row r="597" spans="1:19" s="8" customFormat="1" x14ac:dyDescent="0.45">
      <c r="A597" s="9" t="s">
        <v>1930</v>
      </c>
      <c r="B597" s="8" t="s">
        <v>2150</v>
      </c>
      <c r="C597" s="10" t="s">
        <v>1178</v>
      </c>
      <c r="D597" s="8" t="str" cm="1">
        <f t="array" ref="D597">_xlfn.IFS(
  OR(C597="AR", C597="VK", C597="MS", C597="PT", C597="MM", C597="PP"), "CENTRAL",
  OR(C597="SS", C597="GC", C597="SM", C597="AY", C597="AG"), "NORTH",
  OR(C597="DP", C597="PG", C597="KD", C597="DS", C597="SP"), "WEST-I",
  OR(C597="MP", C597="SK", C597="NA", C597="OD"), "WEST-II",
  OR(C597="ND", C597="AM", C597="JK"), "EAST",
  TRUE, "UNKNOWN"
)</f>
        <v>NORTH</v>
      </c>
      <c r="E597" s="10" t="s">
        <v>1845</v>
      </c>
      <c r="F597" s="8" t="s">
        <v>98</v>
      </c>
      <c r="G597" s="8" t="s">
        <v>1847</v>
      </c>
      <c r="H597" s="8" t="s">
        <v>1848</v>
      </c>
      <c r="I597" s="37">
        <v>45975</v>
      </c>
      <c r="J597" s="37">
        <v>46007</v>
      </c>
      <c r="K597" s="10" t="s">
        <v>26</v>
      </c>
      <c r="L597" s="10" t="s">
        <v>27</v>
      </c>
      <c r="M597" s="13">
        <v>175</v>
      </c>
      <c r="N597" s="37"/>
      <c r="O597" s="8">
        <v>6</v>
      </c>
      <c r="P597" s="12"/>
      <c r="Q597" s="10"/>
      <c r="S597" s="10"/>
    </row>
    <row r="598" spans="1:19" s="8" customFormat="1" x14ac:dyDescent="0.45">
      <c r="A598" s="9" t="s">
        <v>1930</v>
      </c>
      <c r="B598" s="8" t="s">
        <v>1952</v>
      </c>
      <c r="C598" s="10" t="s">
        <v>30</v>
      </c>
      <c r="D598" s="8" t="str" cm="1">
        <f t="array" ref="D598">_xlfn.IFS(
  OR(C598="AR", C598="VK", C598="MS", C598="PT", C598="MM", C598="PP"), "CENTRAL",
  OR(C598="SS", C598="GC", C598="SM", C598="AY", C598="AG"), "NORTH",
  OR(C598="DP", C598="PG", C598="KD", C598="DS", C598="SP"), "WEST-I",
  OR(C598="MP", C598="SK", C598="NA", C598="OD"), "WEST-II",
  OR(C598="ND", C598="AM", C598="JK"), "EAST",
  TRUE, "UNKNOWN"
)</f>
        <v>CENTRAL</v>
      </c>
      <c r="E598" s="10" t="s">
        <v>609</v>
      </c>
      <c r="F598" s="8" t="s">
        <v>102</v>
      </c>
      <c r="G598" s="8" t="s">
        <v>1953</v>
      </c>
      <c r="H598" s="8" t="s">
        <v>610</v>
      </c>
      <c r="I598" s="37">
        <v>45992</v>
      </c>
      <c r="J598" s="37">
        <v>46007</v>
      </c>
      <c r="K598" s="10" t="s">
        <v>34</v>
      </c>
      <c r="L598" s="10" t="s">
        <v>47</v>
      </c>
      <c r="M598" s="13">
        <v>381.79</v>
      </c>
      <c r="N598" s="37">
        <v>46007</v>
      </c>
      <c r="O598" s="8">
        <v>2</v>
      </c>
      <c r="P598" s="12"/>
      <c r="Q598" s="10"/>
      <c r="S598" s="10"/>
    </row>
    <row r="599" spans="1:19" s="8" customFormat="1" x14ac:dyDescent="0.45">
      <c r="A599" s="9" t="s">
        <v>1930</v>
      </c>
      <c r="B599" s="8" t="s">
        <v>1854</v>
      </c>
      <c r="C599" s="10" t="s">
        <v>1704</v>
      </c>
      <c r="D599" s="8" t="str" cm="1">
        <f t="array" ref="D599">_xlfn.IFS(
  OR(C599="AR", C599="VK", C599="MS", C599="PT", C599="MM", C599="PP"), "CENTRAL",
  OR(C599="SS", C599="GC", C599="SM", C599="AY", C599="AG"), "NORTH",
  OR(C599="DP", C599="PG", C599="KD", C599="DS", C599="SP"), "WEST-I",
  OR(C599="MP", C599="SK", C599="NA", C599="OD"), "WEST-II",
  OR(C599="ND", C599="AM", C599="JK"), "EAST",
  TRUE, "UNKNOWN"
)</f>
        <v>NORTH</v>
      </c>
      <c r="E599" s="10" t="s">
        <v>1855</v>
      </c>
      <c r="F599" s="8" t="s">
        <v>1856</v>
      </c>
      <c r="G599" s="8" t="s">
        <v>1564</v>
      </c>
      <c r="H599" s="8" t="s">
        <v>1857</v>
      </c>
      <c r="I599" s="37">
        <v>45975</v>
      </c>
      <c r="J599" s="37">
        <v>46007</v>
      </c>
      <c r="K599" s="10" t="s">
        <v>441</v>
      </c>
      <c r="L599" s="10" t="s">
        <v>27</v>
      </c>
      <c r="M599" s="13">
        <v>551.66999999999996</v>
      </c>
      <c r="N599" s="37">
        <v>46007</v>
      </c>
      <c r="O599" s="8">
        <v>3</v>
      </c>
      <c r="P599" s="12"/>
      <c r="Q599" s="10"/>
      <c r="S599" s="10"/>
    </row>
    <row r="600" spans="1:19" s="8" customFormat="1" x14ac:dyDescent="0.45">
      <c r="A600" s="9" t="s">
        <v>1930</v>
      </c>
      <c r="B600" s="8" t="s">
        <v>1829</v>
      </c>
      <c r="C600" s="10" t="s">
        <v>30</v>
      </c>
      <c r="D600" s="8" t="str" cm="1">
        <f t="array" ref="D600">_xlfn.IFS(
  OR(C600="AR", C600="VK", C600="MS", C600="PT", C600="MM", C600="PP"), "CENTRAL",
  OR(C600="SS", C600="GC", C600="SM", C600="AY", C600="AG"), "NORTH",
  OR(C600="DP", C600="PG", C600="KD", C600="DS", C600="SP"), "WEST-I",
  OR(C600="MP", C600="SK", C600="NA", C600="OD"), "WEST-II",
  OR(C600="ND", C600="AM", C600="JK"), "EAST",
  TRUE, "UNKNOWN"
)</f>
        <v>CENTRAL</v>
      </c>
      <c r="E600" s="10" t="s">
        <v>1830</v>
      </c>
      <c r="F600" s="8" t="s">
        <v>121</v>
      </c>
      <c r="G600" s="8" t="s">
        <v>1831</v>
      </c>
      <c r="H600" s="8" t="s">
        <v>1832</v>
      </c>
      <c r="I600" s="37">
        <v>45974</v>
      </c>
      <c r="J600" s="37">
        <v>46008</v>
      </c>
      <c r="K600" s="10" t="s">
        <v>49</v>
      </c>
      <c r="L600" s="10" t="s">
        <v>50</v>
      </c>
      <c r="M600" s="13">
        <v>354.98</v>
      </c>
      <c r="N600" s="37">
        <v>46008</v>
      </c>
      <c r="O600" s="8">
        <v>2</v>
      </c>
      <c r="P600" s="12"/>
      <c r="Q600" s="10"/>
      <c r="S600" s="10"/>
    </row>
    <row r="601" spans="1:19" s="8" customFormat="1" x14ac:dyDescent="0.45">
      <c r="A601" s="9" t="s">
        <v>1930</v>
      </c>
      <c r="B601" s="8" t="s">
        <v>1829</v>
      </c>
      <c r="C601" s="10" t="s">
        <v>30</v>
      </c>
      <c r="D601" s="8" t="str" cm="1">
        <f t="array" ref="D601">_xlfn.IFS(
  OR(C601="AR", C601="VK", C601="MS", C601="PT", C601="MM", C601="PP"), "CENTRAL",
  OR(C601="SS", C601="GC", C601="SM", C601="AY", C601="AG"), "NORTH",
  OR(C601="DP", C601="PG", C601="KD", C601="DS", C601="SP"), "WEST-I",
  OR(C601="MP", C601="SK", C601="NA", C601="OD"), "WEST-II",
  OR(C601="ND", C601="AM", C601="JK"), "EAST",
  TRUE, "UNKNOWN"
)</f>
        <v>CENTRAL</v>
      </c>
      <c r="E601" s="10" t="s">
        <v>1830</v>
      </c>
      <c r="F601" s="8" t="s">
        <v>121</v>
      </c>
      <c r="G601" s="8" t="s">
        <v>1831</v>
      </c>
      <c r="H601" s="8" t="s">
        <v>1832</v>
      </c>
      <c r="I601" s="37">
        <v>45974</v>
      </c>
      <c r="J601" s="37">
        <v>46008</v>
      </c>
      <c r="K601" s="10" t="s">
        <v>49</v>
      </c>
      <c r="L601" s="10" t="s">
        <v>50</v>
      </c>
      <c r="M601" s="13">
        <v>376.4</v>
      </c>
      <c r="N601" s="37"/>
      <c r="O601" s="8">
        <v>3</v>
      </c>
      <c r="P601" s="12"/>
      <c r="Q601" s="10"/>
      <c r="S601" s="10"/>
    </row>
    <row r="602" spans="1:19" s="8" customFormat="1" x14ac:dyDescent="0.45">
      <c r="A602" s="9" t="s">
        <v>1930</v>
      </c>
      <c r="B602" s="8" t="s">
        <v>1773</v>
      </c>
      <c r="C602" s="10" t="s">
        <v>61</v>
      </c>
      <c r="D602" s="8" t="str" cm="1">
        <f t="array" ref="D602">_xlfn.IFS(
  OR(C602="AR", C602="VK", C602="MS", C602="PT", C602="MM", C602="PP"), "CENTRAL",
  OR(C602="SS", C602="GC", C602="SM", C602="AY", C602="AG"), "NORTH",
  OR(C602="DP", C602="PG", C602="KD", C602="DS", C602="SP"), "WEST-I",
  OR(C602="MP", C602="SK", C602="NA", C602="OD"), "WEST-II",
  OR(C602="ND", C602="AM", C602="JK"), "EAST",
  TRUE, "UNKNOWN"
)</f>
        <v>NORTH</v>
      </c>
      <c r="E602" s="10" t="s">
        <v>1774</v>
      </c>
      <c r="F602" s="8" t="s">
        <v>106</v>
      </c>
      <c r="G602" s="8" t="s">
        <v>32</v>
      </c>
      <c r="H602" s="8" t="s">
        <v>1775</v>
      </c>
      <c r="I602" s="37">
        <v>45958</v>
      </c>
      <c r="J602" s="37">
        <v>46008</v>
      </c>
      <c r="K602" s="10" t="s">
        <v>26</v>
      </c>
      <c r="L602" s="10" t="s">
        <v>27</v>
      </c>
      <c r="M602" s="13">
        <v>407.97</v>
      </c>
      <c r="N602" s="37"/>
      <c r="O602" s="12">
        <v>2</v>
      </c>
      <c r="P602" s="12"/>
      <c r="Q602" s="10"/>
      <c r="S602" s="10"/>
    </row>
    <row r="603" spans="1:19" s="8" customFormat="1" x14ac:dyDescent="0.45">
      <c r="A603" s="9" t="s">
        <v>1930</v>
      </c>
      <c r="B603" s="8" t="s">
        <v>665</v>
      </c>
      <c r="C603" s="10" t="s">
        <v>21</v>
      </c>
      <c r="D603" s="8" t="str" cm="1">
        <f t="array" ref="D603">_xlfn.IFS(
  OR(C603="AR", C603="VK", C603="MS", C603="PT", C603="MM", C603="PP"), "CENTRAL",
  OR(C603="SS", C603="GC", C603="SM", C603="AY", C603="AG"), "NORTH",
  OR(C603="DP", C603="PG", C603="KD", C603="DS", C603="SP"), "WEST-I",
  OR(C603="MP", C603="SK", C603="NA", C603="OD"), "WEST-II",
  OR(C603="ND", C603="AM", C603="JK"), "EAST",
  TRUE, "UNKNOWN"
)</f>
        <v>NORTH</v>
      </c>
      <c r="E603" s="10" t="s">
        <v>666</v>
      </c>
      <c r="F603" s="8" t="s">
        <v>2005</v>
      </c>
      <c r="G603" s="8" t="s">
        <v>667</v>
      </c>
      <c r="H603" s="8" t="s">
        <v>668</v>
      </c>
      <c r="I603" s="37">
        <v>45824</v>
      </c>
      <c r="J603" s="37">
        <v>46016</v>
      </c>
      <c r="K603" s="10" t="s">
        <v>26</v>
      </c>
      <c r="L603" s="10" t="s">
        <v>27</v>
      </c>
      <c r="M603" s="13">
        <v>1907.47</v>
      </c>
      <c r="N603" s="37"/>
      <c r="O603" s="8">
        <v>8</v>
      </c>
      <c r="P603" s="10"/>
      <c r="R603" s="10"/>
    </row>
    <row r="604" spans="1:19" s="8" customFormat="1" x14ac:dyDescent="0.45">
      <c r="A604" s="9" t="s">
        <v>1930</v>
      </c>
      <c r="B604" s="8" t="s">
        <v>1742</v>
      </c>
      <c r="C604" s="10" t="s">
        <v>156</v>
      </c>
      <c r="D604" s="8" t="str" cm="1">
        <f t="array" ref="D604">_xlfn.IFS(
  OR(C604="AR", C604="VK", C604="MS", C604="PT", C604="MM", C604="PP"), "CENTRAL",
  OR(C604="SS", C604="GC", C604="SM", C604="AY", C604="AG"), "NORTH",
  OR(C604="DP", C604="PG", C604="KD", C604="DS", C604="SP"), "WEST-I",
  OR(C604="MP", C604="SK", C604="NA", C604="OD"), "WEST-II",
  OR(C604="ND", C604="AM", C604="JK"), "EAST",
  TRUE, "UNKNOWN"
)</f>
        <v>CENTRAL</v>
      </c>
      <c r="E604" s="10" t="s">
        <v>1735</v>
      </c>
      <c r="F604" s="8" t="s">
        <v>787</v>
      </c>
      <c r="G604" s="8" t="s">
        <v>594</v>
      </c>
      <c r="H604" s="8" t="s">
        <v>1743</v>
      </c>
      <c r="I604" s="37">
        <v>45960</v>
      </c>
      <c r="J604" s="37">
        <v>46009</v>
      </c>
      <c r="K604" s="10" t="s">
        <v>46</v>
      </c>
      <c r="L604" s="10" t="s">
        <v>47</v>
      </c>
      <c r="M604" s="13">
        <v>315.45</v>
      </c>
      <c r="N604" s="37"/>
      <c r="O604" s="8">
        <v>2</v>
      </c>
      <c r="P604" s="12"/>
      <c r="Q604" s="10"/>
      <c r="S604" s="10"/>
    </row>
    <row r="605" spans="1:19" s="8" customFormat="1" x14ac:dyDescent="0.45">
      <c r="A605" s="9" t="s">
        <v>1930</v>
      </c>
      <c r="B605" s="8" t="s">
        <v>1993</v>
      </c>
      <c r="C605" s="10" t="s">
        <v>108</v>
      </c>
      <c r="D605" s="8" t="str" cm="1">
        <f t="array" ref="D605">_xlfn.IFS(
  OR(C605="AR", C605="VK", C605="MS", C605="PT", C605="MM", C605="PP"), "CENTRAL",
  OR(C605="SS", C605="GC", C605="SM", C605="AY", C605="AG"), "NORTH",
  OR(C605="DP", C605="PG", C605="KD", C605="DS", C605="SP"), "WEST-I",
  OR(C605="MP", C605="SK", C605="NA", C605="OD"), "WEST-II",
  OR(C605="ND", C605="AM", C605="JK"), "EAST",
  TRUE, "UNKNOWN"
)</f>
        <v>EAST</v>
      </c>
      <c r="E605" s="10" t="s">
        <v>1994</v>
      </c>
      <c r="F605" s="8" t="s">
        <v>1995</v>
      </c>
      <c r="G605" s="8" t="s">
        <v>1996</v>
      </c>
      <c r="H605" s="8" t="s">
        <v>1997</v>
      </c>
      <c r="I605" s="37">
        <v>46000</v>
      </c>
      <c r="J605" s="37">
        <v>46009</v>
      </c>
      <c r="K605" s="10" t="s">
        <v>34</v>
      </c>
      <c r="L605" s="10" t="s">
        <v>35</v>
      </c>
      <c r="M605" s="13">
        <v>354.38</v>
      </c>
      <c r="N605" s="37">
        <v>46009</v>
      </c>
      <c r="O605" s="8">
        <v>2</v>
      </c>
      <c r="P605" s="12"/>
      <c r="Q605" s="10"/>
      <c r="S605" s="10"/>
    </row>
    <row r="606" spans="1:19" s="8" customFormat="1" x14ac:dyDescent="0.45">
      <c r="A606" s="9" t="s">
        <v>1930</v>
      </c>
      <c r="B606" s="8" t="s">
        <v>1445</v>
      </c>
      <c r="C606" s="10" t="s">
        <v>1178</v>
      </c>
      <c r="D606" s="8" t="str" cm="1">
        <f t="array" ref="D606">_xlfn.IFS(
  OR(C606="AR", C606="VK", C606="MS", C606="PT", C606="MM", C606="PP"), "CENTRAL",
  OR(C606="SS", C606="GC", C606="SM", C606="AY", C606="AG"), "NORTH",
  OR(C606="DP", C606="PG", C606="KD", C606="DS", C606="SP"), "WEST-I",
  OR(C606="MP", C606="SK", C606="NA", C606="OD"), "WEST-II",
  OR(C606="ND", C606="AM", C606="JK"), "EAST",
  TRUE, "UNKNOWN"
)</f>
        <v>NORTH</v>
      </c>
      <c r="E606" s="10" t="s">
        <v>1446</v>
      </c>
      <c r="F606" s="8" t="s">
        <v>268</v>
      </c>
      <c r="G606" s="8" t="s">
        <v>1245</v>
      </c>
      <c r="H606" s="8" t="s">
        <v>1447</v>
      </c>
      <c r="I606" s="37">
        <v>45928</v>
      </c>
      <c r="J606" s="37">
        <v>46009</v>
      </c>
      <c r="K606" s="10" t="s">
        <v>81</v>
      </c>
      <c r="L606" s="10" t="s">
        <v>27</v>
      </c>
      <c r="M606" s="13">
        <v>520.54999999999995</v>
      </c>
      <c r="N606" s="37"/>
      <c r="O606" s="8">
        <v>3</v>
      </c>
      <c r="P606" s="12"/>
      <c r="Q606" s="10"/>
      <c r="S606" s="10"/>
    </row>
    <row r="607" spans="1:19" s="8" customFormat="1" x14ac:dyDescent="0.45">
      <c r="A607" s="9" t="s">
        <v>1930</v>
      </c>
      <c r="B607" s="8" t="s">
        <v>1974</v>
      </c>
      <c r="C607" s="10" t="s">
        <v>1178</v>
      </c>
      <c r="D607" s="8" t="str" cm="1">
        <f t="array" ref="D607">_xlfn.IFS(
  OR(C607="AR", C607="VK", C607="MS", C607="PT", C607="MM", C607="PP"), "CENTRAL",
  OR(C607="SS", C607="GC", C607="SM", C607="AY", C607="AG"), "NORTH",
  OR(C607="DP", C607="PG", C607="KD", C607="DS", C607="SP"), "WEST-I",
  OR(C607="MP", C607="SK", C607="NA", C607="OD"), "WEST-II",
  OR(C607="ND", C607="AM", C607="JK"), "EAST",
  TRUE, "UNKNOWN"
)</f>
        <v>NORTH</v>
      </c>
      <c r="E607" s="10" t="s">
        <v>372</v>
      </c>
      <c r="F607" s="8" t="s">
        <v>117</v>
      </c>
      <c r="G607" s="8" t="s">
        <v>32</v>
      </c>
      <c r="H607" s="8" t="s">
        <v>373</v>
      </c>
      <c r="I607" s="37">
        <v>45985</v>
      </c>
      <c r="J607" s="37">
        <v>46010</v>
      </c>
      <c r="K607" s="10" t="s">
        <v>81</v>
      </c>
      <c r="L607" s="10" t="s">
        <v>27</v>
      </c>
      <c r="M607" s="13">
        <v>1112.79</v>
      </c>
      <c r="N607" s="37"/>
      <c r="O607" s="8">
        <v>1</v>
      </c>
      <c r="P607" s="12"/>
      <c r="Q607" s="10"/>
      <c r="S607" s="10"/>
    </row>
    <row r="608" spans="1:19" s="8" customFormat="1" x14ac:dyDescent="0.45">
      <c r="A608" s="9" t="s">
        <v>1930</v>
      </c>
      <c r="B608" s="8" t="s">
        <v>1974</v>
      </c>
      <c r="C608" s="10" t="s">
        <v>1178</v>
      </c>
      <c r="D608" s="8" t="str" cm="1">
        <f t="array" ref="D608">_xlfn.IFS(
  OR(C608="AR", C608="VK", C608="MS", C608="PT", C608="MM", C608="PP"), "CENTRAL",
  OR(C608="SS", C608="GC", C608="SM", C608="AY", C608="AG"), "NORTH",
  OR(C608="DP", C608="PG", C608="KD", C608="DS", C608="SP"), "WEST-I",
  OR(C608="MP", C608="SK", C608="NA", C608="OD"), "WEST-II",
  OR(C608="ND", C608="AM", C608="JK"), "EAST",
  TRUE, "UNKNOWN"
)</f>
        <v>NORTH</v>
      </c>
      <c r="E608" s="10" t="s">
        <v>372</v>
      </c>
      <c r="F608" s="8" t="s">
        <v>374</v>
      </c>
      <c r="G608" s="8" t="s">
        <v>32</v>
      </c>
      <c r="H608" s="8" t="s">
        <v>373</v>
      </c>
      <c r="I608" s="37">
        <v>45985</v>
      </c>
      <c r="J608" s="37">
        <v>46010</v>
      </c>
      <c r="K608" s="10" t="s">
        <v>81</v>
      </c>
      <c r="L608" s="10" t="s">
        <v>27</v>
      </c>
      <c r="M608" s="13">
        <v>330.42</v>
      </c>
      <c r="N608" s="37"/>
      <c r="O608" s="8">
        <v>1</v>
      </c>
      <c r="P608" s="12"/>
      <c r="Q608" s="10"/>
      <c r="S608" s="10"/>
    </row>
    <row r="609" spans="1:19" s="8" customFormat="1" x14ac:dyDescent="0.45">
      <c r="A609" s="9" t="s">
        <v>1930</v>
      </c>
      <c r="B609" s="8" t="s">
        <v>1974</v>
      </c>
      <c r="C609" s="10" t="s">
        <v>1178</v>
      </c>
      <c r="D609" s="8" t="str" cm="1">
        <f t="array" ref="D609">_xlfn.IFS(
  OR(C609="AR", C609="VK", C609="MS", C609="PT", C609="MM", C609="PP"), "CENTRAL",
  OR(C609="SS", C609="GC", C609="SM", C609="AY", C609="AG"), "NORTH",
  OR(C609="DP", C609="PG", C609="KD", C609="DS", C609="SP"), "WEST-I",
  OR(C609="MP", C609="SK", C609="NA", C609="OD"), "WEST-II",
  OR(C609="ND", C609="AM", C609="JK"), "EAST",
  TRUE, "UNKNOWN"
)</f>
        <v>NORTH</v>
      </c>
      <c r="E609" s="10" t="s">
        <v>372</v>
      </c>
      <c r="F609" s="8" t="s">
        <v>375</v>
      </c>
      <c r="G609" s="8" t="s">
        <v>32</v>
      </c>
      <c r="H609" s="8" t="s">
        <v>373</v>
      </c>
      <c r="I609" s="37">
        <v>45985</v>
      </c>
      <c r="J609" s="37">
        <v>46010</v>
      </c>
      <c r="K609" s="10" t="s">
        <v>81</v>
      </c>
      <c r="L609" s="10" t="s">
        <v>27</v>
      </c>
      <c r="M609" s="13">
        <v>642.17999999999995</v>
      </c>
      <c r="N609" s="37"/>
      <c r="O609" s="8">
        <v>1</v>
      </c>
      <c r="P609" s="12"/>
      <c r="Q609" s="10"/>
      <c r="S609" s="10"/>
    </row>
    <row r="610" spans="1:19" s="8" customFormat="1" x14ac:dyDescent="0.45">
      <c r="A610" s="9" t="s">
        <v>1930</v>
      </c>
      <c r="B610" s="8" t="s">
        <v>1503</v>
      </c>
      <c r="C610" s="10" t="s">
        <v>136</v>
      </c>
      <c r="D610" s="8" t="str" cm="1">
        <f t="array" ref="D610">_xlfn.IFS(
  OR(C610="AR", C610="VK", C610="MS", C610="PT", C610="MM", C610="PP"), "CENTRAL",
  OR(C610="SS", C610="GC", C610="SM", C610="AY", C610="AG"), "NORTH",
  OR(C610="DP", C610="PG", C610="KD", C610="DS", C610="SP"), "WEST-I",
  OR(C610="MP", C610="SK", C610="NA", C610="OD"), "WEST-II",
  OR(C610="ND", C610="AM", C610="JK"), "EAST",
  TRUE, "UNKNOWN"
)</f>
        <v>WEST-II</v>
      </c>
      <c r="E610" s="10" t="s">
        <v>1504</v>
      </c>
      <c r="F610" s="8" t="s">
        <v>1505</v>
      </c>
      <c r="G610" s="8" t="s">
        <v>1506</v>
      </c>
      <c r="H610" s="8" t="s">
        <v>1507</v>
      </c>
      <c r="I610" s="37">
        <v>45936</v>
      </c>
      <c r="J610" s="37">
        <v>46009</v>
      </c>
      <c r="K610" s="10" t="s">
        <v>81</v>
      </c>
      <c r="L610" s="10" t="s">
        <v>27</v>
      </c>
      <c r="M610" s="13">
        <v>1081.3599999999999</v>
      </c>
      <c r="N610" s="37">
        <v>46009</v>
      </c>
      <c r="O610" s="8">
        <v>2</v>
      </c>
      <c r="P610" s="12"/>
      <c r="Q610" s="10"/>
      <c r="S610" s="10"/>
    </row>
    <row r="611" spans="1:19" s="8" customFormat="1" x14ac:dyDescent="0.45">
      <c r="A611" s="9" t="s">
        <v>1930</v>
      </c>
      <c r="B611" s="8" t="s">
        <v>1357</v>
      </c>
      <c r="C611" s="10" t="s">
        <v>136</v>
      </c>
      <c r="D611" s="8" t="str" cm="1">
        <f t="array" ref="D611">_xlfn.IFS(
  OR(C611="AR", C611="VK", C611="MS", C611="PT", C611="MM", C611="PP"), "CENTRAL",
  OR(C611="SS", C611="GC", C611="SM", C611="AY", C611="AG"), "NORTH",
  OR(C611="DP", C611="PG", C611="KD", C611="DS", C611="SP"), "WEST-I",
  OR(C611="MP", C611="SK", C611="NA", C611="OD"), "WEST-II",
  OR(C611="ND", C611="AM", C611="JK"), "EAST",
  TRUE, "UNKNOWN"
)</f>
        <v>WEST-II</v>
      </c>
      <c r="E611" s="10" t="s">
        <v>1359</v>
      </c>
      <c r="F611" s="8" t="s">
        <v>1358</v>
      </c>
      <c r="G611" s="8" t="s">
        <v>1360</v>
      </c>
      <c r="H611" s="8" t="s">
        <v>1361</v>
      </c>
      <c r="I611" s="37">
        <v>45917</v>
      </c>
      <c r="J611" s="37">
        <v>46010</v>
      </c>
      <c r="K611" s="10" t="s">
        <v>26</v>
      </c>
      <c r="L611" s="10" t="s">
        <v>27</v>
      </c>
      <c r="M611" s="13">
        <v>232.19</v>
      </c>
      <c r="N611" s="37">
        <v>46010</v>
      </c>
      <c r="O611" s="8">
        <v>5</v>
      </c>
      <c r="P611" s="12"/>
      <c r="Q611" s="10"/>
      <c r="S611" s="10"/>
    </row>
    <row r="612" spans="1:19" s="8" customFormat="1" x14ac:dyDescent="0.45">
      <c r="A612" s="9" t="s">
        <v>1930</v>
      </c>
      <c r="B612" s="8" t="s">
        <v>2012</v>
      </c>
      <c r="C612" s="10" t="s">
        <v>99</v>
      </c>
      <c r="D612" s="8" t="str" cm="1">
        <f t="array" ref="D612">_xlfn.IFS(
  OR(C612="AR", C612="VK", C612="MS", C612="PT", C612="MM", C612="PP"), "CENTRAL",
  OR(C612="SS", C612="GC", C612="SM", C612="AY", C612="AG"), "NORTH",
  OR(C612="DP", C612="PG", C612="KD", C612="DS", C612="SP"), "WEST-I",
  OR(C612="MP", C612="SK", C612="NA", C612="OD"), "WEST-II",
  OR(C612="ND", C612="AM", C612="JK"), "EAST",
  TRUE, "UNKNOWN"
)</f>
        <v>EAST</v>
      </c>
      <c r="E612" s="10" t="s">
        <v>2013</v>
      </c>
      <c r="F612" s="8" t="s">
        <v>102</v>
      </c>
      <c r="G612" s="8" t="s">
        <v>2014</v>
      </c>
      <c r="H612" s="8" t="s">
        <v>2015</v>
      </c>
      <c r="I612" s="37">
        <v>45993</v>
      </c>
      <c r="J612" s="37">
        <v>46010</v>
      </c>
      <c r="K612" s="10" t="s">
        <v>34</v>
      </c>
      <c r="L612" s="10" t="s">
        <v>35</v>
      </c>
      <c r="M612" s="13">
        <v>240.77</v>
      </c>
      <c r="N612" s="37">
        <v>46010</v>
      </c>
      <c r="O612" s="8">
        <v>1</v>
      </c>
      <c r="P612" s="12"/>
      <c r="Q612" s="10"/>
      <c r="S612" s="10"/>
    </row>
    <row r="613" spans="1:19" s="8" customFormat="1" x14ac:dyDescent="0.45">
      <c r="A613" s="9" t="s">
        <v>1930</v>
      </c>
      <c r="B613" s="8" t="s">
        <v>1786</v>
      </c>
      <c r="C613" s="10" t="s">
        <v>1178</v>
      </c>
      <c r="D613" s="8" t="str" cm="1">
        <f t="array" ref="D613">_xlfn.IFS(
  OR(C613="AR", C613="VK", C613="MS", C613="PT", C613="MM", C613="PP"), "CENTRAL",
  OR(C613="SS", C613="GC", C613="SM", C613="AY", C613="AG"), "NORTH",
  OR(C613="DP", C613="PG", C613="KD", C613="DS", C613="SP"), "WEST-I",
  OR(C613="MP", C613="SK", C613="NA", C613="OD"), "WEST-II",
  OR(C613="ND", C613="AM", C613="JK"), "EAST",
  TRUE, "UNKNOWN"
)</f>
        <v>NORTH</v>
      </c>
      <c r="E613" s="10" t="s">
        <v>1787</v>
      </c>
      <c r="F613" s="8" t="s">
        <v>1788</v>
      </c>
      <c r="G613" s="8" t="s">
        <v>32</v>
      </c>
      <c r="H613" s="8" t="s">
        <v>531</v>
      </c>
      <c r="I613" s="37">
        <v>45960</v>
      </c>
      <c r="J613" s="37">
        <v>46010</v>
      </c>
      <c r="K613" s="10" t="s">
        <v>441</v>
      </c>
      <c r="L613" s="10" t="s">
        <v>27</v>
      </c>
      <c r="M613" s="13">
        <v>241.81</v>
      </c>
      <c r="N613" s="37"/>
      <c r="O613" s="8">
        <v>4</v>
      </c>
      <c r="P613" s="12"/>
      <c r="Q613" s="10"/>
      <c r="S613" s="10"/>
    </row>
    <row r="614" spans="1:19" s="8" customFormat="1" x14ac:dyDescent="0.45">
      <c r="A614" s="9" t="s">
        <v>1930</v>
      </c>
      <c r="B614" s="8" t="s">
        <v>1786</v>
      </c>
      <c r="C614" s="10" t="s">
        <v>1178</v>
      </c>
      <c r="D614" s="8" t="str" cm="1">
        <f t="array" ref="D614">_xlfn.IFS(
  OR(C614="AR", C614="VK", C614="MS", C614="PT", C614="MM", C614="PP"), "CENTRAL",
  OR(C614="SS", C614="GC", C614="SM", C614="AY", C614="AG"), "NORTH",
  OR(C614="DP", C614="PG", C614="KD", C614="DS", C614="SP"), "WEST-I",
  OR(C614="MP", C614="SK", C614="NA", C614="OD"), "WEST-II",
  OR(C614="ND", C614="AM", C614="JK"), "EAST",
  TRUE, "UNKNOWN"
)</f>
        <v>NORTH</v>
      </c>
      <c r="E614" s="10" t="s">
        <v>1787</v>
      </c>
      <c r="F614" s="8" t="s">
        <v>1789</v>
      </c>
      <c r="G614" s="8" t="s">
        <v>32</v>
      </c>
      <c r="H614" s="8" t="s">
        <v>531</v>
      </c>
      <c r="I614" s="37">
        <v>45960</v>
      </c>
      <c r="J614" s="37">
        <v>46010</v>
      </c>
      <c r="K614" s="10" t="s">
        <v>441</v>
      </c>
      <c r="L614" s="10" t="s">
        <v>27</v>
      </c>
      <c r="M614" s="13">
        <v>77.38</v>
      </c>
      <c r="N614" s="37"/>
      <c r="O614" s="8">
        <v>4</v>
      </c>
      <c r="P614" s="12"/>
      <c r="Q614" s="10"/>
      <c r="S614" s="10"/>
    </row>
    <row r="615" spans="1:19" s="8" customFormat="1" x14ac:dyDescent="0.45">
      <c r="A615" s="9" t="s">
        <v>1930</v>
      </c>
      <c r="B615" s="8" t="s">
        <v>669</v>
      </c>
      <c r="C615" s="10" t="s">
        <v>21</v>
      </c>
      <c r="D615" s="8" t="str" cm="1">
        <f t="array" ref="D615">_xlfn.IFS(
  OR(C615="AR", C615="VK", C615="MS", C615="PT", C615="MM", C615="PP"), "CENTRAL",
  OR(C615="SS", C615="GC", C615="SM", C615="AY", C615="AG"), "NORTH",
  OR(C615="DP", C615="PG", C615="KD", C615="DS", C615="SP"), "WEST-I",
  OR(C615="MP", C615="SK", C615="NA", C615="OD"), "WEST-II",
  OR(C615="ND", C615="AM", C615="JK"), "EAST",
  TRUE, "UNKNOWN"
)</f>
        <v>NORTH</v>
      </c>
      <c r="E615" s="10" t="s">
        <v>670</v>
      </c>
      <c r="F615" s="8" t="s">
        <v>2067</v>
      </c>
      <c r="G615" s="8" t="s">
        <v>213</v>
      </c>
      <c r="H615" s="8" t="s">
        <v>672</v>
      </c>
      <c r="I615" s="37">
        <v>45832</v>
      </c>
      <c r="J615" s="37">
        <v>46010</v>
      </c>
      <c r="K615" s="10" t="s">
        <v>441</v>
      </c>
      <c r="L615" s="10" t="s">
        <v>27</v>
      </c>
      <c r="M615" s="13">
        <v>309.62</v>
      </c>
      <c r="N615" s="37"/>
      <c r="O615" s="8">
        <v>1</v>
      </c>
      <c r="P615" s="12"/>
      <c r="Q615" s="10"/>
      <c r="S615" s="10"/>
    </row>
    <row r="616" spans="1:19" s="8" customFormat="1" x14ac:dyDescent="0.45">
      <c r="A616" s="9" t="s">
        <v>1930</v>
      </c>
      <c r="B616" s="8" t="s">
        <v>669</v>
      </c>
      <c r="C616" s="10" t="s">
        <v>21</v>
      </c>
      <c r="D616" s="8" t="str" cm="1">
        <f t="array" ref="D616">_xlfn.IFS(
  OR(C616="AR", C616="VK", C616="MS", C616="PT", C616="MM", C616="PP"), "CENTRAL",
  OR(C616="SS", C616="GC", C616="SM", C616="AY", C616="AG"), "NORTH",
  OR(C616="DP", C616="PG", C616="KD", C616="DS", C616="SP"), "WEST-I",
  OR(C616="MP", C616="SK", C616="NA", C616="OD"), "WEST-II",
  OR(C616="ND", C616="AM", C616="JK"), "EAST",
  TRUE, "UNKNOWN"
)</f>
        <v>NORTH</v>
      </c>
      <c r="E616" s="10" t="s">
        <v>670</v>
      </c>
      <c r="F616" s="8" t="s">
        <v>2068</v>
      </c>
      <c r="G616" s="8" t="s">
        <v>213</v>
      </c>
      <c r="H616" s="8" t="s">
        <v>672</v>
      </c>
      <c r="I616" s="37">
        <v>45832</v>
      </c>
      <c r="J616" s="37">
        <v>46010</v>
      </c>
      <c r="K616" s="10" t="s">
        <v>441</v>
      </c>
      <c r="L616" s="10" t="s">
        <v>27</v>
      </c>
      <c r="M616" s="13">
        <v>245.62</v>
      </c>
      <c r="N616" s="37"/>
      <c r="O616" s="8">
        <v>1</v>
      </c>
      <c r="P616" s="12"/>
      <c r="Q616" s="10"/>
      <c r="S616" s="10"/>
    </row>
    <row r="617" spans="1:19" s="8" customFormat="1" x14ac:dyDescent="0.45">
      <c r="A617" s="9" t="s">
        <v>1930</v>
      </c>
      <c r="B617" s="8" t="s">
        <v>1724</v>
      </c>
      <c r="C617" s="10" t="s">
        <v>65</v>
      </c>
      <c r="D617" s="8" t="str" cm="1">
        <f t="array" ref="D617">_xlfn.IFS(
  OR(C617="AR", C617="VK", C617="MS", C617="PT", C617="MM", C617="PP"), "CENTRAL",
  OR(C617="SS", C617="GC", C617="SM", C617="AY", C617="AG"), "NORTH",
  OR(C617="DP", C617="PG", C617="KD", C617="DS", C617="SP"), "WEST-I",
  OR(C617="MP", C617="SK", C617="NA", C617="OD"), "WEST-II",
  OR(C617="ND", C617="AM", C617="JK"), "EAST",
  TRUE, "UNKNOWN"
)</f>
        <v>CENTRAL</v>
      </c>
      <c r="E617" s="10" t="s">
        <v>1725</v>
      </c>
      <c r="F617" s="8" t="s">
        <v>569</v>
      </c>
      <c r="G617" s="8" t="s">
        <v>977</v>
      </c>
      <c r="H617" s="8" t="s">
        <v>1005</v>
      </c>
      <c r="I617" s="37">
        <v>45964</v>
      </c>
      <c r="J617" s="37">
        <v>46011</v>
      </c>
      <c r="K617" s="10" t="s">
        <v>175</v>
      </c>
      <c r="L617" s="10" t="s">
        <v>47</v>
      </c>
      <c r="M617" s="13">
        <v>546.45000000000005</v>
      </c>
      <c r="N617" s="37"/>
      <c r="O617" s="8">
        <v>2</v>
      </c>
      <c r="P617" s="12"/>
      <c r="Q617" s="10"/>
      <c r="S617" s="10"/>
    </row>
    <row r="618" spans="1:19" s="8" customFormat="1" x14ac:dyDescent="0.45">
      <c r="A618" s="9" t="s">
        <v>1930</v>
      </c>
      <c r="B618" s="8" t="s">
        <v>1941</v>
      </c>
      <c r="C618" s="10" t="s">
        <v>1255</v>
      </c>
      <c r="D618" s="8" t="str" cm="1">
        <f t="array" ref="D618">_xlfn.IFS(
  OR(C618="AR", C618="VK", C618="MS", C618="PT", C618="MM", C618="PP"), "CENTRAL",
  OR(C618="SS", C618="GC", C618="SM", C618="AY", C618="AG"), "NORTH",
  OR(C618="DP", C618="PG", C618="KD", C618="DS", C618="SP"), "WEST-I",
  OR(C618="MP", C618="SK", C618="NA", C618="OD"), "WEST-II",
  OR(C618="ND", C618="AM", C618="JK"), "EAST",
  TRUE, "UNKNOWN"
)</f>
        <v>WEST-I</v>
      </c>
      <c r="E618" s="10" t="s">
        <v>1942</v>
      </c>
      <c r="F618" s="8" t="s">
        <v>121</v>
      </c>
      <c r="G618" s="8" t="s">
        <v>1943</v>
      </c>
      <c r="H618" s="8" t="s">
        <v>1944</v>
      </c>
      <c r="I618" s="37">
        <v>45992</v>
      </c>
      <c r="J618" s="37">
        <v>46013</v>
      </c>
      <c r="K618" s="10" t="s">
        <v>49</v>
      </c>
      <c r="L618" s="10" t="s">
        <v>50</v>
      </c>
      <c r="M618" s="13">
        <v>591.58000000000004</v>
      </c>
      <c r="N618" s="37"/>
      <c r="O618" s="8">
        <v>2</v>
      </c>
      <c r="P618" s="12"/>
      <c r="Q618" s="10"/>
      <c r="S618" s="10"/>
    </row>
    <row r="619" spans="1:19" s="8" customFormat="1" x14ac:dyDescent="0.45">
      <c r="A619" s="9" t="s">
        <v>1930</v>
      </c>
      <c r="B619" s="8" t="s">
        <v>2116</v>
      </c>
      <c r="C619" s="10" t="s">
        <v>72</v>
      </c>
      <c r="D619" s="8" t="str" cm="1">
        <f t="array" ref="D619">_xlfn.IFS(
  OR(C619="AR", C619="VK", C619="MS", C619="PT", C619="MM", C619="PP"), "CENTRAL",
  OR(C619="SS", C619="GC", C619="SM", C619="AY", C619="AG"), "NORTH",
  OR(C619="DP", C619="PG", C619="KD", C619="DS", C619="SP"), "WEST-I",
  OR(C619="MP", C619="SK", C619="NA", C619="OD"), "WEST-II",
  OR(C619="ND", C619="AM", C619="JK"), "EAST",
  TRUE, "UNKNOWN"
)</f>
        <v>CENTRAL</v>
      </c>
      <c r="E619" s="10" t="s">
        <v>2117</v>
      </c>
      <c r="F619" s="8" t="s">
        <v>67</v>
      </c>
      <c r="G619" s="8" t="s">
        <v>32</v>
      </c>
      <c r="H619" s="8" t="s">
        <v>2118</v>
      </c>
      <c r="I619" s="37">
        <v>46013</v>
      </c>
      <c r="J619" s="37">
        <v>46013</v>
      </c>
      <c r="K619" s="10" t="s">
        <v>47</v>
      </c>
      <c r="L619" s="10" t="s">
        <v>47</v>
      </c>
      <c r="M619" s="13">
        <v>1596.42</v>
      </c>
      <c r="N619" s="37"/>
      <c r="O619" s="8">
        <v>1</v>
      </c>
      <c r="P619" s="12"/>
      <c r="Q619" s="10"/>
      <c r="S619" s="10"/>
    </row>
    <row r="620" spans="1:19" s="8" customFormat="1" x14ac:dyDescent="0.45">
      <c r="A620" s="9" t="s">
        <v>1930</v>
      </c>
      <c r="B620" s="8" t="s">
        <v>1357</v>
      </c>
      <c r="C620" s="10" t="s">
        <v>136</v>
      </c>
      <c r="D620" s="8" t="str" cm="1">
        <f t="array" ref="D620">_xlfn.IFS(
  OR(C620="AR", C620="VK", C620="MS", C620="PT", C620="MM", C620="PP"), "CENTRAL",
  OR(C620="SS", C620="GC", C620="SM", C620="AY", C620="AG"), "NORTH",
  OR(C620="DP", C620="PG", C620="KD", C620="DS", C620="SP"), "WEST-I",
  OR(C620="MP", C620="SK", C620="NA", C620="OD"), "WEST-II",
  OR(C620="ND", C620="AM", C620="JK"), "EAST",
  TRUE, "UNKNOWN"
)</f>
        <v>WEST-II</v>
      </c>
      <c r="E620" s="10" t="s">
        <v>1359</v>
      </c>
      <c r="F620" s="8" t="s">
        <v>1358</v>
      </c>
      <c r="G620" s="8" t="s">
        <v>1360</v>
      </c>
      <c r="H620" s="8" t="s">
        <v>1361</v>
      </c>
      <c r="I620" s="37">
        <v>45917</v>
      </c>
      <c r="J620" s="37">
        <v>46013</v>
      </c>
      <c r="K620" s="10" t="s">
        <v>26</v>
      </c>
      <c r="L620" s="10" t="s">
        <v>27</v>
      </c>
      <c r="M620" s="13">
        <v>229.19</v>
      </c>
      <c r="N620" s="37"/>
      <c r="O620" s="8">
        <v>6</v>
      </c>
      <c r="P620" s="12"/>
      <c r="Q620" s="10"/>
      <c r="S620" s="10"/>
    </row>
    <row r="621" spans="1:19" s="8" customFormat="1" x14ac:dyDescent="0.45">
      <c r="A621" s="9" t="s">
        <v>1930</v>
      </c>
      <c r="B621" s="8" t="s">
        <v>1952</v>
      </c>
      <c r="C621" s="10" t="s">
        <v>30</v>
      </c>
      <c r="D621" s="8" t="str" cm="1">
        <f t="array" ref="D621">_xlfn.IFS(
  OR(C621="AR", C621="VK", C621="MS", C621="PT", C621="MM", C621="PP"), "CENTRAL",
  OR(C621="SS", C621="GC", C621="SM", C621="AY", C621="AG"), "NORTH",
  OR(C621="DP", C621="PG", C621="KD", C621="DS", C621="SP"), "WEST-I",
  OR(C621="MP", C621="SK", C621="NA", C621="OD"), "WEST-II",
  OR(C621="ND", C621="AM", C621="JK"), "EAST",
  TRUE, "UNKNOWN"
)</f>
        <v>CENTRAL</v>
      </c>
      <c r="E621" s="10" t="s">
        <v>609</v>
      </c>
      <c r="F621" s="8" t="s">
        <v>102</v>
      </c>
      <c r="G621" s="8" t="s">
        <v>1953</v>
      </c>
      <c r="H621" s="8" t="s">
        <v>610</v>
      </c>
      <c r="I621" s="37">
        <v>45992</v>
      </c>
      <c r="J621" s="37">
        <v>46014</v>
      </c>
      <c r="K621" s="10" t="s">
        <v>34</v>
      </c>
      <c r="L621" s="10" t="s">
        <v>47</v>
      </c>
      <c r="M621" s="13">
        <v>385.23</v>
      </c>
      <c r="N621" s="37"/>
      <c r="O621" s="8">
        <v>3</v>
      </c>
      <c r="P621" s="12"/>
      <c r="Q621" s="10"/>
      <c r="S621" s="10"/>
    </row>
    <row r="622" spans="1:19" s="8" customFormat="1" x14ac:dyDescent="0.45">
      <c r="A622" s="9" t="s">
        <v>1930</v>
      </c>
      <c r="B622" s="8" t="s">
        <v>1200</v>
      </c>
      <c r="C622" s="10" t="s">
        <v>65</v>
      </c>
      <c r="D622" s="8" t="str" cm="1">
        <f t="array" ref="D622">_xlfn.IFS(
  OR(C622="AR", C622="VK", C622="MS", C622="PT", C622="MM", C622="PP"), "CENTRAL",
  OR(C622="SS", C622="GC", C622="SM", C622="AY", C622="AG"), "NORTH",
  OR(C622="DP", C622="PG", C622="KD", C622="DS", C622="SP"), "WEST-I",
  OR(C622="MP", C622="SK", C622="NA", C622="OD"), "WEST-II",
  OR(C622="ND", C622="AM", C622="JK"), "EAST",
  TRUE, "UNKNOWN"
)</f>
        <v>CENTRAL</v>
      </c>
      <c r="E622" s="10" t="s">
        <v>1201</v>
      </c>
      <c r="F622" s="8" t="s">
        <v>1202</v>
      </c>
      <c r="G622" s="8" t="s">
        <v>4</v>
      </c>
      <c r="H622" s="8" t="s">
        <v>1203</v>
      </c>
      <c r="I622" s="37">
        <v>45894</v>
      </c>
      <c r="J622" s="37">
        <v>46014</v>
      </c>
      <c r="K622" s="10" t="s">
        <v>761</v>
      </c>
      <c r="L622" s="10" t="s">
        <v>47</v>
      </c>
      <c r="M622" s="13">
        <v>250.66</v>
      </c>
      <c r="N622" s="37"/>
      <c r="O622" s="8">
        <v>3</v>
      </c>
      <c r="P622" s="12"/>
      <c r="Q622" s="10"/>
      <c r="S622" s="10"/>
    </row>
    <row r="623" spans="1:19" s="8" customFormat="1" x14ac:dyDescent="0.45">
      <c r="A623" s="9" t="s">
        <v>1930</v>
      </c>
      <c r="B623" s="8" t="s">
        <v>1958</v>
      </c>
      <c r="C623" s="10" t="s">
        <v>1178</v>
      </c>
      <c r="D623" s="8" t="str" cm="1">
        <f t="array" ref="D623">_xlfn.IFS(
  OR(C623="AR", C623="VK", C623="MS", C623="PT", C623="MM", C623="PP"), "CENTRAL",
  OR(C623="SS", C623="GC", C623="SM", C623="AY", C623="AG"), "NORTH",
  OR(C623="DP", C623="PG", C623="KD", C623="DS", C623="SP"), "WEST-I",
  OR(C623="MP", C623="SK", C623="NA", C623="OD"), "WEST-II",
  OR(C623="ND", C623="AM", C623="JK"), "EAST",
  TRUE, "UNKNOWN"
)</f>
        <v>NORTH</v>
      </c>
      <c r="E623" s="10" t="s">
        <v>1959</v>
      </c>
      <c r="F623" s="8" t="s">
        <v>1386</v>
      </c>
      <c r="G623" s="8" t="s">
        <v>1960</v>
      </c>
      <c r="H623" s="8" t="s">
        <v>1961</v>
      </c>
      <c r="I623" s="37">
        <v>45987</v>
      </c>
      <c r="J623" s="37">
        <v>46014</v>
      </c>
      <c r="K623" s="10" t="s">
        <v>441</v>
      </c>
      <c r="L623" s="10" t="s">
        <v>27</v>
      </c>
      <c r="M623" s="13">
        <v>477.54</v>
      </c>
      <c r="N623" s="37">
        <v>536.42999999999995</v>
      </c>
      <c r="O623" s="8">
        <v>1</v>
      </c>
      <c r="P623" s="12"/>
      <c r="Q623" s="10"/>
      <c r="S623" s="10"/>
    </row>
    <row r="624" spans="1:19" s="8" customFormat="1" x14ac:dyDescent="0.45">
      <c r="A624" s="9" t="s">
        <v>1930</v>
      </c>
      <c r="B624" s="8" t="s">
        <v>1758</v>
      </c>
      <c r="C624" s="10" t="s">
        <v>633</v>
      </c>
      <c r="D624" s="8" t="str" cm="1">
        <f t="array" ref="D624">_xlfn.IFS(
  OR(C624="AR", C624="VK", C624="MS", C624="PT", C624="MM", C624="PP"), "CENTRAL",
  OR(C624="SS", C624="GC", C624="SM", C624="AY", C624="AG"), "NORTH",
  OR(C624="DP", C624="PG", C624="KD", C624="DS", C624="SP"), "WEST-I",
  OR(C624="MP", C624="SK", C624="NA", C624="OD"), "WEST-II",
  OR(C624="ND", C624="AM", C624="JK"), "EAST",
  TRUE, "UNKNOWN"
)</f>
        <v>WEST-I</v>
      </c>
      <c r="E624" s="10" t="s">
        <v>1759</v>
      </c>
      <c r="F624" s="8" t="s">
        <v>1760</v>
      </c>
      <c r="G624" s="8" t="s">
        <v>1761</v>
      </c>
      <c r="H624" s="8" t="s">
        <v>1762</v>
      </c>
      <c r="I624" s="37">
        <v>45967</v>
      </c>
      <c r="J624" s="37">
        <v>46015</v>
      </c>
      <c r="K624" s="10" t="s">
        <v>762</v>
      </c>
      <c r="L624" s="10" t="s">
        <v>47</v>
      </c>
      <c r="M624" s="13">
        <v>460</v>
      </c>
      <c r="N624" s="37"/>
      <c r="O624" s="8">
        <v>1</v>
      </c>
      <c r="P624" s="12"/>
      <c r="Q624" s="10"/>
      <c r="S624" s="10"/>
    </row>
    <row r="625" spans="1:19" s="8" customFormat="1" x14ac:dyDescent="0.45">
      <c r="A625" s="9" t="s">
        <v>1930</v>
      </c>
      <c r="B625" s="8" t="s">
        <v>2040</v>
      </c>
      <c r="C625" s="10" t="s">
        <v>30</v>
      </c>
      <c r="D625" s="8" t="str" cm="1">
        <f t="array" ref="D625">_xlfn.IFS(
  OR(C625="AR", C625="VK", C625="MS", C625="PT", C625="MM", C625="PP"), "CENTRAL",
  OR(C625="SS", C625="GC", C625="SM", C625="AY", C625="AG"), "NORTH",
  OR(C625="DP", C625="PG", C625="KD", C625="DS", C625="SP"), "WEST-I",
  OR(C625="MP", C625="SK", C625="NA", C625="OD"), "WEST-II",
  OR(C625="ND", C625="AM", C625="JK"), "EAST",
  TRUE, "UNKNOWN"
)</f>
        <v>CENTRAL</v>
      </c>
      <c r="E625" s="10" t="s">
        <v>2042</v>
      </c>
      <c r="F625" s="8" t="s">
        <v>2083</v>
      </c>
      <c r="G625" s="8" t="s">
        <v>32</v>
      </c>
      <c r="H625" s="8" t="s">
        <v>2043</v>
      </c>
      <c r="I625" s="37">
        <v>46003</v>
      </c>
      <c r="J625" s="37">
        <v>46014</v>
      </c>
      <c r="K625" s="10" t="s">
        <v>761</v>
      </c>
      <c r="L625" s="10" t="s">
        <v>50</v>
      </c>
      <c r="M625" s="13">
        <v>335.04</v>
      </c>
      <c r="N625" s="37"/>
      <c r="O625" s="8">
        <v>1</v>
      </c>
      <c r="P625" s="12"/>
      <c r="Q625" s="10"/>
      <c r="S625" s="10"/>
    </row>
    <row r="626" spans="1:19" s="8" customFormat="1" x14ac:dyDescent="0.45">
      <c r="A626" s="9" t="s">
        <v>1930</v>
      </c>
      <c r="B626" s="8" t="s">
        <v>2040</v>
      </c>
      <c r="C626" s="10" t="s">
        <v>30</v>
      </c>
      <c r="D626" s="8" t="str" cm="1">
        <f t="array" ref="D626">_xlfn.IFS(
  OR(C626="AR", C626="VK", C626="MS", C626="PT", C626="MM", C626="PP"), "CENTRAL",
  OR(C626="SS", C626="GC", C626="SM", C626="AY", C626="AG"), "NORTH",
  OR(C626="DP", C626="PG", C626="KD", C626="DS", C626="SP"), "WEST-I",
  OR(C626="MP", C626="SK", C626="NA", C626="OD"), "WEST-II",
  OR(C626="ND", C626="AM", C626="JK"), "EAST",
  TRUE, "UNKNOWN"
)</f>
        <v>CENTRAL</v>
      </c>
      <c r="E626" s="10" t="s">
        <v>2042</v>
      </c>
      <c r="F626" s="8" t="s">
        <v>117</v>
      </c>
      <c r="G626" s="8" t="s">
        <v>32</v>
      </c>
      <c r="H626" s="8" t="s">
        <v>2043</v>
      </c>
      <c r="I626" s="37">
        <v>46003</v>
      </c>
      <c r="J626" s="37">
        <v>46014</v>
      </c>
      <c r="K626" s="10" t="s">
        <v>761</v>
      </c>
      <c r="L626" s="10" t="s">
        <v>50</v>
      </c>
      <c r="M626" s="13">
        <v>129.34</v>
      </c>
      <c r="N626" s="37"/>
      <c r="O626" s="8">
        <v>1</v>
      </c>
      <c r="P626" s="12"/>
      <c r="Q626" s="10"/>
      <c r="S626" s="10"/>
    </row>
    <row r="627" spans="1:19" s="8" customFormat="1" x14ac:dyDescent="0.45">
      <c r="A627" s="9" t="s">
        <v>1930</v>
      </c>
      <c r="B627" s="8" t="s">
        <v>2040</v>
      </c>
      <c r="C627" s="10" t="s">
        <v>30</v>
      </c>
      <c r="D627" s="8" t="str" cm="1">
        <f t="array" ref="D627">_xlfn.IFS(
  OR(C627="AR", C627="VK", C627="MS", C627="PT", C627="MM", C627="PP"), "CENTRAL",
  OR(C627="SS", C627="GC", C627="SM", C627="AY", C627="AG"), "NORTH",
  OR(C627="DP", C627="PG", C627="KD", C627="DS", C627="SP"), "WEST-I",
  OR(C627="MP", C627="SK", C627="NA", C627="OD"), "WEST-II",
  OR(C627="ND", C627="AM", C627="JK"), "EAST",
  TRUE, "UNKNOWN"
)</f>
        <v>CENTRAL</v>
      </c>
      <c r="E627" s="10" t="s">
        <v>2042</v>
      </c>
      <c r="F627" s="8" t="s">
        <v>94</v>
      </c>
      <c r="G627" s="8" t="s">
        <v>32</v>
      </c>
      <c r="H627" s="8" t="s">
        <v>2043</v>
      </c>
      <c r="I627" s="37">
        <v>46003</v>
      </c>
      <c r="J627" s="37">
        <v>46014</v>
      </c>
      <c r="K627" s="10" t="s">
        <v>761</v>
      </c>
      <c r="L627" s="10" t="s">
        <v>50</v>
      </c>
      <c r="M627" s="13">
        <v>295.74</v>
      </c>
      <c r="N627" s="37"/>
      <c r="O627" s="8">
        <v>1</v>
      </c>
      <c r="P627" s="12"/>
      <c r="Q627" s="10"/>
      <c r="S627" s="10"/>
    </row>
    <row r="628" spans="1:19" s="8" customFormat="1" x14ac:dyDescent="0.45">
      <c r="A628" s="9" t="s">
        <v>1930</v>
      </c>
      <c r="B628" s="8" t="s">
        <v>2040</v>
      </c>
      <c r="C628" s="10" t="s">
        <v>30</v>
      </c>
      <c r="D628" s="8" t="str" cm="1">
        <f t="array" ref="D628">_xlfn.IFS(
  OR(C628="AR", C628="VK", C628="MS", C628="PT", C628="MM", C628="PP"), "CENTRAL",
  OR(C628="SS", C628="GC", C628="SM", C628="AY", C628="AG"), "NORTH",
  OR(C628="DP", C628="PG", C628="KD", C628="DS", C628="SP"), "WEST-I",
  OR(C628="MP", C628="SK", C628="NA", C628="OD"), "WEST-II",
  OR(C628="ND", C628="AM", C628="JK"), "EAST",
  TRUE, "UNKNOWN"
)</f>
        <v>CENTRAL</v>
      </c>
      <c r="E628" s="10" t="s">
        <v>2042</v>
      </c>
      <c r="F628" s="8" t="s">
        <v>2083</v>
      </c>
      <c r="G628" s="8" t="s">
        <v>32</v>
      </c>
      <c r="H628" s="8" t="s">
        <v>2043</v>
      </c>
      <c r="I628" s="37">
        <v>46003</v>
      </c>
      <c r="J628" s="37">
        <v>46015</v>
      </c>
      <c r="K628" s="10" t="s">
        <v>761</v>
      </c>
      <c r="L628" s="10" t="s">
        <v>50</v>
      </c>
      <c r="M628" s="13">
        <v>453.27</v>
      </c>
      <c r="N628" s="37"/>
      <c r="O628" s="8">
        <v>2</v>
      </c>
      <c r="P628" s="12"/>
      <c r="Q628" s="10"/>
      <c r="S628" s="10"/>
    </row>
    <row r="629" spans="1:19" s="8" customFormat="1" x14ac:dyDescent="0.45">
      <c r="A629" s="9" t="s">
        <v>1930</v>
      </c>
      <c r="B629" s="8" t="s">
        <v>2040</v>
      </c>
      <c r="C629" s="10" t="s">
        <v>30</v>
      </c>
      <c r="D629" s="8" t="str" cm="1">
        <f t="array" ref="D629">_xlfn.IFS(
  OR(C629="AR", C629="VK", C629="MS", C629="PT", C629="MM", C629="PP"), "CENTRAL",
  OR(C629="SS", C629="GC", C629="SM", C629="AY", C629="AG"), "NORTH",
  OR(C629="DP", C629="PG", C629="KD", C629="DS", C629="SP"), "WEST-I",
  OR(C629="MP", C629="SK", C629="NA", C629="OD"), "WEST-II",
  OR(C629="ND", C629="AM", C629="JK"), "EAST",
  TRUE, "UNKNOWN"
)</f>
        <v>CENTRAL</v>
      </c>
      <c r="E629" s="10" t="s">
        <v>2042</v>
      </c>
      <c r="F629" s="8" t="s">
        <v>117</v>
      </c>
      <c r="G629" s="8" t="s">
        <v>32</v>
      </c>
      <c r="H629" s="8" t="s">
        <v>2043</v>
      </c>
      <c r="I629" s="37">
        <v>46003</v>
      </c>
      <c r="J629" s="37">
        <v>46015</v>
      </c>
      <c r="K629" s="10" t="s">
        <v>761</v>
      </c>
      <c r="L629" s="10" t="s">
        <v>50</v>
      </c>
      <c r="M629" s="13">
        <v>211.19</v>
      </c>
      <c r="N629" s="37"/>
      <c r="O629" s="8">
        <v>2</v>
      </c>
      <c r="P629" s="12"/>
      <c r="Q629" s="10"/>
      <c r="S629" s="10"/>
    </row>
    <row r="630" spans="1:19" s="8" customFormat="1" x14ac:dyDescent="0.45">
      <c r="A630" s="9" t="s">
        <v>1930</v>
      </c>
      <c r="B630" s="8" t="s">
        <v>2040</v>
      </c>
      <c r="C630" s="10" t="s">
        <v>30</v>
      </c>
      <c r="D630" s="8" t="str" cm="1">
        <f t="array" ref="D630">_xlfn.IFS(
  OR(C630="AR", C630="VK", C630="MS", C630="PT", C630="MM", C630="PP"), "CENTRAL",
  OR(C630="SS", C630="GC", C630="SM", C630="AY", C630="AG"), "NORTH",
  OR(C630="DP", C630="PG", C630="KD", C630="DS", C630="SP"), "WEST-I",
  OR(C630="MP", C630="SK", C630="NA", C630="OD"), "WEST-II",
  OR(C630="ND", C630="AM", C630="JK"), "EAST",
  TRUE, "UNKNOWN"
)</f>
        <v>CENTRAL</v>
      </c>
      <c r="E630" s="10" t="s">
        <v>2042</v>
      </c>
      <c r="F630" s="8" t="s">
        <v>94</v>
      </c>
      <c r="G630" s="8" t="s">
        <v>32</v>
      </c>
      <c r="H630" s="8" t="s">
        <v>2043</v>
      </c>
      <c r="I630" s="37">
        <v>46003</v>
      </c>
      <c r="J630" s="37">
        <v>46015</v>
      </c>
      <c r="K630" s="10" t="s">
        <v>761</v>
      </c>
      <c r="L630" s="10" t="s">
        <v>50</v>
      </c>
      <c r="M630" s="13">
        <v>307.26</v>
      </c>
      <c r="N630" s="37"/>
      <c r="O630" s="8">
        <v>2</v>
      </c>
      <c r="P630" s="12"/>
      <c r="Q630" s="10"/>
      <c r="S630" s="10"/>
    </row>
    <row r="631" spans="1:19" s="8" customFormat="1" x14ac:dyDescent="0.45">
      <c r="A631" s="9" t="s">
        <v>1930</v>
      </c>
      <c r="B631" s="8" t="s">
        <v>675</v>
      </c>
      <c r="C631" s="10" t="s">
        <v>221</v>
      </c>
      <c r="D631" s="8" t="str" cm="1">
        <f t="array" ref="D631">_xlfn.IFS(
  OR(C631="AR", C631="VK", C631="MS", C631="PT", C631="MM", C631="PP"), "CENTRAL",
  OR(C631="SS", C631="GC", C631="SM", C631="AY", C631="AG"), "NORTH",
  OR(C631="DP", C631="PG", C631="KD", C631="DS", C631="SP"), "WEST-I",
  OR(C631="MP", C631="SK", C631="NA", C631="OD"), "WEST-II",
  OR(C631="ND", C631="AM", C631="JK"), "EAST",
  TRUE, "UNKNOWN"
)</f>
        <v>EAST</v>
      </c>
      <c r="E631" s="10" t="s">
        <v>677</v>
      </c>
      <c r="F631" s="8" t="s">
        <v>678</v>
      </c>
      <c r="G631" s="8" t="s">
        <v>679</v>
      </c>
      <c r="H631" s="8" t="s">
        <v>680</v>
      </c>
      <c r="I631" s="37">
        <v>45833</v>
      </c>
      <c r="J631" s="37">
        <v>46015</v>
      </c>
      <c r="K631" s="10" t="s">
        <v>70</v>
      </c>
      <c r="L631" s="10" t="s">
        <v>35</v>
      </c>
      <c r="M631" s="13">
        <v>607.05999999999995</v>
      </c>
      <c r="N631" s="37">
        <v>46015</v>
      </c>
      <c r="O631" s="8">
        <v>3</v>
      </c>
      <c r="P631" s="12"/>
      <c r="Q631" s="10"/>
      <c r="S631" s="10"/>
    </row>
    <row r="632" spans="1:19" s="8" customFormat="1" x14ac:dyDescent="0.45">
      <c r="A632" s="9" t="s">
        <v>1930</v>
      </c>
      <c r="B632" s="8" t="s">
        <v>1952</v>
      </c>
      <c r="C632" s="10" t="s">
        <v>30</v>
      </c>
      <c r="D632" s="8" t="str" cm="1">
        <f t="array" ref="D632">_xlfn.IFS(
  OR(C632="AR", C632="VK", C632="MS", C632="PT", C632="MM", C632="PP"), "CENTRAL",
  OR(C632="SS", C632="GC", C632="SM", C632="AY", C632="AG"), "NORTH",
  OR(C632="DP", C632="PG", C632="KD", C632="DS", C632="SP"), "WEST-I",
  OR(C632="MP", C632="SK", C632="NA", C632="OD"), "WEST-II",
  OR(C632="ND", C632="AM", C632="JK"), "EAST",
  TRUE, "UNKNOWN"
)</f>
        <v>CENTRAL</v>
      </c>
      <c r="E632" s="10" t="s">
        <v>609</v>
      </c>
      <c r="F632" s="8" t="s">
        <v>102</v>
      </c>
      <c r="G632" s="8" t="s">
        <v>1953</v>
      </c>
      <c r="H632" s="8" t="s">
        <v>610</v>
      </c>
      <c r="I632" s="37">
        <v>45992</v>
      </c>
      <c r="J632" s="37">
        <v>46017</v>
      </c>
      <c r="K632" s="10" t="s">
        <v>34</v>
      </c>
      <c r="L632" s="10" t="s">
        <v>47</v>
      </c>
      <c r="M632" s="13">
        <v>384.95</v>
      </c>
      <c r="N632" s="37"/>
      <c r="O632" s="8">
        <v>4</v>
      </c>
      <c r="P632" s="12"/>
      <c r="Q632" s="10"/>
      <c r="S632" s="10"/>
    </row>
    <row r="633" spans="1:19" s="8" customFormat="1" x14ac:dyDescent="0.45">
      <c r="A633" s="9" t="s">
        <v>1930</v>
      </c>
      <c r="B633" s="8" t="s">
        <v>665</v>
      </c>
      <c r="C633" s="10" t="s">
        <v>21</v>
      </c>
      <c r="D633" s="8" t="str" cm="1">
        <f t="array" ref="D633">_xlfn.IFS(
  OR(C633="AR", C633="VK", C633="MS", C633="PT", C633="MM", C633="PP"), "CENTRAL",
  OR(C633="SS", C633="GC", C633="SM", C633="AY", C633="AG"), "NORTH",
  OR(C633="DP", C633="PG", C633="KD", C633="DS", C633="SP"), "WEST-I",
  OR(C633="MP", C633="SK", C633="NA", C633="OD"), "WEST-II",
  OR(C633="ND", C633="AM", C633="JK"), "EAST",
  TRUE, "UNKNOWN"
)</f>
        <v>NORTH</v>
      </c>
      <c r="E633" s="10" t="s">
        <v>666</v>
      </c>
      <c r="F633" s="8" t="s">
        <v>2005</v>
      </c>
      <c r="G633" s="8" t="s">
        <v>667</v>
      </c>
      <c r="H633" s="8" t="s">
        <v>668</v>
      </c>
      <c r="I633" s="37">
        <v>45824</v>
      </c>
      <c r="J633" s="37">
        <v>46017</v>
      </c>
      <c r="K633" s="10" t="s">
        <v>26</v>
      </c>
      <c r="L633" s="10" t="s">
        <v>27</v>
      </c>
      <c r="M633" s="13">
        <v>1965.24</v>
      </c>
      <c r="N633" s="37"/>
      <c r="O633" s="8">
        <v>9</v>
      </c>
      <c r="P633" s="10"/>
      <c r="R633" s="10"/>
    </row>
    <row r="634" spans="1:19" s="8" customFormat="1" x14ac:dyDescent="0.45">
      <c r="A634" s="9" t="s">
        <v>1930</v>
      </c>
      <c r="B634" s="8" t="s">
        <v>1503</v>
      </c>
      <c r="C634" s="10" t="s">
        <v>136</v>
      </c>
      <c r="D634" s="8" t="str" cm="1">
        <f t="array" ref="D634">_xlfn.IFS(
  OR(C634="AR", C634="VK", C634="MS", C634="PT", C634="MM", C634="PP"), "CENTRAL",
  OR(C634="SS", C634="GC", C634="SM", C634="AY", C634="AG"), "NORTH",
  OR(C634="DP", C634="PG", C634="KD", C634="DS", C634="SP"), "WEST-I",
  OR(C634="MP", C634="SK", C634="NA", C634="OD"), "WEST-II",
  OR(C634="ND", C634="AM", C634="JK"), "EAST",
  TRUE, "UNKNOWN"
)</f>
        <v>WEST-II</v>
      </c>
      <c r="E634" s="10" t="s">
        <v>1504</v>
      </c>
      <c r="F634" s="8" t="s">
        <v>1505</v>
      </c>
      <c r="G634" s="8" t="s">
        <v>1506</v>
      </c>
      <c r="H634" s="8" t="s">
        <v>1507</v>
      </c>
      <c r="I634" s="37">
        <v>45936</v>
      </c>
      <c r="J634" s="37">
        <v>46016</v>
      </c>
      <c r="K634" s="10" t="s">
        <v>81</v>
      </c>
      <c r="L634" s="10" t="s">
        <v>27</v>
      </c>
      <c r="M634" s="13">
        <v>1048.44</v>
      </c>
      <c r="N634" s="37">
        <v>46016</v>
      </c>
      <c r="O634" s="8">
        <v>3</v>
      </c>
      <c r="P634" s="12"/>
      <c r="Q634" s="10"/>
      <c r="S634" s="10"/>
    </row>
    <row r="635" spans="1:19" s="8" customFormat="1" x14ac:dyDescent="0.45">
      <c r="A635" s="9" t="s">
        <v>1930</v>
      </c>
      <c r="B635" s="8" t="s">
        <v>1442</v>
      </c>
      <c r="C635" s="10" t="s">
        <v>65</v>
      </c>
      <c r="D635" s="8" t="str" cm="1">
        <f t="array" ref="D635">_xlfn.IFS(
  OR(C635="AR", C635="VK", C635="MS", C635="PT", C635="MM", C635="PP"), "CENTRAL",
  OR(C635="SS", C635="GC", C635="SM", C635="AY", C635="AG"), "NORTH",
  OR(C635="DP", C635="PG", C635="KD", C635="DS", C635="SP"), "WEST-I",
  OR(C635="MP", C635="SK", C635="NA", C635="OD"), "WEST-II",
  OR(C635="ND", C635="AM", C635="JK"), "EAST",
  TRUE, "UNKNOWN"
)</f>
        <v>CENTRAL</v>
      </c>
      <c r="E635" s="10" t="s">
        <v>1443</v>
      </c>
      <c r="F635" s="8" t="s">
        <v>102</v>
      </c>
      <c r="G635" s="8" t="s">
        <v>238</v>
      </c>
      <c r="H635" s="8" t="s">
        <v>1444</v>
      </c>
      <c r="I635" s="37">
        <v>45927</v>
      </c>
      <c r="J635" s="37">
        <v>46018</v>
      </c>
      <c r="K635" s="10" t="s">
        <v>34</v>
      </c>
      <c r="L635" s="10" t="s">
        <v>35</v>
      </c>
      <c r="M635" s="13">
        <v>1662.88</v>
      </c>
      <c r="N635" s="37"/>
      <c r="O635" s="8">
        <v>2</v>
      </c>
      <c r="P635" s="12"/>
      <c r="Q635" s="10"/>
      <c r="S635" s="10"/>
    </row>
    <row r="636" spans="1:19" s="8" customFormat="1" x14ac:dyDescent="0.45">
      <c r="A636" s="9" t="s">
        <v>1930</v>
      </c>
      <c r="B636" s="8" t="s">
        <v>665</v>
      </c>
      <c r="C636" s="10" t="s">
        <v>21</v>
      </c>
      <c r="D636" s="8" t="str" cm="1">
        <f t="array" ref="D636">_xlfn.IFS(
  OR(C636="AR", C636="VK", C636="MS", C636="PT", C636="MM", C636="PP"), "CENTRAL",
  OR(C636="SS", C636="GC", C636="SM", C636="AY", C636="AG"), "NORTH",
  OR(C636="DP", C636="PG", C636="KD", C636="DS", C636="SP"), "WEST-I",
  OR(C636="MP", C636="SK", C636="NA", C636="OD"), "WEST-II",
  OR(C636="ND", C636="AM", C636="JK"), "EAST",
  TRUE, "UNKNOWN"
)</f>
        <v>NORTH</v>
      </c>
      <c r="E636" s="10" t="s">
        <v>666</v>
      </c>
      <c r="F636" s="8" t="s">
        <v>2005</v>
      </c>
      <c r="G636" s="8" t="s">
        <v>667</v>
      </c>
      <c r="H636" s="8" t="s">
        <v>668</v>
      </c>
      <c r="I636" s="37">
        <v>45824</v>
      </c>
      <c r="J636" s="37">
        <v>46017</v>
      </c>
      <c r="K636" s="10" t="s">
        <v>26</v>
      </c>
      <c r="L636" s="10" t="s">
        <v>27</v>
      </c>
      <c r="M636" s="13">
        <v>1817.59</v>
      </c>
      <c r="N636" s="37"/>
      <c r="O636" s="8">
        <v>10</v>
      </c>
      <c r="P636" s="10"/>
      <c r="R636" s="10"/>
    </row>
    <row r="637" spans="1:19" s="8" customFormat="1" x14ac:dyDescent="0.45">
      <c r="A637" s="9" t="s">
        <v>1930</v>
      </c>
      <c r="B637" s="8" t="s">
        <v>665</v>
      </c>
      <c r="C637" s="10" t="s">
        <v>21</v>
      </c>
      <c r="D637" s="8" t="str" cm="1">
        <f t="array" ref="D637">_xlfn.IFS(
  OR(C637="AR", C637="VK", C637="MS", C637="PT", C637="MM", C637="PP"), "CENTRAL",
  OR(C637="SS", C637="GC", C637="SM", C637="AY", C637="AG"), "NORTH",
  OR(C637="DP", C637="PG", C637="KD", C637="DS", C637="SP"), "WEST-I",
  OR(C637="MP", C637="SK", C637="NA", C637="OD"), "WEST-II",
  OR(C637="ND", C637="AM", C637="JK"), "EAST",
  TRUE, "UNKNOWN"
)</f>
        <v>NORTH</v>
      </c>
      <c r="E637" s="10" t="s">
        <v>666</v>
      </c>
      <c r="F637" s="8" t="s">
        <v>2005</v>
      </c>
      <c r="G637" s="8" t="s">
        <v>667</v>
      </c>
      <c r="H637" s="8" t="s">
        <v>668</v>
      </c>
      <c r="I637" s="37">
        <v>45824</v>
      </c>
      <c r="J637" s="37">
        <v>46020</v>
      </c>
      <c r="K637" s="10" t="s">
        <v>26</v>
      </c>
      <c r="L637" s="10" t="s">
        <v>27</v>
      </c>
      <c r="M637" s="13">
        <v>1880.05</v>
      </c>
      <c r="N637" s="37"/>
      <c r="O637" s="8">
        <v>11</v>
      </c>
      <c r="P637" s="10"/>
      <c r="R637" s="10"/>
    </row>
    <row r="638" spans="1:19" s="8" customFormat="1" x14ac:dyDescent="0.45">
      <c r="A638" s="9" t="s">
        <v>1930</v>
      </c>
      <c r="B638" s="8" t="s">
        <v>1592</v>
      </c>
      <c r="C638" s="10" t="s">
        <v>108</v>
      </c>
      <c r="D638" s="8" t="str" cm="1">
        <f t="array" ref="D638">_xlfn.IFS(
  OR(C638="AR", C638="VK", C638="MS", C638="PT", C638="MM", C638="PP"), "CENTRAL",
  OR(C638="SS", C638="GC", C638="SM", C638="AY", C638="AG"), "NORTH",
  OR(C638="DP", C638="PG", C638="KD", C638="DS", C638="SP"), "WEST-I",
  OR(C638="MP", C638="SK", C638="NA", C638="OD"), "WEST-II",
  OR(C638="ND", C638="AM", C638="JK"), "EAST",
  TRUE, "UNKNOWN"
)</f>
        <v>EAST</v>
      </c>
      <c r="E638" s="10" t="s">
        <v>1593</v>
      </c>
      <c r="F638" s="8" t="s">
        <v>1594</v>
      </c>
      <c r="G638" s="8" t="s">
        <v>32</v>
      </c>
      <c r="H638" s="8" t="s">
        <v>1595</v>
      </c>
      <c r="I638" s="37">
        <v>45944</v>
      </c>
      <c r="J638" s="37">
        <v>46020</v>
      </c>
      <c r="K638" s="10" t="s">
        <v>70</v>
      </c>
      <c r="L638" s="10" t="s">
        <v>35</v>
      </c>
      <c r="M638" s="13">
        <v>82.13</v>
      </c>
      <c r="N638" s="37"/>
      <c r="O638" s="8">
        <v>2</v>
      </c>
      <c r="P638" s="12"/>
      <c r="Q638" s="10"/>
      <c r="S638" s="10"/>
    </row>
    <row r="639" spans="1:19" s="8" customFormat="1" x14ac:dyDescent="0.45">
      <c r="A639" s="9" t="s">
        <v>1930</v>
      </c>
      <c r="B639" s="8" t="s">
        <v>669</v>
      </c>
      <c r="C639" s="10" t="s">
        <v>21</v>
      </c>
      <c r="D639" s="8" t="str" cm="1">
        <f t="array" ref="D639">_xlfn.IFS(
  OR(C639="AR", C639="VK", C639="MS", C639="PT", C639="MM", C639="PP"), "CENTRAL",
  OR(C639="SS", C639="GC", C639="SM", C639="AY", C639="AG"), "NORTH",
  OR(C639="DP", C639="PG", C639="KD", C639="DS", C639="SP"), "WEST-I",
  OR(C639="MP", C639="SK", C639="NA", C639="OD"), "WEST-II",
  OR(C639="ND", C639="AM", C639="JK"), "EAST",
  TRUE, "UNKNOWN"
)</f>
        <v>NORTH</v>
      </c>
      <c r="E639" s="10" t="s">
        <v>670</v>
      </c>
      <c r="F639" s="8" t="s">
        <v>2067</v>
      </c>
      <c r="G639" s="8" t="s">
        <v>213</v>
      </c>
      <c r="H639" s="8" t="s">
        <v>672</v>
      </c>
      <c r="I639" s="37">
        <v>45832</v>
      </c>
      <c r="J639" s="37">
        <v>46021</v>
      </c>
      <c r="K639" s="10" t="s">
        <v>441</v>
      </c>
      <c r="L639" s="10" t="s">
        <v>27</v>
      </c>
      <c r="M639" s="13">
        <v>234.14</v>
      </c>
      <c r="N639" s="37"/>
      <c r="O639" s="8">
        <v>2</v>
      </c>
      <c r="P639" s="12"/>
      <c r="Q639" s="10"/>
      <c r="S639" s="10"/>
    </row>
    <row r="640" spans="1:19" s="8" customFormat="1" x14ac:dyDescent="0.45">
      <c r="A640" s="9" t="s">
        <v>1930</v>
      </c>
      <c r="B640" s="8" t="s">
        <v>669</v>
      </c>
      <c r="C640" s="10" t="s">
        <v>21</v>
      </c>
      <c r="D640" s="8" t="str" cm="1">
        <f t="array" ref="D640">_xlfn.IFS(
  OR(C640="AR", C640="VK", C640="MS", C640="PT", C640="MM", C640="PP"), "CENTRAL",
  OR(C640="SS", C640="GC", C640="SM", C640="AY", C640="AG"), "NORTH",
  OR(C640="DP", C640="PG", C640="KD", C640="DS", C640="SP"), "WEST-I",
  OR(C640="MP", C640="SK", C640="NA", C640="OD"), "WEST-II",
  OR(C640="ND", C640="AM", C640="JK"), "EAST",
  TRUE, "UNKNOWN"
)</f>
        <v>NORTH</v>
      </c>
      <c r="E640" s="10" t="s">
        <v>670</v>
      </c>
      <c r="F640" s="8" t="s">
        <v>2068</v>
      </c>
      <c r="G640" s="8" t="s">
        <v>213</v>
      </c>
      <c r="H640" s="8" t="s">
        <v>672</v>
      </c>
      <c r="I640" s="37">
        <v>45832</v>
      </c>
      <c r="J640" s="37">
        <v>46021</v>
      </c>
      <c r="K640" s="10" t="s">
        <v>441</v>
      </c>
      <c r="L640" s="10" t="s">
        <v>27</v>
      </c>
      <c r="M640" s="13">
        <v>191.76</v>
      </c>
      <c r="N640" s="37"/>
      <c r="O640" s="8">
        <v>2</v>
      </c>
      <c r="P640" s="12"/>
      <c r="Q640" s="10"/>
      <c r="S640" s="10"/>
    </row>
    <row r="641" spans="1:19" s="8" customFormat="1" x14ac:dyDescent="0.45">
      <c r="A641" s="9" t="s">
        <v>1930</v>
      </c>
      <c r="B641" s="8" t="s">
        <v>1445</v>
      </c>
      <c r="C641" s="10" t="s">
        <v>1178</v>
      </c>
      <c r="D641" s="8" t="str" cm="1">
        <f t="array" ref="D641">_xlfn.IFS(
  OR(C641="AR", C641="VK", C641="MS", C641="PT", C641="MM", C641="PP"), "CENTRAL",
  OR(C641="SS", C641="GC", C641="SM", C641="AY", C641="AG"), "NORTH",
  OR(C641="DP", C641="PG", C641="KD", C641="DS", C641="SP"), "WEST-I",
  OR(C641="MP", C641="SK", C641="NA", C641="OD"), "WEST-II",
  OR(C641="ND", C641="AM", C641="JK"), "EAST",
  TRUE, "UNKNOWN"
)</f>
        <v>NORTH</v>
      </c>
      <c r="E641" s="10" t="s">
        <v>1446</v>
      </c>
      <c r="F641" s="8" t="s">
        <v>268</v>
      </c>
      <c r="G641" s="8" t="s">
        <v>1245</v>
      </c>
      <c r="H641" s="8" t="s">
        <v>1447</v>
      </c>
      <c r="I641" s="37">
        <v>45928</v>
      </c>
      <c r="J641" s="37">
        <v>46022</v>
      </c>
      <c r="K641" s="10" t="s">
        <v>81</v>
      </c>
      <c r="L641" s="10" t="s">
        <v>27</v>
      </c>
      <c r="M641" s="13">
        <v>515.54</v>
      </c>
      <c r="N641" s="37"/>
      <c r="O641" s="8">
        <v>4</v>
      </c>
      <c r="P641" s="12"/>
      <c r="Q641" s="10"/>
      <c r="S641" s="10"/>
    </row>
    <row r="642" spans="1:19" s="8" customFormat="1" x14ac:dyDescent="0.45">
      <c r="A642" s="9" t="s">
        <v>1930</v>
      </c>
      <c r="B642" s="8" t="s">
        <v>2123</v>
      </c>
      <c r="C642" s="10" t="s">
        <v>61</v>
      </c>
      <c r="D642" s="8" t="str" cm="1">
        <f t="array" ref="D642">_xlfn.IFS(
  OR(C642="AR", C642="VK", C642="MS", C642="PT", C642="MM", C642="PP"), "CENTRAL",
  OR(C642="SS", C642="GC", C642="SM", C642="AY", C642="AG"), "NORTH",
  OR(C642="DP", C642="PG", C642="KD", C642="DS", C642="SP"), "WEST-I",
  OR(C642="MP", C642="SK", C642="NA", C642="OD"), "WEST-II",
  OR(C642="ND", C642="AM", C642="JK"), "EAST",
  TRUE, "UNKNOWN"
)</f>
        <v>NORTH</v>
      </c>
      <c r="E642" s="10" t="s">
        <v>2124</v>
      </c>
      <c r="F642" s="8" t="s">
        <v>124</v>
      </c>
      <c r="G642" s="8" t="s">
        <v>32</v>
      </c>
      <c r="H642" s="8" t="s">
        <v>2125</v>
      </c>
      <c r="I642" s="37">
        <v>46006</v>
      </c>
      <c r="J642" s="37">
        <v>46022</v>
      </c>
      <c r="K642" s="10" t="s">
        <v>56</v>
      </c>
      <c r="L642" s="10" t="s">
        <v>27</v>
      </c>
      <c r="M642" s="13">
        <v>1143.07</v>
      </c>
      <c r="N642" s="37"/>
      <c r="O642" s="8">
        <v>0</v>
      </c>
      <c r="P642" s="12"/>
      <c r="Q642" s="10"/>
      <c r="S642" s="10"/>
    </row>
    <row r="643" spans="1:19" s="8" customFormat="1" x14ac:dyDescent="0.45">
      <c r="A643" s="9" t="s">
        <v>1930</v>
      </c>
      <c r="B643" s="8" t="s">
        <v>2123</v>
      </c>
      <c r="C643" s="10" t="s">
        <v>61</v>
      </c>
      <c r="D643" s="8" t="str" cm="1">
        <f t="array" ref="D643">_xlfn.IFS(
  OR(C643="AR", C643="VK", C643="MS", C643="PT", C643="MM", C643="PP"), "CENTRAL",
  OR(C643="SS", C643="GC", C643="SM", C643="AY", C643="AG"), "NORTH",
  OR(C643="DP", C643="PG", C643="KD", C643="DS", C643="SP"), "WEST-I",
  OR(C643="MP", C643="SK", C643="NA", C643="OD"), "WEST-II",
  OR(C643="ND", C643="AM", C643="JK"), "EAST",
  TRUE, "UNKNOWN"
)</f>
        <v>NORTH</v>
      </c>
      <c r="E643" s="10" t="s">
        <v>2124</v>
      </c>
      <c r="F643" s="8" t="s">
        <v>942</v>
      </c>
      <c r="G643" s="8" t="s">
        <v>32</v>
      </c>
      <c r="H643" s="8" t="s">
        <v>2125</v>
      </c>
      <c r="I643" s="37">
        <v>46006</v>
      </c>
      <c r="J643" s="37">
        <v>46022</v>
      </c>
      <c r="K643" s="10" t="s">
        <v>56</v>
      </c>
      <c r="L643" s="10" t="s">
        <v>27</v>
      </c>
      <c r="M643" s="13">
        <v>83.86</v>
      </c>
      <c r="N643" s="37"/>
      <c r="O643" s="8">
        <v>0</v>
      </c>
      <c r="P643" s="12"/>
      <c r="Q643" s="10"/>
      <c r="R643" s="8" t="str">
        <f t="shared" ref="R643" si="2">IF(Q643="A", 3, IF(Q643="B", 5, IF(Q643="C", 7, IF(Q643="D", 10, ""))))</f>
        <v/>
      </c>
      <c r="S643" s="10"/>
    </row>
    <row r="644" spans="1:19" s="8" customFormat="1" x14ac:dyDescent="0.45">
      <c r="A644" s="9" t="s">
        <v>2126</v>
      </c>
      <c r="B644" s="8" t="s">
        <v>1758</v>
      </c>
      <c r="C644" s="10" t="s">
        <v>633</v>
      </c>
      <c r="D644" s="8" t="str" cm="1">
        <f t="array" ref="D644">_xlfn.IFS(
  OR(C644="AR", C644="VK", C644="MS", C644="PT", C644="MM", C644="PP"), "CENTRAL",
  OR(C644="SS", C644="GC", C644="SM", C644="AY", C644="AG"), "NORTH",
  OR(C644="DP", C644="PG", C644="KD", C644="DS", C644="SP"), "WEST-I",
  OR(C644="MP", C644="SK", C644="NA", C644="OD"), "WEST-II",
  OR(C644="ND", C644="AM", C644="JK"), "EAST",
  TRUE, "UNKNOWN"
)</f>
        <v>WEST-I</v>
      </c>
      <c r="E644" s="10" t="s">
        <v>1759</v>
      </c>
      <c r="F644" s="8" t="s">
        <v>1763</v>
      </c>
      <c r="G644" s="8" t="s">
        <v>1761</v>
      </c>
      <c r="H644" s="8" t="s">
        <v>1762</v>
      </c>
      <c r="I644" s="37">
        <v>45967</v>
      </c>
      <c r="J644" s="37">
        <v>46027</v>
      </c>
      <c r="K644" s="10" t="s">
        <v>762</v>
      </c>
      <c r="L644" s="10" t="s">
        <v>47</v>
      </c>
      <c r="M644" s="13">
        <v>454.62</v>
      </c>
      <c r="N644" s="37">
        <v>46027</v>
      </c>
      <c r="O644" s="8">
        <v>2</v>
      </c>
      <c r="P644" s="12"/>
      <c r="Q644" s="10"/>
      <c r="S644" s="10"/>
    </row>
    <row r="645" spans="1:19" s="8" customFormat="1" x14ac:dyDescent="0.45">
      <c r="A645" s="9" t="s">
        <v>2126</v>
      </c>
      <c r="B645" s="8" t="s">
        <v>1706</v>
      </c>
      <c r="C645" s="10" t="s">
        <v>108</v>
      </c>
      <c r="D645" s="8" t="str" cm="1">
        <f t="array" ref="D645">_xlfn.IFS(
  OR(C645="AR", C645="VK", C645="MS", C645="PT", C645="MM", C645="PP"), "CENTRAL",
  OR(C645="SS", C645="GC", C645="SM", C645="AY", C645="AG"), "NORTH",
  OR(C645="DP", C645="PG", C645="KD", C645="DS", C645="SP"), "WEST-I",
  OR(C645="MP", C645="SK", C645="NA", C645="OD"), "WEST-II",
  OR(C645="ND", C645="AM", C645="JK"), "EAST",
  TRUE, "UNKNOWN"
)</f>
        <v>EAST</v>
      </c>
      <c r="E645" s="10" t="s">
        <v>1707</v>
      </c>
      <c r="F645" s="8" t="s">
        <v>1708</v>
      </c>
      <c r="G645" s="8" t="s">
        <v>32</v>
      </c>
      <c r="H645" s="8" t="s">
        <v>1595</v>
      </c>
      <c r="I645" s="37">
        <v>45961</v>
      </c>
      <c r="J645" s="37">
        <v>46027</v>
      </c>
      <c r="K645" s="10" t="s">
        <v>34</v>
      </c>
      <c r="L645" s="10" t="s">
        <v>35</v>
      </c>
      <c r="M645" s="13">
        <v>268.66000000000003</v>
      </c>
      <c r="N645" s="37"/>
      <c r="O645" s="8">
        <v>6</v>
      </c>
      <c r="P645" s="12"/>
      <c r="Q645" s="10"/>
      <c r="S645" s="10"/>
    </row>
    <row r="646" spans="1:19" s="8" customFormat="1" x14ac:dyDescent="0.45">
      <c r="A646" s="9" t="s">
        <v>2126</v>
      </c>
      <c r="B646" s="8" t="s">
        <v>1706</v>
      </c>
      <c r="C646" s="10" t="s">
        <v>108</v>
      </c>
      <c r="D646" s="8" t="str" cm="1">
        <f t="array" ref="D646">_xlfn.IFS(
  OR(C646="AR", C646="VK", C646="MS", C646="PT", C646="MM", C646="PP"), "CENTRAL",
  OR(C646="SS", C646="GC", C646="SM", C646="AY", C646="AG"), "NORTH",
  OR(C646="DP", C646="PG", C646="KD", C646="DS", C646="SP"), "WEST-I",
  OR(C646="MP", C646="SK", C646="NA", C646="OD"), "WEST-II",
  OR(C646="ND", C646="AM", C646="JK"), "EAST",
  TRUE, "UNKNOWN"
)</f>
        <v>EAST</v>
      </c>
      <c r="E646" s="10" t="s">
        <v>1707</v>
      </c>
      <c r="F646" s="8" t="s">
        <v>1709</v>
      </c>
      <c r="G646" s="8" t="s">
        <v>32</v>
      </c>
      <c r="H646" s="8" t="s">
        <v>1595</v>
      </c>
      <c r="I646" s="37">
        <v>45961</v>
      </c>
      <c r="J646" s="37">
        <v>46027</v>
      </c>
      <c r="K646" s="10" t="s">
        <v>34</v>
      </c>
      <c r="L646" s="10" t="s">
        <v>35</v>
      </c>
      <c r="M646" s="13">
        <v>176.38</v>
      </c>
      <c r="N646" s="37"/>
      <c r="O646" s="8">
        <v>6</v>
      </c>
      <c r="P646" s="12"/>
      <c r="Q646" s="10"/>
      <c r="S646" s="10"/>
    </row>
    <row r="647" spans="1:19" s="8" customFormat="1" x14ac:dyDescent="0.45">
      <c r="A647" s="9" t="s">
        <v>2126</v>
      </c>
      <c r="B647" s="8" t="s">
        <v>2027</v>
      </c>
      <c r="C647" s="10" t="s">
        <v>99</v>
      </c>
      <c r="D647" s="8" t="str" cm="1">
        <f t="array" ref="D647">_xlfn.IFS(
  OR(C647="AR", C647="VK", C647="MS", C647="PT", C647="MM", C647="PP"), "CENTRAL",
  OR(C647="SS", C647="GC", C647="SM", C647="AY", C647="AG"), "NORTH",
  OR(C647="DP", C647="PG", C647="KD", C647="DS", C647="SP"), "WEST-I",
  OR(C647="MP", C647="SK", C647="NA", C647="OD"), "WEST-II",
  OR(C647="ND", C647="AM", C647="JK"), "EAST",
  TRUE, "UNKNOWN"
)</f>
        <v>EAST</v>
      </c>
      <c r="E647" s="10" t="s">
        <v>2029</v>
      </c>
      <c r="F647" s="10" t="s">
        <v>2028</v>
      </c>
      <c r="G647" s="8" t="s">
        <v>32</v>
      </c>
      <c r="H647" s="8" t="s">
        <v>2030</v>
      </c>
      <c r="I647" s="37">
        <v>46003</v>
      </c>
      <c r="J647" s="37">
        <v>46027</v>
      </c>
      <c r="K647" s="10" t="s">
        <v>34</v>
      </c>
      <c r="L647" s="10" t="s">
        <v>35</v>
      </c>
      <c r="M647" s="13">
        <v>166.41</v>
      </c>
      <c r="N647" s="37"/>
      <c r="O647" s="8">
        <v>1</v>
      </c>
      <c r="P647" s="12"/>
      <c r="Q647" s="10"/>
      <c r="S647" s="10"/>
    </row>
    <row r="648" spans="1:19" s="8" customFormat="1" x14ac:dyDescent="0.45">
      <c r="A648" s="9" t="s">
        <v>2126</v>
      </c>
      <c r="B648" s="8" t="s">
        <v>1200</v>
      </c>
      <c r="C648" s="10" t="s">
        <v>65</v>
      </c>
      <c r="D648" s="8" t="str" cm="1">
        <f t="array" ref="D648">_xlfn.IFS(
  OR(C648="AR", C648="VK", C648="MS", C648="PT", C648="MM", C648="PP"), "CENTRAL",
  OR(C648="SS", C648="GC", C648="SM", C648="AY", C648="AG"), "NORTH",
  OR(C648="DP", C648="PG", C648="KD", C648="DS", C648="SP"), "WEST-I",
  OR(C648="MP", C648="SK", C648="NA", C648="OD"), "WEST-II",
  OR(C648="ND", C648="AM", C648="JK"), "EAST",
  TRUE, "UNKNOWN"
)</f>
        <v>CENTRAL</v>
      </c>
      <c r="E648" s="10" t="s">
        <v>1201</v>
      </c>
      <c r="F648" s="8" t="s">
        <v>1202</v>
      </c>
      <c r="G648" s="8" t="s">
        <v>4</v>
      </c>
      <c r="H648" s="8" t="s">
        <v>1203</v>
      </c>
      <c r="I648" s="37">
        <v>45894</v>
      </c>
      <c r="J648" s="37">
        <v>46027</v>
      </c>
      <c r="K648" s="10" t="s">
        <v>761</v>
      </c>
      <c r="L648" s="10" t="s">
        <v>47</v>
      </c>
      <c r="M648" s="13">
        <v>244.51</v>
      </c>
      <c r="N648" s="37">
        <v>46027</v>
      </c>
      <c r="O648" s="8">
        <v>4</v>
      </c>
      <c r="P648" s="12"/>
      <c r="Q648" s="10"/>
      <c r="S648" s="10"/>
    </row>
    <row r="649" spans="1:19" s="8" customFormat="1" x14ac:dyDescent="0.45">
      <c r="A649" s="9" t="s">
        <v>2126</v>
      </c>
      <c r="B649" s="8" t="s">
        <v>1592</v>
      </c>
      <c r="C649" s="10" t="s">
        <v>108</v>
      </c>
      <c r="D649" s="8" t="str" cm="1">
        <f t="array" ref="D649">_xlfn.IFS(
  OR(C649="AR", C649="VK", C649="MS", C649="PT", C649="MM", C649="PP"), "CENTRAL",
  OR(C649="SS", C649="GC", C649="SM", C649="AY", C649="AG"), "NORTH",
  OR(C649="DP", C649="PG", C649="KD", C649="DS", C649="SP"), "WEST-I",
  OR(C649="MP", C649="SK", C649="NA", C649="OD"), "WEST-II",
  OR(C649="ND", C649="AM", C649="JK"), "EAST",
  TRUE, "UNKNOWN"
)</f>
        <v>EAST</v>
      </c>
      <c r="E649" s="10" t="s">
        <v>1593</v>
      </c>
      <c r="F649" s="8" t="s">
        <v>1594</v>
      </c>
      <c r="G649" s="8" t="s">
        <v>32</v>
      </c>
      <c r="H649" s="8" t="s">
        <v>1595</v>
      </c>
      <c r="I649" s="37">
        <v>45944</v>
      </c>
      <c r="J649" s="37">
        <v>46027</v>
      </c>
      <c r="K649" s="10" t="s">
        <v>70</v>
      </c>
      <c r="L649" s="10" t="s">
        <v>35</v>
      </c>
      <c r="M649" s="13">
        <v>80.650000000000006</v>
      </c>
      <c r="N649" s="37">
        <v>46027</v>
      </c>
      <c r="O649" s="8">
        <v>3</v>
      </c>
      <c r="P649" s="12"/>
      <c r="Q649" s="10"/>
      <c r="S649" s="10"/>
    </row>
    <row r="650" spans="1:19" s="8" customFormat="1" x14ac:dyDescent="0.45">
      <c r="A650" s="9" t="s">
        <v>2126</v>
      </c>
      <c r="B650" s="8" t="s">
        <v>1935</v>
      </c>
      <c r="C650" s="10" t="s">
        <v>136</v>
      </c>
      <c r="D650" s="8" t="str" cm="1">
        <f t="array" ref="D650">_xlfn.IFS(
  OR(C650="AR", C650="VK", C650="MS", C650="PT", C650="MM", C650="PP"), "CENTRAL",
  OR(C650="SS", C650="GC", C650="SM", C650="AY", C650="AG"), "NORTH",
  OR(C650="DP", C650="PG", C650="KD", C650="DS", C650="SP"), "WEST-I",
  OR(C650="MP", C650="SK", C650="NA", C650="OD"), "WEST-II",
  OR(C650="ND", C650="AM", C650="JK"), "EAST",
  TRUE, "UNKNOWN"
)</f>
        <v>WEST-II</v>
      </c>
      <c r="E650" s="10" t="s">
        <v>1936</v>
      </c>
      <c r="F650" s="8" t="s">
        <v>1937</v>
      </c>
      <c r="G650" s="8" t="s">
        <v>1360</v>
      </c>
      <c r="H650" s="8" t="s">
        <v>257</v>
      </c>
      <c r="I650" s="37">
        <v>45985</v>
      </c>
      <c r="J650" s="37">
        <v>46027</v>
      </c>
      <c r="K650" s="10" t="s">
        <v>26</v>
      </c>
      <c r="L650" s="10" t="s">
        <v>27</v>
      </c>
      <c r="M650" s="13">
        <v>645.44000000000005</v>
      </c>
      <c r="N650" s="37"/>
      <c r="O650" s="8">
        <v>1</v>
      </c>
      <c r="P650" s="12"/>
      <c r="Q650" s="10"/>
      <c r="S650" s="10"/>
    </row>
    <row r="651" spans="1:19" s="8" customFormat="1" x14ac:dyDescent="0.45">
      <c r="A651" s="9" t="s">
        <v>2126</v>
      </c>
      <c r="B651" s="8" t="s">
        <v>1935</v>
      </c>
      <c r="C651" s="10" t="s">
        <v>136</v>
      </c>
      <c r="D651" s="8" t="str" cm="1">
        <f t="array" ref="D651">_xlfn.IFS(
  OR(C651="AR", C651="VK", C651="MS", C651="PT", C651="MM", C651="PP"), "CENTRAL",
  OR(C651="SS", C651="GC", C651="SM", C651="AY", C651="AG"), "NORTH",
  OR(C651="DP", C651="PG", C651="KD", C651="DS", C651="SP"), "WEST-I",
  OR(C651="MP", C651="SK", C651="NA", C651="OD"), "WEST-II",
  OR(C651="ND", C651="AM", C651="JK"), "EAST",
  TRUE, "UNKNOWN"
)</f>
        <v>WEST-II</v>
      </c>
      <c r="E651" s="10" t="s">
        <v>1936</v>
      </c>
      <c r="F651" s="8" t="s">
        <v>1938</v>
      </c>
      <c r="G651" s="8" t="s">
        <v>1360</v>
      </c>
      <c r="H651" s="8" t="s">
        <v>257</v>
      </c>
      <c r="I651" s="37">
        <v>45985</v>
      </c>
      <c r="J651" s="37">
        <v>46027</v>
      </c>
      <c r="K651" s="10" t="s">
        <v>26</v>
      </c>
      <c r="L651" s="10" t="s">
        <v>27</v>
      </c>
      <c r="M651" s="13">
        <v>111.7</v>
      </c>
      <c r="N651" s="37"/>
      <c r="O651" s="8">
        <v>1</v>
      </c>
      <c r="P651" s="12"/>
      <c r="Q651" s="10"/>
      <c r="S651" s="10"/>
    </row>
    <row r="652" spans="1:19" s="8" customFormat="1" x14ac:dyDescent="0.45">
      <c r="A652" s="9" t="s">
        <v>2126</v>
      </c>
      <c r="B652" s="8" t="s">
        <v>1935</v>
      </c>
      <c r="C652" s="10" t="s">
        <v>136</v>
      </c>
      <c r="D652" s="8" t="str" cm="1">
        <f t="array" ref="D652">_xlfn.IFS(
  OR(C652="AR", C652="VK", C652="MS", C652="PT", C652="MM", C652="PP"), "CENTRAL",
  OR(C652="SS", C652="GC", C652="SM", C652="AY", C652="AG"), "NORTH",
  OR(C652="DP", C652="PG", C652="KD", C652="DS", C652="SP"), "WEST-I",
  OR(C652="MP", C652="SK", C652="NA", C652="OD"), "WEST-II",
  OR(C652="ND", C652="AM", C652="JK"), "EAST",
  TRUE, "UNKNOWN"
)</f>
        <v>WEST-II</v>
      </c>
      <c r="E652" s="10" t="s">
        <v>1936</v>
      </c>
      <c r="F652" s="8" t="s">
        <v>1939</v>
      </c>
      <c r="G652" s="8" t="s">
        <v>1360</v>
      </c>
      <c r="H652" s="8" t="s">
        <v>257</v>
      </c>
      <c r="I652" s="37">
        <v>45985</v>
      </c>
      <c r="J652" s="37">
        <v>46027</v>
      </c>
      <c r="K652" s="10" t="s">
        <v>26</v>
      </c>
      <c r="L652" s="10" t="s">
        <v>27</v>
      </c>
      <c r="M652" s="13">
        <v>247.62</v>
      </c>
      <c r="N652" s="37"/>
      <c r="O652" s="8">
        <v>1</v>
      </c>
      <c r="P652" s="12"/>
      <c r="Q652" s="10"/>
      <c r="S652" s="10"/>
    </row>
    <row r="653" spans="1:19" s="8" customFormat="1" x14ac:dyDescent="0.45">
      <c r="A653" s="9" t="s">
        <v>2126</v>
      </c>
      <c r="B653" s="8" t="s">
        <v>1935</v>
      </c>
      <c r="C653" s="10" t="s">
        <v>136</v>
      </c>
      <c r="D653" s="8" t="str" cm="1">
        <f t="array" ref="D653">_xlfn.IFS(
  OR(C653="AR", C653="VK", C653="MS", C653="PT", C653="MM", C653="PP"), "CENTRAL",
  OR(C653="SS", C653="GC", C653="SM", C653="AY", C653="AG"), "NORTH",
  OR(C653="DP", C653="PG", C653="KD", C653="DS", C653="SP"), "WEST-I",
  OR(C653="MP", C653="SK", C653="NA", C653="OD"), "WEST-II",
  OR(C653="ND", C653="AM", C653="JK"), "EAST",
  TRUE, "UNKNOWN"
)</f>
        <v>WEST-II</v>
      </c>
      <c r="E653" s="10" t="s">
        <v>1936</v>
      </c>
      <c r="F653" s="8" t="s">
        <v>1940</v>
      </c>
      <c r="G653" s="8" t="s">
        <v>1360</v>
      </c>
      <c r="H653" s="8" t="s">
        <v>257</v>
      </c>
      <c r="I653" s="37">
        <v>45985</v>
      </c>
      <c r="J653" s="37">
        <v>46027</v>
      </c>
      <c r="K653" s="10" t="s">
        <v>26</v>
      </c>
      <c r="L653" s="10" t="s">
        <v>27</v>
      </c>
      <c r="M653" s="13">
        <v>645.44000000000005</v>
      </c>
      <c r="N653" s="37"/>
      <c r="O653" s="8">
        <v>1</v>
      </c>
      <c r="P653" s="12"/>
      <c r="Q653" s="10"/>
      <c r="S653" s="10"/>
    </row>
    <row r="654" spans="1:19" s="8" customFormat="1" x14ac:dyDescent="0.45">
      <c r="A654" s="9" t="s">
        <v>2126</v>
      </c>
      <c r="B654" s="8" t="s">
        <v>1592</v>
      </c>
      <c r="C654" s="10" t="s">
        <v>108</v>
      </c>
      <c r="D654" s="8" t="str" cm="1">
        <f t="array" ref="D654">_xlfn.IFS(
  OR(C654="AR", C654="VK", C654="MS", C654="PT", C654="MM", C654="PP"), "CENTRAL",
  OR(C654="SS", C654="GC", C654="SM", C654="AY", C654="AG"), "NORTH",
  OR(C654="DP", C654="PG", C654="KD", C654="DS", C654="SP"), "WEST-I",
  OR(C654="MP", C654="SK", C654="NA", C654="OD"), "WEST-II",
  OR(C654="ND", C654="AM", C654="JK"), "EAST",
  TRUE, "UNKNOWN"
)</f>
        <v>EAST</v>
      </c>
      <c r="E654" s="10" t="s">
        <v>1593</v>
      </c>
      <c r="F654" s="8" t="s">
        <v>1594</v>
      </c>
      <c r="G654" s="8" t="s">
        <v>32</v>
      </c>
      <c r="H654" s="8" t="s">
        <v>1595</v>
      </c>
      <c r="I654" s="37">
        <v>45944</v>
      </c>
      <c r="J654" s="37">
        <v>46028</v>
      </c>
      <c r="K654" s="10" t="s">
        <v>70</v>
      </c>
      <c r="L654" s="10" t="s">
        <v>35</v>
      </c>
      <c r="M654" s="13">
        <v>77.31</v>
      </c>
      <c r="N654" s="37"/>
      <c r="O654" s="8">
        <v>4</v>
      </c>
      <c r="P654" s="12"/>
      <c r="Q654" s="10"/>
      <c r="S654" s="10"/>
    </row>
    <row r="655" spans="1:19" s="8" customFormat="1" x14ac:dyDescent="0.45">
      <c r="A655" s="9" t="s">
        <v>2126</v>
      </c>
      <c r="B655" s="8" t="s">
        <v>2027</v>
      </c>
      <c r="C655" s="10" t="s">
        <v>99</v>
      </c>
      <c r="D655" s="8" t="str" cm="1">
        <f t="array" ref="D655">_xlfn.IFS(
  OR(C655="AR", C655="VK", C655="MS", C655="PT", C655="MM", C655="PP"), "CENTRAL",
  OR(C655="SS", C655="GC", C655="SM", C655="AY", C655="AG"), "NORTH",
  OR(C655="DP", C655="PG", C655="KD", C655="DS", C655="SP"), "WEST-I",
  OR(C655="MP", C655="SK", C655="NA", C655="OD"), "WEST-II",
  OR(C655="ND", C655="AM", C655="JK"), "EAST",
  TRUE, "UNKNOWN"
)</f>
        <v>EAST</v>
      </c>
      <c r="E655" s="10" t="s">
        <v>2029</v>
      </c>
      <c r="F655" s="10" t="s">
        <v>2028</v>
      </c>
      <c r="G655" s="8" t="s">
        <v>32</v>
      </c>
      <c r="H655" s="8" t="s">
        <v>2030</v>
      </c>
      <c r="I655" s="37">
        <v>46003</v>
      </c>
      <c r="J655" s="37">
        <v>46028</v>
      </c>
      <c r="K655" s="10" t="s">
        <v>34</v>
      </c>
      <c r="L655" s="10" t="s">
        <v>35</v>
      </c>
      <c r="M655" s="13">
        <v>155.47</v>
      </c>
      <c r="N655" s="37">
        <v>46028</v>
      </c>
      <c r="O655" s="8">
        <v>2</v>
      </c>
      <c r="P655" s="12"/>
      <c r="Q655" s="10"/>
      <c r="S655" s="10"/>
    </row>
    <row r="656" spans="1:19" s="8" customFormat="1" x14ac:dyDescent="0.45">
      <c r="A656" s="9" t="s">
        <v>2126</v>
      </c>
      <c r="B656" s="8" t="s">
        <v>2040</v>
      </c>
      <c r="C656" s="10" t="s">
        <v>30</v>
      </c>
      <c r="D656" s="8" t="str" cm="1">
        <f t="array" ref="D656">_xlfn.IFS(
  OR(C656="AR", C656="VK", C656="MS", C656="PT", C656="MM", C656="PP"), "CENTRAL",
  OR(C656="SS", C656="GC", C656="SM", C656="AY", C656="AG"), "NORTH",
  OR(C656="DP", C656="PG", C656="KD", C656="DS", C656="SP"), "WEST-I",
  OR(C656="MP", C656="SK", C656="NA", C656="OD"), "WEST-II",
  OR(C656="ND", C656="AM", C656="JK"), "EAST",
  TRUE, "UNKNOWN"
)</f>
        <v>CENTRAL</v>
      </c>
      <c r="E656" s="10" t="s">
        <v>2042</v>
      </c>
      <c r="F656" s="8" t="s">
        <v>2083</v>
      </c>
      <c r="G656" s="8" t="s">
        <v>32</v>
      </c>
      <c r="H656" s="8" t="s">
        <v>2043</v>
      </c>
      <c r="I656" s="37">
        <v>46003</v>
      </c>
      <c r="J656" s="37">
        <v>46028</v>
      </c>
      <c r="K656" s="10" t="s">
        <v>761</v>
      </c>
      <c r="L656" s="10" t="s">
        <v>50</v>
      </c>
      <c r="M656" s="13">
        <v>310.43</v>
      </c>
      <c r="N656" s="37"/>
      <c r="O656" s="8">
        <v>3</v>
      </c>
      <c r="P656" s="12"/>
      <c r="Q656" s="10"/>
      <c r="S656" s="10"/>
    </row>
    <row r="657" spans="1:19" s="8" customFormat="1" x14ac:dyDescent="0.45">
      <c r="A657" s="9" t="s">
        <v>2126</v>
      </c>
      <c r="B657" s="8" t="s">
        <v>2040</v>
      </c>
      <c r="C657" s="10" t="s">
        <v>30</v>
      </c>
      <c r="D657" s="8" t="str" cm="1">
        <f t="array" ref="D657">_xlfn.IFS(
  OR(C657="AR", C657="VK", C657="MS", C657="PT", C657="MM", C657="PP"), "CENTRAL",
  OR(C657="SS", C657="GC", C657="SM", C657="AY", C657="AG"), "NORTH",
  OR(C657="DP", C657="PG", C657="KD", C657="DS", C657="SP"), "WEST-I",
  OR(C657="MP", C657="SK", C657="NA", C657="OD"), "WEST-II",
  OR(C657="ND", C657="AM", C657="JK"), "EAST",
  TRUE, "UNKNOWN"
)</f>
        <v>CENTRAL</v>
      </c>
      <c r="E657" s="10" t="s">
        <v>2042</v>
      </c>
      <c r="F657" s="8" t="s">
        <v>117</v>
      </c>
      <c r="G657" s="8" t="s">
        <v>32</v>
      </c>
      <c r="H657" s="8" t="s">
        <v>2043</v>
      </c>
      <c r="I657" s="37">
        <v>46003</v>
      </c>
      <c r="J657" s="37">
        <v>46028</v>
      </c>
      <c r="K657" s="10" t="s">
        <v>761</v>
      </c>
      <c r="L657" s="10" t="s">
        <v>50</v>
      </c>
      <c r="M657" s="13">
        <v>140.35</v>
      </c>
      <c r="N657" s="37"/>
      <c r="O657" s="8">
        <v>3</v>
      </c>
      <c r="P657" s="12"/>
      <c r="Q657" s="10"/>
      <c r="S657" s="10"/>
    </row>
    <row r="658" spans="1:19" s="8" customFormat="1" x14ac:dyDescent="0.45">
      <c r="A658" s="9" t="s">
        <v>2126</v>
      </c>
      <c r="B658" s="8" t="s">
        <v>2040</v>
      </c>
      <c r="C658" s="10" t="s">
        <v>30</v>
      </c>
      <c r="D658" s="8" t="str" cm="1">
        <f t="array" ref="D658">_xlfn.IFS(
  OR(C658="AR", C658="VK", C658="MS", C658="PT", C658="MM", C658="PP"), "CENTRAL",
  OR(C658="SS", C658="GC", C658="SM", C658="AY", C658="AG"), "NORTH",
  OR(C658="DP", C658="PG", C658="KD", C658="DS", C658="SP"), "WEST-I",
  OR(C658="MP", C658="SK", C658="NA", C658="OD"), "WEST-II",
  OR(C658="ND", C658="AM", C658="JK"), "EAST",
  TRUE, "UNKNOWN"
)</f>
        <v>CENTRAL</v>
      </c>
      <c r="E658" s="10" t="s">
        <v>2042</v>
      </c>
      <c r="F658" s="8" t="s">
        <v>94</v>
      </c>
      <c r="G658" s="8" t="s">
        <v>32</v>
      </c>
      <c r="H658" s="8" t="s">
        <v>2043</v>
      </c>
      <c r="I658" s="37">
        <v>46003</v>
      </c>
      <c r="J658" s="37">
        <v>46028</v>
      </c>
      <c r="K658" s="10" t="s">
        <v>761</v>
      </c>
      <c r="L658" s="10" t="s">
        <v>50</v>
      </c>
      <c r="M658" s="13">
        <v>216.27</v>
      </c>
      <c r="N658" s="37"/>
      <c r="O658" s="8">
        <v>3</v>
      </c>
      <c r="P658" s="12"/>
      <c r="Q658" s="10"/>
      <c r="S658" s="10"/>
    </row>
    <row r="659" spans="1:19" s="8" customFormat="1" x14ac:dyDescent="0.45">
      <c r="A659" s="9" t="s">
        <v>2126</v>
      </c>
      <c r="B659" s="8" t="s">
        <v>2053</v>
      </c>
      <c r="C659" s="10" t="s">
        <v>72</v>
      </c>
      <c r="D659" s="8" t="str" cm="1">
        <f t="array" ref="D659">_xlfn.IFS(
  OR(C659="AR", C659="VK", C659="MS", C659="PT", C659="MM", C659="PP"), "CENTRAL",
  OR(C659="SS", C659="GC", C659="SM", C659="AY", C659="AG"), "NORTH",
  OR(C659="DP", C659="PG", C659="KD", C659="DS", C659="SP"), "WEST-I",
  OR(C659="MP", C659="SK", C659="NA", C659="OD"), "WEST-II",
  OR(C659="ND", C659="AM", C659="JK"), "EAST",
  TRUE, "UNKNOWN"
)</f>
        <v>CENTRAL</v>
      </c>
      <c r="E659" s="10" t="s">
        <v>2058</v>
      </c>
      <c r="F659" s="8" t="s">
        <v>2059</v>
      </c>
      <c r="G659" s="8" t="s">
        <v>2060</v>
      </c>
      <c r="H659" s="8" t="s">
        <v>2061</v>
      </c>
      <c r="I659" s="37">
        <v>46006</v>
      </c>
      <c r="J659" s="37">
        <v>45663</v>
      </c>
      <c r="K659" s="10" t="s">
        <v>46</v>
      </c>
      <c r="L659" s="10" t="s">
        <v>35</v>
      </c>
      <c r="M659" s="13">
        <v>536.67999999999995</v>
      </c>
      <c r="N659" s="37"/>
      <c r="O659" s="8">
        <v>1</v>
      </c>
      <c r="P659" s="12"/>
      <c r="Q659" s="10"/>
      <c r="S659" s="10"/>
    </row>
    <row r="660" spans="1:19" s="8" customFormat="1" x14ac:dyDescent="0.45">
      <c r="A660" s="9" t="s">
        <v>2126</v>
      </c>
      <c r="B660" s="8" t="s">
        <v>1200</v>
      </c>
      <c r="C660" s="10" t="s">
        <v>65</v>
      </c>
      <c r="D660" s="8" t="str" cm="1">
        <f t="array" ref="D660">_xlfn.IFS(
  OR(C660="AR", C660="VK", C660="MS", C660="PT", C660="MM", C660="PP"), "CENTRAL",
  OR(C660="SS", C660="GC", C660="SM", C660="AY", C660="AG"), "NORTH",
  OR(C660="DP", C660="PG", C660="KD", C660="DS", C660="SP"), "WEST-I",
  OR(C660="MP", C660="SK", C660="NA", C660="OD"), "WEST-II",
  OR(C660="ND", C660="AM", C660="JK"), "EAST",
  TRUE, "UNKNOWN"
)</f>
        <v>CENTRAL</v>
      </c>
      <c r="E660" s="10" t="s">
        <v>1201</v>
      </c>
      <c r="F660" s="8" t="s">
        <v>1202</v>
      </c>
      <c r="G660" s="8" t="s">
        <v>4</v>
      </c>
      <c r="H660" s="8" t="s">
        <v>1203</v>
      </c>
      <c r="I660" s="37">
        <v>45894</v>
      </c>
      <c r="J660" s="37">
        <v>46029</v>
      </c>
      <c r="K660" s="10" t="s">
        <v>761</v>
      </c>
      <c r="L660" s="10" t="s">
        <v>47</v>
      </c>
      <c r="M660" s="13">
        <v>236.62</v>
      </c>
      <c r="N660" s="37"/>
      <c r="O660" s="8">
        <v>5</v>
      </c>
      <c r="P660" s="12"/>
      <c r="Q660" s="10"/>
      <c r="S660" s="10"/>
    </row>
    <row r="661" spans="1:19" s="8" customFormat="1" x14ac:dyDescent="0.45">
      <c r="A661" s="9" t="s">
        <v>2126</v>
      </c>
      <c r="B661" s="8" t="s">
        <v>2128</v>
      </c>
      <c r="C661" s="10" t="s">
        <v>1255</v>
      </c>
      <c r="D661" s="8" t="str" cm="1">
        <f t="array" ref="D661">_xlfn.IFS(
  OR(C661="AR", C661="VK", C661="MS", C661="PT", C661="MM", C661="PP"), "CENTRAL",
  OR(C661="SS", C661="GC", C661="SM", C661="AY", C661="AG"), "NORTH",
  OR(C661="DP", C661="PG", C661="KD", C661="DS", C661="SP"), "WEST-I",
  OR(C661="MP", C661="SK", C661="NA", C661="OD"), "WEST-II",
  OR(C661="ND", C661="AM", C661="JK"), "EAST",
  TRUE, "UNKNOWN"
)</f>
        <v>WEST-I</v>
      </c>
      <c r="E661" s="10" t="s">
        <v>2130</v>
      </c>
      <c r="F661" s="8" t="s">
        <v>2129</v>
      </c>
      <c r="G661" s="8" t="s">
        <v>1943</v>
      </c>
      <c r="H661" s="8" t="s">
        <v>2131</v>
      </c>
      <c r="I661" s="37">
        <v>46013</v>
      </c>
      <c r="J661" s="37">
        <v>46030</v>
      </c>
      <c r="K661" s="10" t="s">
        <v>49</v>
      </c>
      <c r="L661" s="10" t="s">
        <v>50</v>
      </c>
      <c r="M661" s="13">
        <v>63.45</v>
      </c>
      <c r="N661" s="37">
        <v>46030</v>
      </c>
      <c r="O661" s="8">
        <v>1</v>
      </c>
      <c r="P661" s="12"/>
      <c r="Q661" s="10"/>
      <c r="S661" s="10"/>
    </row>
    <row r="662" spans="1:19" s="8" customFormat="1" x14ac:dyDescent="0.45">
      <c r="A662" s="9" t="s">
        <v>2126</v>
      </c>
      <c r="B662" s="8" t="s">
        <v>2128</v>
      </c>
      <c r="C662" s="10" t="s">
        <v>1255</v>
      </c>
      <c r="D662" s="8" t="str" cm="1">
        <f t="array" ref="D662">_xlfn.IFS(
  OR(C662="AR", C662="VK", C662="MS", C662="PT", C662="MM", C662="PP"), "CENTRAL",
  OR(C662="SS", C662="GC", C662="SM", C662="AY", C662="AG"), "NORTH",
  OR(C662="DP", C662="PG", C662="KD", C662="DS", C662="SP"), "WEST-I",
  OR(C662="MP", C662="SK", C662="NA", C662="OD"), "WEST-II",
  OR(C662="ND", C662="AM", C662="JK"), "EAST",
  TRUE, "UNKNOWN"
)</f>
        <v>WEST-I</v>
      </c>
      <c r="E662" s="10" t="s">
        <v>2130</v>
      </c>
      <c r="F662" s="8" t="s">
        <v>2132</v>
      </c>
      <c r="G662" s="8" t="s">
        <v>1943</v>
      </c>
      <c r="H662" s="8" t="s">
        <v>2131</v>
      </c>
      <c r="I662" s="37">
        <v>46013</v>
      </c>
      <c r="J662" s="37">
        <v>46030</v>
      </c>
      <c r="K662" s="10" t="s">
        <v>49</v>
      </c>
      <c r="L662" s="10" t="s">
        <v>50</v>
      </c>
      <c r="M662" s="13">
        <v>597.16</v>
      </c>
      <c r="N662" s="37">
        <v>46030</v>
      </c>
      <c r="O662" s="8">
        <v>1</v>
      </c>
      <c r="P662" s="12"/>
      <c r="Q662" s="10"/>
      <c r="S662" s="10"/>
    </row>
    <row r="663" spans="1:19" s="8" customFormat="1" x14ac:dyDescent="0.45">
      <c r="A663" s="9" t="s">
        <v>2126</v>
      </c>
      <c r="B663" s="8" t="s">
        <v>2128</v>
      </c>
      <c r="C663" s="10" t="s">
        <v>1255</v>
      </c>
      <c r="D663" s="8" t="str" cm="1">
        <f t="array" ref="D663">_xlfn.IFS(
  OR(C663="AR", C663="VK", C663="MS", C663="PT", C663="MM", C663="PP"), "CENTRAL",
  OR(C663="SS", C663="GC", C663="SM", C663="AY", C663="AG"), "NORTH",
  OR(C663="DP", C663="PG", C663="KD", C663="DS", C663="SP"), "WEST-I",
  OR(C663="MP", C663="SK", C663="NA", C663="OD"), "WEST-II",
  OR(C663="ND", C663="AM", C663="JK"), "EAST",
  TRUE, "UNKNOWN"
)</f>
        <v>WEST-I</v>
      </c>
      <c r="E663" s="10" t="s">
        <v>2130</v>
      </c>
      <c r="F663" s="8" t="s">
        <v>2133</v>
      </c>
      <c r="G663" s="8" t="s">
        <v>1943</v>
      </c>
      <c r="H663" s="8" t="s">
        <v>2131</v>
      </c>
      <c r="I663" s="37">
        <v>46013</v>
      </c>
      <c r="J663" s="37">
        <v>46030</v>
      </c>
      <c r="K663" s="10" t="s">
        <v>49</v>
      </c>
      <c r="L663" s="10" t="s">
        <v>50</v>
      </c>
      <c r="M663" s="13">
        <v>211.29</v>
      </c>
      <c r="N663" s="37">
        <v>46030</v>
      </c>
      <c r="O663" s="8">
        <v>1</v>
      </c>
      <c r="P663" s="12"/>
      <c r="Q663" s="10"/>
      <c r="S663" s="10"/>
    </row>
    <row r="664" spans="1:19" s="8" customFormat="1" x14ac:dyDescent="0.45">
      <c r="A664" s="9" t="s">
        <v>2126</v>
      </c>
      <c r="B664" s="8" t="s">
        <v>2128</v>
      </c>
      <c r="C664" s="10" t="s">
        <v>1255</v>
      </c>
      <c r="D664" s="8" t="str" cm="1">
        <f t="array" ref="D664">_xlfn.IFS(
  OR(C664="AR", C664="VK", C664="MS", C664="PT", C664="MM", C664="PP"), "CENTRAL",
  OR(C664="SS", C664="GC", C664="SM", C664="AY", C664="AG"), "NORTH",
  OR(C664="DP", C664="PG", C664="KD", C664="DS", C664="SP"), "WEST-I",
  OR(C664="MP", C664="SK", C664="NA", C664="OD"), "WEST-II",
  OR(C664="ND", C664="AM", C664="JK"), "EAST",
  TRUE, "UNKNOWN"
)</f>
        <v>WEST-I</v>
      </c>
      <c r="E664" s="10" t="s">
        <v>2130</v>
      </c>
      <c r="F664" s="8" t="s">
        <v>2134</v>
      </c>
      <c r="G664" s="8" t="s">
        <v>1943</v>
      </c>
      <c r="H664" s="8" t="s">
        <v>2131</v>
      </c>
      <c r="I664" s="37">
        <v>46013</v>
      </c>
      <c r="J664" s="37">
        <v>46030</v>
      </c>
      <c r="K664" s="10" t="s">
        <v>134</v>
      </c>
      <c r="L664" s="10" t="s">
        <v>50</v>
      </c>
      <c r="M664" s="13">
        <v>103.8</v>
      </c>
      <c r="N664" s="37">
        <v>46030</v>
      </c>
      <c r="O664" s="8">
        <v>1</v>
      </c>
      <c r="P664" s="12"/>
      <c r="Q664" s="10"/>
      <c r="S664" s="10"/>
    </row>
    <row r="665" spans="1:19" s="8" customFormat="1" x14ac:dyDescent="0.45">
      <c r="A665" s="9" t="s">
        <v>2126</v>
      </c>
      <c r="B665" s="8" t="s">
        <v>2128</v>
      </c>
      <c r="C665" s="10" t="s">
        <v>1255</v>
      </c>
      <c r="D665" s="8" t="str" cm="1">
        <f t="array" ref="D665">_xlfn.IFS(
  OR(C665="AR", C665="VK", C665="MS", C665="PT", C665="MM", C665="PP"), "CENTRAL",
  OR(C665="SS", C665="GC", C665="SM", C665="AY", C665="AG"), "NORTH",
  OR(C665="DP", C665="PG", C665="KD", C665="DS", C665="SP"), "WEST-I",
  OR(C665="MP", C665="SK", C665="NA", C665="OD"), "WEST-II",
  OR(C665="ND", C665="AM", C665="JK"), "EAST",
  TRUE, "UNKNOWN"
)</f>
        <v>WEST-I</v>
      </c>
      <c r="E665" s="10" t="s">
        <v>2130</v>
      </c>
      <c r="F665" s="8" t="s">
        <v>2135</v>
      </c>
      <c r="G665" s="8" t="s">
        <v>1943</v>
      </c>
      <c r="H665" s="8" t="s">
        <v>2131</v>
      </c>
      <c r="I665" s="37">
        <v>46013</v>
      </c>
      <c r="J665" s="37">
        <v>46030</v>
      </c>
      <c r="K665" s="10" t="s">
        <v>134</v>
      </c>
      <c r="L665" s="10" t="s">
        <v>50</v>
      </c>
      <c r="M665" s="13">
        <v>155.97</v>
      </c>
      <c r="N665" s="37">
        <v>46030</v>
      </c>
      <c r="O665" s="8">
        <v>1</v>
      </c>
      <c r="P665" s="12"/>
      <c r="Q665" s="10"/>
      <c r="S665" s="10"/>
    </row>
    <row r="666" spans="1:19" s="8" customFormat="1" x14ac:dyDescent="0.45">
      <c r="A666" s="9" t="s">
        <v>2126</v>
      </c>
      <c r="B666" s="8" t="s">
        <v>1952</v>
      </c>
      <c r="C666" s="10" t="s">
        <v>30</v>
      </c>
      <c r="D666" s="8" t="str" cm="1">
        <f t="array" ref="D666">_xlfn.IFS(
  OR(C666="AR", C666="VK", C666="MS", C666="PT", C666="MM", C666="PP"), "CENTRAL",
  OR(C666="SS", C666="GC", C666="SM", C666="AY", C666="AG"), "NORTH",
  OR(C666="DP", C666="PG", C666="KD", C666="DS", C666="SP"), "WEST-I",
  OR(C666="MP", C666="SK", C666="NA", C666="OD"), "WEST-II",
  OR(C666="ND", C666="AM", C666="JK"), "EAST",
  TRUE, "UNKNOWN"
)</f>
        <v>CENTRAL</v>
      </c>
      <c r="E666" s="10" t="s">
        <v>609</v>
      </c>
      <c r="F666" s="8" t="s">
        <v>102</v>
      </c>
      <c r="G666" s="8" t="s">
        <v>1953</v>
      </c>
      <c r="H666" s="8" t="s">
        <v>610</v>
      </c>
      <c r="I666" s="37">
        <v>45992</v>
      </c>
      <c r="J666" s="37">
        <v>46028</v>
      </c>
      <c r="K666" s="10" t="s">
        <v>34</v>
      </c>
      <c r="L666" s="10" t="s">
        <v>47</v>
      </c>
      <c r="M666" s="13">
        <v>388.04</v>
      </c>
      <c r="N666" s="37"/>
      <c r="O666" s="8">
        <v>5</v>
      </c>
      <c r="P666" s="12"/>
      <c r="Q666" s="10"/>
      <c r="S666" s="10"/>
    </row>
    <row r="667" spans="1:19" s="8" customFormat="1" x14ac:dyDescent="0.45">
      <c r="A667" s="9" t="s">
        <v>2126</v>
      </c>
      <c r="B667" s="8" t="s">
        <v>1952</v>
      </c>
      <c r="C667" s="10" t="s">
        <v>30</v>
      </c>
      <c r="D667" s="8" t="str" cm="1">
        <f t="array" ref="D667">_xlfn.IFS(
  OR(C667="AR", C667="VK", C667="MS", C667="PT", C667="MM", C667="PP"), "CENTRAL",
  OR(C667="SS", C667="GC", C667="SM", C667="AY", C667="AG"), "NORTH",
  OR(C667="DP", C667="PG", C667="KD", C667="DS", C667="SP"), "WEST-I",
  OR(C667="MP", C667="SK", C667="NA", C667="OD"), "WEST-II",
  OR(C667="ND", C667="AM", C667="JK"), "EAST",
  TRUE, "UNKNOWN"
)</f>
        <v>CENTRAL</v>
      </c>
      <c r="E667" s="10" t="s">
        <v>609</v>
      </c>
      <c r="F667" s="8" t="s">
        <v>102</v>
      </c>
      <c r="G667" s="8" t="s">
        <v>1953</v>
      </c>
      <c r="H667" s="8" t="s">
        <v>610</v>
      </c>
      <c r="I667" s="37">
        <v>45992</v>
      </c>
      <c r="J667" s="37">
        <v>46031</v>
      </c>
      <c r="K667" s="10" t="s">
        <v>34</v>
      </c>
      <c r="L667" s="10" t="s">
        <v>47</v>
      </c>
      <c r="M667" s="13">
        <v>387.59</v>
      </c>
      <c r="N667" s="37">
        <v>46031</v>
      </c>
      <c r="O667" s="8">
        <v>6</v>
      </c>
      <c r="P667" s="12"/>
      <c r="Q667" s="10"/>
      <c r="S667" s="10"/>
    </row>
    <row r="668" spans="1:19" s="8" customFormat="1" x14ac:dyDescent="0.45">
      <c r="A668" s="9" t="s">
        <v>2126</v>
      </c>
      <c r="B668" s="8" t="s">
        <v>1592</v>
      </c>
      <c r="C668" s="10" t="s">
        <v>108</v>
      </c>
      <c r="D668" s="8" t="str" cm="1">
        <f t="array" ref="D668">_xlfn.IFS(
  OR(C668="AR", C668="VK", C668="MS", C668="PT", C668="MM", C668="PP"), "CENTRAL",
  OR(C668="SS", C668="GC", C668="SM", C668="AY", C668="AG"), "NORTH",
  OR(C668="DP", C668="PG", C668="KD", C668="DS", C668="SP"), "WEST-I",
  OR(C668="MP", C668="SK", C668="NA", C668="OD"), "WEST-II",
  OR(C668="ND", C668="AM", C668="JK"), "EAST",
  TRUE, "UNKNOWN"
)</f>
        <v>EAST</v>
      </c>
      <c r="E668" s="10" t="s">
        <v>1593</v>
      </c>
      <c r="F668" s="8" t="s">
        <v>1594</v>
      </c>
      <c r="G668" s="8" t="s">
        <v>32</v>
      </c>
      <c r="H668" s="8" t="s">
        <v>1595</v>
      </c>
      <c r="I668" s="37">
        <v>45944</v>
      </c>
      <c r="J668" s="37">
        <v>46031</v>
      </c>
      <c r="K668" s="10" t="s">
        <v>70</v>
      </c>
      <c r="L668" s="10" t="s">
        <v>35</v>
      </c>
      <c r="M668" s="13">
        <v>77.89</v>
      </c>
      <c r="N668" s="37">
        <v>46031</v>
      </c>
      <c r="O668" s="8">
        <v>5</v>
      </c>
      <c r="P668" s="12"/>
      <c r="Q668" s="10"/>
      <c r="S668" s="10"/>
    </row>
    <row r="669" spans="1:19" s="8" customFormat="1" x14ac:dyDescent="0.45">
      <c r="A669" s="9" t="s">
        <v>2126</v>
      </c>
      <c r="B669" s="8" t="s">
        <v>2141</v>
      </c>
      <c r="C669" s="10" t="s">
        <v>382</v>
      </c>
      <c r="D669" s="8" t="str" cm="1">
        <f t="array" ref="D669">_xlfn.IFS(
  OR(C669="AR", C669="VK", C669="MS", C669="PT", C669="MM", C669="PP"), "CENTRAL",
  OR(C669="SS", C669="GC", C669="SM", C669="AY", C669="AG"), "NORTH",
  OR(C669="DP", C669="PG", C669="KD", C669="DS", C669="SP"), "WEST-I",
  OR(C669="MP", C669="SK", C669="NA", C669="OD"), "WEST-II",
  OR(C669="ND", C669="AM", C669="JK"), "EAST",
  TRUE, "UNKNOWN"
)</f>
        <v>NORTH</v>
      </c>
      <c r="E669" s="10" t="s">
        <v>2143</v>
      </c>
      <c r="F669" s="8" t="s">
        <v>2142</v>
      </c>
      <c r="G669" s="8" t="s">
        <v>32</v>
      </c>
      <c r="H669" s="8" t="s">
        <v>2144</v>
      </c>
      <c r="I669" s="37">
        <v>46022</v>
      </c>
      <c r="J669" s="37">
        <v>46027</v>
      </c>
      <c r="K669" s="10" t="s">
        <v>56</v>
      </c>
      <c r="L669" s="10" t="s">
        <v>50</v>
      </c>
      <c r="M669" s="13">
        <v>35.770000000000003</v>
      </c>
      <c r="N669" s="37"/>
      <c r="O669" s="8">
        <v>1</v>
      </c>
      <c r="P669" s="12"/>
      <c r="Q669" s="10"/>
      <c r="S669" s="10"/>
    </row>
    <row r="670" spans="1:19" s="8" customFormat="1" x14ac:dyDescent="0.45">
      <c r="A670" s="9" t="s">
        <v>2126</v>
      </c>
      <c r="B670" s="8" t="s">
        <v>2141</v>
      </c>
      <c r="C670" s="10" t="s">
        <v>382</v>
      </c>
      <c r="D670" s="8" t="str" cm="1">
        <f t="array" ref="D670">_xlfn.IFS(
  OR(C670="AR", C670="VK", C670="MS", C670="PT", C670="MM", C670="PP"), "CENTRAL",
  OR(C670="SS", C670="GC", C670="SM", C670="AY", C670="AG"), "NORTH",
  OR(C670="DP", C670="PG", C670="KD", C670="DS", C670="SP"), "WEST-I",
  OR(C670="MP", C670="SK", C670="NA", C670="OD"), "WEST-II",
  OR(C670="ND", C670="AM", C670="JK"), "EAST",
  TRUE, "UNKNOWN"
)</f>
        <v>NORTH</v>
      </c>
      <c r="E670" s="10" t="s">
        <v>2143</v>
      </c>
      <c r="F670" s="8" t="s">
        <v>2145</v>
      </c>
      <c r="G670" s="8" t="s">
        <v>32</v>
      </c>
      <c r="H670" s="8" t="s">
        <v>2144</v>
      </c>
      <c r="I670" s="37">
        <v>46022</v>
      </c>
      <c r="J670" s="37">
        <v>46027</v>
      </c>
      <c r="K670" s="10" t="s">
        <v>56</v>
      </c>
      <c r="L670" s="10" t="s">
        <v>50</v>
      </c>
      <c r="M670" s="13">
        <v>19.399999999999999</v>
      </c>
      <c r="N670" s="37"/>
      <c r="O670" s="8">
        <v>1</v>
      </c>
      <c r="P670" s="12"/>
      <c r="Q670" s="10"/>
      <c r="S670" s="10"/>
    </row>
    <row r="671" spans="1:19" s="8" customFormat="1" x14ac:dyDescent="0.45">
      <c r="A671" s="9" t="s">
        <v>2126</v>
      </c>
      <c r="B671" s="8" t="s">
        <v>2141</v>
      </c>
      <c r="C671" s="10" t="s">
        <v>382</v>
      </c>
      <c r="D671" s="8" t="str" cm="1">
        <f t="array" ref="D671">_xlfn.IFS(
  OR(C671="AR", C671="VK", C671="MS", C671="PT", C671="MM", C671="PP"), "CENTRAL",
  OR(C671="SS", C671="GC", C671="SM", C671="AY", C671="AG"), "NORTH",
  OR(C671="DP", C671="PG", C671="KD", C671="DS", C671="SP"), "WEST-I",
  OR(C671="MP", C671="SK", C671="NA", C671="OD"), "WEST-II",
  OR(C671="ND", C671="AM", C671="JK"), "EAST",
  TRUE, "UNKNOWN"
)</f>
        <v>NORTH</v>
      </c>
      <c r="E671" s="10" t="s">
        <v>2143</v>
      </c>
      <c r="F671" s="8" t="s">
        <v>2146</v>
      </c>
      <c r="G671" s="8" t="s">
        <v>32</v>
      </c>
      <c r="H671" s="8" t="s">
        <v>2144</v>
      </c>
      <c r="I671" s="37">
        <v>46022</v>
      </c>
      <c r="J671" s="37">
        <v>46027</v>
      </c>
      <c r="K671" s="10" t="s">
        <v>56</v>
      </c>
      <c r="L671" s="10" t="s">
        <v>50</v>
      </c>
      <c r="M671" s="13">
        <v>30.26</v>
      </c>
      <c r="N671" s="37"/>
      <c r="O671" s="8">
        <v>1</v>
      </c>
      <c r="P671" s="12"/>
      <c r="Q671" s="10"/>
      <c r="S671" s="10"/>
    </row>
    <row r="672" spans="1:19" s="8" customFormat="1" x14ac:dyDescent="0.45">
      <c r="A672" s="9" t="s">
        <v>2126</v>
      </c>
      <c r="B672" s="8" t="s">
        <v>2053</v>
      </c>
      <c r="C672" s="10" t="s">
        <v>72</v>
      </c>
      <c r="D672" s="8" t="str" cm="1">
        <f t="array" ref="D672">_xlfn.IFS(
  OR(C672="AR", C672="VK", C672="MS", C672="PT", C672="MM", C672="PP"), "CENTRAL",
  OR(C672="SS", C672="GC", C672="SM", C672="AY", C672="AG"), "NORTH",
  OR(C672="DP", C672="PG", C672="KD", C672="DS", C672="SP"), "WEST-I",
  OR(C672="MP", C672="SK", C672="NA", C672="OD"), "WEST-II",
  OR(C672="ND", C672="AM", C672="JK"), "EAST",
  TRUE, "UNKNOWN"
)</f>
        <v>CENTRAL</v>
      </c>
      <c r="E672" s="10" t="s">
        <v>2058</v>
      </c>
      <c r="F672" s="8" t="s">
        <v>2059</v>
      </c>
      <c r="G672" s="8" t="s">
        <v>2060</v>
      </c>
      <c r="H672" s="8" t="s">
        <v>2061</v>
      </c>
      <c r="I672" s="37">
        <v>46006</v>
      </c>
      <c r="J672" s="37">
        <v>45669</v>
      </c>
      <c r="K672" s="10" t="s">
        <v>46</v>
      </c>
      <c r="L672" s="10" t="s">
        <v>35</v>
      </c>
      <c r="M672" s="13">
        <v>516.77</v>
      </c>
      <c r="N672" s="37"/>
      <c r="O672" s="8">
        <v>2</v>
      </c>
      <c r="P672" s="12"/>
      <c r="Q672" s="10"/>
      <c r="S672" s="10"/>
    </row>
    <row r="673" spans="1:19" s="8" customFormat="1" x14ac:dyDescent="0.45">
      <c r="A673" s="9" t="s">
        <v>2126</v>
      </c>
      <c r="B673" s="8" t="s">
        <v>220</v>
      </c>
      <c r="C673" s="10" t="s">
        <v>221</v>
      </c>
      <c r="D673" s="8" t="str" cm="1">
        <f t="array" ref="D673">_xlfn.IFS(
  OR(C673="AR", C673="VK", C673="MS", C673="PT", C673="MM", C673="PP"), "CENTRAL",
  OR(C673="SS", C673="GC", C673="SM", C673="AY", C673="AG"), "NORTH",
  OR(C673="DP", C673="PG", C673="KD", C673="DS", C673="SP"), "WEST-I",
  OR(C673="MP", C673="SK", C673="NA", C673="OD"), "WEST-II",
  OR(C673="ND", C673="AM", C673="JK"), "EAST",
  TRUE, "UNKNOWN"
)</f>
        <v>EAST</v>
      </c>
      <c r="E673" s="10" t="s">
        <v>222</v>
      </c>
      <c r="F673" s="8" t="s">
        <v>23</v>
      </c>
      <c r="G673" s="8" t="s">
        <v>223</v>
      </c>
      <c r="H673" s="8" t="s">
        <v>224</v>
      </c>
      <c r="I673" s="37">
        <v>45775</v>
      </c>
      <c r="J673" s="37">
        <v>46034</v>
      </c>
      <c r="K673" s="10" t="s">
        <v>70</v>
      </c>
      <c r="L673" s="10" t="s">
        <v>35</v>
      </c>
      <c r="M673" s="13">
        <v>1206.24</v>
      </c>
      <c r="N673" s="37">
        <v>46034</v>
      </c>
      <c r="O673" s="8">
        <v>5</v>
      </c>
      <c r="P673" s="12"/>
      <c r="Q673" s="10"/>
      <c r="S673" s="10"/>
    </row>
    <row r="674" spans="1:19" s="8" customFormat="1" x14ac:dyDescent="0.45">
      <c r="A674" s="9" t="s">
        <v>2126</v>
      </c>
      <c r="B674" s="8" t="s">
        <v>1958</v>
      </c>
      <c r="C674" s="10" t="s">
        <v>1178</v>
      </c>
      <c r="D674" s="8" t="str" cm="1">
        <f t="array" ref="D674">_xlfn.IFS(
  OR(C674="AR", C674="VK", C674="MS", C674="PT", C674="MM", C674="PP"), "CENTRAL",
  OR(C674="SS", C674="GC", C674="SM", C674="AY", C674="AG"), "NORTH",
  OR(C674="DP", C674="PG", C674="KD", C674="DS", C674="SP"), "WEST-I",
  OR(C674="MP", C674="SK", C674="NA", C674="OD"), "WEST-II",
  OR(C674="ND", C674="AM", C674="JK"), "EAST",
  TRUE, "UNKNOWN"
)</f>
        <v>NORTH</v>
      </c>
      <c r="E674" s="10" t="s">
        <v>1959</v>
      </c>
      <c r="F674" s="8" t="s">
        <v>1386</v>
      </c>
      <c r="G674" s="8" t="s">
        <v>1960</v>
      </c>
      <c r="H674" s="8" t="s">
        <v>1961</v>
      </c>
      <c r="I674" s="37">
        <v>45987</v>
      </c>
      <c r="J674" s="37">
        <v>45669</v>
      </c>
      <c r="K674" s="10" t="s">
        <v>441</v>
      </c>
      <c r="L674" s="10" t="s">
        <v>27</v>
      </c>
      <c r="M674" s="13">
        <v>540.66999999999996</v>
      </c>
      <c r="N674" s="37"/>
      <c r="O674" s="8">
        <v>2</v>
      </c>
      <c r="P674" s="12"/>
      <c r="Q674" s="10"/>
      <c r="S674" s="10"/>
    </row>
    <row r="675" spans="1:19" s="8" customFormat="1" x14ac:dyDescent="0.45">
      <c r="A675" s="9" t="s">
        <v>2126</v>
      </c>
      <c r="B675" s="8" t="s">
        <v>1941</v>
      </c>
      <c r="C675" s="10" t="s">
        <v>1255</v>
      </c>
      <c r="D675" s="8" t="str" cm="1">
        <f t="array" ref="D675">_xlfn.IFS(
  OR(C675="AR", C675="VK", C675="MS", C675="PT", C675="MM", C675="PP"), "CENTRAL",
  OR(C675="SS", C675="GC", C675="SM", C675="AY", C675="AG"), "NORTH",
  OR(C675="DP", C675="PG", C675="KD", C675="DS", C675="SP"), "WEST-I",
  OR(C675="MP", C675="SK", C675="NA", C675="OD"), "WEST-II",
  OR(C675="ND", C675="AM", C675="JK"), "EAST",
  TRUE, "UNKNOWN"
)</f>
        <v>WEST-I</v>
      </c>
      <c r="E675" s="10" t="s">
        <v>1942</v>
      </c>
      <c r="F675" s="8" t="s">
        <v>121</v>
      </c>
      <c r="G675" s="8" t="s">
        <v>1943</v>
      </c>
      <c r="H675" s="8" t="s">
        <v>1944</v>
      </c>
      <c r="I675" s="37">
        <v>45992</v>
      </c>
      <c r="J675" s="37">
        <v>46034</v>
      </c>
      <c r="K675" s="10" t="s">
        <v>49</v>
      </c>
      <c r="L675" s="10" t="s">
        <v>50</v>
      </c>
      <c r="M675" s="13">
        <v>512.57000000000005</v>
      </c>
      <c r="N675" s="37"/>
      <c r="O675" s="8">
        <v>3</v>
      </c>
      <c r="P675" s="12"/>
      <c r="Q675" s="10"/>
      <c r="S675" s="10"/>
    </row>
    <row r="676" spans="1:19" s="8" customFormat="1" x14ac:dyDescent="0.45">
      <c r="A676" s="9" t="s">
        <v>2126</v>
      </c>
      <c r="B676" s="8" t="s">
        <v>220</v>
      </c>
      <c r="C676" s="10" t="s">
        <v>221</v>
      </c>
      <c r="D676" s="8" t="str" cm="1">
        <f t="array" ref="D676">_xlfn.IFS(
  OR(C676="AR", C676="VK", C676="MS", C676="PT", C676="MM", C676="PP"), "CENTRAL",
  OR(C676="SS", C676="GC", C676="SM", C676="AY", C676="AG"), "NORTH",
  OR(C676="DP", C676="PG", C676="KD", C676="DS", C676="SP"), "WEST-I",
  OR(C676="MP", C676="SK", C676="NA", C676="OD"), "WEST-II",
  OR(C676="ND", C676="AM", C676="JK"), "EAST",
  TRUE, "UNKNOWN"
)</f>
        <v>EAST</v>
      </c>
      <c r="E676" s="10" t="s">
        <v>222</v>
      </c>
      <c r="F676" s="8" t="s">
        <v>23</v>
      </c>
      <c r="G676" s="8" t="s">
        <v>223</v>
      </c>
      <c r="H676" s="8" t="s">
        <v>224</v>
      </c>
      <c r="I676" s="37">
        <v>45775</v>
      </c>
      <c r="J676" s="37">
        <v>46035</v>
      </c>
      <c r="K676" s="10" t="s">
        <v>70</v>
      </c>
      <c r="L676" s="10" t="s">
        <v>35</v>
      </c>
      <c r="M676" s="13">
        <v>1200.98</v>
      </c>
      <c r="N676" s="37">
        <v>46035</v>
      </c>
      <c r="O676" s="8">
        <v>6</v>
      </c>
      <c r="P676" s="12"/>
      <c r="Q676" s="10"/>
      <c r="S676" s="10"/>
    </row>
    <row r="677" spans="1:19" s="8" customFormat="1" x14ac:dyDescent="0.45">
      <c r="A677" s="9" t="s">
        <v>2126</v>
      </c>
      <c r="B677" s="8" t="s">
        <v>1969</v>
      </c>
      <c r="C677" s="10" t="s">
        <v>1178</v>
      </c>
      <c r="D677" s="8" t="str" cm="1">
        <f t="array" ref="D677">_xlfn.IFS(
  OR(C677="AR", C677="VK", C677="MS", C677="PT", C677="MM", C677="PP"), "CENTRAL",
  OR(C677="SS", C677="GC", C677="SM", C677="AY", C677="AG"), "NORTH",
  OR(C677="DP", C677="PG", C677="KD", C677="DS", C677="SP"), "WEST-I",
  OR(C677="MP", C677="SK", C677="NA", C677="OD"), "WEST-II",
  OR(C677="ND", C677="AM", C677="JK"), "EAST",
  TRUE, "UNKNOWN"
)</f>
        <v>NORTH</v>
      </c>
      <c r="E677" s="10" t="s">
        <v>1970</v>
      </c>
      <c r="F677" s="8" t="s">
        <v>121</v>
      </c>
      <c r="G677" s="8" t="s">
        <v>1971</v>
      </c>
      <c r="H677" s="8" t="s">
        <v>1972</v>
      </c>
      <c r="I677" s="37">
        <v>45992</v>
      </c>
      <c r="J677" s="37">
        <v>46035</v>
      </c>
      <c r="K677" s="10" t="s">
        <v>1973</v>
      </c>
      <c r="L677" s="10" t="s">
        <v>27</v>
      </c>
      <c r="M677" s="13">
        <v>1456.51</v>
      </c>
      <c r="N677" s="37"/>
      <c r="O677" s="8">
        <v>5</v>
      </c>
      <c r="P677" s="12"/>
      <c r="Q677" s="10"/>
      <c r="S677" s="10"/>
    </row>
    <row r="678" spans="1:19" s="8" customFormat="1" x14ac:dyDescent="0.45">
      <c r="A678" s="9" t="s">
        <v>2126</v>
      </c>
      <c r="B678" s="8" t="s">
        <v>1706</v>
      </c>
      <c r="C678" s="10" t="s">
        <v>108</v>
      </c>
      <c r="D678" s="8" t="str" cm="1">
        <f t="array" ref="D678">_xlfn.IFS(
  OR(C678="AR", C678="VK", C678="MS", C678="PT", C678="MM", C678="PP"), "CENTRAL",
  OR(C678="SS", C678="GC", C678="SM", C678="AY", C678="AG"), "NORTH",
  OR(C678="DP", C678="PG", C678="KD", C678="DS", C678="SP"), "WEST-I",
  OR(C678="MP", C678="SK", C678="NA", C678="OD"), "WEST-II",
  OR(C678="ND", C678="AM", C678="JK"), "EAST",
  TRUE, "UNKNOWN"
)</f>
        <v>EAST</v>
      </c>
      <c r="E678" s="10" t="s">
        <v>1707</v>
      </c>
      <c r="F678" s="8" t="s">
        <v>1708</v>
      </c>
      <c r="G678" s="8" t="s">
        <v>32</v>
      </c>
      <c r="H678" s="8" t="s">
        <v>1595</v>
      </c>
      <c r="I678" s="37">
        <v>45961</v>
      </c>
      <c r="J678" s="37">
        <v>46041</v>
      </c>
      <c r="K678" s="10" t="s">
        <v>34</v>
      </c>
      <c r="L678" s="10" t="s">
        <v>35</v>
      </c>
      <c r="M678" s="13">
        <v>265.32</v>
      </c>
      <c r="N678" s="37"/>
      <c r="O678" s="8">
        <v>7</v>
      </c>
      <c r="P678" s="12"/>
      <c r="Q678" s="10"/>
      <c r="S678" s="10"/>
    </row>
    <row r="679" spans="1:19" s="8" customFormat="1" x14ac:dyDescent="0.45">
      <c r="A679" s="9" t="s">
        <v>2126</v>
      </c>
      <c r="B679" s="8" t="s">
        <v>1706</v>
      </c>
      <c r="C679" s="10" t="s">
        <v>108</v>
      </c>
      <c r="D679" s="8" t="str" cm="1">
        <f t="array" ref="D679">_xlfn.IFS(
  OR(C679="AR", C679="VK", C679="MS", C679="PT", C679="MM", C679="PP"), "CENTRAL",
  OR(C679="SS", C679="GC", C679="SM", C679="AY", C679="AG"), "NORTH",
  OR(C679="DP", C679="PG", C679="KD", C679="DS", C679="SP"), "WEST-I",
  OR(C679="MP", C679="SK", C679="NA", C679="OD"), "WEST-II",
  OR(C679="ND", C679="AM", C679="JK"), "EAST",
  TRUE, "UNKNOWN"
)</f>
        <v>EAST</v>
      </c>
      <c r="E679" s="10" t="s">
        <v>1707</v>
      </c>
      <c r="F679" s="8" t="s">
        <v>1709</v>
      </c>
      <c r="G679" s="8" t="s">
        <v>32</v>
      </c>
      <c r="H679" s="8" t="s">
        <v>1595</v>
      </c>
      <c r="I679" s="37">
        <v>45961</v>
      </c>
      <c r="J679" s="37">
        <v>46041</v>
      </c>
      <c r="K679" s="10" t="s">
        <v>34</v>
      </c>
      <c r="L679" s="10" t="s">
        <v>35</v>
      </c>
      <c r="M679" s="13">
        <v>170.93</v>
      </c>
      <c r="N679" s="37"/>
      <c r="O679" s="8">
        <v>7</v>
      </c>
      <c r="P679" s="12"/>
      <c r="Q679" s="10"/>
      <c r="S679" s="10"/>
    </row>
    <row r="680" spans="1:19" s="8" customFormat="1" x14ac:dyDescent="0.45">
      <c r="A680" s="9" t="s">
        <v>2126</v>
      </c>
      <c r="B680" s="8" t="s">
        <v>1503</v>
      </c>
      <c r="C680" s="10" t="s">
        <v>136</v>
      </c>
      <c r="D680" s="8" t="str" cm="1">
        <f t="array" ref="D680">_xlfn.IFS(
  OR(C680="AR", C680="VK", C680="MS", C680="PT", C680="MM", C680="PP"), "CENTRAL",
  OR(C680="SS", C680="GC", C680="SM", C680="AY", C680="AG"), "NORTH",
  OR(C680="DP", C680="PG", C680="KD", C680="DS", C680="SP"), "WEST-I",
  OR(C680="MP", C680="SK", C680="NA", C680="OD"), "WEST-II",
  OR(C680="ND", C680="AM", C680="JK"), "EAST",
  TRUE, "UNKNOWN"
)</f>
        <v>WEST-II</v>
      </c>
      <c r="E680" s="10" t="s">
        <v>1504</v>
      </c>
      <c r="F680" s="8" t="s">
        <v>1505</v>
      </c>
      <c r="G680" s="8" t="s">
        <v>1506</v>
      </c>
      <c r="H680" s="8" t="s">
        <v>1507</v>
      </c>
      <c r="I680" s="37">
        <v>45936</v>
      </c>
      <c r="J680" s="37">
        <v>46039</v>
      </c>
      <c r="K680" s="10" t="s">
        <v>81</v>
      </c>
      <c r="L680" s="10" t="s">
        <v>27</v>
      </c>
      <c r="M680" s="13">
        <v>1077.67</v>
      </c>
      <c r="N680" s="37">
        <v>46022</v>
      </c>
      <c r="O680" s="8">
        <v>4</v>
      </c>
      <c r="P680" s="12"/>
      <c r="Q680" s="10"/>
      <c r="S680" s="10"/>
    </row>
    <row r="681" spans="1:19" s="8" customFormat="1" x14ac:dyDescent="0.45">
      <c r="A681" s="9" t="s">
        <v>2126</v>
      </c>
      <c r="B681" s="8" t="s">
        <v>2154</v>
      </c>
      <c r="C681" s="10" t="s">
        <v>156</v>
      </c>
      <c r="D681" s="8" t="str" cm="1">
        <f t="array" ref="D681">_xlfn.IFS(
  OR(C681="AR", C681="VK", C681="MS", C681="PT", C681="MM", C681="PP"), "CENTRAL",
  OR(C681="SS", C681="GC", C681="SM", C681="AY", C681="AG"), "NORTH",
  OR(C681="DP", C681="PG", C681="KD", C681="DS", C681="SP"), "WEST-I",
  OR(C681="MP", C681="SK", C681="NA", C681="OD"), "WEST-II",
  OR(C681="ND", C681="AM", C681="JK"), "EAST",
  TRUE, "UNKNOWN"
)</f>
        <v>CENTRAL</v>
      </c>
      <c r="E681" s="10" t="s">
        <v>2155</v>
      </c>
      <c r="F681" s="8" t="s">
        <v>2156</v>
      </c>
      <c r="G681" s="8" t="s">
        <v>434</v>
      </c>
      <c r="H681" s="8" t="s">
        <v>2157</v>
      </c>
      <c r="I681" s="37">
        <v>46021</v>
      </c>
      <c r="J681" s="37">
        <v>46041</v>
      </c>
      <c r="K681" s="10" t="s">
        <v>34</v>
      </c>
      <c r="L681" s="10" t="s">
        <v>35</v>
      </c>
      <c r="M681" s="13">
        <v>955.62</v>
      </c>
      <c r="N681" s="37">
        <v>46041</v>
      </c>
      <c r="O681" s="8">
        <v>1</v>
      </c>
      <c r="P681" s="12"/>
      <c r="Q681" s="10"/>
      <c r="S681" s="10"/>
    </row>
    <row r="682" spans="1:19" s="8" customFormat="1" x14ac:dyDescent="0.45">
      <c r="A682" s="9" t="s">
        <v>2126</v>
      </c>
      <c r="B682" s="8" t="s">
        <v>2128</v>
      </c>
      <c r="C682" s="10" t="s">
        <v>1255</v>
      </c>
      <c r="D682" s="8" t="str" cm="1">
        <f t="array" ref="D682">_xlfn.IFS(
  OR(C682="AR", C682="VK", C682="MS", C682="PT", C682="MM", C682="PP"), "CENTRAL",
  OR(C682="SS", C682="GC", C682="SM", C682="AY", C682="AG"), "NORTH",
  OR(C682="DP", C682="PG", C682="KD", C682="DS", C682="SP"), "WEST-I",
  OR(C682="MP", C682="SK", C682="NA", C682="OD"), "WEST-II",
  OR(C682="ND", C682="AM", C682="JK"), "EAST",
  TRUE, "UNKNOWN"
)</f>
        <v>WEST-I</v>
      </c>
      <c r="E682" s="10" t="s">
        <v>2130</v>
      </c>
      <c r="F682" s="8" t="s">
        <v>2132</v>
      </c>
      <c r="G682" s="8" t="s">
        <v>1943</v>
      </c>
      <c r="H682" s="8" t="s">
        <v>2131</v>
      </c>
      <c r="I682" s="37">
        <v>46013</v>
      </c>
      <c r="J682" s="37">
        <v>46042</v>
      </c>
      <c r="K682" s="10" t="s">
        <v>49</v>
      </c>
      <c r="L682" s="10" t="s">
        <v>50</v>
      </c>
      <c r="M682" s="13">
        <v>610.11</v>
      </c>
      <c r="N682" s="37"/>
      <c r="O682" s="8">
        <v>2</v>
      </c>
      <c r="P682" s="12"/>
      <c r="Q682" s="10"/>
      <c r="S682" s="10"/>
    </row>
    <row r="683" spans="1:19" s="8" customFormat="1" x14ac:dyDescent="0.45">
      <c r="A683" s="9" t="s">
        <v>2126</v>
      </c>
      <c r="B683" s="8" t="s">
        <v>2128</v>
      </c>
      <c r="C683" s="10" t="s">
        <v>1255</v>
      </c>
      <c r="D683" s="8" t="str" cm="1">
        <f t="array" ref="D683">_xlfn.IFS(
  OR(C683="AR", C683="VK", C683="MS", C683="PT", C683="MM", C683="PP"), "CENTRAL",
  OR(C683="SS", C683="GC", C683="SM", C683="AY", C683="AG"), "NORTH",
  OR(C683="DP", C683="PG", C683="KD", C683="DS", C683="SP"), "WEST-I",
  OR(C683="MP", C683="SK", C683="NA", C683="OD"), "WEST-II",
  OR(C683="ND", C683="AM", C683="JK"), "EAST",
  TRUE, "UNKNOWN"
)</f>
        <v>WEST-I</v>
      </c>
      <c r="E683" s="10" t="s">
        <v>2130</v>
      </c>
      <c r="F683" s="8" t="s">
        <v>2135</v>
      </c>
      <c r="G683" s="8" t="s">
        <v>1943</v>
      </c>
      <c r="H683" s="8" t="s">
        <v>2131</v>
      </c>
      <c r="I683" s="37">
        <v>46013</v>
      </c>
      <c r="J683" s="37">
        <v>46042</v>
      </c>
      <c r="K683" s="10" t="s">
        <v>134</v>
      </c>
      <c r="L683" s="10" t="s">
        <v>50</v>
      </c>
      <c r="M683" s="13">
        <v>166.01</v>
      </c>
      <c r="N683" s="37"/>
      <c r="O683" s="8">
        <v>2</v>
      </c>
      <c r="P683" s="12"/>
      <c r="Q683" s="10"/>
      <c r="S683" s="10"/>
    </row>
    <row r="684" spans="1:19" s="8" customFormat="1" x14ac:dyDescent="0.45">
      <c r="A684" s="9" t="s">
        <v>2126</v>
      </c>
      <c r="B684" s="8" t="s">
        <v>2253</v>
      </c>
      <c r="C684" s="10" t="s">
        <v>1178</v>
      </c>
      <c r="D684" s="8" t="str" cm="1">
        <f t="array" ref="D684">_xlfn.IFS(
  OR(C684="AR", C684="VK", C684="MS", C684="PT", C684="MM", C684="PP"), "CENTRAL",
  OR(C684="SS", C684="GC", C684="SM", C684="AY", C684="AG"), "NORTH",
  OR(C684="DP", C684="PG", C684="KD", C684="DS", C684="SP"), "WEST-I",
  OR(C684="MP", C684="SK", C684="NA", C684="OD"), "WEST-II",
  OR(C684="ND", C684="AM", C684="JK"), "EAST",
  TRUE, "UNKNOWN"
)</f>
        <v>NORTH</v>
      </c>
      <c r="E684" s="10" t="s">
        <v>2254</v>
      </c>
      <c r="F684" s="8" t="s">
        <v>23</v>
      </c>
      <c r="G684" s="8" t="s">
        <v>32</v>
      </c>
      <c r="H684" s="8" t="s">
        <v>2255</v>
      </c>
      <c r="I684" s="37">
        <v>46034</v>
      </c>
      <c r="J684" s="37">
        <v>46042</v>
      </c>
      <c r="K684" s="10" t="s">
        <v>1973</v>
      </c>
      <c r="L684" s="10" t="s">
        <v>27</v>
      </c>
      <c r="M684" s="13">
        <v>372.77</v>
      </c>
      <c r="N684" s="37"/>
      <c r="O684" s="8">
        <v>1</v>
      </c>
      <c r="P684" s="12"/>
      <c r="Q684" s="10"/>
      <c r="S684" s="10"/>
    </row>
    <row r="685" spans="1:19" s="8" customFormat="1" x14ac:dyDescent="0.45">
      <c r="A685" s="9" t="s">
        <v>2126</v>
      </c>
      <c r="B685" s="8" t="s">
        <v>2141</v>
      </c>
      <c r="C685" s="10" t="s">
        <v>382</v>
      </c>
      <c r="D685" s="8" t="str" cm="1">
        <f t="array" ref="D685">_xlfn.IFS(
  OR(C685="AR", C685="VK", C685="MS", C685="PT", C685="MM", C685="PP"), "CENTRAL",
  OR(C685="SS", C685="GC", C685="SM", C685="AY", C685="AG"), "NORTH",
  OR(C685="DP", C685="PG", C685="KD", C685="DS", C685="SP"), "WEST-I",
  OR(C685="MP", C685="SK", C685="NA", C685="OD"), "WEST-II",
  OR(C685="ND", C685="AM", C685="JK"), "EAST",
  TRUE, "UNKNOWN"
)</f>
        <v>NORTH</v>
      </c>
      <c r="E685" s="10" t="s">
        <v>2143</v>
      </c>
      <c r="F685" s="8" t="s">
        <v>2142</v>
      </c>
      <c r="G685" s="8" t="s">
        <v>32</v>
      </c>
      <c r="H685" s="8" t="s">
        <v>2144</v>
      </c>
      <c r="I685" s="37">
        <v>46022</v>
      </c>
      <c r="J685" s="37">
        <v>46042</v>
      </c>
      <c r="K685" s="10" t="s">
        <v>56</v>
      </c>
      <c r="L685" s="10" t="s">
        <v>50</v>
      </c>
      <c r="M685" s="13">
        <v>35.43</v>
      </c>
      <c r="N685" s="37"/>
      <c r="O685" s="8">
        <v>2</v>
      </c>
      <c r="P685" s="12"/>
      <c r="Q685" s="10"/>
      <c r="S685" s="10"/>
    </row>
    <row r="686" spans="1:19" s="8" customFormat="1" x14ac:dyDescent="0.45">
      <c r="A686" s="9" t="s">
        <v>2126</v>
      </c>
      <c r="B686" s="8" t="s">
        <v>2141</v>
      </c>
      <c r="C686" s="10" t="s">
        <v>382</v>
      </c>
      <c r="D686" s="8" t="str" cm="1">
        <f t="array" ref="D686">_xlfn.IFS(
  OR(C686="AR", C686="VK", C686="MS", C686="PT", C686="MM", C686="PP"), "CENTRAL",
  OR(C686="SS", C686="GC", C686="SM", C686="AY", C686="AG"), "NORTH",
  OR(C686="DP", C686="PG", C686="KD", C686="DS", C686="SP"), "WEST-I",
  OR(C686="MP", C686="SK", C686="NA", C686="OD"), "WEST-II",
  OR(C686="ND", C686="AM", C686="JK"), "EAST",
  TRUE, "UNKNOWN"
)</f>
        <v>NORTH</v>
      </c>
      <c r="E686" s="10" t="s">
        <v>2143</v>
      </c>
      <c r="F686" s="8" t="s">
        <v>2145</v>
      </c>
      <c r="G686" s="8" t="s">
        <v>32</v>
      </c>
      <c r="H686" s="8" t="s">
        <v>2144</v>
      </c>
      <c r="I686" s="37">
        <v>46022</v>
      </c>
      <c r="J686" s="37">
        <v>46042</v>
      </c>
      <c r="K686" s="10" t="s">
        <v>56</v>
      </c>
      <c r="L686" s="10" t="s">
        <v>50</v>
      </c>
      <c r="M686" s="13">
        <v>17.36</v>
      </c>
      <c r="N686" s="37"/>
      <c r="O686" s="8">
        <v>2</v>
      </c>
      <c r="P686" s="12"/>
      <c r="Q686" s="10"/>
      <c r="S686" s="10"/>
    </row>
    <row r="687" spans="1:19" s="8" customFormat="1" x14ac:dyDescent="0.45">
      <c r="A687" s="9" t="s">
        <v>2126</v>
      </c>
      <c r="B687" s="8" t="s">
        <v>2141</v>
      </c>
      <c r="C687" s="10" t="s">
        <v>382</v>
      </c>
      <c r="D687" s="8" t="str" cm="1">
        <f t="array" ref="D687">_xlfn.IFS(
  OR(C687="AR", C687="VK", C687="MS", C687="PT", C687="MM", C687="PP"), "CENTRAL",
  OR(C687="SS", C687="GC", C687="SM", C687="AY", C687="AG"), "NORTH",
  OR(C687="DP", C687="PG", C687="KD", C687="DS", C687="SP"), "WEST-I",
  OR(C687="MP", C687="SK", C687="NA", C687="OD"), "WEST-II",
  OR(C687="ND", C687="AM", C687="JK"), "EAST",
  TRUE, "UNKNOWN"
)</f>
        <v>NORTH</v>
      </c>
      <c r="E687" s="10" t="s">
        <v>2143</v>
      </c>
      <c r="F687" s="8" t="s">
        <v>2146</v>
      </c>
      <c r="G687" s="8" t="s">
        <v>32</v>
      </c>
      <c r="H687" s="8" t="s">
        <v>2144</v>
      </c>
      <c r="I687" s="37">
        <v>46022</v>
      </c>
      <c r="J687" s="37">
        <v>46042</v>
      </c>
      <c r="K687" s="10" t="s">
        <v>56</v>
      </c>
      <c r="L687" s="10" t="s">
        <v>50</v>
      </c>
      <c r="M687" s="13">
        <v>27.2</v>
      </c>
      <c r="N687" s="37"/>
      <c r="O687" s="8">
        <v>2</v>
      </c>
      <c r="P687" s="12"/>
      <c r="Q687" s="10"/>
      <c r="S687" s="10"/>
    </row>
    <row r="688" spans="1:19" s="8" customFormat="1" x14ac:dyDescent="0.45">
      <c r="A688" s="9" t="s">
        <v>2126</v>
      </c>
      <c r="B688" s="8" t="s">
        <v>2062</v>
      </c>
      <c r="C688" s="10" t="s">
        <v>633</v>
      </c>
      <c r="D688" s="8" t="str" cm="1">
        <f t="array" ref="D688">_xlfn.IFS(
  OR(C688="AR", C688="VK", C688="MS", C688="PT", C688="MM", C688="PP"), "CENTRAL",
  OR(C688="SS", C688="GC", C688="SM", C688="AY", C688="AG"), "NORTH",
  OR(C688="DP", C688="PG", C688="KD", C688="DS", C688="SP"), "WEST-I",
  OR(C688="MP", C688="SK", C688="NA", C688="OD"), "WEST-II",
  OR(C688="ND", C688="AM", C688="JK"), "EAST",
  TRUE, "UNKNOWN"
)</f>
        <v>WEST-I</v>
      </c>
      <c r="E688" s="10" t="s">
        <v>2063</v>
      </c>
      <c r="F688" s="8" t="s">
        <v>2064</v>
      </c>
      <c r="G688" s="8" t="s">
        <v>2065</v>
      </c>
      <c r="H688" s="8" t="s">
        <v>2066</v>
      </c>
      <c r="I688" s="37">
        <v>46009</v>
      </c>
      <c r="J688" s="37">
        <v>46042</v>
      </c>
      <c r="K688" s="10" t="s">
        <v>134</v>
      </c>
      <c r="L688" s="10" t="s">
        <v>47</v>
      </c>
      <c r="M688" s="13">
        <v>686.31</v>
      </c>
      <c r="N688" s="37"/>
      <c r="O688" s="8">
        <v>1</v>
      </c>
      <c r="P688" s="12"/>
      <c r="Q688" s="10"/>
      <c r="S688" s="10"/>
    </row>
    <row r="689" spans="1:19" s="8" customFormat="1" x14ac:dyDescent="0.45">
      <c r="A689" s="9" t="s">
        <v>2126</v>
      </c>
      <c r="B689" s="8" t="s">
        <v>1694</v>
      </c>
      <c r="C689" s="10" t="s">
        <v>1255</v>
      </c>
      <c r="D689" s="8" t="str" cm="1">
        <f t="array" ref="D689">_xlfn.IFS(
  OR(C689="AR", C689="VK", C689="MS", C689="PT", C689="MM", C689="PP"), "CENTRAL",
  OR(C689="SS", C689="GC", C689="SM", C689="AY", C689="AG"), "NORTH",
  OR(C689="DP", C689="PG", C689="KD", C689="DS", C689="SP"), "WEST-I",
  OR(C689="MP", C689="SK", C689="NA", C689="OD"), "WEST-II",
  OR(C689="ND", C689="AM", C689="JK"), "EAST",
  TRUE, "UNKNOWN"
)</f>
        <v>WEST-I</v>
      </c>
      <c r="E689" s="10" t="s">
        <v>1695</v>
      </c>
      <c r="F689" s="8" t="s">
        <v>1696</v>
      </c>
      <c r="G689" s="8" t="s">
        <v>1697</v>
      </c>
      <c r="H689" s="8" t="s">
        <v>1698</v>
      </c>
      <c r="I689" s="37">
        <v>45957</v>
      </c>
      <c r="J689" s="37">
        <v>46042</v>
      </c>
      <c r="K689" s="10" t="s">
        <v>134</v>
      </c>
      <c r="L689" s="10" t="s">
        <v>47</v>
      </c>
      <c r="M689" s="13">
        <v>3941.3</v>
      </c>
      <c r="N689" s="37"/>
      <c r="O689" s="8">
        <v>2</v>
      </c>
      <c r="P689" s="12"/>
      <c r="Q689" s="10"/>
      <c r="S689" s="10"/>
    </row>
    <row r="690" spans="1:19" s="8" customFormat="1" x14ac:dyDescent="0.45">
      <c r="A690" s="9" t="s">
        <v>2126</v>
      </c>
      <c r="B690" s="8" t="s">
        <v>2158</v>
      </c>
      <c r="C690" s="10" t="s">
        <v>241</v>
      </c>
      <c r="D690" s="8" t="str" cm="1">
        <f t="array" ref="D690">_xlfn.IFS(
  OR(C690="AR", C690="VK", C690="MS", C690="PT", C690="MM", C690="PP"), "CENTRAL",
  OR(C690="SS", C690="GC", C690="SM", C690="AY", C690="AG"), "NORTH",
  OR(C690="DP", C690="PG", C690="KD", C690="DS", C690="SP"), "WEST-I",
  OR(C690="MP", C690="SK", C690="NA", C690="OD"), "WEST-II",
  OR(C690="ND", C690="AM", C690="JK"), "EAST",
  TRUE, "UNKNOWN"
)</f>
        <v>CENTRAL</v>
      </c>
      <c r="E690" s="10" t="s">
        <v>2159</v>
      </c>
      <c r="F690" s="8" t="s">
        <v>2160</v>
      </c>
      <c r="G690" s="8" t="s">
        <v>32</v>
      </c>
      <c r="H690" s="8" t="s">
        <v>1817</v>
      </c>
      <c r="I690" s="37">
        <v>46024</v>
      </c>
      <c r="J690" s="37">
        <v>46042</v>
      </c>
      <c r="K690" s="10" t="s">
        <v>2161</v>
      </c>
      <c r="L690" s="10" t="s">
        <v>50</v>
      </c>
      <c r="M690" s="13">
        <v>439.33</v>
      </c>
      <c r="N690" s="37"/>
      <c r="O690" s="8">
        <v>1</v>
      </c>
      <c r="P690" s="12"/>
      <c r="Q690" s="10"/>
      <c r="S690" s="10"/>
    </row>
    <row r="691" spans="1:19" s="8" customFormat="1" x14ac:dyDescent="0.45">
      <c r="A691" s="9" t="s">
        <v>2126</v>
      </c>
      <c r="B691" s="8" t="s">
        <v>220</v>
      </c>
      <c r="C691" s="10" t="s">
        <v>221</v>
      </c>
      <c r="D691" s="8" t="str" cm="1">
        <f t="array" ref="D691">_xlfn.IFS(
  OR(C691="AR", C691="VK", C691="MS", C691="PT", C691="MM", C691="PP"), "CENTRAL",
  OR(C691="SS", C691="GC", C691="SM", C691="AY", C691="AG"), "NORTH",
  OR(C691="DP", C691="PG", C691="KD", C691="DS", C691="SP"), "WEST-I",
  OR(C691="MP", C691="SK", C691="NA", C691="OD"), "WEST-II",
  OR(C691="ND", C691="AM", C691="JK"), "EAST",
  TRUE, "UNKNOWN"
)</f>
        <v>EAST</v>
      </c>
      <c r="E691" s="10" t="s">
        <v>222</v>
      </c>
      <c r="F691" s="8" t="s">
        <v>23</v>
      </c>
      <c r="G691" s="8" t="s">
        <v>223</v>
      </c>
      <c r="H691" s="8" t="s">
        <v>224</v>
      </c>
      <c r="I691" s="37">
        <v>45775</v>
      </c>
      <c r="J691" s="37">
        <v>46043</v>
      </c>
      <c r="K691" s="10" t="s">
        <v>70</v>
      </c>
      <c r="L691" s="10" t="s">
        <v>35</v>
      </c>
      <c r="M691" s="13">
        <v>1157.02</v>
      </c>
      <c r="N691" s="37"/>
      <c r="O691" s="8">
        <v>7</v>
      </c>
      <c r="P691" s="12"/>
      <c r="Q691" s="10"/>
      <c r="S691" s="10"/>
    </row>
    <row r="692" spans="1:19" s="8" customFormat="1" x14ac:dyDescent="0.45">
      <c r="A692" s="9" t="s">
        <v>2126</v>
      </c>
      <c r="B692" s="8" t="s">
        <v>220</v>
      </c>
      <c r="C692" s="10" t="s">
        <v>221</v>
      </c>
      <c r="D692" s="8" t="str" cm="1">
        <f t="array" ref="D692">_xlfn.IFS(
  OR(C692="AR", C692="VK", C692="MS", C692="PT", C692="MM", C692="PP"), "CENTRAL",
  OR(C692="SS", C692="GC", C692="SM", C692="AY", C692="AG"), "NORTH",
  OR(C692="DP", C692="PG", C692="KD", C692="DS", C692="SP"), "WEST-I",
  OR(C692="MP", C692="SK", C692="NA", C692="OD"), "WEST-II",
  OR(C692="ND", C692="AM", C692="JK"), "EAST",
  TRUE, "UNKNOWN"
)</f>
        <v>EAST</v>
      </c>
      <c r="E692" s="10" t="s">
        <v>222</v>
      </c>
      <c r="F692" s="8" t="s">
        <v>23</v>
      </c>
      <c r="G692" s="8" t="s">
        <v>223</v>
      </c>
      <c r="H692" s="8" t="s">
        <v>224</v>
      </c>
      <c r="I692" s="37">
        <v>45775</v>
      </c>
      <c r="J692" s="37">
        <v>46043</v>
      </c>
      <c r="K692" s="10" t="s">
        <v>70</v>
      </c>
      <c r="L692" s="10" t="s">
        <v>35</v>
      </c>
      <c r="M692" s="13">
        <v>1137.94</v>
      </c>
      <c r="N692" s="37"/>
      <c r="O692" s="8">
        <v>8</v>
      </c>
      <c r="P692" s="12"/>
      <c r="Q692" s="10"/>
      <c r="S692" s="10"/>
    </row>
    <row r="693" spans="1:19" s="8" customFormat="1" x14ac:dyDescent="0.45">
      <c r="A693" s="9" t="s">
        <v>2126</v>
      </c>
      <c r="B693" s="8" t="s">
        <v>2103</v>
      </c>
      <c r="C693" s="10" t="s">
        <v>156</v>
      </c>
      <c r="D693" s="8" t="str" cm="1">
        <f t="array" ref="D693">_xlfn.IFS(
  OR(C693="AR", C693="VK", C693="MS", C693="PT", C693="MM", C693="PP"), "CENTRAL",
  OR(C693="SS", C693="GC", C693="SM", C693="AY", C693="AG"), "NORTH",
  OR(C693="DP", C693="PG", C693="KD", C693="DS", C693="SP"), "WEST-I",
  OR(C693="MP", C693="SK", C693="NA", C693="OD"), "WEST-II",
  OR(C693="ND", C693="AM", C693="JK"), "EAST",
  TRUE, "UNKNOWN"
)</f>
        <v>CENTRAL</v>
      </c>
      <c r="E693" s="10" t="s">
        <v>2105</v>
      </c>
      <c r="F693" s="8" t="s">
        <v>1028</v>
      </c>
      <c r="G693" s="8" t="s">
        <v>434</v>
      </c>
      <c r="H693" s="8" t="s">
        <v>2104</v>
      </c>
      <c r="I693" s="37">
        <v>46006</v>
      </c>
      <c r="J693" s="37">
        <v>46044</v>
      </c>
      <c r="K693" s="10" t="s">
        <v>49</v>
      </c>
      <c r="L693" s="10" t="s">
        <v>50</v>
      </c>
      <c r="M693" s="13">
        <v>981.83</v>
      </c>
      <c r="N693" s="37"/>
      <c r="O693" s="8">
        <v>1</v>
      </c>
      <c r="P693" s="12"/>
      <c r="Q693" s="10"/>
      <c r="S693" s="10"/>
    </row>
    <row r="694" spans="1:19" s="8" customFormat="1" x14ac:dyDescent="0.45">
      <c r="A694" s="9" t="s">
        <v>2126</v>
      </c>
      <c r="B694" s="8" t="s">
        <v>2150</v>
      </c>
      <c r="C694" s="10" t="s">
        <v>1178</v>
      </c>
      <c r="D694" s="8" t="str" cm="1">
        <f t="array" ref="D694">_xlfn.IFS(
  OR(C694="AR", C694="VK", C694="MS", C694="PT", C694="MM", C694="PP"), "CENTRAL",
  OR(C694="SS", C694="GC", C694="SM", C694="AY", C694="AG"), "NORTH",
  OR(C694="DP", C694="PG", C694="KD", C694="DS", C694="SP"), "WEST-I",
  OR(C694="MP", C694="SK", C694="NA", C694="OD"), "WEST-II",
  OR(C694="ND", C694="AM", C694="JK"), "EAST",
  TRUE, "UNKNOWN"
)</f>
        <v>NORTH</v>
      </c>
      <c r="E694" s="10" t="s">
        <v>1845</v>
      </c>
      <c r="F694" s="8" t="s">
        <v>1846</v>
      </c>
      <c r="G694" s="8" t="s">
        <v>1847</v>
      </c>
      <c r="H694" s="8" t="s">
        <v>1848</v>
      </c>
      <c r="I694" s="37">
        <v>45975</v>
      </c>
      <c r="J694" s="37">
        <v>46001</v>
      </c>
      <c r="K694" s="10" t="s">
        <v>26</v>
      </c>
      <c r="L694" s="10" t="s">
        <v>27</v>
      </c>
      <c r="M694" s="13">
        <v>472.18</v>
      </c>
      <c r="N694" s="37"/>
      <c r="O694" s="8">
        <v>6</v>
      </c>
      <c r="P694" s="12"/>
      <c r="Q694" s="10"/>
      <c r="S694" s="10"/>
    </row>
    <row r="695" spans="1:19" s="8" customFormat="1" x14ac:dyDescent="0.45">
      <c r="A695" s="9" t="s">
        <v>2126</v>
      </c>
      <c r="B695" s="8" t="s">
        <v>2150</v>
      </c>
      <c r="C695" s="10" t="s">
        <v>1178</v>
      </c>
      <c r="D695" s="8" t="str" cm="1">
        <f t="array" ref="D695">_xlfn.IFS(
  OR(C695="AR", C695="VK", C695="MS", C695="PT", C695="MM", C695="PP"), "CENTRAL",
  OR(C695="SS", C695="GC", C695="SM", C695="AY", C695="AG"), "NORTH",
  OR(C695="DP", C695="PG", C695="KD", C695="DS", C695="SP"), "WEST-I",
  OR(C695="MP", C695="SK", C695="NA", C695="OD"), "WEST-II",
  OR(C695="ND", C695="AM", C695="JK"), "EAST",
  TRUE, "UNKNOWN"
)</f>
        <v>NORTH</v>
      </c>
      <c r="E695" s="10" t="s">
        <v>1845</v>
      </c>
      <c r="F695" s="8" t="s">
        <v>98</v>
      </c>
      <c r="G695" s="8" t="s">
        <v>1847</v>
      </c>
      <c r="H695" s="8" t="s">
        <v>1848</v>
      </c>
      <c r="I695" s="37">
        <v>45975</v>
      </c>
      <c r="J695" s="37">
        <v>46001</v>
      </c>
      <c r="K695" s="10" t="s">
        <v>26</v>
      </c>
      <c r="L695" s="10" t="s">
        <v>27</v>
      </c>
      <c r="M695" s="13">
        <v>175</v>
      </c>
      <c r="N695" s="37"/>
      <c r="O695" s="8">
        <v>6</v>
      </c>
      <c r="P695" s="12"/>
      <c r="Q695" s="10"/>
      <c r="S695" s="10"/>
    </row>
    <row r="696" spans="1:19" s="8" customFormat="1" x14ac:dyDescent="0.45">
      <c r="A696" s="9" t="s">
        <v>2126</v>
      </c>
      <c r="B696" s="8" t="s">
        <v>220</v>
      </c>
      <c r="C696" s="10" t="s">
        <v>221</v>
      </c>
      <c r="D696" s="8" t="str" cm="1">
        <f t="array" ref="D696">_xlfn.IFS(
  OR(C696="AR", C696="VK", C696="MS", C696="PT", C696="MM", C696="PP"), "CENTRAL",
  OR(C696="SS", C696="GC", C696="SM", C696="AY", C696="AG"), "NORTH",
  OR(C696="DP", C696="PG", C696="KD", C696="DS", C696="SP"), "WEST-I",
  OR(C696="MP", C696="SK", C696="NA", C696="OD"), "WEST-II",
  OR(C696="ND", C696="AM", C696="JK"), "EAST",
  TRUE, "UNKNOWN"
)</f>
        <v>EAST</v>
      </c>
      <c r="E696" s="10" t="s">
        <v>222</v>
      </c>
      <c r="F696" s="8" t="s">
        <v>23</v>
      </c>
      <c r="G696" s="8" t="s">
        <v>223</v>
      </c>
      <c r="H696" s="8" t="s">
        <v>224</v>
      </c>
      <c r="I696" s="37">
        <v>45775</v>
      </c>
      <c r="J696" s="37">
        <v>46002</v>
      </c>
      <c r="K696" s="10" t="s">
        <v>70</v>
      </c>
      <c r="L696" s="10" t="s">
        <v>35</v>
      </c>
      <c r="M696" s="13">
        <v>1112.57</v>
      </c>
      <c r="N696" s="37"/>
      <c r="O696" s="8">
        <v>9</v>
      </c>
      <c r="P696" s="12"/>
      <c r="Q696" s="10"/>
      <c r="S696" s="10"/>
    </row>
    <row r="697" spans="1:19" s="8" customFormat="1" x14ac:dyDescent="0.45">
      <c r="A697" s="9" t="s">
        <v>2126</v>
      </c>
      <c r="B697" s="8" t="s">
        <v>2138</v>
      </c>
      <c r="C697" s="10" t="s">
        <v>72</v>
      </c>
      <c r="D697" s="8" t="str" cm="1">
        <f t="array" ref="D697">_xlfn.IFS(
  OR(C697="AR", C697="VK", C697="MS", C697="PT", C697="MM", C697="PP"), "CENTRAL",
  OR(C697="SS", C697="GC", C697="SM", C697="AY", C697="AG"), "NORTH",
  OR(C697="DP", C697="PG", C697="KD", C697="DS", C697="SP"), "WEST-I",
  OR(C697="MP", C697="SK", C697="NA", C697="OD"), "WEST-II",
  OR(C697="ND", C697="AM", C697="JK"), "EAST",
  TRUE, "UNKNOWN"
)</f>
        <v>CENTRAL</v>
      </c>
      <c r="E697" s="10" t="s">
        <v>2139</v>
      </c>
      <c r="F697" s="8" t="s">
        <v>67</v>
      </c>
      <c r="G697" s="8" t="s">
        <v>594</v>
      </c>
      <c r="H697" s="8" t="s">
        <v>2140</v>
      </c>
      <c r="I697" s="37">
        <v>46018</v>
      </c>
      <c r="J697" s="37">
        <v>46025</v>
      </c>
      <c r="K697" s="10" t="s">
        <v>134</v>
      </c>
      <c r="L697" s="10" t="s">
        <v>50</v>
      </c>
      <c r="M697" s="13">
        <v>354.53</v>
      </c>
      <c r="N697" s="37"/>
      <c r="O697" s="8">
        <v>2</v>
      </c>
      <c r="P697" s="12"/>
      <c r="Q697" s="10"/>
      <c r="S697" s="10"/>
    </row>
    <row r="698" spans="1:19" s="8" customFormat="1" x14ac:dyDescent="0.45">
      <c r="A698" s="9" t="s">
        <v>2126</v>
      </c>
      <c r="B698" s="8" t="s">
        <v>2213</v>
      </c>
      <c r="C698" s="10" t="s">
        <v>65</v>
      </c>
      <c r="D698" s="8" t="str" cm="1">
        <f t="array" ref="D698">_xlfn.IFS(
  OR(C698="AR", C698="VK", C698="MS", C698="PT", C698="MM", C698="PP"), "CENTRAL",
  OR(C698="SS", C698="GC", C698="SM", C698="AY", C698="AG"), "NORTH",
  OR(C698="DP", C698="PG", C698="KD", C698="DS", C698="SP"), "WEST-I",
  OR(C698="MP", C698="SK", C698="NA", C698="OD"), "WEST-II",
  OR(C698="ND", C698="AM", C698="JK"), "EAST",
  TRUE, "UNKNOWN"
)</f>
        <v>CENTRAL</v>
      </c>
      <c r="E698" s="10" t="s">
        <v>2214</v>
      </c>
      <c r="F698" s="8" t="s">
        <v>2216</v>
      </c>
      <c r="G698" s="8" t="s">
        <v>434</v>
      </c>
      <c r="H698" s="8" t="s">
        <v>636</v>
      </c>
      <c r="I698" s="37">
        <v>46024</v>
      </c>
      <c r="J698" s="37">
        <v>46046</v>
      </c>
      <c r="K698" s="10" t="s">
        <v>87</v>
      </c>
      <c r="L698" s="10" t="s">
        <v>47</v>
      </c>
      <c r="M698" s="13">
        <v>2035</v>
      </c>
      <c r="N698" s="37"/>
      <c r="O698" s="8">
        <v>1</v>
      </c>
      <c r="P698" s="12"/>
      <c r="Q698" s="10"/>
      <c r="S698" s="10"/>
    </row>
    <row r="699" spans="1:19" s="8" customFormat="1" x14ac:dyDescent="0.45">
      <c r="A699" s="9" t="s">
        <v>2126</v>
      </c>
      <c r="B699" s="8" t="s">
        <v>2275</v>
      </c>
      <c r="C699" s="10" t="s">
        <v>108</v>
      </c>
      <c r="D699" s="8" t="str" cm="1">
        <f t="array" ref="D699">_xlfn.IFS(
  OR(C699="AR", C699="VK", C699="MS", C699="PT", C699="MM", C699="PP"), "CENTRAL",
  OR(C699="SS", C699="GC", C699="SM", C699="AY", C699="AG"), "NORTH",
  OR(C699="DP", C699="PG", C699="KD", C699="DS", C699="SP"), "WEST-I",
  OR(C699="MP", C699="SK", C699="NA", C699="OD"), "WEST-II",
  OR(C699="ND", C699="AM", C699="JK"), "EAST",
  TRUE, "UNKNOWN"
)</f>
        <v>EAST</v>
      </c>
      <c r="E699" s="10" t="s">
        <v>2276</v>
      </c>
      <c r="F699" s="8" t="s">
        <v>1995</v>
      </c>
      <c r="G699" s="8" t="s">
        <v>2277</v>
      </c>
      <c r="H699" s="8" t="s">
        <v>2278</v>
      </c>
      <c r="I699" s="37">
        <v>46042</v>
      </c>
      <c r="J699" s="37">
        <v>46046</v>
      </c>
      <c r="K699" s="10" t="s">
        <v>34</v>
      </c>
      <c r="L699" s="10" t="s">
        <v>35</v>
      </c>
      <c r="M699" s="13">
        <v>746.7</v>
      </c>
      <c r="N699" s="37"/>
      <c r="O699" s="8">
        <v>1</v>
      </c>
      <c r="P699" s="12"/>
      <c r="Q699" s="10"/>
      <c r="S699" s="10"/>
    </row>
    <row r="700" spans="1:19" s="8" customFormat="1" x14ac:dyDescent="0.45">
      <c r="A700" s="9" t="s">
        <v>2126</v>
      </c>
      <c r="B700" s="8" t="s">
        <v>2128</v>
      </c>
      <c r="C700" s="10" t="s">
        <v>1255</v>
      </c>
      <c r="D700" s="8" t="str" cm="1">
        <f t="array" ref="D700">_xlfn.IFS(
  OR(C700="AR", C700="VK", C700="MS", C700="PT", C700="MM", C700="PP"), "CENTRAL",
  OR(C700="SS", C700="GC", C700="SM", C700="AY", C700="AG"), "NORTH",
  OR(C700="DP", C700="PG", C700="KD", C700="DS", C700="SP"), "WEST-I",
  OR(C700="MP", C700="SK", C700="NA", C700="OD"), "WEST-II",
  OR(C700="ND", C700="AM", C700="JK"), "EAST",
  TRUE, "UNKNOWN"
)</f>
        <v>WEST-I</v>
      </c>
      <c r="E700" s="10" t="s">
        <v>2130</v>
      </c>
      <c r="F700" s="8" t="s">
        <v>2284</v>
      </c>
      <c r="G700" s="8" t="s">
        <v>1943</v>
      </c>
      <c r="H700" s="8" t="s">
        <v>2131</v>
      </c>
      <c r="I700" s="37">
        <v>46013</v>
      </c>
      <c r="J700" s="37">
        <v>46046</v>
      </c>
      <c r="K700" s="10" t="s">
        <v>49</v>
      </c>
      <c r="L700" s="10" t="s">
        <v>50</v>
      </c>
      <c r="M700" s="13">
        <v>66.88</v>
      </c>
      <c r="N700" s="37"/>
      <c r="O700" s="8">
        <v>2</v>
      </c>
      <c r="P700" s="12"/>
      <c r="Q700" s="10"/>
      <c r="S700" s="10"/>
    </row>
    <row r="701" spans="1:19" s="8" customFormat="1" x14ac:dyDescent="0.45">
      <c r="A701" s="9" t="s">
        <v>2126</v>
      </c>
      <c r="B701" s="8" t="s">
        <v>2128</v>
      </c>
      <c r="C701" s="10" t="s">
        <v>1255</v>
      </c>
      <c r="D701" s="8" t="str" cm="1">
        <f t="array" ref="D701">_xlfn.IFS(
  OR(C701="AR", C701="VK", C701="MS", C701="PT", C701="MM", C701="PP"), "CENTRAL",
  OR(C701="SS", C701="GC", C701="SM", C701="AY", C701="AG"), "NORTH",
  OR(C701="DP", C701="PG", C701="KD", C701="DS", C701="SP"), "WEST-I",
  OR(C701="MP", C701="SK", C701="NA", C701="OD"), "WEST-II",
  OR(C701="ND", C701="AM", C701="JK"), "EAST",
  TRUE, "UNKNOWN"
)</f>
        <v>WEST-I</v>
      </c>
      <c r="E701" s="10" t="s">
        <v>2130</v>
      </c>
      <c r="F701" s="8" t="s">
        <v>2132</v>
      </c>
      <c r="G701" s="8" t="s">
        <v>1943</v>
      </c>
      <c r="H701" s="8" t="s">
        <v>2131</v>
      </c>
      <c r="I701" s="37">
        <v>46013</v>
      </c>
      <c r="J701" s="37">
        <v>46046</v>
      </c>
      <c r="K701" s="10" t="s">
        <v>49</v>
      </c>
      <c r="L701" s="10" t="s">
        <v>50</v>
      </c>
      <c r="M701" s="13">
        <v>616.38</v>
      </c>
      <c r="N701" s="37"/>
      <c r="O701" s="8">
        <v>3</v>
      </c>
      <c r="P701" s="12"/>
      <c r="Q701" s="10"/>
      <c r="S701" s="10"/>
    </row>
    <row r="702" spans="1:19" s="8" customFormat="1" x14ac:dyDescent="0.45">
      <c r="A702" s="9" t="s">
        <v>2126</v>
      </c>
      <c r="B702" s="8" t="s">
        <v>2128</v>
      </c>
      <c r="C702" s="10" t="s">
        <v>1255</v>
      </c>
      <c r="D702" s="8" t="str" cm="1">
        <f t="array" ref="D702">_xlfn.IFS(
  OR(C702="AR", C702="VK", C702="MS", C702="PT", C702="MM", C702="PP"), "CENTRAL",
  OR(C702="SS", C702="GC", C702="SM", C702="AY", C702="AG"), "NORTH",
  OR(C702="DP", C702="PG", C702="KD", C702="DS", C702="SP"), "WEST-I",
  OR(C702="MP", C702="SK", C702="NA", C702="OD"), "WEST-II",
  OR(C702="ND", C702="AM", C702="JK"), "EAST",
  TRUE, "UNKNOWN"
)</f>
        <v>WEST-I</v>
      </c>
      <c r="E702" s="10" t="s">
        <v>2130</v>
      </c>
      <c r="F702" s="8" t="s">
        <v>2133</v>
      </c>
      <c r="G702" s="8" t="s">
        <v>1943</v>
      </c>
      <c r="H702" s="8" t="s">
        <v>2131</v>
      </c>
      <c r="I702" s="37">
        <v>46013</v>
      </c>
      <c r="J702" s="37">
        <v>46046</v>
      </c>
      <c r="K702" s="10" t="s">
        <v>49</v>
      </c>
      <c r="L702" s="10" t="s">
        <v>50</v>
      </c>
      <c r="M702" s="13">
        <v>215.69</v>
      </c>
      <c r="N702" s="37"/>
      <c r="O702" s="8">
        <v>2</v>
      </c>
      <c r="P702" s="12"/>
      <c r="Q702" s="10"/>
      <c r="S702" s="10"/>
    </row>
    <row r="703" spans="1:19" s="8" customFormat="1" x14ac:dyDescent="0.45">
      <c r="A703" s="9" t="s">
        <v>2126</v>
      </c>
      <c r="B703" s="8" t="s">
        <v>2128</v>
      </c>
      <c r="C703" s="10" t="s">
        <v>1255</v>
      </c>
      <c r="D703" s="8" t="str" cm="1">
        <f t="array" ref="D703">_xlfn.IFS(
  OR(C703="AR", C703="VK", C703="MS", C703="PT", C703="MM", C703="PP"), "CENTRAL",
  OR(C703="SS", C703="GC", C703="SM", C703="AY", C703="AG"), "NORTH",
  OR(C703="DP", C703="PG", C703="KD", C703="DS", C703="SP"), "WEST-I",
  OR(C703="MP", C703="SK", C703="NA", C703="OD"), "WEST-II",
  OR(C703="ND", C703="AM", C703="JK"), "EAST",
  TRUE, "UNKNOWN"
)</f>
        <v>WEST-I</v>
      </c>
      <c r="E703" s="10" t="s">
        <v>2130</v>
      </c>
      <c r="F703" s="8" t="s">
        <v>2134</v>
      </c>
      <c r="G703" s="8" t="s">
        <v>1943</v>
      </c>
      <c r="H703" s="8" t="s">
        <v>2131</v>
      </c>
      <c r="I703" s="37">
        <v>46013</v>
      </c>
      <c r="J703" s="37">
        <v>46046</v>
      </c>
      <c r="K703" s="10" t="s">
        <v>134</v>
      </c>
      <c r="L703" s="10" t="s">
        <v>50</v>
      </c>
      <c r="M703" s="13">
        <v>110.27</v>
      </c>
      <c r="N703" s="37"/>
      <c r="O703" s="8">
        <v>2</v>
      </c>
      <c r="P703" s="12"/>
      <c r="Q703" s="10"/>
      <c r="S703" s="10"/>
    </row>
    <row r="704" spans="1:19" s="8" customFormat="1" x14ac:dyDescent="0.45">
      <c r="A704" s="9" t="s">
        <v>2126</v>
      </c>
      <c r="B704" s="8" t="s">
        <v>2128</v>
      </c>
      <c r="C704" s="10" t="s">
        <v>1255</v>
      </c>
      <c r="D704" s="8" t="str" cm="1">
        <f t="array" ref="D704">_xlfn.IFS(
  OR(C704="AR", C704="VK", C704="MS", C704="PT", C704="MM", C704="PP"), "CENTRAL",
  OR(C704="SS", C704="GC", C704="SM", C704="AY", C704="AG"), "NORTH",
  OR(C704="DP", C704="PG", C704="KD", C704="DS", C704="SP"), "WEST-I",
  OR(C704="MP", C704="SK", C704="NA", C704="OD"), "WEST-II",
  OR(C704="ND", C704="AM", C704="JK"), "EAST",
  TRUE, "UNKNOWN"
)</f>
        <v>WEST-I</v>
      </c>
      <c r="E704" s="10" t="s">
        <v>2130</v>
      </c>
      <c r="F704" s="8" t="s">
        <v>2135</v>
      </c>
      <c r="G704" s="8" t="s">
        <v>1943</v>
      </c>
      <c r="H704" s="8" t="s">
        <v>2131</v>
      </c>
      <c r="I704" s="37">
        <v>46013</v>
      </c>
      <c r="J704" s="37">
        <v>46046</v>
      </c>
      <c r="K704" s="10" t="s">
        <v>49</v>
      </c>
      <c r="L704" s="10" t="s">
        <v>50</v>
      </c>
      <c r="M704" s="13">
        <v>170.26</v>
      </c>
      <c r="N704" s="37">
        <v>46030</v>
      </c>
      <c r="O704" s="8">
        <v>3</v>
      </c>
      <c r="P704" s="12"/>
      <c r="Q704" s="10"/>
      <c r="S704" s="10"/>
    </row>
    <row r="705" spans="1:19" s="8" customFormat="1" x14ac:dyDescent="0.4">
      <c r="A705" s="9" t="s">
        <v>1182</v>
      </c>
      <c r="B705" s="8" t="s">
        <v>1316</v>
      </c>
      <c r="C705" s="10" t="s">
        <v>72</v>
      </c>
      <c r="D705" s="8" t="str" cm="1">
        <f t="array" ref="D705">_xlfn.IFS(
  OR(C705="AR", C705="VK", C705="MS", C705="PT", C705="MM", C705="PP"), "CENTRAL",
  OR(C705="SS", C705="GC", C705="SM", C705="AY", C705="AG"), "NORTH",
  OR(C705="DP", C705="PG", C705="KD", C705="DS", C705="SP"), "WEST-I",
  OR(C705="MP", C705="SK", C705="NA", C705="OD"), "WEST-II",
  OR(C705="ND", C705="AM", C705="JK"), "EAST",
  TRUE, "UNKNOWN"
)</f>
        <v>CENTRAL</v>
      </c>
      <c r="E705" s="10" t="s">
        <v>1317</v>
      </c>
      <c r="F705" s="8" t="s">
        <v>67</v>
      </c>
      <c r="G705" s="8" t="s">
        <v>1318</v>
      </c>
      <c r="H705" s="8" t="s">
        <v>1319</v>
      </c>
      <c r="I705" s="37">
        <v>45915</v>
      </c>
      <c r="J705" s="37">
        <v>46051</v>
      </c>
      <c r="K705" s="10" t="s">
        <v>761</v>
      </c>
      <c r="L705" s="10" t="s">
        <v>47</v>
      </c>
      <c r="M705" s="13">
        <v>284.89999999999998</v>
      </c>
      <c r="N705" s="37">
        <v>46051</v>
      </c>
      <c r="O705" s="8">
        <v>3</v>
      </c>
      <c r="P705" s="12"/>
      <c r="Q705" s="6"/>
      <c r="S705" s="10"/>
    </row>
    <row r="706" spans="1:19" s="8" customFormat="1" x14ac:dyDescent="0.45">
      <c r="A706" s="9" t="s">
        <v>2126</v>
      </c>
      <c r="B706" s="8" t="s">
        <v>2171</v>
      </c>
      <c r="C706" s="10" t="s">
        <v>156</v>
      </c>
      <c r="D706" s="8" t="str" cm="1">
        <f t="array" ref="D706">_xlfn.IFS(
  OR(C706="AR", C706="VK", C706="MS", C706="PT", C706="MM", C706="PP"), "CENTRAL",
  OR(C706="SS", C706="GC", C706="SM", C706="AY", C706="AG"), "NORTH",
  OR(C706="DP", C706="PG", C706="KD", C706="DS", C706="SP"), "WEST-I",
  OR(C706="MP", C706="SK", C706="NA", C706="OD"), "WEST-II",
  OR(C706="ND", C706="AM", C706="JK"), "EAST",
  TRUE, "UNKNOWN"
)</f>
        <v>CENTRAL</v>
      </c>
      <c r="E706" s="10" t="s">
        <v>2172</v>
      </c>
      <c r="F706" s="8" t="s">
        <v>2173</v>
      </c>
      <c r="G706" s="8" t="s">
        <v>85</v>
      </c>
      <c r="H706" s="8" t="s">
        <v>2174</v>
      </c>
      <c r="I706" s="37">
        <v>46020</v>
      </c>
      <c r="J706" s="37">
        <v>46049</v>
      </c>
      <c r="K706" s="10" t="s">
        <v>1973</v>
      </c>
      <c r="L706" s="10" t="s">
        <v>35</v>
      </c>
      <c r="M706" s="13">
        <v>7527.79</v>
      </c>
      <c r="N706" s="37"/>
      <c r="O706" s="8">
        <v>1</v>
      </c>
      <c r="P706" s="12"/>
      <c r="Q706" s="10"/>
      <c r="S706" s="10"/>
    </row>
    <row r="707" spans="1:19" s="8" customFormat="1" x14ac:dyDescent="0.45">
      <c r="A707" s="9" t="s">
        <v>2126</v>
      </c>
      <c r="B707" s="8" t="s">
        <v>1958</v>
      </c>
      <c r="C707" s="10" t="s">
        <v>1178</v>
      </c>
      <c r="D707" s="8" t="str" cm="1">
        <f t="array" ref="D707">_xlfn.IFS(
  OR(C707="AR", C707="VK", C707="MS", C707="PT", C707="MM", C707="PP"), "CENTRAL",
  OR(C707="SS", C707="GC", C707="SM", C707="AY", C707="AG"), "NORTH",
  OR(C707="DP", C707="PG", C707="KD", C707="DS", C707="SP"), "WEST-I",
  OR(C707="MP", C707="SK", C707="NA", C707="OD"), "WEST-II",
  OR(C707="ND", C707="AM", C707="JK"), "EAST",
  TRUE, "UNKNOWN"
)</f>
        <v>NORTH</v>
      </c>
      <c r="E707" s="10" t="s">
        <v>1959</v>
      </c>
      <c r="F707" s="8" t="s">
        <v>1386</v>
      </c>
      <c r="G707" s="8" t="s">
        <v>1960</v>
      </c>
      <c r="H707" s="8" t="s">
        <v>1961</v>
      </c>
      <c r="I707" s="37">
        <v>45987</v>
      </c>
      <c r="J707" s="37">
        <v>46049</v>
      </c>
      <c r="K707" s="10" t="s">
        <v>441</v>
      </c>
      <c r="L707" s="10" t="s">
        <v>27</v>
      </c>
      <c r="M707" s="13">
        <v>538.83000000000004</v>
      </c>
      <c r="N707" s="37"/>
      <c r="O707" s="8">
        <v>3</v>
      </c>
      <c r="P707" s="12"/>
      <c r="Q707" s="10"/>
      <c r="S707" s="10"/>
    </row>
    <row r="708" spans="1:19" s="8" customFormat="1" x14ac:dyDescent="0.45">
      <c r="A708" s="9" t="s">
        <v>2126</v>
      </c>
      <c r="B708" s="8" t="s">
        <v>2275</v>
      </c>
      <c r="C708" s="10" t="s">
        <v>108</v>
      </c>
      <c r="D708" s="8" t="str" cm="1">
        <f t="array" ref="D708">_xlfn.IFS(
  OR(C708="AR", C708="VK", C708="MS", C708="PT", C708="MM", C708="PP"), "CENTRAL",
  OR(C708="SS", C708="GC", C708="SM", C708="AY", C708="AG"), "NORTH",
  OR(C708="DP", C708="PG", C708="KD", C708="DS", C708="SP"), "WEST-I",
  OR(C708="MP", C708="SK", C708="NA", C708="OD"), "WEST-II",
  OR(C708="ND", C708="AM", C708="JK"), "EAST",
  TRUE, "UNKNOWN"
)</f>
        <v>EAST</v>
      </c>
      <c r="E708" s="10" t="s">
        <v>2276</v>
      </c>
      <c r="F708" s="8" t="s">
        <v>1995</v>
      </c>
      <c r="G708" s="8" t="s">
        <v>2277</v>
      </c>
      <c r="H708" s="8" t="s">
        <v>2278</v>
      </c>
      <c r="I708" s="37">
        <v>46042</v>
      </c>
      <c r="J708" s="37">
        <v>46050</v>
      </c>
      <c r="K708" s="10" t="s">
        <v>34</v>
      </c>
      <c r="L708" s="10" t="s">
        <v>35</v>
      </c>
      <c r="M708" s="13">
        <v>729.64</v>
      </c>
      <c r="N708" s="37"/>
      <c r="O708" s="8">
        <v>2</v>
      </c>
      <c r="P708" s="12"/>
      <c r="Q708" s="10"/>
      <c r="S708" s="10"/>
    </row>
    <row r="709" spans="1:19" s="8" customFormat="1" x14ac:dyDescent="0.45">
      <c r="A709" s="9" t="s">
        <v>1656</v>
      </c>
      <c r="B709" s="8" t="s">
        <v>1216</v>
      </c>
      <c r="C709" s="10" t="s">
        <v>380</v>
      </c>
      <c r="D709" s="8" t="str" cm="1">
        <f t="array" ref="D709">_xlfn.IFS(
  OR(C709="AR", C709="VK", C709="MS", C709="PT", C709="MM", C709="PP"), "CENTRAL",
  OR(C709="SS", C709="GC", C709="SM", C709="AY", C709="AG"), "NORTH",
  OR(C709="DP", C709="PG", C709="KD", C709="DS", C709="SP"), "WEST-I",
  OR(C709="MP", C709="SK", C709="NA", C709="OD"), "WEST-II",
  OR(C709="ND", C709="AM", C709="JK"), "EAST",
  TRUE, "UNKNOWN"
)</f>
        <v>WEST-I</v>
      </c>
      <c r="E709" s="10" t="s">
        <v>1217</v>
      </c>
      <c r="F709" s="8" t="s">
        <v>1218</v>
      </c>
      <c r="G709" s="8" t="s">
        <v>1219</v>
      </c>
      <c r="H709" s="8" t="s">
        <v>1220</v>
      </c>
      <c r="I709" s="37">
        <v>45894</v>
      </c>
      <c r="J709" s="37">
        <v>46050</v>
      </c>
      <c r="K709" s="10" t="s">
        <v>762</v>
      </c>
      <c r="L709" s="10" t="s">
        <v>47</v>
      </c>
      <c r="M709" s="13">
        <v>1364.3</v>
      </c>
      <c r="N709" s="37"/>
      <c r="O709" s="8">
        <v>2</v>
      </c>
      <c r="P709" s="12"/>
      <c r="Q709" s="10"/>
      <c r="S709" s="10"/>
    </row>
    <row r="710" spans="1:19" s="1" customFormat="1" ht="12.75" customHeight="1" x14ac:dyDescent="0.45">
      <c r="A710" s="9" t="s">
        <v>1930</v>
      </c>
      <c r="B710" s="8" t="s">
        <v>1860</v>
      </c>
      <c r="C710" s="8" t="s">
        <v>72</v>
      </c>
      <c r="D710" s="8" t="str" cm="1">
        <f t="array" ref="D710">_xlfn.IFS(
  OR(C710="AR", C710="VK", C710="MS", C710="PT", C710="MM", C710="PP"), "CENTRAL",
  OR(C710="SS", C710="GC", C710="SM", C710="AY", C710="AG"), "NORTH",
  OR(C710="DP", C710="PG", C710="KD", C710="DS", C710="SP"), "WEST-I",
  OR(C710="MP", C710="SK", C710="NA", C710="OD"), "WEST-II",
  OR(C710="ND", C710="AM", C710="JK"), "EAST",
  TRUE, "UNKNOWN"
)</f>
        <v>CENTRAL</v>
      </c>
      <c r="E710" s="10" t="s">
        <v>698</v>
      </c>
      <c r="F710" s="10" t="s">
        <v>699</v>
      </c>
      <c r="G710" s="8" t="s">
        <v>32</v>
      </c>
      <c r="H710" s="10" t="s">
        <v>700</v>
      </c>
      <c r="I710" s="37">
        <v>45985</v>
      </c>
      <c r="J710" s="37">
        <v>46050</v>
      </c>
      <c r="K710" s="10" t="s">
        <v>70</v>
      </c>
      <c r="L710" s="10" t="s">
        <v>35</v>
      </c>
      <c r="M710" s="13">
        <v>50.4</v>
      </c>
      <c r="N710" s="37">
        <v>46050</v>
      </c>
      <c r="O710" s="12">
        <v>3</v>
      </c>
      <c r="P710" s="12"/>
      <c r="Q710" s="10"/>
      <c r="R710" s="12"/>
      <c r="S710" s="10"/>
    </row>
    <row r="711" spans="1:19" s="8" customFormat="1" x14ac:dyDescent="0.45">
      <c r="A711" s="9" t="s">
        <v>2126</v>
      </c>
      <c r="B711" s="8" t="s">
        <v>2213</v>
      </c>
      <c r="C711" s="10" t="s">
        <v>65</v>
      </c>
      <c r="D711" s="8" t="str" cm="1">
        <f t="array" ref="D711">_xlfn.IFS(
  OR(C711="AR", C711="VK", C711="MS", C711="PT", C711="MM", C711="PP"), "CENTRAL",
  OR(C711="SS", C711="GC", C711="SM", C711="AY", C711="AG"), "NORTH",
  OR(C711="DP", C711="PG", C711="KD", C711="DS", C711="SP"), "WEST-I",
  OR(C711="MP", C711="SK", C711="NA", C711="OD"), "WEST-II",
  OR(C711="ND", C711="AM", C711="JK"), "EAST",
  TRUE, "UNKNOWN"
)</f>
        <v>CENTRAL</v>
      </c>
      <c r="E711" s="10" t="s">
        <v>2214</v>
      </c>
      <c r="F711" s="8" t="s">
        <v>2216</v>
      </c>
      <c r="G711" s="8" t="s">
        <v>434</v>
      </c>
      <c r="H711" s="8" t="s">
        <v>636</v>
      </c>
      <c r="I711" s="37">
        <v>46024</v>
      </c>
      <c r="J711" s="37">
        <v>46050</v>
      </c>
      <c r="K711" s="10" t="s">
        <v>87</v>
      </c>
      <c r="L711" s="10" t="s">
        <v>47</v>
      </c>
      <c r="M711" s="13">
        <v>1804</v>
      </c>
      <c r="N711" s="37"/>
      <c r="O711" s="8">
        <v>2</v>
      </c>
      <c r="P711" s="12"/>
      <c r="Q711" s="10"/>
      <c r="S711" s="10"/>
    </row>
    <row r="712" spans="1:19" s="8" customFormat="1" x14ac:dyDescent="0.45">
      <c r="A712" s="9" t="s">
        <v>2126</v>
      </c>
      <c r="B712" s="8" t="s">
        <v>2213</v>
      </c>
      <c r="C712" s="10" t="s">
        <v>65</v>
      </c>
      <c r="D712" s="8" t="str" cm="1">
        <f t="array" ref="D712">_xlfn.IFS(
  OR(C712="AR", C712="VK", C712="MS", C712="PT", C712="MM", C712="PP"), "CENTRAL",
  OR(C712="SS", C712="GC", C712="SM", C712="AY", C712="AG"), "NORTH",
  OR(C712="DP", C712="PG", C712="KD", C712="DS", C712="SP"), "WEST-I",
  OR(C712="MP", C712="SK", C712="NA", C712="OD"), "WEST-II",
  OR(C712="ND", C712="AM", C712="JK"), "EAST",
  TRUE, "UNKNOWN"
)</f>
        <v>CENTRAL</v>
      </c>
      <c r="E712" s="10" t="s">
        <v>2214</v>
      </c>
      <c r="F712" s="8" t="s">
        <v>2215</v>
      </c>
      <c r="G712" s="8" t="s">
        <v>434</v>
      </c>
      <c r="H712" s="8" t="s">
        <v>636</v>
      </c>
      <c r="I712" s="37">
        <v>46024</v>
      </c>
      <c r="J712" s="37">
        <v>46050</v>
      </c>
      <c r="K712" s="10" t="s">
        <v>87</v>
      </c>
      <c r="L712" s="10" t="s">
        <v>47</v>
      </c>
      <c r="M712" s="13">
        <v>409</v>
      </c>
      <c r="N712" s="37"/>
      <c r="O712" s="8">
        <v>2</v>
      </c>
      <c r="P712" s="12"/>
      <c r="Q712" s="10"/>
      <c r="S712" s="10"/>
    </row>
    <row r="713" spans="1:19" s="8" customFormat="1" x14ac:dyDescent="0.45">
      <c r="A713" s="9" t="s">
        <v>2126</v>
      </c>
      <c r="B713" s="8" t="s">
        <v>2298</v>
      </c>
      <c r="C713" s="10" t="s">
        <v>1255</v>
      </c>
      <c r="D713" s="8" t="str" cm="1">
        <f t="array" ref="D713">_xlfn.IFS(
  OR(C713="AR", C713="VK", C713="MS", C713="PT", C713="MM", C713="PP"), "CENTRAL",
  OR(C713="SS", C713="GC", C713="SM", C713="AY", C713="AG"), "NORTH",
  OR(C713="DP", C713="PG", C713="KD", C713="DS", C713="SP"), "WEST-I",
  OR(C713="MP", C713="SK", C713="NA", C713="OD"), "WEST-II",
  OR(C713="ND", C713="AM", C713="JK"), "EAST",
  TRUE, "UNKNOWN"
)</f>
        <v>WEST-I</v>
      </c>
      <c r="E713" s="10" t="s">
        <v>2299</v>
      </c>
      <c r="F713" s="8" t="s">
        <v>2300</v>
      </c>
      <c r="G713" s="8" t="s">
        <v>2301</v>
      </c>
      <c r="H713" s="8" t="s">
        <v>2302</v>
      </c>
      <c r="I713" s="37">
        <v>46044</v>
      </c>
      <c r="J713" s="37">
        <v>46044</v>
      </c>
      <c r="K713" s="10" t="s">
        <v>186</v>
      </c>
      <c r="L713" s="10" t="s">
        <v>47</v>
      </c>
      <c r="M713" s="13">
        <v>1073.3499999999999</v>
      </c>
      <c r="N713" s="37">
        <v>46044</v>
      </c>
      <c r="O713" s="12">
        <v>1</v>
      </c>
      <c r="P713" s="12"/>
      <c r="Q713" s="10"/>
      <c r="R713" s="12"/>
      <c r="S713" s="10"/>
    </row>
    <row r="714" spans="1:19" s="8" customFormat="1" x14ac:dyDescent="0.45">
      <c r="A714" s="9" t="s">
        <v>2126</v>
      </c>
      <c r="B714" s="8" t="s">
        <v>1694</v>
      </c>
      <c r="C714" s="10" t="s">
        <v>1255</v>
      </c>
      <c r="D714" s="8" t="str" cm="1">
        <f t="array" ref="D714">_xlfn.IFS(
  OR(C714="AR", C714="VK", C714="MS", C714="PT", C714="MM", C714="PP"), "CENTRAL",
  OR(C714="SS", C714="GC", C714="SM", C714="AY", C714="AG"), "NORTH",
  OR(C714="DP", C714="PG", C714="KD", C714="DS", C714="SP"), "WEST-I",
  OR(C714="MP", C714="SK", C714="NA", C714="OD"), "WEST-II",
  OR(C714="ND", C714="AM", C714="JK"), "EAST",
  TRUE, "UNKNOWN"
)</f>
        <v>WEST-I</v>
      </c>
      <c r="E714" s="10" t="s">
        <v>1695</v>
      </c>
      <c r="F714" s="8" t="s">
        <v>1696</v>
      </c>
      <c r="G714" s="8" t="s">
        <v>1697</v>
      </c>
      <c r="H714" s="8" t="s">
        <v>1698</v>
      </c>
      <c r="I714" s="37">
        <v>45957</v>
      </c>
      <c r="J714" s="37">
        <v>46046</v>
      </c>
      <c r="K714" s="10" t="s">
        <v>134</v>
      </c>
      <c r="L714" s="10" t="s">
        <v>47</v>
      </c>
      <c r="M714" s="13">
        <v>3833.1</v>
      </c>
      <c r="N714" s="37"/>
      <c r="O714" s="8">
        <v>3</v>
      </c>
      <c r="P714" s="12"/>
      <c r="Q714" s="10"/>
      <c r="S714" s="10"/>
    </row>
    <row r="715" spans="1:19" s="8" customFormat="1" x14ac:dyDescent="0.45">
      <c r="A715" s="9" t="s">
        <v>2126</v>
      </c>
      <c r="B715" s="8" t="s">
        <v>1694</v>
      </c>
      <c r="C715" s="10" t="s">
        <v>1255</v>
      </c>
      <c r="D715" s="8" t="str" cm="1">
        <f t="array" ref="D715">_xlfn.IFS(
  OR(C715="AR", C715="VK", C715="MS", C715="PT", C715="MM", C715="PP"), "CENTRAL",
  OR(C715="SS", C715="GC", C715="SM", C715="AY", C715="AG"), "NORTH",
  OR(C715="DP", C715="PG", C715="KD", C715="DS", C715="SP"), "WEST-I",
  OR(C715="MP", C715="SK", C715="NA", C715="OD"), "WEST-II",
  OR(C715="ND", C715="AM", C715="JK"), "EAST",
  TRUE, "UNKNOWN"
)</f>
        <v>WEST-I</v>
      </c>
      <c r="E715" s="10" t="s">
        <v>1695</v>
      </c>
      <c r="F715" s="8" t="s">
        <v>1696</v>
      </c>
      <c r="G715" s="8" t="s">
        <v>1697</v>
      </c>
      <c r="H715" s="8" t="s">
        <v>1698</v>
      </c>
      <c r="I715" s="37">
        <v>45957</v>
      </c>
      <c r="J715" s="37">
        <v>46051</v>
      </c>
      <c r="K715" s="10" t="s">
        <v>134</v>
      </c>
      <c r="L715" s="10" t="s">
        <v>47</v>
      </c>
      <c r="M715" s="13">
        <v>3764.97</v>
      </c>
      <c r="N715" s="37"/>
      <c r="O715" s="8">
        <v>4</v>
      </c>
      <c r="P715" s="12"/>
      <c r="Q715" s="10"/>
      <c r="S715" s="10"/>
    </row>
    <row r="716" spans="1:19" s="8" customFormat="1" x14ac:dyDescent="0.45">
      <c r="A716" s="9" t="s">
        <v>2126</v>
      </c>
      <c r="B716" s="8" t="s">
        <v>2318</v>
      </c>
      <c r="C716" s="10" t="s">
        <v>1704</v>
      </c>
      <c r="D716" s="8" t="str" cm="1">
        <f t="array" ref="D716">_xlfn.IFS(
  OR(C716="AR", C716="VK", C716="MS", C716="PT", C716="MM", C716="PP"), "CENTRAL",
  OR(C716="SS", C716="GC", C716="SM", C716="AY", C716="AG"), "NORTH",
  OR(C716="DP", C716="PG", C716="KD", C716="DS", C716="SP"), "WEST-I",
  OR(C716="MP", C716="SK", C716="NA", C716="OD"), "WEST-II",
  OR(C716="ND", C716="AM", C716="JK"), "EAST",
  TRUE, "UNKNOWN"
)</f>
        <v>NORTH</v>
      </c>
      <c r="E716" s="10" t="s">
        <v>2319</v>
      </c>
      <c r="F716" s="8" t="s">
        <v>2320</v>
      </c>
      <c r="G716" s="8" t="s">
        <v>1510</v>
      </c>
      <c r="H716" s="8" t="s">
        <v>2321</v>
      </c>
      <c r="I716" s="37">
        <v>45964</v>
      </c>
      <c r="J716" s="37">
        <v>46051</v>
      </c>
      <c r="K716" s="10" t="s">
        <v>441</v>
      </c>
      <c r="L716" s="10" t="s">
        <v>27</v>
      </c>
      <c r="M716" s="13">
        <v>13.37</v>
      </c>
      <c r="N716" s="37"/>
      <c r="O716" s="8">
        <v>1</v>
      </c>
      <c r="P716" s="12"/>
      <c r="Q716" s="10"/>
      <c r="R716" s="12"/>
      <c r="S716" s="10"/>
    </row>
    <row r="717" spans="1:19" s="8" customFormat="1" x14ac:dyDescent="0.45">
      <c r="A717" s="9" t="s">
        <v>2126</v>
      </c>
      <c r="B717" s="8" t="s">
        <v>220</v>
      </c>
      <c r="C717" s="10" t="s">
        <v>221</v>
      </c>
      <c r="D717" s="8" t="str" cm="1">
        <f t="array" ref="D717">_xlfn.IFS(
  OR(C717="AR", C717="VK", C717="MS", C717="PT", C717="MM", C717="PP"), "CENTRAL",
  OR(C717="SS", C717="GC", C717="SM", C717="AY", C717="AG"), "NORTH",
  OR(C717="DP", C717="PG", C717="KD", C717="DS", C717="SP"), "WEST-I",
  OR(C717="MP", C717="SK", C717="NA", C717="OD"), "WEST-II",
  OR(C717="ND", C717="AM", C717="JK"), "EAST",
  TRUE, "UNKNOWN"
)</f>
        <v>EAST</v>
      </c>
      <c r="E717" s="10" t="s">
        <v>222</v>
      </c>
      <c r="F717" s="8" t="s">
        <v>23</v>
      </c>
      <c r="G717" s="8" t="s">
        <v>223</v>
      </c>
      <c r="H717" s="8" t="s">
        <v>224</v>
      </c>
      <c r="I717" s="37">
        <v>45775</v>
      </c>
      <c r="J717" s="37">
        <v>46051</v>
      </c>
      <c r="K717" s="10" t="s">
        <v>70</v>
      </c>
      <c r="L717" s="10" t="s">
        <v>35</v>
      </c>
      <c r="M717" s="13">
        <v>1098.75</v>
      </c>
      <c r="N717" s="37">
        <v>46051</v>
      </c>
      <c r="O717" s="8">
        <v>10</v>
      </c>
      <c r="P717" s="12"/>
      <c r="Q717" s="10"/>
      <c r="S717" s="10"/>
    </row>
    <row r="718" spans="1:19" s="8" customFormat="1" x14ac:dyDescent="0.45">
      <c r="A718" s="9" t="s">
        <v>2126</v>
      </c>
      <c r="B718" s="8" t="s">
        <v>2141</v>
      </c>
      <c r="C718" s="10" t="s">
        <v>382</v>
      </c>
      <c r="D718" s="8" t="str" cm="1">
        <f t="array" ref="D718">_xlfn.IFS(
  OR(C718="AR", C718="VK", C718="MS", C718="PT", C718="MM", C718="PP"), "CENTRAL",
  OR(C718="SS", C718="GC", C718="SM", C718="AY", C718="AG"), "NORTH",
  OR(C718="DP", C718="PG", C718="KD", C718="DS", C718="SP"), "WEST-I",
  OR(C718="MP", C718="SK", C718="NA", C718="OD"), "WEST-II",
  OR(C718="ND", C718="AM", C718="JK"), "EAST",
  TRUE, "UNKNOWN"
)</f>
        <v>NORTH</v>
      </c>
      <c r="E718" s="10" t="s">
        <v>2143</v>
      </c>
      <c r="F718" s="8" t="s">
        <v>2142</v>
      </c>
      <c r="G718" s="8" t="s">
        <v>32</v>
      </c>
      <c r="H718" s="8" t="s">
        <v>2144</v>
      </c>
      <c r="I718" s="37">
        <v>46022</v>
      </c>
      <c r="J718" s="37">
        <v>46051</v>
      </c>
      <c r="K718" s="10" t="s">
        <v>56</v>
      </c>
      <c r="L718" s="10" t="s">
        <v>50</v>
      </c>
      <c r="M718" s="13">
        <v>34.76</v>
      </c>
      <c r="N718" s="37"/>
      <c r="O718" s="8">
        <v>3</v>
      </c>
      <c r="P718" s="12"/>
      <c r="Q718" s="10"/>
      <c r="S718" s="10"/>
    </row>
    <row r="719" spans="1:19" s="8" customFormat="1" x14ac:dyDescent="0.45">
      <c r="A719" s="9" t="s">
        <v>2126</v>
      </c>
      <c r="B719" s="8" t="s">
        <v>2141</v>
      </c>
      <c r="C719" s="10" t="s">
        <v>382</v>
      </c>
      <c r="D719" s="8" t="str" cm="1">
        <f t="array" ref="D719">_xlfn.IFS(
  OR(C719="AR", C719="VK", C719="MS", C719="PT", C719="MM", C719="PP"), "CENTRAL",
  OR(C719="SS", C719="GC", C719="SM", C719="AY", C719="AG"), "NORTH",
  OR(C719="DP", C719="PG", C719="KD", C719="DS", C719="SP"), "WEST-I",
  OR(C719="MP", C719="SK", C719="NA", C719="OD"), "WEST-II",
  OR(C719="ND", C719="AM", C719="JK"), "EAST",
  TRUE, "UNKNOWN"
)</f>
        <v>NORTH</v>
      </c>
      <c r="E719" s="10" t="s">
        <v>2143</v>
      </c>
      <c r="F719" s="8" t="s">
        <v>2145</v>
      </c>
      <c r="G719" s="8" t="s">
        <v>32</v>
      </c>
      <c r="H719" s="8" t="s">
        <v>2144</v>
      </c>
      <c r="I719" s="37">
        <v>46022</v>
      </c>
      <c r="J719" s="37">
        <v>46051</v>
      </c>
      <c r="K719" s="10" t="s">
        <v>56</v>
      </c>
      <c r="L719" s="10" t="s">
        <v>50</v>
      </c>
      <c r="M719" s="13">
        <v>15.72</v>
      </c>
      <c r="N719" s="37"/>
      <c r="O719" s="8">
        <v>3</v>
      </c>
      <c r="P719" s="12"/>
      <c r="Q719" s="10"/>
      <c r="S719" s="10"/>
    </row>
    <row r="720" spans="1:19" s="8" customFormat="1" x14ac:dyDescent="0.4">
      <c r="A720" s="9" t="s">
        <v>2126</v>
      </c>
      <c r="B720" s="8" t="s">
        <v>2141</v>
      </c>
      <c r="C720" s="10" t="s">
        <v>382</v>
      </c>
      <c r="D720" s="8" t="str" cm="1">
        <f t="array" ref="D720">_xlfn.IFS(
  OR(C720="AR", C720="VK", C720="MS", C720="PT", C720="MM", C720="PP"), "CENTRAL",
  OR(C720="SS", C720="GC", C720="SM", C720="AY", C720="AG"), "NORTH",
  OR(C720="DP", C720="PG", C720="KD", C720="DS", C720="SP"), "WEST-I",
  OR(C720="MP", C720="SK", C720="NA", C720="OD"), "WEST-II",
  OR(C720="ND", C720="AM", C720="JK"), "EAST",
  TRUE, "UNKNOWN"
)</f>
        <v>NORTH</v>
      </c>
      <c r="E720" s="10" t="s">
        <v>2143</v>
      </c>
      <c r="F720" s="8" t="s">
        <v>2146</v>
      </c>
      <c r="G720" s="8" t="s">
        <v>32</v>
      </c>
      <c r="H720" s="8" t="s">
        <v>2144</v>
      </c>
      <c r="I720" s="37">
        <v>46022</v>
      </c>
      <c r="J720" s="39">
        <v>46051</v>
      </c>
      <c r="K720" s="10" t="s">
        <v>56</v>
      </c>
      <c r="L720" s="10" t="s">
        <v>50</v>
      </c>
      <c r="M720" s="13">
        <v>26.11</v>
      </c>
      <c r="N720" s="37"/>
      <c r="O720" s="8">
        <v>3</v>
      </c>
      <c r="P720" s="12"/>
      <c r="Q720" s="10"/>
      <c r="S720" s="10"/>
    </row>
    <row r="721" spans="1:19" s="8" customFormat="1" x14ac:dyDescent="0.4">
      <c r="A721" s="9" t="s">
        <v>2126</v>
      </c>
      <c r="B721" s="8" t="s">
        <v>2113</v>
      </c>
      <c r="C721" s="10" t="s">
        <v>61</v>
      </c>
      <c r="D721" s="8" t="str" cm="1">
        <f t="array" ref="D721">_xlfn.IFS(
  OR(C721="AR", C721="VK", C721="MS", C721="PT", C721="MM", C721="PP"), "CENTRAL",
  OR(C721="SS", C721="GC", C721="SM", C721="AY", C721="AG"), "NORTH",
  OR(C721="DP", C721="PG", C721="KD", C721="DS", C721="SP"), "WEST-I",
  OR(C721="MP", C721="SK", C721="NA", C721="OD"), "WEST-II",
  OR(C721="ND", C721="AM", C721="JK"), "EAST",
  TRUE, "UNKNOWN"
)</f>
        <v>NORTH</v>
      </c>
      <c r="E721" s="10" t="s">
        <v>2114</v>
      </c>
      <c r="F721" s="8" t="s">
        <v>208</v>
      </c>
      <c r="G721" s="8" t="s">
        <v>2115</v>
      </c>
      <c r="H721" s="8" t="s">
        <v>1840</v>
      </c>
      <c r="I721" s="37">
        <v>46009</v>
      </c>
      <c r="J721" s="39">
        <v>46051</v>
      </c>
      <c r="K721" s="10" t="s">
        <v>27</v>
      </c>
      <c r="L721" s="10" t="s">
        <v>27</v>
      </c>
      <c r="M721" s="13">
        <v>446.11</v>
      </c>
      <c r="N721" s="37"/>
      <c r="O721" s="8">
        <v>1</v>
      </c>
      <c r="P721" s="12"/>
      <c r="Q721" s="10"/>
      <c r="S721" s="10"/>
    </row>
    <row r="722" spans="1:19" s="8" customFormat="1" x14ac:dyDescent="0.45">
      <c r="A722" s="9" t="s">
        <v>2126</v>
      </c>
      <c r="B722" s="8" t="s">
        <v>2253</v>
      </c>
      <c r="C722" s="10" t="s">
        <v>1178</v>
      </c>
      <c r="D722" s="8" t="str" cm="1">
        <f t="array" ref="D722">_xlfn.IFS(
  OR(C722="AR", C722="VK", C722="MS", C722="PT", C722="MM", C722="PP"), "CENTRAL",
  OR(C722="SS", C722="GC", C722="SM", C722="AY", C722="AG"), "NORTH",
  OR(C722="DP", C722="PG", C722="KD", C722="DS", C722="SP"), "WEST-I",
  OR(C722="MP", C722="SK", C722="NA", C722="OD"), "WEST-II",
  OR(C722="ND", C722="AM", C722="JK"), "EAST",
  TRUE, "UNKNOWN"
)</f>
        <v>NORTH</v>
      </c>
      <c r="E722" s="10" t="s">
        <v>2254</v>
      </c>
      <c r="F722" s="8" t="s">
        <v>23</v>
      </c>
      <c r="G722" s="8" t="s">
        <v>32</v>
      </c>
      <c r="H722" s="8" t="s">
        <v>2255</v>
      </c>
      <c r="I722" s="37">
        <v>46034</v>
      </c>
      <c r="J722" s="37">
        <v>46042</v>
      </c>
      <c r="K722" s="10" t="s">
        <v>1973</v>
      </c>
      <c r="L722" s="10" t="s">
        <v>27</v>
      </c>
      <c r="M722" s="13">
        <v>292.76</v>
      </c>
      <c r="N722" s="37">
        <v>46042</v>
      </c>
      <c r="O722" s="8">
        <v>2</v>
      </c>
      <c r="P722" s="12"/>
      <c r="Q722" s="10"/>
      <c r="S722" s="10"/>
    </row>
    <row r="723" spans="1:19" s="8" customFormat="1" x14ac:dyDescent="0.45">
      <c r="A723" s="9" t="s">
        <v>2126</v>
      </c>
      <c r="B723" s="8" t="s">
        <v>2162</v>
      </c>
      <c r="C723" s="10" t="s">
        <v>65</v>
      </c>
      <c r="D723" s="8" t="str" cm="1">
        <f t="array" ref="D723">_xlfn.IFS(
  OR(C723="AR", C723="VK", C723="MS", C723="PT", C723="MM", C723="PP"), "CENTRAL",
  OR(C723="SS", C723="GC", C723="SM", C723="AY", C723="AG"), "NORTH",
  OR(C723="DP", C723="PG", C723="KD", C723="DS", C723="SP"), "WEST-I",
  OR(C723="MP", C723="SK", C723="NA", C723="OD"), "WEST-II",
  OR(C723="ND", C723="AM", C723="JK"), "EAST",
  TRUE, "UNKNOWN"
)</f>
        <v>CENTRAL</v>
      </c>
      <c r="E723" s="10" t="s">
        <v>2163</v>
      </c>
      <c r="F723" s="8" t="s">
        <v>2164</v>
      </c>
      <c r="G723" s="8" t="s">
        <v>2165</v>
      </c>
      <c r="H723" s="8" t="s">
        <v>2166</v>
      </c>
      <c r="I723" s="37">
        <v>45664</v>
      </c>
      <c r="J723" s="37">
        <v>45664</v>
      </c>
      <c r="K723" s="10" t="s">
        <v>134</v>
      </c>
      <c r="L723" s="10" t="s">
        <v>47</v>
      </c>
      <c r="M723" s="13">
        <v>388.1</v>
      </c>
      <c r="N723" s="37">
        <v>45664</v>
      </c>
      <c r="O723" s="8">
        <v>1</v>
      </c>
      <c r="P723" s="12"/>
      <c r="Q723" s="10"/>
      <c r="S723" s="10"/>
    </row>
    <row r="724" spans="1:19" s="8" customFormat="1" x14ac:dyDescent="0.4">
      <c r="A724" s="9" t="s">
        <v>2126</v>
      </c>
      <c r="B724" s="8" t="s">
        <v>2113</v>
      </c>
      <c r="C724" s="10" t="s">
        <v>61</v>
      </c>
      <c r="D724" s="8" t="str" cm="1">
        <f t="array" ref="D724">_xlfn.IFS(
  OR(C724="AR", C724="VK", C724="MS", C724="PT", C724="MM", C724="PP"), "CENTRAL",
  OR(C724="SS", C724="GC", C724="SM", C724="AY", C724="AG"), "NORTH",
  OR(C724="DP", C724="PG", C724="KD", C724="DS", C724="SP"), "WEST-I",
  OR(C724="MP", C724="SK", C724="NA", C724="OD"), "WEST-II",
  OR(C724="ND", C724="AM", C724="JK"), "EAST",
  TRUE, "UNKNOWN"
)</f>
        <v>NORTH</v>
      </c>
      <c r="E724" s="10" t="s">
        <v>2114</v>
      </c>
      <c r="F724" s="8" t="s">
        <v>208</v>
      </c>
      <c r="G724" s="8" t="s">
        <v>2115</v>
      </c>
      <c r="H724" s="8" t="s">
        <v>1840</v>
      </c>
      <c r="I724" s="37">
        <v>46009</v>
      </c>
      <c r="J724" s="39">
        <v>46052</v>
      </c>
      <c r="K724" s="10" t="s">
        <v>27</v>
      </c>
      <c r="L724" s="10" t="s">
        <v>27</v>
      </c>
      <c r="M724" s="13">
        <v>391.87</v>
      </c>
      <c r="N724" s="39">
        <v>46052</v>
      </c>
      <c r="O724" s="8">
        <v>2</v>
      </c>
      <c r="P724" s="12"/>
      <c r="Q724" s="10"/>
      <c r="S724" s="10"/>
    </row>
    <row r="725" spans="1:19" s="8" customFormat="1" x14ac:dyDescent="0.45">
      <c r="A725" s="9" t="s">
        <v>2126</v>
      </c>
      <c r="B725" s="8" t="s">
        <v>1200</v>
      </c>
      <c r="C725" s="10" t="s">
        <v>65</v>
      </c>
      <c r="D725" s="8" t="str" cm="1">
        <f t="array" ref="D725">_xlfn.IFS(
  OR(C725="AR", C725="VK", C725="MS", C725="PT", C725="MM", C725="PP"), "CENTRAL",
  OR(C725="SS", C725="GC", C725="SM", C725="AY", C725="AG"), "NORTH",
  OR(C725="DP", C725="PG", C725="KD", C725="DS", C725="SP"), "WEST-I",
  OR(C725="MP", C725="SK", C725="NA", C725="OD"), "WEST-II",
  OR(C725="ND", C725="AM", C725="JK"), "EAST",
  TRUE, "UNKNOWN"
)</f>
        <v>CENTRAL</v>
      </c>
      <c r="E725" s="10" t="s">
        <v>1201</v>
      </c>
      <c r="F725" s="8" t="s">
        <v>1202</v>
      </c>
      <c r="G725" s="8" t="s">
        <v>4</v>
      </c>
      <c r="H725" s="8" t="s">
        <v>1203</v>
      </c>
      <c r="I725" s="37">
        <v>45894</v>
      </c>
      <c r="J725" s="37">
        <v>46050</v>
      </c>
      <c r="K725" s="10" t="s">
        <v>761</v>
      </c>
      <c r="L725" s="10" t="s">
        <v>47</v>
      </c>
      <c r="M725" s="13">
        <v>268.69</v>
      </c>
      <c r="N725" s="37">
        <v>46050</v>
      </c>
      <c r="O725" s="8">
        <v>6</v>
      </c>
      <c r="P725" s="12"/>
      <c r="Q725" s="10"/>
      <c r="S725" s="10"/>
    </row>
    <row r="726" spans="1:19" s="8" customFormat="1" x14ac:dyDescent="0.45">
      <c r="A726" s="9" t="s">
        <v>2126</v>
      </c>
      <c r="B726" s="8" t="s">
        <v>1974</v>
      </c>
      <c r="C726" s="10" t="s">
        <v>1178</v>
      </c>
      <c r="D726" s="8" t="str" cm="1">
        <f t="array" ref="D726">_xlfn.IFS(
  OR(C726="AR", C726="VK", C726="MS", C726="PT", C726="MM", C726="PP"), "CENTRAL",
  OR(C726="SS", C726="GC", C726="SM", C726="AY", C726="AG"), "NORTH",
  OR(C726="DP", C726="PG", C726="KD", C726="DS", C726="SP"), "WEST-I",
  OR(C726="MP", C726="SK", C726="NA", C726="OD"), "WEST-II",
  OR(C726="ND", C726="AM", C726="JK"), "EAST",
  TRUE, "UNKNOWN"
)</f>
        <v>NORTH</v>
      </c>
      <c r="E726" s="10" t="s">
        <v>372</v>
      </c>
      <c r="F726" s="8" t="s">
        <v>117</v>
      </c>
      <c r="G726" s="8" t="s">
        <v>32</v>
      </c>
      <c r="H726" s="8" t="s">
        <v>373</v>
      </c>
      <c r="I726" s="37">
        <v>45985</v>
      </c>
      <c r="J726" s="37">
        <v>46053</v>
      </c>
      <c r="K726" s="10" t="s">
        <v>81</v>
      </c>
      <c r="L726" s="10" t="s">
        <v>27</v>
      </c>
      <c r="M726" s="13">
        <v>1126.22</v>
      </c>
      <c r="N726" s="37"/>
      <c r="O726" s="8">
        <v>2</v>
      </c>
      <c r="P726" s="12"/>
      <c r="Q726" s="10"/>
      <c r="S726" s="10"/>
    </row>
    <row r="727" spans="1:19" s="8" customFormat="1" x14ac:dyDescent="0.45">
      <c r="A727" s="9" t="s">
        <v>2126</v>
      </c>
      <c r="B727" s="8" t="s">
        <v>1974</v>
      </c>
      <c r="C727" s="10" t="s">
        <v>1178</v>
      </c>
      <c r="D727" s="8" t="str" cm="1">
        <f t="array" ref="D727">_xlfn.IFS(
  OR(C727="AR", C727="VK", C727="MS", C727="PT", C727="MM", C727="PP"), "CENTRAL",
  OR(C727="SS", C727="GC", C727="SM", C727="AY", C727="AG"), "NORTH",
  OR(C727="DP", C727="PG", C727="KD", C727="DS", C727="SP"), "WEST-I",
  OR(C727="MP", C727="SK", C727="NA", C727="OD"), "WEST-II",
  OR(C727="ND", C727="AM", C727="JK"), "EAST",
  TRUE, "UNKNOWN"
)</f>
        <v>NORTH</v>
      </c>
      <c r="E727" s="10" t="s">
        <v>372</v>
      </c>
      <c r="F727" s="8" t="s">
        <v>374</v>
      </c>
      <c r="G727" s="8" t="s">
        <v>32</v>
      </c>
      <c r="H727" s="8" t="s">
        <v>373</v>
      </c>
      <c r="I727" s="37">
        <v>45985</v>
      </c>
      <c r="J727" s="37">
        <v>46053</v>
      </c>
      <c r="K727" s="10" t="s">
        <v>81</v>
      </c>
      <c r="L727" s="10" t="s">
        <v>27</v>
      </c>
      <c r="M727" s="13">
        <v>331.4</v>
      </c>
      <c r="N727" s="37"/>
      <c r="O727" s="8">
        <v>2</v>
      </c>
      <c r="P727" s="12"/>
      <c r="Q727" s="10"/>
      <c r="S727" s="10"/>
    </row>
    <row r="728" spans="1:19" s="8" customFormat="1" x14ac:dyDescent="0.45">
      <c r="A728" s="9" t="s">
        <v>2126</v>
      </c>
      <c r="B728" s="8" t="s">
        <v>1974</v>
      </c>
      <c r="C728" s="10" t="s">
        <v>1178</v>
      </c>
      <c r="D728" s="8" t="str" cm="1">
        <f t="array" ref="D728">_xlfn.IFS(
  OR(C728="AR", C728="VK", C728="MS", C728="PT", C728="MM", C728="PP"), "CENTRAL",
  OR(C728="SS", C728="GC", C728="SM", C728="AY", C728="AG"), "NORTH",
  OR(C728="DP", C728="PG", C728="KD", C728="DS", C728="SP"), "WEST-I",
  OR(C728="MP", C728="SK", C728="NA", C728="OD"), "WEST-II",
  OR(C728="ND", C728="AM", C728="JK"), "EAST",
  TRUE, "UNKNOWN"
)</f>
        <v>NORTH</v>
      </c>
      <c r="E728" s="10" t="s">
        <v>372</v>
      </c>
      <c r="F728" s="8" t="s">
        <v>375</v>
      </c>
      <c r="G728" s="8" t="s">
        <v>32</v>
      </c>
      <c r="H728" s="8" t="s">
        <v>373</v>
      </c>
      <c r="I728" s="37">
        <v>45985</v>
      </c>
      <c r="J728" s="37">
        <v>46053</v>
      </c>
      <c r="K728" s="10" t="s">
        <v>81</v>
      </c>
      <c r="L728" s="10" t="s">
        <v>27</v>
      </c>
      <c r="M728" s="13">
        <v>643.23</v>
      </c>
      <c r="N728" s="37"/>
      <c r="O728" s="8">
        <v>2</v>
      </c>
      <c r="P728" s="12"/>
      <c r="Q728" s="10"/>
      <c r="S728" s="10"/>
    </row>
    <row r="729" spans="1:19" s="8" customFormat="1" x14ac:dyDescent="0.45">
      <c r="A729" s="9" t="s">
        <v>2126</v>
      </c>
      <c r="B729" s="8" t="s">
        <v>1503</v>
      </c>
      <c r="C729" s="10" t="s">
        <v>136</v>
      </c>
      <c r="D729" s="8" t="str" cm="1">
        <f t="array" ref="D729">_xlfn.IFS(
  OR(C729="AR", C729="VK", C729="MS", C729="PT", C729="MM", C729="PP"), "CENTRAL",
  OR(C729="SS", C729="GC", C729="SM", C729="AY", C729="AG"), "NORTH",
  OR(C729="DP", C729="PG", C729="KD", C729="DS", C729="SP"), "WEST-I",
  OR(C729="MP", C729="SK", C729="NA", C729="OD"), "WEST-II",
  OR(C729="ND", C729="AM", C729="JK"), "EAST",
  TRUE, "UNKNOWN"
)</f>
        <v>WEST-II</v>
      </c>
      <c r="E729" s="10" t="s">
        <v>1504</v>
      </c>
      <c r="F729" s="8" t="s">
        <v>1505</v>
      </c>
      <c r="G729" s="8" t="s">
        <v>1506</v>
      </c>
      <c r="H729" s="8" t="s">
        <v>1507</v>
      </c>
      <c r="I729" s="37">
        <v>45936</v>
      </c>
      <c r="J729" s="37">
        <v>46039</v>
      </c>
      <c r="K729" s="10" t="s">
        <v>81</v>
      </c>
      <c r="L729" s="10" t="s">
        <v>27</v>
      </c>
      <c r="M729" s="13">
        <v>1045.53</v>
      </c>
      <c r="N729" s="37"/>
      <c r="O729" s="8">
        <v>5</v>
      </c>
      <c r="P729" s="12"/>
      <c r="Q729" s="10"/>
      <c r="S729" s="10"/>
    </row>
    <row r="730" spans="1:19" s="8" customFormat="1" x14ac:dyDescent="0.45">
      <c r="A730" s="9" t="s">
        <v>2126</v>
      </c>
      <c r="B730" s="8" t="s">
        <v>1952</v>
      </c>
      <c r="C730" s="10" t="s">
        <v>30</v>
      </c>
      <c r="D730" s="8" t="str" cm="1">
        <f t="array" ref="D730">_xlfn.IFS(
  OR(C730="AR", C730="VK", C730="MS", C730="PT", C730="MM", C730="PP"), "CENTRAL",
  OR(C730="SS", C730="GC", C730="SM", C730="AY", C730="AG"), "NORTH",
  OR(C730="DP", C730="PG", C730="KD", C730="DS", C730="SP"), "WEST-I",
  OR(C730="MP", C730="SK", C730="NA", C730="OD"), "WEST-II",
  OR(C730="ND", C730="AM", C730="JK"), "EAST",
  TRUE, "UNKNOWN"
)</f>
        <v>CENTRAL</v>
      </c>
      <c r="E730" s="10" t="s">
        <v>609</v>
      </c>
      <c r="F730" s="8" t="s">
        <v>102</v>
      </c>
      <c r="G730" s="8" t="s">
        <v>1953</v>
      </c>
      <c r="H730" s="8" t="s">
        <v>610</v>
      </c>
      <c r="I730" s="37">
        <v>45992</v>
      </c>
      <c r="J730" s="37">
        <v>46053</v>
      </c>
      <c r="K730" s="10" t="s">
        <v>34</v>
      </c>
      <c r="L730" s="10" t="s">
        <v>47</v>
      </c>
      <c r="M730" s="13">
        <v>380.36</v>
      </c>
      <c r="N730" s="37"/>
      <c r="O730" s="8">
        <v>7</v>
      </c>
      <c r="P730" s="12"/>
      <c r="Q730" s="10"/>
      <c r="S730" s="10"/>
    </row>
    <row r="731" spans="1:19" s="8" customFormat="1" x14ac:dyDescent="0.45">
      <c r="A731" s="9" t="s">
        <v>2126</v>
      </c>
      <c r="B731" s="8" t="s">
        <v>2253</v>
      </c>
      <c r="C731" s="10" t="s">
        <v>1178</v>
      </c>
      <c r="D731" s="8" t="str" cm="1">
        <f t="array" ref="D731">_xlfn.IFS(
  OR(C731="AR", C731="VK", C731="MS", C731="PT", C731="MM", C731="PP"), "CENTRAL",
  OR(C731="SS", C731="GC", C731="SM", C731="AY", C731="AG"), "NORTH",
  OR(C731="DP", C731="PG", C731="KD", C731="DS", C731="SP"), "WEST-I",
  OR(C731="MP", C731="SK", C731="NA", C731="OD"), "WEST-II",
  OR(C731="ND", C731="AM", C731="JK"), "EAST",
  TRUE, "UNKNOWN"
)</f>
        <v>NORTH</v>
      </c>
      <c r="E731" s="10" t="s">
        <v>2254</v>
      </c>
      <c r="F731" s="8" t="s">
        <v>23</v>
      </c>
      <c r="G731" s="8" t="s">
        <v>32</v>
      </c>
      <c r="H731" s="8" t="s">
        <v>2255</v>
      </c>
      <c r="I731" s="37">
        <v>46034</v>
      </c>
      <c r="J731" s="37">
        <v>46053</v>
      </c>
      <c r="K731" s="10" t="s">
        <v>1973</v>
      </c>
      <c r="L731" s="10" t="s">
        <v>27</v>
      </c>
      <c r="M731" s="13">
        <v>290.26</v>
      </c>
      <c r="N731" s="37">
        <v>46042</v>
      </c>
      <c r="O731" s="8">
        <v>3</v>
      </c>
      <c r="P731" s="12"/>
      <c r="Q731" s="10"/>
      <c r="S731" s="10"/>
    </row>
    <row r="732" spans="1:19" s="8" customFormat="1" x14ac:dyDescent="0.45">
      <c r="A732" s="9" t="s">
        <v>2126</v>
      </c>
      <c r="B732" s="8" t="s">
        <v>918</v>
      </c>
      <c r="C732" s="10" t="s">
        <v>61</v>
      </c>
      <c r="D732" s="8" t="str" cm="1">
        <f t="array" ref="D732">_xlfn.IFS(
  OR(C732="AR", C732="VK", C732="MS", C732="PT", C732="MM", C732="PP"), "CENTRAL",
  OR(C732="SS", C732="GC", C732="SM", C732="AY", C732="AG"), "NORTH",
  OR(C732="DP", C732="PG", C732="KD", C732="DS", C732="SP"), "WEST-I",
  OR(C732="MP", C732="SK", C732="NA", C732="OD"), "WEST-II",
  OR(C732="ND", C732="AM", C732="JK"), "EAST",
  TRUE, "UNKNOWN"
)</f>
        <v>NORTH</v>
      </c>
      <c r="E732" s="10" t="s">
        <v>919</v>
      </c>
      <c r="F732" s="8" t="s">
        <v>23</v>
      </c>
      <c r="G732" s="8" t="s">
        <v>455</v>
      </c>
      <c r="H732" s="8" t="s">
        <v>920</v>
      </c>
      <c r="I732" s="37">
        <v>45862</v>
      </c>
      <c r="J732" s="37">
        <v>46053</v>
      </c>
      <c r="K732" s="10" t="s">
        <v>26</v>
      </c>
      <c r="L732" s="10" t="s">
        <v>27</v>
      </c>
      <c r="M732" s="13">
        <v>330.75</v>
      </c>
      <c r="N732" s="37"/>
      <c r="O732" s="8">
        <v>2</v>
      </c>
      <c r="P732" s="10"/>
      <c r="R732" s="10"/>
    </row>
    <row r="733" spans="1:19" s="8" customFormat="1" x14ac:dyDescent="0.45">
      <c r="A733" s="9" t="s">
        <v>2366</v>
      </c>
      <c r="B733" s="8" t="s">
        <v>1216</v>
      </c>
      <c r="C733" s="10" t="s">
        <v>380</v>
      </c>
      <c r="D733" s="8" t="str" cm="1">
        <f t="array" ref="D733">_xlfn.IFS(
  OR(C733="AR", C733="VK", C733="MS", C733="PT", C733="MM", C733="PP"), "CENTRAL",
  OR(C733="SS", C733="GC", C733="SM", C733="AY", C733="AG"), "NORTH",
  OR(C733="DP", C733="PG", C733="KD", C733="DS", C733="SP"), "WEST-I",
  OR(C733="MP", C733="SK", C733="NA", C733="OD"), "WEST-II",
  OR(C733="ND", C733="AM", C733="JK"), "EAST",
  TRUE, "UNKNOWN"
)</f>
        <v>WEST-I</v>
      </c>
      <c r="E733" s="10" t="s">
        <v>1217</v>
      </c>
      <c r="F733" s="8" t="s">
        <v>1218</v>
      </c>
      <c r="G733" s="8" t="s">
        <v>1219</v>
      </c>
      <c r="H733" s="8" t="s">
        <v>1220</v>
      </c>
      <c r="I733" s="37">
        <v>45894</v>
      </c>
      <c r="J733" s="37">
        <v>46056</v>
      </c>
      <c r="K733" s="10" t="s">
        <v>762</v>
      </c>
      <c r="L733" s="10" t="s">
        <v>47</v>
      </c>
      <c r="M733" s="13">
        <v>1315.15</v>
      </c>
      <c r="N733" s="37"/>
      <c r="O733" s="8">
        <v>3</v>
      </c>
      <c r="P733" s="12"/>
      <c r="Q733" s="10"/>
      <c r="S733" s="10"/>
    </row>
    <row r="734" spans="1:19" s="8" customFormat="1" x14ac:dyDescent="0.45">
      <c r="A734" s="9" t="s">
        <v>2366</v>
      </c>
      <c r="B734" s="8" t="s">
        <v>2318</v>
      </c>
      <c r="C734" s="10" t="s">
        <v>1704</v>
      </c>
      <c r="D734" s="8" t="str" cm="1">
        <f t="array" ref="D734">_xlfn.IFS(
  OR(C734="AR", C734="VK", C734="MS", C734="PT", C734="MM", C734="PP"), "CENTRAL",
  OR(C734="SS", C734="GC", C734="SM", C734="AY", C734="AG"), "NORTH",
  OR(C734="DP", C734="PG", C734="KD", C734="DS", C734="SP"), "WEST-I",
  OR(C734="MP", C734="SK", C734="NA", C734="OD"), "WEST-II",
  OR(C734="ND", C734="AM", C734="JK"), "EAST",
  TRUE, "UNKNOWN"
)</f>
        <v>NORTH</v>
      </c>
      <c r="E734" s="10" t="s">
        <v>2319</v>
      </c>
      <c r="F734" s="8" t="s">
        <v>2320</v>
      </c>
      <c r="G734" s="8" t="s">
        <v>1510</v>
      </c>
      <c r="H734" s="8" t="s">
        <v>2321</v>
      </c>
      <c r="I734" s="37">
        <v>45964</v>
      </c>
      <c r="J734" s="37">
        <v>46055</v>
      </c>
      <c r="K734" s="10" t="s">
        <v>441</v>
      </c>
      <c r="L734" s="10" t="s">
        <v>27</v>
      </c>
      <c r="M734" s="13">
        <v>11.37</v>
      </c>
      <c r="N734" s="37"/>
      <c r="O734" s="8">
        <v>2</v>
      </c>
      <c r="P734" s="12"/>
      <c r="Q734" s="10"/>
      <c r="R734" s="12"/>
      <c r="S734" s="10"/>
    </row>
    <row r="735" spans="1:19" s="8" customFormat="1" x14ac:dyDescent="0.45">
      <c r="A735" s="9" t="s">
        <v>2126</v>
      </c>
      <c r="B735" s="8" t="s">
        <v>2371</v>
      </c>
      <c r="C735" s="10" t="s">
        <v>30</v>
      </c>
      <c r="D735" s="8" t="str" cm="1">
        <f t="array" ref="D735">_xlfn.IFS(
  OR(C735="AR", C735="VK", C735="MS", C735="PT", C735="MM", C735="PP"), "CENTRAL",
  OR(C735="SS", C735="GC", C735="SM", C735="AY", C735="AG"), "NORTH",
  OR(C735="DP", C735="PG", C735="KD", C735="DS", C735="SP"), "WEST-I",
  OR(C735="MP", C735="SK", C735="NA", C735="OD"), "WEST-II",
  OR(C735="ND", C735="AM", C735="JK"), "EAST",
  TRUE, "UNKNOWN"
)</f>
        <v>CENTRAL</v>
      </c>
      <c r="E735" s="10" t="s">
        <v>2372</v>
      </c>
      <c r="F735" s="8" t="s">
        <v>1949</v>
      </c>
      <c r="G735" s="8" t="s">
        <v>32</v>
      </c>
      <c r="H735" s="8" t="s">
        <v>1546</v>
      </c>
      <c r="I735" s="37">
        <v>46043</v>
      </c>
      <c r="J735" s="37">
        <v>46051</v>
      </c>
      <c r="K735" s="10" t="s">
        <v>56</v>
      </c>
      <c r="L735" s="10" t="s">
        <v>50</v>
      </c>
      <c r="M735" s="13">
        <v>64.22</v>
      </c>
      <c r="N735" s="37">
        <v>46051</v>
      </c>
      <c r="O735" s="8">
        <v>1</v>
      </c>
      <c r="P735" s="12"/>
      <c r="Q735" s="10"/>
      <c r="S735" s="10"/>
    </row>
    <row r="736" spans="1:19" s="8" customFormat="1" x14ac:dyDescent="0.45">
      <c r="A736" s="9" t="s">
        <v>2126</v>
      </c>
      <c r="B736" s="8" t="s">
        <v>2371</v>
      </c>
      <c r="C736" s="10" t="s">
        <v>30</v>
      </c>
      <c r="D736" s="8" t="str" cm="1">
        <f t="array" ref="D736">_xlfn.IFS(
  OR(C736="AR", C736="VK", C736="MS", C736="PT", C736="MM", C736="PP"), "CENTRAL",
  OR(C736="SS", C736="GC", C736="SM", C736="AY", C736="AG"), "NORTH",
  OR(C736="DP", C736="PG", C736="KD", C736="DS", C736="SP"), "WEST-I",
  OR(C736="MP", C736="SK", C736="NA", C736="OD"), "WEST-II",
  OR(C736="ND", C736="AM", C736="JK"), "EAST",
  TRUE, "UNKNOWN"
)</f>
        <v>CENTRAL</v>
      </c>
      <c r="E736" s="10" t="s">
        <v>2372</v>
      </c>
      <c r="F736" s="8" t="s">
        <v>1947</v>
      </c>
      <c r="G736" s="8" t="s">
        <v>32</v>
      </c>
      <c r="H736" s="8" t="s">
        <v>1546</v>
      </c>
      <c r="I736" s="37">
        <v>46043</v>
      </c>
      <c r="J736" s="37">
        <v>46051</v>
      </c>
      <c r="K736" s="10" t="s">
        <v>56</v>
      </c>
      <c r="L736" s="10" t="s">
        <v>50</v>
      </c>
      <c r="M736" s="13">
        <v>500.29</v>
      </c>
      <c r="N736" s="37">
        <v>46051</v>
      </c>
      <c r="O736" s="8">
        <v>1</v>
      </c>
      <c r="P736" s="12"/>
      <c r="Q736" s="10"/>
      <c r="S736" s="10"/>
    </row>
    <row r="737" spans="1:19" s="8" customFormat="1" x14ac:dyDescent="0.45">
      <c r="A737" s="9" t="s">
        <v>2366</v>
      </c>
      <c r="B737" s="8" t="s">
        <v>2333</v>
      </c>
      <c r="C737" s="10" t="s">
        <v>221</v>
      </c>
      <c r="D737" s="8" t="str" cm="1">
        <f t="array" ref="D737">_xlfn.IFS(
  OR(C737="AR", C737="VK", C737="MS", C737="PT", C737="MM", C737="PP"), "CENTRAL",
  OR(C737="SS", C737="GC", C737="SM", C737="AY", C737="AG"), "NORTH",
  OR(C737="DP", C737="PG", C737="KD", C737="DS", C737="SP"), "WEST-I",
  OR(C737="MP", C737="SK", C737="NA", C737="OD"), "WEST-II",
  OR(C737="ND", C737="AM", C737="JK"), "EAST",
  TRUE, "UNKNOWN"
)</f>
        <v>EAST</v>
      </c>
      <c r="E737" s="10" t="s">
        <v>2334</v>
      </c>
      <c r="F737" s="8" t="s">
        <v>2335</v>
      </c>
      <c r="G737" s="8" t="s">
        <v>2336</v>
      </c>
      <c r="H737" s="8" t="s">
        <v>2337</v>
      </c>
      <c r="I737" s="37">
        <v>46042</v>
      </c>
      <c r="J737" s="37">
        <v>46056</v>
      </c>
      <c r="K737" s="10" t="s">
        <v>70</v>
      </c>
      <c r="L737" s="10" t="s">
        <v>35</v>
      </c>
      <c r="M737" s="13">
        <v>1574.07</v>
      </c>
      <c r="N737" s="37">
        <v>46057</v>
      </c>
      <c r="O737" s="8">
        <v>1</v>
      </c>
      <c r="P737" s="12"/>
      <c r="Q737" s="10"/>
      <c r="R737" s="12"/>
      <c r="S737" s="10"/>
    </row>
    <row r="738" spans="1:19" s="8" customFormat="1" x14ac:dyDescent="0.45">
      <c r="A738" s="9" t="s">
        <v>2366</v>
      </c>
      <c r="B738" s="8" t="s">
        <v>220</v>
      </c>
      <c r="C738" s="10" t="s">
        <v>221</v>
      </c>
      <c r="D738" s="8" t="str" cm="1">
        <f t="array" ref="D738">_xlfn.IFS(
  OR(C738="AR", C738="VK", C738="MS", C738="PT", C738="MM", C738="PP"), "CENTRAL",
  OR(C738="SS", C738="GC", C738="SM", C738="AY", C738="AG"), "NORTH",
  OR(C738="DP", C738="PG", C738="KD", C738="DS", C738="SP"), "WEST-I",
  OR(C738="MP", C738="SK", C738="NA", C738="OD"), "WEST-II",
  OR(C738="ND", C738="AM", C738="JK"), "EAST",
  TRUE, "UNKNOWN"
)</f>
        <v>EAST</v>
      </c>
      <c r="E738" s="10" t="s">
        <v>222</v>
      </c>
      <c r="F738" s="8" t="s">
        <v>23</v>
      </c>
      <c r="G738" s="8" t="s">
        <v>223</v>
      </c>
      <c r="H738" s="8" t="s">
        <v>224</v>
      </c>
      <c r="I738" s="37">
        <v>45775</v>
      </c>
      <c r="J738" s="37">
        <v>46057</v>
      </c>
      <c r="K738" s="10" t="s">
        <v>70</v>
      </c>
      <c r="L738" s="10" t="s">
        <v>35</v>
      </c>
      <c r="M738" s="13">
        <v>1067.3</v>
      </c>
      <c r="N738" s="37"/>
      <c r="O738" s="8">
        <v>11</v>
      </c>
      <c r="P738" s="12"/>
      <c r="Q738" s="10"/>
      <c r="S738" s="10"/>
    </row>
    <row r="739" spans="1:19" s="8" customFormat="1" x14ac:dyDescent="0.45">
      <c r="A739" s="9" t="s">
        <v>2366</v>
      </c>
      <c r="B739" s="8" t="s">
        <v>2275</v>
      </c>
      <c r="C739" s="10" t="s">
        <v>108</v>
      </c>
      <c r="D739" s="8" t="str" cm="1">
        <f t="array" ref="D739">_xlfn.IFS(
  OR(C739="AR", C739="VK", C739="MS", C739="PT", C739="MM", C739="PP"), "CENTRAL",
  OR(C739="SS", C739="GC", C739="SM", C739="AY", C739="AG"), "NORTH",
  OR(C739="DP", C739="PG", C739="KD", C739="DS", C739="SP"), "WEST-I",
  OR(C739="MP", C739="SK", C739="NA", C739="OD"), "WEST-II",
  OR(C739="ND", C739="AM", C739="JK"), "EAST",
  TRUE, "UNKNOWN"
)</f>
        <v>EAST</v>
      </c>
      <c r="E739" s="10" t="s">
        <v>2276</v>
      </c>
      <c r="F739" s="8" t="s">
        <v>1995</v>
      </c>
      <c r="G739" s="8" t="s">
        <v>2277</v>
      </c>
      <c r="H739" s="8" t="s">
        <v>2278</v>
      </c>
      <c r="I739" s="37">
        <v>46042</v>
      </c>
      <c r="J739" s="37">
        <v>46057</v>
      </c>
      <c r="K739" s="10" t="s">
        <v>34</v>
      </c>
      <c r="L739" s="10" t="s">
        <v>35</v>
      </c>
      <c r="M739" s="13">
        <v>795.89</v>
      </c>
      <c r="N739" s="37">
        <v>46057</v>
      </c>
      <c r="O739" s="8">
        <v>3</v>
      </c>
      <c r="P739" s="12"/>
      <c r="Q739" s="10"/>
      <c r="S739" s="10"/>
    </row>
    <row r="740" spans="1:19" s="8" customFormat="1" x14ac:dyDescent="0.45">
      <c r="A740" s="9" t="s">
        <v>2366</v>
      </c>
      <c r="B740" s="8" t="s">
        <v>2253</v>
      </c>
      <c r="C740" s="10" t="s">
        <v>1178</v>
      </c>
      <c r="D740" s="8" t="str" cm="1">
        <f t="array" ref="D740">_xlfn.IFS(
  OR(C740="AR", C740="VK", C740="MS", C740="PT", C740="MM", C740="PP"), "CENTRAL",
  OR(C740="SS", C740="GC", C740="SM", C740="AY", C740="AG"), "NORTH",
  OR(C740="DP", C740="PG", C740="KD", C740="DS", C740="SP"), "WEST-I",
  OR(C740="MP", C740="SK", C740="NA", C740="OD"), "WEST-II",
  OR(C740="ND", C740="AM", C740="JK"), "EAST",
  TRUE, "UNKNOWN"
)</f>
        <v>NORTH</v>
      </c>
      <c r="E740" s="10" t="s">
        <v>2254</v>
      </c>
      <c r="F740" s="8" t="s">
        <v>23</v>
      </c>
      <c r="G740" s="8" t="s">
        <v>32</v>
      </c>
      <c r="H740" s="8" t="s">
        <v>2255</v>
      </c>
      <c r="I740" s="37">
        <v>46034</v>
      </c>
      <c r="J740" s="37">
        <v>46056</v>
      </c>
      <c r="K740" s="10" t="s">
        <v>1973</v>
      </c>
      <c r="L740" s="10" t="s">
        <v>27</v>
      </c>
      <c r="M740" s="13">
        <v>300.56</v>
      </c>
      <c r="N740" s="37"/>
      <c r="O740" s="8">
        <v>4</v>
      </c>
      <c r="P740" s="12"/>
      <c r="Q740" s="10"/>
      <c r="S740" s="10"/>
    </row>
    <row r="741" spans="1:19" s="8" customFormat="1" x14ac:dyDescent="0.45">
      <c r="A741" s="9" t="s">
        <v>2366</v>
      </c>
      <c r="B741" s="8" t="s">
        <v>2171</v>
      </c>
      <c r="C741" s="10" t="s">
        <v>156</v>
      </c>
      <c r="D741" s="8" t="str" cm="1">
        <f t="array" ref="D741">_xlfn.IFS(
  OR(C741="AR", C741="VK", C741="MS", C741="PT", C741="MM", C741="PP"), "CENTRAL",
  OR(C741="SS", C741="GC", C741="SM", C741="AY", C741="AG"), "NORTH",
  OR(C741="DP", C741="PG", C741="KD", C741="DS", C741="SP"), "WEST-I",
  OR(C741="MP", C741="SK", C741="NA", C741="OD"), "WEST-II",
  OR(C741="ND", C741="AM", C741="JK"), "EAST",
  TRUE, "UNKNOWN"
)</f>
        <v>CENTRAL</v>
      </c>
      <c r="E741" s="10" t="s">
        <v>2172</v>
      </c>
      <c r="F741" s="8" t="s">
        <v>2173</v>
      </c>
      <c r="G741" s="8" t="s">
        <v>85</v>
      </c>
      <c r="H741" s="8" t="s">
        <v>2174</v>
      </c>
      <c r="I741" s="37">
        <v>46020</v>
      </c>
      <c r="J741" s="37">
        <v>46057</v>
      </c>
      <c r="K741" s="10" t="s">
        <v>1973</v>
      </c>
      <c r="L741" s="10" t="s">
        <v>35</v>
      </c>
      <c r="M741" s="13">
        <v>7173.02</v>
      </c>
      <c r="N741" s="37"/>
      <c r="O741" s="8">
        <v>2</v>
      </c>
      <c r="P741" s="12"/>
      <c r="Q741" s="10"/>
      <c r="S741" s="10"/>
    </row>
    <row r="742" spans="1:19" s="8" customFormat="1" x14ac:dyDescent="0.45">
      <c r="A742" s="9" t="s">
        <v>2366</v>
      </c>
      <c r="B742" s="8" t="s">
        <v>2175</v>
      </c>
      <c r="C742" s="10" t="s">
        <v>1178</v>
      </c>
      <c r="D742" s="8" t="str" cm="1">
        <f t="array" ref="D742">_xlfn.IFS(
  OR(C742="AR", C742="VK", C742="MS", C742="PT", C742="MM", C742="PP"), "CENTRAL",
  OR(C742="SS", C742="GC", C742="SM", C742="AY", C742="AG"), "NORTH",
  OR(C742="DP", C742="PG", C742="KD", C742="DS", C742="SP"), "WEST-I",
  OR(C742="MP", C742="SK", C742="NA", C742="OD"), "WEST-II",
  OR(C742="ND", C742="AM", C742="JK"), "EAST",
  TRUE, "UNKNOWN"
)</f>
        <v>NORTH</v>
      </c>
      <c r="E742" s="10" t="s">
        <v>2176</v>
      </c>
      <c r="F742" s="8" t="s">
        <v>208</v>
      </c>
      <c r="G742" s="8" t="s">
        <v>32</v>
      </c>
      <c r="H742" s="8" t="s">
        <v>2177</v>
      </c>
      <c r="I742" s="37">
        <v>46022</v>
      </c>
      <c r="J742" s="37">
        <v>46053</v>
      </c>
      <c r="K742" s="10" t="s">
        <v>56</v>
      </c>
      <c r="L742" s="10" t="s">
        <v>50</v>
      </c>
      <c r="M742" s="13">
        <v>799.96</v>
      </c>
      <c r="N742" s="37"/>
      <c r="O742" s="8">
        <v>1</v>
      </c>
      <c r="P742" s="12"/>
      <c r="Q742" s="10"/>
      <c r="S742" s="10"/>
    </row>
    <row r="743" spans="1:19" s="8" customFormat="1" x14ac:dyDescent="0.45">
      <c r="A743" s="9" t="s">
        <v>2366</v>
      </c>
      <c r="B743" s="8" t="s">
        <v>2371</v>
      </c>
      <c r="C743" s="10" t="s">
        <v>30</v>
      </c>
      <c r="D743" s="8" t="str" cm="1">
        <f t="array" ref="D743">_xlfn.IFS(
  OR(C743="AR", C743="VK", C743="MS", C743="PT", C743="MM", C743="PP"), "CENTRAL",
  OR(C743="SS", C743="GC", C743="SM", C743="AY", C743="AG"), "NORTH",
  OR(C743="DP", C743="PG", C743="KD", C743="DS", C743="SP"), "WEST-I",
  OR(C743="MP", C743="SK", C743="NA", C743="OD"), "WEST-II",
  OR(C743="ND", C743="AM", C743="JK"), "EAST",
  TRUE, "UNKNOWN"
)</f>
        <v>CENTRAL</v>
      </c>
      <c r="E743" s="10" t="s">
        <v>2372</v>
      </c>
      <c r="F743" s="8" t="s">
        <v>1949</v>
      </c>
      <c r="G743" s="8" t="s">
        <v>32</v>
      </c>
      <c r="H743" s="8" t="s">
        <v>1546</v>
      </c>
      <c r="I743" s="37">
        <v>46043</v>
      </c>
      <c r="J743" s="37">
        <v>46057</v>
      </c>
      <c r="K743" s="10" t="s">
        <v>56</v>
      </c>
      <c r="L743" s="10" t="s">
        <v>50</v>
      </c>
      <c r="M743" s="13">
        <v>68.849999999999994</v>
      </c>
      <c r="N743" s="37">
        <v>46057</v>
      </c>
      <c r="O743" s="8">
        <v>2</v>
      </c>
      <c r="P743" s="12"/>
      <c r="Q743" s="10"/>
      <c r="S743" s="10"/>
    </row>
    <row r="744" spans="1:19" s="8" customFormat="1" x14ac:dyDescent="0.45">
      <c r="A744" s="9" t="s">
        <v>2366</v>
      </c>
      <c r="B744" s="8" t="s">
        <v>2371</v>
      </c>
      <c r="C744" s="10" t="s">
        <v>30</v>
      </c>
      <c r="D744" s="8" t="str" cm="1">
        <f t="array" ref="D744">_xlfn.IFS(
  OR(C744="AR", C744="VK", C744="MS", C744="PT", C744="MM", C744="PP"), "CENTRAL",
  OR(C744="SS", C744="GC", C744="SM", C744="AY", C744="AG"), "NORTH",
  OR(C744="DP", C744="PG", C744="KD", C744="DS", C744="SP"), "WEST-I",
  OR(C744="MP", C744="SK", C744="NA", C744="OD"), "WEST-II",
  OR(C744="ND", C744="AM", C744="JK"), "EAST",
  TRUE, "UNKNOWN"
)</f>
        <v>CENTRAL</v>
      </c>
      <c r="E744" s="10" t="s">
        <v>2372</v>
      </c>
      <c r="F744" s="8" t="s">
        <v>1947</v>
      </c>
      <c r="G744" s="8" t="s">
        <v>32</v>
      </c>
      <c r="H744" s="8" t="s">
        <v>1546</v>
      </c>
      <c r="I744" s="37">
        <v>46043</v>
      </c>
      <c r="J744" s="37">
        <v>46057</v>
      </c>
      <c r="K744" s="10" t="s">
        <v>56</v>
      </c>
      <c r="L744" s="10" t="s">
        <v>50</v>
      </c>
      <c r="M744" s="13">
        <v>517.67999999999995</v>
      </c>
      <c r="N744" s="37">
        <v>46057</v>
      </c>
      <c r="O744" s="8">
        <v>2</v>
      </c>
      <c r="P744" s="12"/>
      <c r="Q744" s="10"/>
      <c r="S744" s="10"/>
    </row>
    <row r="745" spans="1:19" s="8" customFormat="1" x14ac:dyDescent="0.45">
      <c r="A745" s="9" t="s">
        <v>2366</v>
      </c>
      <c r="B745" s="8" t="s">
        <v>2333</v>
      </c>
      <c r="C745" s="10" t="s">
        <v>221</v>
      </c>
      <c r="D745" s="8" t="str" cm="1">
        <f t="array" ref="D745">_xlfn.IFS(
  OR(C745="AR", C745="VK", C745="MS", C745="PT", C745="MM", C745="PP"), "CENTRAL",
  OR(C745="SS", C745="GC", C745="SM", C745="AY", C745="AG"), "NORTH",
  OR(C745="DP", C745="PG", C745="KD", C745="DS", C745="SP"), "WEST-I",
  OR(C745="MP", C745="SK", C745="NA", C745="OD"), "WEST-II",
  OR(C745="ND", C745="AM", C745="JK"), "EAST",
  TRUE, "UNKNOWN"
)</f>
        <v>EAST</v>
      </c>
      <c r="E745" s="10" t="s">
        <v>2334</v>
      </c>
      <c r="F745" s="8" t="s">
        <v>2335</v>
      </c>
      <c r="G745" s="8" t="s">
        <v>2336</v>
      </c>
      <c r="H745" s="8" t="s">
        <v>2337</v>
      </c>
      <c r="I745" s="37">
        <v>46042</v>
      </c>
      <c r="J745" s="37">
        <v>46057</v>
      </c>
      <c r="K745" s="10" t="s">
        <v>70</v>
      </c>
      <c r="L745" s="10" t="s">
        <v>35</v>
      </c>
      <c r="M745" s="13">
        <v>1572.82</v>
      </c>
      <c r="N745" s="37">
        <v>46058</v>
      </c>
      <c r="O745" s="8">
        <v>2</v>
      </c>
      <c r="P745" s="12"/>
      <c r="Q745" s="10"/>
      <c r="R745" s="12"/>
      <c r="S745" s="10"/>
    </row>
    <row r="746" spans="1:19" x14ac:dyDescent="0.4">
      <c r="A746" s="9" t="s">
        <v>2366</v>
      </c>
      <c r="B746" s="6" t="s">
        <v>2297</v>
      </c>
      <c r="C746" s="27" t="s">
        <v>380</v>
      </c>
      <c r="D746" s="8" t="str" cm="1">
        <f t="array" ref="D746">_xlfn.IFS(
  OR(C746="AR", C746="VK", C746="MS", C746="PT", C746="MM", C746="PP"), "CENTRAL",
  OR(C746="SS", C746="GC", C746="SM", C746="AY", C746="AG"), "NORTH",
  OR(C746="DP", C746="PG", C746="KD", C746="DS", C746="SP"), "WEST-I",
  OR(C746="MP", C746="SK", C746="NA", C746="OD"), "WEST-II",
  OR(C746="ND", C746="AM", C746="JK"), "EAST",
  TRUE, "UNKNOWN"
)</f>
        <v>WEST-I</v>
      </c>
      <c r="E746" s="27" t="s">
        <v>2201</v>
      </c>
      <c r="F746" s="6" t="s">
        <v>2218</v>
      </c>
      <c r="G746" s="6" t="s">
        <v>2202</v>
      </c>
      <c r="H746" s="6" t="s">
        <v>2203</v>
      </c>
      <c r="I746" s="39">
        <v>45685</v>
      </c>
      <c r="J746" s="37">
        <v>46057</v>
      </c>
      <c r="K746" s="6" t="s">
        <v>2161</v>
      </c>
      <c r="L746" s="6" t="s">
        <v>50</v>
      </c>
      <c r="M746" s="23">
        <v>28.48</v>
      </c>
      <c r="O746" s="26">
        <v>1</v>
      </c>
    </row>
    <row r="747" spans="1:19" x14ac:dyDescent="0.4">
      <c r="A747" s="9" t="s">
        <v>2366</v>
      </c>
      <c r="B747" s="6" t="s">
        <v>2297</v>
      </c>
      <c r="C747" s="27" t="s">
        <v>380</v>
      </c>
      <c r="D747" s="8" t="str" cm="1">
        <f t="array" ref="D747">_xlfn.IFS(
  OR(C747="AR", C747="VK", C747="MS", C747="PT", C747="MM", C747="PP"), "CENTRAL",
  OR(C747="SS", C747="GC", C747="SM", C747="AY", C747="AG"), "NORTH",
  OR(C747="DP", C747="PG", C747="KD", C747="DS", C747="SP"), "WEST-I",
  OR(C747="MP", C747="SK", C747="NA", C747="OD"), "WEST-II",
  OR(C747="ND", C747="AM", C747="JK"), "EAST",
  TRUE, "UNKNOWN"
)</f>
        <v>WEST-I</v>
      </c>
      <c r="E747" s="27" t="s">
        <v>2201</v>
      </c>
      <c r="F747" s="6" t="s">
        <v>2219</v>
      </c>
      <c r="G747" s="6" t="s">
        <v>2202</v>
      </c>
      <c r="H747" s="6" t="s">
        <v>2203</v>
      </c>
      <c r="I747" s="39">
        <v>45685</v>
      </c>
      <c r="J747" s="37">
        <v>46057</v>
      </c>
      <c r="K747" s="6" t="s">
        <v>2161</v>
      </c>
      <c r="L747" s="6" t="s">
        <v>50</v>
      </c>
      <c r="M747" s="23">
        <v>21.29</v>
      </c>
      <c r="O747" s="26">
        <v>1</v>
      </c>
    </row>
    <row r="748" spans="1:19" x14ac:dyDescent="0.4">
      <c r="A748" s="9" t="s">
        <v>2366</v>
      </c>
      <c r="B748" s="6" t="s">
        <v>2297</v>
      </c>
      <c r="C748" s="27" t="s">
        <v>380</v>
      </c>
      <c r="D748" s="8" t="str" cm="1">
        <f t="array" ref="D748">_xlfn.IFS(
  OR(C748="AR", C748="VK", C748="MS", C748="PT", C748="MM", C748="PP"), "CENTRAL",
  OR(C748="SS", C748="GC", C748="SM", C748="AY", C748="AG"), "NORTH",
  OR(C748="DP", C748="PG", C748="KD", C748="DS", C748="SP"), "WEST-I",
  OR(C748="MP", C748="SK", C748="NA", C748="OD"), "WEST-II",
  OR(C748="ND", C748="AM", C748="JK"), "EAST",
  TRUE, "UNKNOWN"
)</f>
        <v>WEST-I</v>
      </c>
      <c r="E748" s="27" t="s">
        <v>2201</v>
      </c>
      <c r="F748" s="6" t="s">
        <v>2220</v>
      </c>
      <c r="G748" s="6" t="s">
        <v>2202</v>
      </c>
      <c r="H748" s="6" t="s">
        <v>2203</v>
      </c>
      <c r="I748" s="39">
        <v>45685</v>
      </c>
      <c r="J748" s="37">
        <v>46057</v>
      </c>
      <c r="K748" s="6" t="s">
        <v>2161</v>
      </c>
      <c r="L748" s="6" t="s">
        <v>50</v>
      </c>
      <c r="M748" s="23">
        <v>272.72000000000003</v>
      </c>
      <c r="O748" s="26">
        <v>1</v>
      </c>
    </row>
    <row r="749" spans="1:19" x14ac:dyDescent="0.4">
      <c r="A749" s="9" t="s">
        <v>2366</v>
      </c>
      <c r="B749" s="6" t="s">
        <v>2297</v>
      </c>
      <c r="C749" s="27" t="s">
        <v>380</v>
      </c>
      <c r="D749" s="8" t="str" cm="1">
        <f t="array" ref="D749">_xlfn.IFS(
  OR(C749="AR", C749="VK", C749="MS", C749="PT", C749="MM", C749="PP"), "CENTRAL",
  OR(C749="SS", C749="GC", C749="SM", C749="AY", C749="AG"), "NORTH",
  OR(C749="DP", C749="PG", C749="KD", C749="DS", C749="SP"), "WEST-I",
  OR(C749="MP", C749="SK", C749="NA", C749="OD"), "WEST-II",
  OR(C749="ND", C749="AM", C749="JK"), "EAST",
  TRUE, "UNKNOWN"
)</f>
        <v>WEST-I</v>
      </c>
      <c r="E749" s="27" t="s">
        <v>2201</v>
      </c>
      <c r="F749" s="6" t="s">
        <v>2200</v>
      </c>
      <c r="G749" s="6" t="s">
        <v>2202</v>
      </c>
      <c r="H749" s="6" t="s">
        <v>2203</v>
      </c>
      <c r="I749" s="39">
        <v>45685</v>
      </c>
      <c r="J749" s="37">
        <v>46057</v>
      </c>
      <c r="K749" s="6" t="s">
        <v>2161</v>
      </c>
      <c r="L749" s="6" t="s">
        <v>50</v>
      </c>
      <c r="M749" s="23">
        <v>176.52</v>
      </c>
      <c r="O749" s="26">
        <v>1</v>
      </c>
    </row>
    <row r="750" spans="1:19" x14ac:dyDescent="0.4">
      <c r="A750" s="9" t="s">
        <v>2366</v>
      </c>
      <c r="B750" s="6" t="s">
        <v>2297</v>
      </c>
      <c r="C750" s="27" t="s">
        <v>380</v>
      </c>
      <c r="D750" s="8" t="str" cm="1">
        <f t="array" ref="D750">_xlfn.IFS(
  OR(C750="AR", C750="VK", C750="MS", C750="PT", C750="MM", C750="PP"), "CENTRAL",
  OR(C750="SS", C750="GC", C750="SM", C750="AY", C750="AG"), "NORTH",
  OR(C750="DP", C750="PG", C750="KD", C750="DS", C750="SP"), "WEST-I",
  OR(C750="MP", C750="SK", C750="NA", C750="OD"), "WEST-II",
  OR(C750="ND", C750="AM", C750="JK"), "EAST",
  TRUE, "UNKNOWN"
)</f>
        <v>WEST-I</v>
      </c>
      <c r="E750" s="27" t="s">
        <v>2201</v>
      </c>
      <c r="F750" s="6" t="s">
        <v>2221</v>
      </c>
      <c r="G750" s="6" t="s">
        <v>2202</v>
      </c>
      <c r="H750" s="6" t="s">
        <v>2203</v>
      </c>
      <c r="I750" s="39">
        <v>45685</v>
      </c>
      <c r="J750" s="37">
        <v>46057</v>
      </c>
      <c r="K750" s="6" t="s">
        <v>2161</v>
      </c>
      <c r="L750" s="6" t="s">
        <v>50</v>
      </c>
      <c r="M750" s="23">
        <v>40.24</v>
      </c>
      <c r="O750" s="26">
        <v>1</v>
      </c>
    </row>
    <row r="751" spans="1:19" s="8" customFormat="1" x14ac:dyDescent="0.45">
      <c r="A751" s="9" t="s">
        <v>2366</v>
      </c>
      <c r="B751" s="8" t="s">
        <v>2275</v>
      </c>
      <c r="C751" s="10" t="s">
        <v>108</v>
      </c>
      <c r="D751" s="8" t="str" cm="1">
        <f t="array" ref="D751">_xlfn.IFS(
  OR(C751="AR", C751="VK", C751="MS", C751="PT", C751="MM", C751="PP"), "CENTRAL",
  OR(C751="SS", C751="GC", C751="SM", C751="AY", C751="AG"), "NORTH",
  OR(C751="DP", C751="PG", C751="KD", C751="DS", C751="SP"), "WEST-I",
  OR(C751="MP", C751="SK", C751="NA", C751="OD"), "WEST-II",
  OR(C751="ND", C751="AM", C751="JK"), "EAST",
  TRUE, "UNKNOWN"
)</f>
        <v>EAST</v>
      </c>
      <c r="E751" s="10" t="s">
        <v>2276</v>
      </c>
      <c r="F751" s="8" t="s">
        <v>1995</v>
      </c>
      <c r="G751" s="8" t="s">
        <v>2277</v>
      </c>
      <c r="H751" s="8" t="s">
        <v>2278</v>
      </c>
      <c r="I751" s="37">
        <v>46042</v>
      </c>
      <c r="J751" s="37">
        <v>46057</v>
      </c>
      <c r="K751" s="10" t="s">
        <v>34</v>
      </c>
      <c r="L751" s="10" t="s">
        <v>35</v>
      </c>
      <c r="M751" s="13">
        <v>776.01</v>
      </c>
      <c r="N751" s="37"/>
      <c r="O751" s="8">
        <v>4</v>
      </c>
    </row>
    <row r="752" spans="1:19" s="8" customFormat="1" x14ac:dyDescent="0.4">
      <c r="A752" s="9" t="s">
        <v>2366</v>
      </c>
      <c r="B752" s="8" t="s">
        <v>2199</v>
      </c>
      <c r="C752" s="10" t="s">
        <v>1256</v>
      </c>
      <c r="D752" s="8" t="str" cm="1">
        <f t="array" ref="D752">_xlfn.IFS(
  OR(C752="AR", C752="VK", C752="MS", C752="PT", C752="MM", C752="PP"), "CENTRAL",
  OR(C752="SS", C752="GC", C752="SM", C752="AY", C752="AG"), "NORTH",
  OR(C752="DP", C752="PG", C752="KD", C752="DS", C752="SP"), "WEST-I",
  OR(C752="MP", C752="SK", C752="NA", C752="OD"), "WEST-II",
  OR(C752="ND", C752="AM", C752="JK"), "EAST",
  TRUE, "UNKNOWN"
)</f>
        <v>WEST-II</v>
      </c>
      <c r="E752" s="10" t="s">
        <v>2201</v>
      </c>
      <c r="F752" s="8" t="s">
        <v>2200</v>
      </c>
      <c r="G752" s="8" t="s">
        <v>2202</v>
      </c>
      <c r="H752" s="8" t="s">
        <v>2203</v>
      </c>
      <c r="I752" s="37">
        <v>45663</v>
      </c>
      <c r="J752" s="37">
        <v>46055</v>
      </c>
      <c r="K752" s="10" t="s">
        <v>34</v>
      </c>
      <c r="L752" s="10" t="s">
        <v>35</v>
      </c>
      <c r="M752" s="13">
        <v>39.729999999999997</v>
      </c>
      <c r="N752" s="37"/>
      <c r="O752" s="26">
        <v>1</v>
      </c>
    </row>
    <row r="753" spans="1:19" s="8" customFormat="1" x14ac:dyDescent="0.4">
      <c r="A753" s="9" t="s">
        <v>2366</v>
      </c>
      <c r="B753" s="8" t="s">
        <v>2199</v>
      </c>
      <c r="C753" s="10" t="s">
        <v>1256</v>
      </c>
      <c r="D753" s="8" t="str" cm="1">
        <f t="array" ref="D753">_xlfn.IFS(
  OR(C753="AR", C753="VK", C753="MS", C753="PT", C753="MM", C753="PP"), "CENTRAL",
  OR(C753="SS", C753="GC", C753="SM", C753="AY", C753="AG"), "NORTH",
  OR(C753="DP", C753="PG", C753="KD", C753="DS", C753="SP"), "WEST-I",
  OR(C753="MP", C753="SK", C753="NA", C753="OD"), "WEST-II",
  OR(C753="ND", C753="AM", C753="JK"), "EAST",
  TRUE, "UNKNOWN"
)</f>
        <v>WEST-II</v>
      </c>
      <c r="E753" s="10" t="s">
        <v>2201</v>
      </c>
      <c r="F753" s="8" t="s">
        <v>2204</v>
      </c>
      <c r="G753" s="8" t="s">
        <v>2202</v>
      </c>
      <c r="H753" s="8" t="s">
        <v>2203</v>
      </c>
      <c r="I753" s="37">
        <v>45663</v>
      </c>
      <c r="J753" s="37">
        <v>46055</v>
      </c>
      <c r="K753" s="10" t="s">
        <v>34</v>
      </c>
      <c r="L753" s="10" t="s">
        <v>35</v>
      </c>
      <c r="M753" s="13">
        <v>24.69</v>
      </c>
      <c r="N753" s="37"/>
      <c r="O753" s="26">
        <v>1</v>
      </c>
    </row>
    <row r="754" spans="1:19" s="8" customFormat="1" x14ac:dyDescent="0.4">
      <c r="A754" s="9" t="s">
        <v>2366</v>
      </c>
      <c r="B754" s="8" t="s">
        <v>2199</v>
      </c>
      <c r="C754" s="10" t="s">
        <v>1256</v>
      </c>
      <c r="D754" s="8" t="str" cm="1">
        <f t="array" ref="D754">_xlfn.IFS(
  OR(C754="AR", C754="VK", C754="MS", C754="PT", C754="MM", C754="PP"), "CENTRAL",
  OR(C754="SS", C754="GC", C754="SM", C754="AY", C754="AG"), "NORTH",
  OR(C754="DP", C754="PG", C754="KD", C754="DS", C754="SP"), "WEST-I",
  OR(C754="MP", C754="SK", C754="NA", C754="OD"), "WEST-II",
  OR(C754="ND", C754="AM", C754="JK"), "EAST",
  TRUE, "UNKNOWN"
)</f>
        <v>WEST-II</v>
      </c>
      <c r="E754" s="10" t="s">
        <v>2201</v>
      </c>
      <c r="F754" s="8" t="s">
        <v>2205</v>
      </c>
      <c r="G754" s="8" t="s">
        <v>2202</v>
      </c>
      <c r="H754" s="8" t="s">
        <v>2203</v>
      </c>
      <c r="I754" s="37">
        <v>45663</v>
      </c>
      <c r="J754" s="37">
        <v>46055</v>
      </c>
      <c r="K754" s="10" t="s">
        <v>34</v>
      </c>
      <c r="L754" s="10" t="s">
        <v>35</v>
      </c>
      <c r="M754" s="13">
        <v>19.48</v>
      </c>
      <c r="N754" s="37"/>
      <c r="O754" s="26">
        <v>1</v>
      </c>
    </row>
    <row r="755" spans="1:19" s="8" customFormat="1" x14ac:dyDescent="0.4">
      <c r="A755" s="9" t="s">
        <v>2366</v>
      </c>
      <c r="B755" s="8" t="s">
        <v>2199</v>
      </c>
      <c r="C755" s="10" t="s">
        <v>1256</v>
      </c>
      <c r="D755" s="8" t="str" cm="1">
        <f t="array" ref="D755">_xlfn.IFS(
  OR(C755="AR", C755="VK", C755="MS", C755="PT", C755="MM", C755="PP"), "CENTRAL",
  OR(C755="SS", C755="GC", C755="SM", C755="AY", C755="AG"), "NORTH",
  OR(C755="DP", C755="PG", C755="KD", C755="DS", C755="SP"), "WEST-I",
  OR(C755="MP", C755="SK", C755="NA", C755="OD"), "WEST-II",
  OR(C755="ND", C755="AM", C755="JK"), "EAST",
  TRUE, "UNKNOWN"
)</f>
        <v>WEST-II</v>
      </c>
      <c r="E755" s="10" t="s">
        <v>2201</v>
      </c>
      <c r="F755" s="8" t="s">
        <v>2206</v>
      </c>
      <c r="G755" s="8" t="s">
        <v>2202</v>
      </c>
      <c r="H755" s="8" t="s">
        <v>2203</v>
      </c>
      <c r="I755" s="37">
        <v>45663</v>
      </c>
      <c r="J755" s="37">
        <v>46055</v>
      </c>
      <c r="K755" s="10" t="s">
        <v>34</v>
      </c>
      <c r="L755" s="10" t="s">
        <v>35</v>
      </c>
      <c r="M755" s="13">
        <v>257.63</v>
      </c>
      <c r="N755" s="37"/>
      <c r="O755" s="26">
        <v>1</v>
      </c>
    </row>
    <row r="756" spans="1:19" s="8" customFormat="1" x14ac:dyDescent="0.4">
      <c r="A756" s="9" t="s">
        <v>2366</v>
      </c>
      <c r="B756" s="8" t="s">
        <v>2199</v>
      </c>
      <c r="C756" s="10" t="s">
        <v>1256</v>
      </c>
      <c r="D756" s="8" t="str" cm="1">
        <f t="array" ref="D756">_xlfn.IFS(
  OR(C756="AR", C756="VK", C756="MS", C756="PT", C756="MM", C756="PP"), "CENTRAL",
  OR(C756="SS", C756="GC", C756="SM", C756="AY", C756="AG"), "NORTH",
  OR(C756="DP", C756="PG", C756="KD", C756="DS", C756="SP"), "WEST-I",
  OR(C756="MP", C756="SK", C756="NA", C756="OD"), "WEST-II",
  OR(C756="ND", C756="AM", C756="JK"), "EAST",
  TRUE, "UNKNOWN"
)</f>
        <v>WEST-II</v>
      </c>
      <c r="E756" s="10" t="s">
        <v>2201</v>
      </c>
      <c r="F756" s="8" t="s">
        <v>2200</v>
      </c>
      <c r="G756" s="8" t="s">
        <v>2202</v>
      </c>
      <c r="H756" s="8" t="s">
        <v>2203</v>
      </c>
      <c r="I756" s="37">
        <v>46025</v>
      </c>
      <c r="J756" s="37">
        <v>46055</v>
      </c>
      <c r="K756" s="10" t="s">
        <v>34</v>
      </c>
      <c r="L756" s="10" t="s">
        <v>35</v>
      </c>
      <c r="M756" s="13">
        <v>166.42</v>
      </c>
      <c r="N756" s="37"/>
      <c r="O756" s="26">
        <v>1</v>
      </c>
    </row>
    <row r="757" spans="1:19" s="8" customFormat="1" x14ac:dyDescent="0.45">
      <c r="A757" s="9" t="s">
        <v>2366</v>
      </c>
      <c r="B757" s="8" t="s">
        <v>2175</v>
      </c>
      <c r="C757" s="10" t="s">
        <v>1178</v>
      </c>
      <c r="D757" s="8" t="str" cm="1">
        <f t="array" ref="D757">_xlfn.IFS(
  OR(C757="AR", C757="VK", C757="MS", C757="PT", C757="MM", C757="PP"), "CENTRAL",
  OR(C757="SS", C757="GC", C757="SM", C757="AY", C757="AG"), "NORTH",
  OR(C757="DP", C757="PG", C757="KD", C757="DS", C757="SP"), "WEST-I",
  OR(C757="MP", C757="SK", C757="NA", C757="OD"), "WEST-II",
  OR(C757="ND", C757="AM", C757="JK"), "EAST",
  TRUE, "UNKNOWN"
)</f>
        <v>NORTH</v>
      </c>
      <c r="E757" s="10" t="s">
        <v>2176</v>
      </c>
      <c r="F757" s="8" t="s">
        <v>208</v>
      </c>
      <c r="G757" s="8" t="s">
        <v>32</v>
      </c>
      <c r="H757" s="8" t="s">
        <v>2177</v>
      </c>
      <c r="I757" s="37">
        <v>46022</v>
      </c>
      <c r="J757" s="37">
        <v>46059</v>
      </c>
      <c r="K757" s="10" t="s">
        <v>56</v>
      </c>
      <c r="L757" s="10" t="s">
        <v>50</v>
      </c>
      <c r="M757" s="13">
        <v>835.43</v>
      </c>
      <c r="N757" s="37">
        <v>46059</v>
      </c>
      <c r="O757" s="8">
        <v>2</v>
      </c>
    </row>
    <row r="758" spans="1:19" s="8" customFormat="1" x14ac:dyDescent="0.45">
      <c r="A758" s="9" t="s">
        <v>2366</v>
      </c>
      <c r="B758" s="8" t="s">
        <v>2253</v>
      </c>
      <c r="C758" s="10" t="s">
        <v>1178</v>
      </c>
      <c r="D758" s="8" t="str" cm="1">
        <f t="array" ref="D758">_xlfn.IFS(
  OR(C758="AR", C758="VK", C758="MS", C758="PT", C758="MM", C758="PP"), "CENTRAL",
  OR(C758="SS", C758="GC", C758="SM", C758="AY", C758="AG"), "NORTH",
  OR(C758="DP", C758="PG", C758="KD", C758="DS", C758="SP"), "WEST-I",
  OR(C758="MP", C758="SK", C758="NA", C758="OD"), "WEST-II",
  OR(C758="ND", C758="AM", C758="JK"), "EAST",
  TRUE, "UNKNOWN"
)</f>
        <v>NORTH</v>
      </c>
      <c r="E758" s="10" t="s">
        <v>2254</v>
      </c>
      <c r="F758" s="8" t="s">
        <v>23</v>
      </c>
      <c r="G758" s="8" t="s">
        <v>32</v>
      </c>
      <c r="H758" s="8" t="s">
        <v>2255</v>
      </c>
      <c r="I758" s="37">
        <v>46034</v>
      </c>
      <c r="J758" s="37">
        <v>46058</v>
      </c>
      <c r="K758" s="10" t="s">
        <v>1973</v>
      </c>
      <c r="L758" s="10" t="s">
        <v>27</v>
      </c>
      <c r="M758" s="13">
        <v>293.2</v>
      </c>
      <c r="N758" s="37"/>
      <c r="O758" s="8">
        <v>5</v>
      </c>
      <c r="P758" s="12"/>
      <c r="Q758" s="10"/>
      <c r="S758" s="10"/>
    </row>
    <row r="759" spans="1:19" s="8" customFormat="1" x14ac:dyDescent="0.45">
      <c r="A759" s="9" t="s">
        <v>2366</v>
      </c>
      <c r="B759" s="8" t="s">
        <v>1993</v>
      </c>
      <c r="C759" s="10" t="s">
        <v>108</v>
      </c>
      <c r="D759" s="8" t="str" cm="1">
        <f t="array" ref="D759">_xlfn.IFS(
  OR(C759="AR", C759="VK", C759="MS", C759="PT", C759="MM", C759="PP"), "CENTRAL",
  OR(C759="SS", C759="GC", C759="SM", C759="AY", C759="AG"), "NORTH",
  OR(C759="DP", C759="PG", C759="KD", C759="DS", C759="SP"), "WEST-I",
  OR(C759="MP", C759="SK", C759="NA", C759="OD"), "WEST-II",
  OR(C759="ND", C759="AM", C759="JK"), "EAST",
  TRUE, "UNKNOWN"
)</f>
        <v>EAST</v>
      </c>
      <c r="E759" s="10" t="s">
        <v>1994</v>
      </c>
      <c r="F759" s="8" t="s">
        <v>1995</v>
      </c>
      <c r="G759" s="8" t="s">
        <v>1996</v>
      </c>
      <c r="H759" s="8" t="s">
        <v>1997</v>
      </c>
      <c r="I759" s="37">
        <v>46000</v>
      </c>
      <c r="J759" s="37">
        <v>46058</v>
      </c>
      <c r="K759" s="10" t="s">
        <v>34</v>
      </c>
      <c r="L759" s="10" t="s">
        <v>35</v>
      </c>
      <c r="M759" s="13">
        <v>375.16</v>
      </c>
      <c r="N759" s="37"/>
      <c r="O759" s="8">
        <v>3</v>
      </c>
      <c r="P759" s="12"/>
      <c r="Q759" s="10"/>
      <c r="S759" s="10"/>
    </row>
    <row r="760" spans="1:19" s="8" customFormat="1" x14ac:dyDescent="0.45">
      <c r="A760" s="9" t="s">
        <v>2366</v>
      </c>
      <c r="B760" s="8" t="s">
        <v>1442</v>
      </c>
      <c r="C760" s="10" t="s">
        <v>65</v>
      </c>
      <c r="D760" s="8" t="str" cm="1">
        <f t="array" ref="D760">_xlfn.IFS(
  OR(C760="AR", C760="VK", C760="MS", C760="PT", C760="MM", C760="PP"), "CENTRAL",
  OR(C760="SS", C760="GC", C760="SM", C760="AY", C760="AG"), "NORTH",
  OR(C760="DP", C760="PG", C760="KD", C760="DS", C760="SP"), "WEST-I",
  OR(C760="MP", C760="SK", C760="NA", C760="OD"), "WEST-II",
  OR(C760="ND", C760="AM", C760="JK"), "EAST",
  TRUE, "UNKNOWN"
)</f>
        <v>CENTRAL</v>
      </c>
      <c r="E760" s="10" t="s">
        <v>1443</v>
      </c>
      <c r="F760" s="8" t="s">
        <v>102</v>
      </c>
      <c r="G760" s="8" t="s">
        <v>238</v>
      </c>
      <c r="H760" s="8" t="s">
        <v>1444</v>
      </c>
      <c r="I760" s="37">
        <v>45927</v>
      </c>
      <c r="J760" s="37">
        <v>46058</v>
      </c>
      <c r="K760" s="10" t="s">
        <v>34</v>
      </c>
      <c r="L760" s="10" t="s">
        <v>35</v>
      </c>
      <c r="M760" s="13">
        <v>2957.75</v>
      </c>
      <c r="N760" s="37">
        <v>46059</v>
      </c>
      <c r="O760" s="8">
        <v>3</v>
      </c>
      <c r="P760" s="12"/>
      <c r="Q760" s="10"/>
      <c r="S760" s="10"/>
    </row>
    <row r="761" spans="1:19" s="8" customFormat="1" x14ac:dyDescent="0.45">
      <c r="A761" s="9" t="s">
        <v>2366</v>
      </c>
      <c r="B761" s="8" t="s">
        <v>2275</v>
      </c>
      <c r="C761" s="10" t="s">
        <v>108</v>
      </c>
      <c r="D761" s="8" t="str" cm="1">
        <f t="array" ref="D761">_xlfn.IFS(
  OR(C761="AR", C761="VK", C761="MS", C761="PT", C761="MM", C761="PP"), "CENTRAL",
  OR(C761="SS", C761="GC", C761="SM", C761="AY", C761="AG"), "NORTH",
  OR(C761="DP", C761="PG", C761="KD", C761="DS", C761="SP"), "WEST-I",
  OR(C761="MP", C761="SK", C761="NA", C761="OD"), "WEST-II",
  OR(C761="ND", C761="AM", C761="JK"), "EAST",
  TRUE, "UNKNOWN"
)</f>
        <v>EAST</v>
      </c>
      <c r="E761" s="10" t="s">
        <v>2276</v>
      </c>
      <c r="F761" s="8" t="s">
        <v>1995</v>
      </c>
      <c r="G761" s="8" t="s">
        <v>2277</v>
      </c>
      <c r="H761" s="8" t="s">
        <v>2278</v>
      </c>
      <c r="I761" s="37">
        <v>46042</v>
      </c>
      <c r="J761" s="37">
        <v>46059</v>
      </c>
      <c r="K761" s="10" t="s">
        <v>34</v>
      </c>
      <c r="L761" s="10" t="s">
        <v>35</v>
      </c>
      <c r="M761" s="13">
        <v>763.4</v>
      </c>
      <c r="N761" s="37"/>
      <c r="O761" s="8">
        <v>5</v>
      </c>
    </row>
    <row r="762" spans="1:19" s="8" customFormat="1" x14ac:dyDescent="0.45">
      <c r="A762" s="9" t="s">
        <v>2366</v>
      </c>
      <c r="B762" s="8" t="s">
        <v>2253</v>
      </c>
      <c r="C762" s="10" t="s">
        <v>1178</v>
      </c>
      <c r="D762" s="8" t="str" cm="1">
        <f t="array" ref="D762">_xlfn.IFS(
  OR(C762="AR", C762="VK", C762="MS", C762="PT", C762="MM", C762="PP"), "CENTRAL",
  OR(C762="SS", C762="GC", C762="SM", C762="AY", C762="AG"), "NORTH",
  OR(C762="DP", C762="PG", C762="KD", C762="DS", C762="SP"), "WEST-I",
  OR(C762="MP", C762="SK", C762="NA", C762="OD"), "WEST-II",
  OR(C762="ND", C762="AM", C762="JK"), "EAST",
  TRUE, "UNKNOWN"
)</f>
        <v>NORTH</v>
      </c>
      <c r="E762" s="10" t="s">
        <v>2254</v>
      </c>
      <c r="F762" s="8" t="s">
        <v>23</v>
      </c>
      <c r="G762" s="8" t="s">
        <v>32</v>
      </c>
      <c r="H762" s="8" t="s">
        <v>2255</v>
      </c>
      <c r="I762" s="37">
        <v>46034</v>
      </c>
      <c r="J762" s="37">
        <v>46059</v>
      </c>
      <c r="K762" s="10" t="s">
        <v>1973</v>
      </c>
      <c r="L762" s="10" t="s">
        <v>27</v>
      </c>
      <c r="M762" s="13">
        <v>273.07</v>
      </c>
      <c r="N762" s="37"/>
      <c r="O762" s="8">
        <v>6</v>
      </c>
      <c r="P762" s="12"/>
      <c r="Q762" s="10"/>
      <c r="S762" s="10"/>
    </row>
    <row r="763" spans="1:19" s="8" customFormat="1" x14ac:dyDescent="0.45">
      <c r="A763" s="9" t="s">
        <v>2366</v>
      </c>
      <c r="B763" s="8" t="s">
        <v>2154</v>
      </c>
      <c r="C763" s="10" t="s">
        <v>156</v>
      </c>
      <c r="D763" s="8" t="str" cm="1">
        <f t="array" ref="D763">_xlfn.IFS(
  OR(C763="AR", C763="VK", C763="MS", C763="PT", C763="MM", C763="PP"), "CENTRAL",
  OR(C763="SS", C763="GC", C763="SM", C763="AY", C763="AG"), "NORTH",
  OR(C763="DP", C763="PG", C763="KD", C763="DS", C763="SP"), "WEST-I",
  OR(C763="MP", C763="SK", C763="NA", C763="OD"), "WEST-II",
  OR(C763="ND", C763="AM", C763="JK"), "EAST",
  TRUE, "UNKNOWN"
)</f>
        <v>CENTRAL</v>
      </c>
      <c r="E763" s="10" t="s">
        <v>2155</v>
      </c>
      <c r="F763" s="8" t="s">
        <v>2156</v>
      </c>
      <c r="G763" s="8" t="s">
        <v>434</v>
      </c>
      <c r="H763" s="8" t="s">
        <v>2157</v>
      </c>
      <c r="I763" s="37">
        <v>46021</v>
      </c>
      <c r="J763" s="37">
        <v>46060</v>
      </c>
      <c r="K763" s="10" t="s">
        <v>34</v>
      </c>
      <c r="L763" s="10" t="s">
        <v>35</v>
      </c>
      <c r="M763" s="13">
        <v>942.71</v>
      </c>
      <c r="N763" s="37">
        <v>46060</v>
      </c>
      <c r="O763" s="8">
        <v>2</v>
      </c>
      <c r="P763" s="12"/>
      <c r="Q763" s="10"/>
      <c r="S763" s="10"/>
    </row>
    <row r="764" spans="1:19" x14ac:dyDescent="0.4">
      <c r="A764" s="9" t="s">
        <v>2366</v>
      </c>
      <c r="B764" s="6" t="s">
        <v>2297</v>
      </c>
      <c r="C764" s="27" t="s">
        <v>380</v>
      </c>
      <c r="D764" s="8" t="str" cm="1">
        <f t="array" ref="D764">_xlfn.IFS(
  OR(C764="AR", C764="VK", C764="MS", C764="PT", C764="MM", C764="PP"), "CENTRAL",
  OR(C764="SS", C764="GC", C764="SM", C764="AY", C764="AG"), "NORTH",
  OR(C764="DP", C764="PG", C764="KD", C764="DS", C764="SP"), "WEST-I",
  OR(C764="MP", C764="SK", C764="NA", C764="OD"), "WEST-II",
  OR(C764="ND", C764="AM", C764="JK"), "EAST",
  TRUE, "UNKNOWN"
)</f>
        <v>WEST-I</v>
      </c>
      <c r="E764" s="27" t="s">
        <v>2201</v>
      </c>
      <c r="F764" s="6" t="s">
        <v>2218</v>
      </c>
      <c r="G764" s="6" t="s">
        <v>2202</v>
      </c>
      <c r="H764" s="6" t="s">
        <v>2203</v>
      </c>
      <c r="I764" s="39">
        <v>45685</v>
      </c>
      <c r="J764" s="37">
        <v>46060</v>
      </c>
      <c r="K764" s="6" t="s">
        <v>2161</v>
      </c>
      <c r="L764" s="6" t="s">
        <v>50</v>
      </c>
      <c r="M764" s="23">
        <v>18.63</v>
      </c>
      <c r="N764" s="37">
        <v>46060</v>
      </c>
      <c r="O764" s="8">
        <v>2</v>
      </c>
    </row>
    <row r="765" spans="1:19" x14ac:dyDescent="0.4">
      <c r="A765" s="9" t="s">
        <v>2366</v>
      </c>
      <c r="B765" s="6" t="s">
        <v>2297</v>
      </c>
      <c r="C765" s="27" t="s">
        <v>380</v>
      </c>
      <c r="D765" s="8" t="str" cm="1">
        <f t="array" ref="D765">_xlfn.IFS(
  OR(C765="AR", C765="VK", C765="MS", C765="PT", C765="MM", C765="PP"), "CENTRAL",
  OR(C765="SS", C765="GC", C765="SM", C765="AY", C765="AG"), "NORTH",
  OR(C765="DP", C765="PG", C765="KD", C765="DS", C765="SP"), "WEST-I",
  OR(C765="MP", C765="SK", C765="NA", C765="OD"), "WEST-II",
  OR(C765="ND", C765="AM", C765="JK"), "EAST",
  TRUE, "UNKNOWN"
)</f>
        <v>WEST-I</v>
      </c>
      <c r="E765" s="27" t="s">
        <v>2201</v>
      </c>
      <c r="F765" s="6" t="s">
        <v>2219</v>
      </c>
      <c r="G765" s="6" t="s">
        <v>2202</v>
      </c>
      <c r="H765" s="6" t="s">
        <v>2203</v>
      </c>
      <c r="I765" s="39">
        <v>45685</v>
      </c>
      <c r="J765" s="37">
        <v>46060</v>
      </c>
      <c r="K765" s="6" t="s">
        <v>2161</v>
      </c>
      <c r="L765" s="6" t="s">
        <v>50</v>
      </c>
      <c r="M765" s="23">
        <v>17.45</v>
      </c>
      <c r="N765" s="37">
        <v>46060</v>
      </c>
      <c r="O765" s="8">
        <v>2</v>
      </c>
    </row>
    <row r="766" spans="1:19" x14ac:dyDescent="0.4">
      <c r="A766" s="9" t="s">
        <v>2366</v>
      </c>
      <c r="B766" s="6" t="s">
        <v>2297</v>
      </c>
      <c r="C766" s="27" t="s">
        <v>380</v>
      </c>
      <c r="D766" s="8" t="str" cm="1">
        <f t="array" ref="D766">_xlfn.IFS(
  OR(C766="AR", C766="VK", C766="MS", C766="PT", C766="MM", C766="PP"), "CENTRAL",
  OR(C766="SS", C766="GC", C766="SM", C766="AY", C766="AG"), "NORTH",
  OR(C766="DP", C766="PG", C766="KD", C766="DS", C766="SP"), "WEST-I",
  OR(C766="MP", C766="SK", C766="NA", C766="OD"), "WEST-II",
  OR(C766="ND", C766="AM", C766="JK"), "EAST",
  TRUE, "UNKNOWN"
)</f>
        <v>WEST-I</v>
      </c>
      <c r="E766" s="27" t="s">
        <v>2201</v>
      </c>
      <c r="F766" s="6" t="s">
        <v>2220</v>
      </c>
      <c r="G766" s="6" t="s">
        <v>2202</v>
      </c>
      <c r="H766" s="6" t="s">
        <v>2203</v>
      </c>
      <c r="I766" s="39">
        <v>45685</v>
      </c>
      <c r="J766" s="37">
        <v>46060</v>
      </c>
      <c r="K766" s="6" t="s">
        <v>2161</v>
      </c>
      <c r="L766" s="6" t="s">
        <v>50</v>
      </c>
      <c r="M766" s="23">
        <v>199.19</v>
      </c>
      <c r="N766" s="37">
        <v>46060</v>
      </c>
      <c r="O766" s="8">
        <v>2</v>
      </c>
    </row>
    <row r="767" spans="1:19" x14ac:dyDescent="0.4">
      <c r="A767" s="9" t="s">
        <v>2366</v>
      </c>
      <c r="B767" s="6" t="s">
        <v>2297</v>
      </c>
      <c r="C767" s="27" t="s">
        <v>380</v>
      </c>
      <c r="D767" s="8" t="str" cm="1">
        <f t="array" ref="D767">_xlfn.IFS(
  OR(C767="AR", C767="VK", C767="MS", C767="PT", C767="MM", C767="PP"), "CENTRAL",
  OR(C767="SS", C767="GC", C767="SM", C767="AY", C767="AG"), "NORTH",
  OR(C767="DP", C767="PG", C767="KD", C767="DS", C767="SP"), "WEST-I",
  OR(C767="MP", C767="SK", C767="NA", C767="OD"), "WEST-II",
  OR(C767="ND", C767="AM", C767="JK"), "EAST",
  TRUE, "UNKNOWN"
)</f>
        <v>WEST-I</v>
      </c>
      <c r="E767" s="27" t="s">
        <v>2201</v>
      </c>
      <c r="F767" s="6" t="s">
        <v>2200</v>
      </c>
      <c r="G767" s="6" t="s">
        <v>2202</v>
      </c>
      <c r="H767" s="6" t="s">
        <v>2203</v>
      </c>
      <c r="I767" s="39">
        <v>45685</v>
      </c>
      <c r="J767" s="37">
        <v>46060</v>
      </c>
      <c r="K767" s="6" t="s">
        <v>2161</v>
      </c>
      <c r="L767" s="6" t="s">
        <v>50</v>
      </c>
      <c r="M767" s="23">
        <v>144.28</v>
      </c>
      <c r="N767" s="37">
        <v>46060</v>
      </c>
      <c r="O767" s="8">
        <v>2</v>
      </c>
    </row>
    <row r="768" spans="1:19" x14ac:dyDescent="0.4">
      <c r="A768" s="9" t="s">
        <v>2366</v>
      </c>
      <c r="B768" s="6" t="s">
        <v>2297</v>
      </c>
      <c r="C768" s="27" t="s">
        <v>380</v>
      </c>
      <c r="D768" s="8" t="str" cm="1">
        <f t="array" ref="D768">_xlfn.IFS(
  OR(C768="AR", C768="VK", C768="MS", C768="PT", C768="MM", C768="PP"), "CENTRAL",
  OR(C768="SS", C768="GC", C768="SM", C768="AY", C768="AG"), "NORTH",
  OR(C768="DP", C768="PG", C768="KD", C768="DS", C768="SP"), "WEST-I",
  OR(C768="MP", C768="SK", C768="NA", C768="OD"), "WEST-II",
  OR(C768="ND", C768="AM", C768="JK"), "EAST",
  TRUE, "UNKNOWN"
)</f>
        <v>WEST-I</v>
      </c>
      <c r="E768" s="27" t="s">
        <v>2201</v>
      </c>
      <c r="F768" s="6" t="s">
        <v>2221</v>
      </c>
      <c r="G768" s="6" t="s">
        <v>2202</v>
      </c>
      <c r="H768" s="6" t="s">
        <v>2203</v>
      </c>
      <c r="I768" s="39">
        <v>45685</v>
      </c>
      <c r="J768" s="37">
        <v>46060</v>
      </c>
      <c r="K768" s="6" t="s">
        <v>2161</v>
      </c>
      <c r="L768" s="6" t="s">
        <v>50</v>
      </c>
      <c r="M768" s="23">
        <v>29.14</v>
      </c>
      <c r="N768" s="37">
        <v>46060</v>
      </c>
      <c r="O768" s="8">
        <v>2</v>
      </c>
    </row>
    <row r="769" spans="1:19" s="8" customFormat="1" x14ac:dyDescent="0.45">
      <c r="A769" s="9" t="s">
        <v>2366</v>
      </c>
      <c r="B769" s="8" t="s">
        <v>2388</v>
      </c>
      <c r="C769" s="10" t="s">
        <v>241</v>
      </c>
      <c r="D769" s="8" t="str" cm="1">
        <f t="array" ref="D769">_xlfn.IFS(
  OR(C769="AR", C769="VK", C769="MS", C769="PT", C769="MM", C769="PP"), "CENTRAL",
  OR(C769="SS", C769="GC", C769="SM", C769="AY", C769="AG"), "NORTH",
  OR(C769="DP", C769="PG", C769="KD", C769="DS", C769="SP"), "WEST-I",
  OR(C769="MP", C769="SK", C769="NA", C769="OD"), "WEST-II",
  OR(C769="ND", C769="AM", C769="JK"), "EAST",
  TRUE, "UNKNOWN"
)</f>
        <v>CENTRAL</v>
      </c>
      <c r="E769" s="10" t="s">
        <v>2389</v>
      </c>
      <c r="F769" s="8" t="s">
        <v>276</v>
      </c>
      <c r="G769" s="8" t="s">
        <v>32</v>
      </c>
      <c r="H769" s="8" t="s">
        <v>2390</v>
      </c>
      <c r="I769" s="37">
        <v>46053</v>
      </c>
      <c r="J769" s="37">
        <v>46060</v>
      </c>
      <c r="K769" s="10" t="s">
        <v>762</v>
      </c>
      <c r="L769" s="10" t="s">
        <v>47</v>
      </c>
      <c r="M769" s="13">
        <v>102</v>
      </c>
      <c r="N769" s="37"/>
      <c r="O769" s="8">
        <v>1</v>
      </c>
      <c r="P769" s="12"/>
      <c r="Q769" s="10"/>
      <c r="S769" s="10"/>
    </row>
    <row r="770" spans="1:19" x14ac:dyDescent="0.4">
      <c r="A770" s="9" t="s">
        <v>2366</v>
      </c>
      <c r="B770" s="6" t="s">
        <v>2297</v>
      </c>
      <c r="C770" s="27" t="s">
        <v>380</v>
      </c>
      <c r="D770" s="8" t="str" cm="1">
        <f t="array" ref="D770">_xlfn.IFS(
  OR(C770="AR", C770="VK", C770="MS", C770="PT", C770="MM", C770="PP"), "CENTRAL",
  OR(C770="SS", C770="GC", C770="SM", C770="AY", C770="AG"), "NORTH",
  OR(C770="DP", C770="PG", C770="KD", C770="DS", C770="SP"), "WEST-I",
  OR(C770="MP", C770="SK", C770="NA", C770="OD"), "WEST-II",
  OR(C770="ND", C770="AM", C770="JK"), "EAST",
  TRUE, "UNKNOWN"
)</f>
        <v>WEST-I</v>
      </c>
      <c r="E770" s="27" t="s">
        <v>2201</v>
      </c>
      <c r="F770" s="6" t="s">
        <v>2218</v>
      </c>
      <c r="G770" s="6" t="s">
        <v>2202</v>
      </c>
      <c r="H770" s="6" t="s">
        <v>2203</v>
      </c>
      <c r="I770" s="39">
        <v>45685</v>
      </c>
      <c r="J770" s="37">
        <v>46060</v>
      </c>
      <c r="K770" s="6" t="s">
        <v>2161</v>
      </c>
      <c r="L770" s="6" t="s">
        <v>50</v>
      </c>
      <c r="M770" s="23">
        <v>18.63</v>
      </c>
      <c r="O770" s="8">
        <v>3</v>
      </c>
    </row>
    <row r="771" spans="1:19" x14ac:dyDescent="0.4">
      <c r="A771" s="9" t="s">
        <v>2366</v>
      </c>
      <c r="B771" s="6" t="s">
        <v>2297</v>
      </c>
      <c r="C771" s="27" t="s">
        <v>380</v>
      </c>
      <c r="D771" s="8" t="str" cm="1">
        <f t="array" ref="D771">_xlfn.IFS(
  OR(C771="AR", C771="VK", C771="MS", C771="PT", C771="MM", C771="PP"), "CENTRAL",
  OR(C771="SS", C771="GC", C771="SM", C771="AY", C771="AG"), "NORTH",
  OR(C771="DP", C771="PG", C771="KD", C771="DS", C771="SP"), "WEST-I",
  OR(C771="MP", C771="SK", C771="NA", C771="OD"), "WEST-II",
  OR(C771="ND", C771="AM", C771="JK"), "EAST",
  TRUE, "UNKNOWN"
)</f>
        <v>WEST-I</v>
      </c>
      <c r="E771" s="27" t="s">
        <v>2201</v>
      </c>
      <c r="F771" s="6" t="s">
        <v>2219</v>
      </c>
      <c r="G771" s="6" t="s">
        <v>2202</v>
      </c>
      <c r="H771" s="6" t="s">
        <v>2203</v>
      </c>
      <c r="I771" s="39">
        <v>45685</v>
      </c>
      <c r="J771" s="37">
        <v>46060</v>
      </c>
      <c r="K771" s="6" t="s">
        <v>2161</v>
      </c>
      <c r="L771" s="6" t="s">
        <v>50</v>
      </c>
      <c r="M771" s="23">
        <v>17.45</v>
      </c>
      <c r="O771" s="8">
        <v>3</v>
      </c>
    </row>
    <row r="772" spans="1:19" x14ac:dyDescent="0.4">
      <c r="A772" s="9" t="s">
        <v>2366</v>
      </c>
      <c r="B772" s="6" t="s">
        <v>2297</v>
      </c>
      <c r="C772" s="27" t="s">
        <v>380</v>
      </c>
      <c r="D772" s="8" t="str" cm="1">
        <f t="array" ref="D772">_xlfn.IFS(
  OR(C772="AR", C772="VK", C772="MS", C772="PT", C772="MM", C772="PP"), "CENTRAL",
  OR(C772="SS", C772="GC", C772="SM", C772="AY", C772="AG"), "NORTH",
  OR(C772="DP", C772="PG", C772="KD", C772="DS", C772="SP"), "WEST-I",
  OR(C772="MP", C772="SK", C772="NA", C772="OD"), "WEST-II",
  OR(C772="ND", C772="AM", C772="JK"), "EAST",
  TRUE, "UNKNOWN"
)</f>
        <v>WEST-I</v>
      </c>
      <c r="E772" s="27" t="s">
        <v>2201</v>
      </c>
      <c r="F772" s="6" t="s">
        <v>2220</v>
      </c>
      <c r="G772" s="6" t="s">
        <v>2202</v>
      </c>
      <c r="H772" s="6" t="s">
        <v>2203</v>
      </c>
      <c r="I772" s="39">
        <v>45685</v>
      </c>
      <c r="J772" s="37">
        <v>46060</v>
      </c>
      <c r="K772" s="6" t="s">
        <v>2161</v>
      </c>
      <c r="L772" s="6" t="s">
        <v>50</v>
      </c>
      <c r="M772" s="23">
        <v>199.19</v>
      </c>
      <c r="O772" s="8">
        <v>3</v>
      </c>
    </row>
    <row r="773" spans="1:19" x14ac:dyDescent="0.4">
      <c r="A773" s="9" t="s">
        <v>2366</v>
      </c>
      <c r="B773" s="6" t="s">
        <v>2297</v>
      </c>
      <c r="C773" s="27" t="s">
        <v>380</v>
      </c>
      <c r="D773" s="8" t="str" cm="1">
        <f t="array" ref="D773">_xlfn.IFS(
  OR(C773="AR", C773="VK", C773="MS", C773="PT", C773="MM", C773="PP"), "CENTRAL",
  OR(C773="SS", C773="GC", C773="SM", C773="AY", C773="AG"), "NORTH",
  OR(C773="DP", C773="PG", C773="KD", C773="DS", C773="SP"), "WEST-I",
  OR(C773="MP", C773="SK", C773="NA", C773="OD"), "WEST-II",
  OR(C773="ND", C773="AM", C773="JK"), "EAST",
  TRUE, "UNKNOWN"
)</f>
        <v>WEST-I</v>
      </c>
      <c r="E773" s="27" t="s">
        <v>2201</v>
      </c>
      <c r="F773" s="6" t="s">
        <v>2200</v>
      </c>
      <c r="G773" s="6" t="s">
        <v>2202</v>
      </c>
      <c r="H773" s="6" t="s">
        <v>2203</v>
      </c>
      <c r="I773" s="39">
        <v>45685</v>
      </c>
      <c r="J773" s="37">
        <v>46060</v>
      </c>
      <c r="K773" s="6" t="s">
        <v>2161</v>
      </c>
      <c r="L773" s="6" t="s">
        <v>50</v>
      </c>
      <c r="M773" s="23">
        <v>144.28</v>
      </c>
      <c r="O773" s="8">
        <v>3</v>
      </c>
    </row>
    <row r="774" spans="1:19" x14ac:dyDescent="0.4">
      <c r="A774" s="9" t="s">
        <v>2366</v>
      </c>
      <c r="B774" s="6" t="s">
        <v>2297</v>
      </c>
      <c r="C774" s="27" t="s">
        <v>380</v>
      </c>
      <c r="D774" s="8" t="str" cm="1">
        <f t="array" ref="D774">_xlfn.IFS(
  OR(C774="AR", C774="VK", C774="MS", C774="PT", C774="MM", C774="PP"), "CENTRAL",
  OR(C774="SS", C774="GC", C774="SM", C774="AY", C774="AG"), "NORTH",
  OR(C774="DP", C774="PG", C774="KD", C774="DS", C774="SP"), "WEST-I",
  OR(C774="MP", C774="SK", C774="NA", C774="OD"), "WEST-II",
  OR(C774="ND", C774="AM", C774="JK"), "EAST",
  TRUE, "UNKNOWN"
)</f>
        <v>WEST-I</v>
      </c>
      <c r="E774" s="27" t="s">
        <v>2201</v>
      </c>
      <c r="F774" s="6" t="s">
        <v>2221</v>
      </c>
      <c r="G774" s="6" t="s">
        <v>2202</v>
      </c>
      <c r="H774" s="6" t="s">
        <v>2203</v>
      </c>
      <c r="I774" s="39">
        <v>45685</v>
      </c>
      <c r="J774" s="37">
        <v>46060</v>
      </c>
      <c r="K774" s="6" t="s">
        <v>2161</v>
      </c>
      <c r="L774" s="6" t="s">
        <v>50</v>
      </c>
      <c r="M774" s="23">
        <v>29.14</v>
      </c>
      <c r="O774" s="8">
        <v>3</v>
      </c>
    </row>
    <row r="775" spans="1:19" s="8" customFormat="1" x14ac:dyDescent="0.45">
      <c r="A775" s="9" t="s">
        <v>2366</v>
      </c>
      <c r="B775" s="8" t="s">
        <v>2382</v>
      </c>
      <c r="C775" s="10" t="s">
        <v>72</v>
      </c>
      <c r="D775" s="8" t="str" cm="1">
        <f t="array" ref="D775">_xlfn.IFS(
  OR(C775="AR", C775="VK", C775="MS", C775="PT", C775="MM", C775="PP"), "CENTRAL",
  OR(C775="SS", C775="GC", C775="SM", C775="AY", C775="AG"), "NORTH",
  OR(C775="DP", C775="PG", C775="KD", C775="DS", C775="SP"), "WEST-I",
  OR(C775="MP", C775="SK", C775="NA", C775="OD"), "WEST-II",
  OR(C775="ND", C775="AM", C775="JK"), "EAST",
  TRUE, "UNKNOWN"
)</f>
        <v>CENTRAL</v>
      </c>
      <c r="E775" s="10" t="s">
        <v>2383</v>
      </c>
      <c r="F775" s="8" t="s">
        <v>643</v>
      </c>
      <c r="G775" s="8" t="s">
        <v>85</v>
      </c>
      <c r="H775" s="8" t="s">
        <v>2384</v>
      </c>
      <c r="I775" s="37">
        <v>46052</v>
      </c>
      <c r="J775" s="37">
        <v>46060</v>
      </c>
      <c r="K775" s="10" t="s">
        <v>87</v>
      </c>
      <c r="L775" s="10" t="s">
        <v>47</v>
      </c>
      <c r="M775" s="13">
        <v>1192</v>
      </c>
      <c r="N775" s="37">
        <v>46060</v>
      </c>
      <c r="O775" s="8">
        <v>1</v>
      </c>
      <c r="P775" s="12"/>
      <c r="Q775" s="10"/>
      <c r="S775" s="10"/>
    </row>
    <row r="776" spans="1:19" s="8" customFormat="1" x14ac:dyDescent="0.45">
      <c r="A776" s="9" t="s">
        <v>2366</v>
      </c>
      <c r="B776" s="8" t="s">
        <v>2186</v>
      </c>
      <c r="C776" s="10" t="s">
        <v>1178</v>
      </c>
      <c r="D776" s="8" t="str" cm="1">
        <f t="array" ref="D776">_xlfn.IFS(
  OR(C776="AR", C776="VK", C776="MS", C776="PT", C776="MM", C776="PP"), "CENTRAL",
  OR(C776="SS", C776="GC", C776="SM", C776="AY", C776="AG"), "NORTH",
  OR(C776="DP", C776="PG", C776="KD", C776="DS", C776="SP"), "WEST-I",
  OR(C776="MP", C776="SK", C776="NA", C776="OD"), "WEST-II",
  OR(C776="ND", C776="AM", C776="JK"), "EAST",
  TRUE, "UNKNOWN"
)</f>
        <v>NORTH</v>
      </c>
      <c r="E776" s="10" t="s">
        <v>2187</v>
      </c>
      <c r="F776" s="8" t="s">
        <v>2191</v>
      </c>
      <c r="G776" s="8" t="s">
        <v>2189</v>
      </c>
      <c r="H776" s="8" t="s">
        <v>2190</v>
      </c>
      <c r="I776" s="37">
        <v>46028</v>
      </c>
      <c r="J776" s="37">
        <v>46031</v>
      </c>
      <c r="K776" s="10" t="s">
        <v>81</v>
      </c>
      <c r="L776" s="10" t="s">
        <v>27</v>
      </c>
      <c r="M776" s="13">
        <v>1361.42</v>
      </c>
      <c r="N776" s="37"/>
      <c r="O776" s="8">
        <v>1</v>
      </c>
      <c r="P776" s="12"/>
      <c r="Q776" s="10"/>
      <c r="S776" s="10"/>
    </row>
    <row r="777" spans="1:19" s="8" customFormat="1" x14ac:dyDescent="0.45">
      <c r="A777" s="9" t="s">
        <v>2366</v>
      </c>
      <c r="B777" s="8" t="s">
        <v>2186</v>
      </c>
      <c r="C777" s="10" t="s">
        <v>1178</v>
      </c>
      <c r="D777" s="8" t="str" cm="1">
        <f t="array" ref="D777">_xlfn.IFS(
  OR(C777="AR", C777="VK", C777="MS", C777="PT", C777="MM", C777="PP"), "CENTRAL",
  OR(C777="SS", C777="GC", C777="SM", C777="AY", C777="AG"), "NORTH",
  OR(C777="DP", C777="PG", C777="KD", C777="DS", C777="SP"), "WEST-I",
  OR(C777="MP", C777="SK", C777="NA", C777="OD"), "WEST-II",
  OR(C777="ND", C777="AM", C777="JK"), "EAST",
  TRUE, "UNKNOWN"
)</f>
        <v>NORTH</v>
      </c>
      <c r="E777" s="10" t="s">
        <v>2187</v>
      </c>
      <c r="F777" s="8" t="s">
        <v>2188</v>
      </c>
      <c r="G777" s="8" t="s">
        <v>2189</v>
      </c>
      <c r="H777" s="8" t="s">
        <v>2190</v>
      </c>
      <c r="I777" s="37">
        <v>46028</v>
      </c>
      <c r="J777" s="37">
        <v>46031</v>
      </c>
      <c r="K777" s="10" t="s">
        <v>81</v>
      </c>
      <c r="L777" s="10" t="s">
        <v>27</v>
      </c>
      <c r="M777" s="13">
        <v>453.09</v>
      </c>
      <c r="N777" s="37"/>
      <c r="O777" s="8">
        <v>1</v>
      </c>
      <c r="P777" s="12"/>
      <c r="Q777" s="10"/>
      <c r="S777" s="10"/>
    </row>
    <row r="778" spans="1:19" s="8" customFormat="1" x14ac:dyDescent="0.45">
      <c r="A778" s="9" t="s">
        <v>2366</v>
      </c>
      <c r="B778" s="8" t="s">
        <v>2351</v>
      </c>
      <c r="C778" s="10" t="s">
        <v>382</v>
      </c>
      <c r="D778" s="8" t="str" cm="1">
        <f t="array" ref="D778">_xlfn.IFS(
  OR(C778="AR", C778="VK", C778="MS", C778="PT", C778="MM", C778="PP"), "CENTRAL",
  OR(C778="SS", C778="GC", C778="SM", C778="AY", C778="AG"), "NORTH",
  OR(C778="DP", C778="PG", C778="KD", C778="DS", C778="SP"), "WEST-I",
  OR(C778="MP", C778="SK", C778="NA", C778="OD"), "WEST-II",
  OR(C778="ND", C778="AM", C778="JK"), "EAST",
  TRUE, "UNKNOWN"
)</f>
        <v>NORTH</v>
      </c>
      <c r="E778" s="10" t="s">
        <v>2352</v>
      </c>
      <c r="F778" s="8" t="s">
        <v>2353</v>
      </c>
      <c r="G778" s="8" t="s">
        <v>2354</v>
      </c>
      <c r="H778" s="8" t="s">
        <v>2355</v>
      </c>
      <c r="I778" s="37">
        <v>46053</v>
      </c>
      <c r="J778" s="37">
        <v>46062</v>
      </c>
      <c r="K778" s="10" t="s">
        <v>2161</v>
      </c>
      <c r="L778" s="10" t="s">
        <v>50</v>
      </c>
      <c r="M778" s="13">
        <v>1354.34</v>
      </c>
      <c r="N778" s="37"/>
      <c r="O778" s="8">
        <v>1</v>
      </c>
      <c r="P778" s="12"/>
      <c r="Q778" s="10"/>
      <c r="S778" s="10"/>
    </row>
    <row r="779" spans="1:19" s="8" customFormat="1" x14ac:dyDescent="0.45">
      <c r="A779" s="9" t="s">
        <v>2366</v>
      </c>
      <c r="B779" s="8" t="s">
        <v>2287</v>
      </c>
      <c r="C779" s="10" t="s">
        <v>108</v>
      </c>
      <c r="D779" s="8" t="str" cm="1">
        <f t="array" ref="D779">_xlfn.IFS(
  OR(C779="AR", C779="VK", C779="MS", C779="PT", C779="MM", C779="PP"), "CENTRAL",
  OR(C779="SS", C779="GC", C779="SM", C779="AY", C779="AG"), "NORTH",
  OR(C779="DP", C779="PG", C779="KD", C779="DS", C779="SP"), "WEST-I",
  OR(C779="MP", C779="SK", C779="NA", C779="OD"), "WEST-II",
  OR(C779="ND", C779="AM", C779="JK"), "EAST",
  TRUE, "UNKNOWN"
)</f>
        <v>EAST</v>
      </c>
      <c r="E779" s="10" t="s">
        <v>2288</v>
      </c>
      <c r="F779" s="8" t="s">
        <v>2289</v>
      </c>
      <c r="G779" s="8" t="s">
        <v>32</v>
      </c>
      <c r="H779" s="8" t="s">
        <v>2290</v>
      </c>
      <c r="I779" s="37">
        <v>46044</v>
      </c>
      <c r="J779" s="37">
        <v>46062</v>
      </c>
      <c r="K779" s="10" t="s">
        <v>70</v>
      </c>
      <c r="L779" s="10" t="s">
        <v>35</v>
      </c>
      <c r="M779" s="13">
        <v>91.84</v>
      </c>
      <c r="N779" s="37">
        <v>46062</v>
      </c>
      <c r="O779" s="8">
        <v>1</v>
      </c>
      <c r="P779" s="12"/>
      <c r="Q779" s="10"/>
      <c r="S779" s="10"/>
    </row>
    <row r="780" spans="1:19" s="8" customFormat="1" x14ac:dyDescent="0.4">
      <c r="A780" s="9" t="s">
        <v>2366</v>
      </c>
      <c r="B780" s="8" t="s">
        <v>2438</v>
      </c>
      <c r="C780" s="10" t="s">
        <v>99</v>
      </c>
      <c r="D780" s="8" t="str" cm="1">
        <f t="array" ref="D780">_xlfn.IFS(
  OR(C780="AR", C780="VK", C780="MS", C780="PT", C780="MM", C780="PP"), "CENTRAL",
  OR(C780="SS", C780="GC", C780="SM", C780="AY", C780="AG"), "NORTH",
  OR(C780="DP", C780="PG", C780="KD", C780="DS", C780="SP"), "WEST-I",
  OR(C780="MP", C780="SK", C780="NA", C780="OD"), "WEST-II",
  OR(C780="ND", C780="AM", C780="JK"), "EAST",
  TRUE, "UNKNOWN"
)</f>
        <v>EAST</v>
      </c>
      <c r="E780" s="10" t="s">
        <v>2439</v>
      </c>
      <c r="F780" s="8" t="s">
        <v>282</v>
      </c>
      <c r="G780" s="8" t="s">
        <v>2440</v>
      </c>
      <c r="H780" s="8" t="s">
        <v>2441</v>
      </c>
      <c r="I780" s="37">
        <v>46008</v>
      </c>
      <c r="J780" s="37">
        <v>46044</v>
      </c>
      <c r="K780" s="10" t="s">
        <v>1703</v>
      </c>
      <c r="L780" s="10" t="s">
        <v>35</v>
      </c>
      <c r="M780" s="13">
        <v>143.47</v>
      </c>
      <c r="N780" s="37"/>
      <c r="O780" s="26">
        <v>3</v>
      </c>
      <c r="P780" s="12"/>
      <c r="Q780" s="10"/>
      <c r="S780" s="10"/>
    </row>
    <row r="781" spans="1:19" s="8" customFormat="1" x14ac:dyDescent="0.45">
      <c r="A781" s="9" t="s">
        <v>2366</v>
      </c>
      <c r="B781" s="8" t="s">
        <v>2367</v>
      </c>
      <c r="C781" s="10" t="s">
        <v>382</v>
      </c>
      <c r="D781" s="8" t="str" cm="1">
        <f t="array" ref="D781">_xlfn.IFS(
  OR(C781="AR", C781="VK", C781="MS", C781="PT", C781="MM", C781="PP"), "CENTRAL",
  OR(C781="SS", C781="GC", C781="SM", C781="AY", C781="AG"), "NORTH",
  OR(C781="DP", C781="PG", C781="KD", C781="DS", C781="SP"), "WEST-I",
  OR(C781="MP", C781="SK", C781="NA", C781="OD"), "WEST-II",
  OR(C781="ND", C781="AM", C781="JK"), "EAST",
  TRUE, "UNKNOWN"
)</f>
        <v>NORTH</v>
      </c>
      <c r="E781" s="10" t="s">
        <v>2368</v>
      </c>
      <c r="F781" s="8" t="s">
        <v>1058</v>
      </c>
      <c r="G781" s="8" t="s">
        <v>2369</v>
      </c>
      <c r="H781" s="8" t="s">
        <v>2370</v>
      </c>
      <c r="I781" s="37">
        <v>45985</v>
      </c>
      <c r="J781" s="37">
        <v>46063</v>
      </c>
      <c r="K781" s="10" t="s">
        <v>56</v>
      </c>
      <c r="L781" s="10" t="s">
        <v>50</v>
      </c>
      <c r="M781" s="13">
        <v>961.39</v>
      </c>
      <c r="N781" s="37"/>
      <c r="O781" s="8">
        <v>3</v>
      </c>
      <c r="P781" s="12"/>
      <c r="Q781" s="10"/>
      <c r="S781" s="10"/>
    </row>
    <row r="782" spans="1:19" s="8" customFormat="1" x14ac:dyDescent="0.45">
      <c r="A782" s="9" t="s">
        <v>2126</v>
      </c>
      <c r="B782" s="8" t="s">
        <v>1974</v>
      </c>
      <c r="C782" s="10" t="s">
        <v>1178</v>
      </c>
      <c r="D782" s="8" t="str" cm="1">
        <f t="array" ref="D782">_xlfn.IFS(
  OR(C782="AR", C782="VK", C782="MS", C782="PT", C782="MM", C782="PP"), "CENTRAL",
  OR(C782="SS", C782="GC", C782="SM", C782="AY", C782="AG"), "NORTH",
  OR(C782="DP", C782="PG", C782="KD", C782="DS", C782="SP"), "WEST-I",
  OR(C782="MP", C782="SK", C782="NA", C782="OD"), "WEST-II",
  OR(C782="ND", C782="AM", C782="JK"), "EAST",
  TRUE, "UNKNOWN"
)</f>
        <v>NORTH</v>
      </c>
      <c r="E782" s="10" t="s">
        <v>372</v>
      </c>
      <c r="F782" s="8" t="s">
        <v>117</v>
      </c>
      <c r="G782" s="8" t="s">
        <v>32</v>
      </c>
      <c r="H782" s="8" t="s">
        <v>373</v>
      </c>
      <c r="I782" s="37">
        <v>45985</v>
      </c>
      <c r="J782" s="37">
        <v>46063</v>
      </c>
      <c r="K782" s="10" t="s">
        <v>81</v>
      </c>
      <c r="L782" s="10" t="s">
        <v>27</v>
      </c>
      <c r="M782" s="13">
        <v>1146.32</v>
      </c>
      <c r="N782" s="37">
        <v>46063</v>
      </c>
      <c r="O782" s="8">
        <v>3</v>
      </c>
      <c r="P782" s="12"/>
      <c r="Q782" s="10"/>
      <c r="S782" s="10"/>
    </row>
    <row r="783" spans="1:19" s="8" customFormat="1" x14ac:dyDescent="0.45">
      <c r="A783" s="9" t="s">
        <v>2126</v>
      </c>
      <c r="B783" s="8" t="s">
        <v>1974</v>
      </c>
      <c r="C783" s="10" t="s">
        <v>1178</v>
      </c>
      <c r="D783" s="8" t="str" cm="1">
        <f t="array" ref="D783">_xlfn.IFS(
  OR(C783="AR", C783="VK", C783="MS", C783="PT", C783="MM", C783="PP"), "CENTRAL",
  OR(C783="SS", C783="GC", C783="SM", C783="AY", C783="AG"), "NORTH",
  OR(C783="DP", C783="PG", C783="KD", C783="DS", C783="SP"), "WEST-I",
  OR(C783="MP", C783="SK", C783="NA", C783="OD"), "WEST-II",
  OR(C783="ND", C783="AM", C783="JK"), "EAST",
  TRUE, "UNKNOWN"
)</f>
        <v>NORTH</v>
      </c>
      <c r="E783" s="10" t="s">
        <v>372</v>
      </c>
      <c r="F783" s="8" t="s">
        <v>374</v>
      </c>
      <c r="G783" s="8" t="s">
        <v>32</v>
      </c>
      <c r="H783" s="8" t="s">
        <v>373</v>
      </c>
      <c r="I783" s="37">
        <v>45985</v>
      </c>
      <c r="J783" s="37">
        <v>46063</v>
      </c>
      <c r="K783" s="10" t="s">
        <v>81</v>
      </c>
      <c r="L783" s="10" t="s">
        <v>27</v>
      </c>
      <c r="M783" s="13">
        <v>336.67</v>
      </c>
      <c r="N783" s="37">
        <v>46063</v>
      </c>
      <c r="O783" s="8">
        <v>3</v>
      </c>
      <c r="P783" s="12"/>
      <c r="Q783" s="10"/>
      <c r="S783" s="10"/>
    </row>
    <row r="784" spans="1:19" s="8" customFormat="1" x14ac:dyDescent="0.45">
      <c r="A784" s="9" t="s">
        <v>2126</v>
      </c>
      <c r="B784" s="8" t="s">
        <v>1974</v>
      </c>
      <c r="C784" s="10" t="s">
        <v>1178</v>
      </c>
      <c r="D784" s="8" t="str" cm="1">
        <f t="array" ref="D784">_xlfn.IFS(
  OR(C784="AR", C784="VK", C784="MS", C784="PT", C784="MM", C784="PP"), "CENTRAL",
  OR(C784="SS", C784="GC", C784="SM", C784="AY", C784="AG"), "NORTH",
  OR(C784="DP", C784="PG", C784="KD", C784="DS", C784="SP"), "WEST-I",
  OR(C784="MP", C784="SK", C784="NA", C784="OD"), "WEST-II",
  OR(C784="ND", C784="AM", C784="JK"), "EAST",
  TRUE, "UNKNOWN"
)</f>
        <v>NORTH</v>
      </c>
      <c r="E784" s="10" t="s">
        <v>372</v>
      </c>
      <c r="F784" s="8" t="s">
        <v>375</v>
      </c>
      <c r="G784" s="8" t="s">
        <v>32</v>
      </c>
      <c r="H784" s="8" t="s">
        <v>373</v>
      </c>
      <c r="I784" s="37">
        <v>45985</v>
      </c>
      <c r="J784" s="37">
        <v>46063</v>
      </c>
      <c r="K784" s="10" t="s">
        <v>81</v>
      </c>
      <c r="L784" s="10" t="s">
        <v>27</v>
      </c>
      <c r="M784" s="13">
        <v>655.13</v>
      </c>
      <c r="N784" s="37">
        <v>46063</v>
      </c>
      <c r="O784" s="8">
        <v>3</v>
      </c>
      <c r="P784" s="12"/>
      <c r="Q784" s="10"/>
      <c r="S784" s="10"/>
    </row>
    <row r="785" spans="1:19" s="8" customFormat="1" x14ac:dyDescent="0.4">
      <c r="A785" s="9" t="s">
        <v>2366</v>
      </c>
      <c r="B785" s="8" t="s">
        <v>2438</v>
      </c>
      <c r="C785" s="10" t="s">
        <v>99</v>
      </c>
      <c r="D785" s="8" t="str" cm="1">
        <f t="array" ref="D785">_xlfn.IFS(
  OR(C785="AR", C785="VK", C785="MS", C785="PT", C785="MM", C785="PP"), "CENTRAL",
  OR(C785="SS", C785="GC", C785="SM", C785="AY", C785="AG"), "NORTH",
  OR(C785="DP", C785="PG", C785="KD", C785="DS", C785="SP"), "WEST-I",
  OR(C785="MP", C785="SK", C785="NA", C785="OD"), "WEST-II",
  OR(C785="ND", C785="AM", C785="JK"), "EAST",
  TRUE, "UNKNOWN"
)</f>
        <v>EAST</v>
      </c>
      <c r="E785" s="10" t="s">
        <v>2439</v>
      </c>
      <c r="F785" s="8" t="s">
        <v>282</v>
      </c>
      <c r="G785" s="8" t="s">
        <v>2440</v>
      </c>
      <c r="H785" s="8" t="s">
        <v>2441</v>
      </c>
      <c r="I785" s="37">
        <v>46008</v>
      </c>
      <c r="J785" s="37">
        <v>46060</v>
      </c>
      <c r="K785" s="10" t="s">
        <v>1703</v>
      </c>
      <c r="L785" s="10" t="s">
        <v>35</v>
      </c>
      <c r="M785" s="13">
        <v>142.68</v>
      </c>
      <c r="N785" s="37">
        <v>46060</v>
      </c>
      <c r="O785" s="26">
        <v>4</v>
      </c>
      <c r="P785" s="12"/>
      <c r="Q785" s="10"/>
      <c r="S785" s="10"/>
    </row>
    <row r="786" spans="1:19" s="8" customFormat="1" x14ac:dyDescent="0.45">
      <c r="A786" s="9" t="s">
        <v>2366</v>
      </c>
      <c r="B786" s="8" t="s">
        <v>2253</v>
      </c>
      <c r="C786" s="10" t="s">
        <v>1178</v>
      </c>
      <c r="D786" s="8" t="str" cm="1">
        <f t="array" ref="D786">_xlfn.IFS(
  OR(C786="AR", C786="VK", C786="MS", C786="PT", C786="MM", C786="PP"), "CENTRAL",
  OR(C786="SS", C786="GC", C786="SM", C786="AY", C786="AG"), "NORTH",
  OR(C786="DP", C786="PG", C786="KD", C786="DS", C786="SP"), "WEST-I",
  OR(C786="MP", C786="SK", C786="NA", C786="OD"), "WEST-II",
  OR(C786="ND", C786="AM", C786="JK"), "EAST",
  TRUE, "UNKNOWN"
)</f>
        <v>NORTH</v>
      </c>
      <c r="E786" s="10" t="s">
        <v>2254</v>
      </c>
      <c r="F786" s="8" t="s">
        <v>23</v>
      </c>
      <c r="G786" s="8" t="s">
        <v>32</v>
      </c>
      <c r="H786" s="8" t="s">
        <v>2255</v>
      </c>
      <c r="I786" s="37">
        <v>46034</v>
      </c>
      <c r="J786" s="37">
        <v>46063</v>
      </c>
      <c r="K786" s="10" t="s">
        <v>1973</v>
      </c>
      <c r="L786" s="10" t="s">
        <v>27</v>
      </c>
      <c r="M786" s="13">
        <v>254.68</v>
      </c>
      <c r="N786" s="37"/>
      <c r="O786" s="8">
        <v>7</v>
      </c>
      <c r="P786" s="12"/>
      <c r="Q786" s="10"/>
      <c r="S786" s="10"/>
    </row>
    <row r="787" spans="1:19" s="8" customFormat="1" x14ac:dyDescent="0.45">
      <c r="A787" s="9" t="s">
        <v>2366</v>
      </c>
      <c r="B787" s="8" t="s">
        <v>2347</v>
      </c>
      <c r="C787" s="10" t="s">
        <v>382</v>
      </c>
      <c r="D787" s="8" t="str" cm="1">
        <f t="array" ref="D787">_xlfn.IFS(
  OR(C787="AR", C787="VK", C787="MS", C787="PT", C787="MM", C787="PP"), "CENTRAL",
  OR(C787="SS", C787="GC", C787="SM", C787="AY", C787="AG"), "NORTH",
  OR(C787="DP", C787="PG", C787="KD", C787="DS", C787="SP"), "WEST-I",
  OR(C787="MP", C787="SK", C787="NA", C787="OD"), "WEST-II",
  OR(C787="ND", C787="AM", C787="JK"), "EAST",
  TRUE, "UNKNOWN"
)</f>
        <v>NORTH</v>
      </c>
      <c r="E787" s="10" t="s">
        <v>2348</v>
      </c>
      <c r="F787" s="8" t="s">
        <v>67</v>
      </c>
      <c r="G787" s="8" t="s">
        <v>2349</v>
      </c>
      <c r="H787" s="8" t="s">
        <v>2350</v>
      </c>
      <c r="I787" s="37">
        <v>46050</v>
      </c>
      <c r="J787" s="37">
        <v>46064</v>
      </c>
      <c r="K787" s="10" t="s">
        <v>87</v>
      </c>
      <c r="L787" s="10" t="s">
        <v>47</v>
      </c>
      <c r="M787" s="13">
        <v>3752</v>
      </c>
      <c r="N787" s="37"/>
      <c r="O787" s="8">
        <v>1</v>
      </c>
      <c r="P787" s="12"/>
      <c r="Q787" s="10"/>
      <c r="S787" s="10"/>
    </row>
    <row r="788" spans="1:19" s="8" customFormat="1" x14ac:dyDescent="0.4">
      <c r="A788" s="9" t="s">
        <v>2366</v>
      </c>
      <c r="B788" s="8" t="s">
        <v>2480</v>
      </c>
      <c r="C788" s="10" t="s">
        <v>72</v>
      </c>
      <c r="D788" s="8" t="str" cm="1">
        <f t="array" ref="D788">_xlfn.IFS(
  OR(C788="AR", C788="VK", C788="MS", C788="PT", C788="MM", C788="PP"), "CENTRAL",
  OR(C788="SS", C788="GC", C788="SM", C788="AY", C788="AG"), "NORTH",
  OR(C788="DP", C788="PG", C788="KD", C788="DS", C788="SP"), "WEST-I",
  OR(C788="MP", C788="SK", C788="NA", C788="OD"), "WEST-II",
  OR(C788="ND", C788="AM", C788="JK"), "EAST",
  TRUE, "UNKNOWN"
)</f>
        <v>CENTRAL</v>
      </c>
      <c r="E788" s="10" t="s">
        <v>2481</v>
      </c>
      <c r="F788" s="8" t="s">
        <v>2482</v>
      </c>
      <c r="G788" s="8" t="s">
        <v>2483</v>
      </c>
      <c r="H788" s="8" t="s">
        <v>2484</v>
      </c>
      <c r="I788" s="37">
        <v>46050</v>
      </c>
      <c r="J788" s="37">
        <v>46050</v>
      </c>
      <c r="K788" s="10" t="s">
        <v>1703</v>
      </c>
      <c r="L788" s="10" t="s">
        <v>35</v>
      </c>
      <c r="M788" s="13">
        <v>486.97</v>
      </c>
      <c r="N788" s="37">
        <v>46050</v>
      </c>
      <c r="O788" s="26">
        <v>2</v>
      </c>
      <c r="P788" s="12"/>
      <c r="Q788" s="10"/>
      <c r="S788" s="10"/>
    </row>
    <row r="789" spans="1:19" s="8" customFormat="1" x14ac:dyDescent="0.45">
      <c r="A789" s="9" t="s">
        <v>2366</v>
      </c>
      <c r="B789" s="8" t="s">
        <v>1867</v>
      </c>
      <c r="C789" s="10" t="s">
        <v>99</v>
      </c>
      <c r="D789" s="8" t="str" cm="1">
        <f t="array" ref="D789">_xlfn.IFS(
  OR(C789="AR", C789="VK", C789="MS", C789="PT", C789="MM", C789="PP"), "CENTRAL",
  OR(C789="SS", C789="GC", C789="SM", C789="AY", C789="AG"), "NORTH",
  OR(C789="DP", C789="PG", C789="KD", C789="DS", C789="SP"), "WEST-I",
  OR(C789="MP", C789="SK", C789="NA", C789="OD"), "WEST-II",
  OR(C789="ND", C789="AM", C789="JK"), "EAST",
  TRUE, "UNKNOWN"
)</f>
        <v>EAST</v>
      </c>
      <c r="E789" s="10" t="s">
        <v>1869</v>
      </c>
      <c r="F789" s="8" t="s">
        <v>1752</v>
      </c>
      <c r="G789" s="8" t="s">
        <v>32</v>
      </c>
      <c r="H789" s="8" t="s">
        <v>1868</v>
      </c>
      <c r="I789" s="37">
        <v>45982</v>
      </c>
      <c r="J789" s="37">
        <v>46029</v>
      </c>
      <c r="K789" s="10" t="s">
        <v>1703</v>
      </c>
      <c r="L789" s="10" t="s">
        <v>35</v>
      </c>
      <c r="M789" s="13">
        <v>38.5</v>
      </c>
      <c r="N789" s="37">
        <v>46029</v>
      </c>
      <c r="O789" s="12">
        <v>2</v>
      </c>
      <c r="P789" s="12"/>
      <c r="Q789" s="10"/>
      <c r="R789" s="12"/>
      <c r="S789" s="10"/>
    </row>
    <row r="790" spans="1:19" s="8" customFormat="1" x14ac:dyDescent="0.45">
      <c r="A790" s="9" t="s">
        <v>2366</v>
      </c>
      <c r="B790" s="8" t="s">
        <v>1867</v>
      </c>
      <c r="C790" s="10" t="s">
        <v>99</v>
      </c>
      <c r="D790" s="8" t="str" cm="1">
        <f t="array" ref="D790">_xlfn.IFS(
  OR(C790="AR", C790="VK", C790="MS", C790="PT", C790="MM", C790="PP"), "CENTRAL",
  OR(C790="SS", C790="GC", C790="SM", C790="AY", C790="AG"), "NORTH",
  OR(C790="DP", C790="PG", C790="KD", C790="DS", C790="SP"), "WEST-I",
  OR(C790="MP", C790="SK", C790="NA", C790="OD"), "WEST-II",
  OR(C790="ND", C790="AM", C790="JK"), "EAST",
  TRUE, "UNKNOWN"
)</f>
        <v>EAST</v>
      </c>
      <c r="E790" s="10" t="s">
        <v>1869</v>
      </c>
      <c r="F790" s="8" t="s">
        <v>121</v>
      </c>
      <c r="G790" s="8" t="s">
        <v>32</v>
      </c>
      <c r="H790" s="8" t="s">
        <v>1868</v>
      </c>
      <c r="I790" s="37">
        <v>45982</v>
      </c>
      <c r="J790" s="37">
        <v>46029</v>
      </c>
      <c r="K790" s="10" t="s">
        <v>1703</v>
      </c>
      <c r="L790" s="10" t="s">
        <v>35</v>
      </c>
      <c r="M790" s="13">
        <v>6.66</v>
      </c>
      <c r="N790" s="37">
        <v>46029</v>
      </c>
      <c r="O790" s="12">
        <v>2</v>
      </c>
      <c r="P790" s="12"/>
      <c r="Q790" s="10"/>
      <c r="R790" s="12"/>
      <c r="S790" s="10"/>
    </row>
    <row r="791" spans="1:19" s="8" customFormat="1" x14ac:dyDescent="0.45">
      <c r="A791" s="9" t="s">
        <v>2366</v>
      </c>
      <c r="B791" s="8" t="s">
        <v>2347</v>
      </c>
      <c r="C791" s="10" t="s">
        <v>382</v>
      </c>
      <c r="D791" s="8" t="str" cm="1">
        <f t="array" ref="D791">_xlfn.IFS(
  OR(C791="AR", C791="VK", C791="MS", C791="PT", C791="MM", C791="PP"), "CENTRAL",
  OR(C791="SS", C791="GC", C791="SM", C791="AY", C791="AG"), "NORTH",
  OR(C791="DP", C791="PG", C791="KD", C791="DS", C791="SP"), "WEST-I",
  OR(C791="MP", C791="SK", C791="NA", C791="OD"), "WEST-II",
  OR(C791="ND", C791="AM", C791="JK"), "EAST",
  TRUE, "UNKNOWN"
)</f>
        <v>NORTH</v>
      </c>
      <c r="E791" s="10" t="s">
        <v>2348</v>
      </c>
      <c r="F791" s="8" t="s">
        <v>67</v>
      </c>
      <c r="G791" s="8" t="s">
        <v>2349</v>
      </c>
      <c r="H791" s="8" t="s">
        <v>2350</v>
      </c>
      <c r="I791" s="37">
        <v>46050</v>
      </c>
      <c r="J791" s="37">
        <v>46064</v>
      </c>
      <c r="K791" s="10" t="s">
        <v>87</v>
      </c>
      <c r="L791" s="10" t="s">
        <v>47</v>
      </c>
      <c r="M791" s="13">
        <v>3583</v>
      </c>
      <c r="N791" s="37"/>
      <c r="O791" s="8">
        <v>2</v>
      </c>
      <c r="P791" s="12"/>
      <c r="Q791" s="10"/>
      <c r="S791" s="10"/>
    </row>
    <row r="792" spans="1:19" x14ac:dyDescent="0.4">
      <c r="A792" s="9" t="s">
        <v>2366</v>
      </c>
      <c r="B792" s="8" t="s">
        <v>1283</v>
      </c>
      <c r="C792" s="10" t="s">
        <v>108</v>
      </c>
      <c r="D792" s="8" t="str" cm="1">
        <f t="array" ref="D792">_xlfn.IFS(
  OR(C792="AR", C792="VK", C792="MS", C792="PT", C792="MM", C792="PP"), "CENTRAL",
  OR(C792="SS", C792="GC", C792="SM", C792="AY", C792="AG"), "NORTH",
  OR(C792="DP", C792="PG", C792="KD", C792="DS", C792="SP"), "WEST-I",
  OR(C792="MP", C792="SK", C792="NA", C792="OD"), "WEST-II",
  OR(C792="ND", C792="AM", C792="JK"), "EAST",
  TRUE, "UNKNOWN"
)</f>
        <v>EAST</v>
      </c>
      <c r="E792" s="10" t="s">
        <v>1284</v>
      </c>
      <c r="F792" s="8" t="s">
        <v>2511</v>
      </c>
      <c r="G792" s="8" t="s">
        <v>32</v>
      </c>
      <c r="H792" s="8" t="s">
        <v>1286</v>
      </c>
      <c r="I792" s="37">
        <v>45908</v>
      </c>
      <c r="J792" s="37">
        <v>46010</v>
      </c>
      <c r="K792" s="10" t="s">
        <v>1703</v>
      </c>
      <c r="L792" s="10" t="s">
        <v>35</v>
      </c>
      <c r="M792" s="13">
        <v>110.59</v>
      </c>
      <c r="N792" s="37"/>
      <c r="O792" s="8">
        <v>2</v>
      </c>
    </row>
    <row r="793" spans="1:19" x14ac:dyDescent="0.4">
      <c r="A793" s="9" t="s">
        <v>2366</v>
      </c>
      <c r="B793" s="8" t="s">
        <v>1283</v>
      </c>
      <c r="C793" s="10" t="s">
        <v>108</v>
      </c>
      <c r="D793" s="8" t="str" cm="1">
        <f t="array" ref="D793">_xlfn.IFS(
  OR(C793="AR", C793="VK", C793="MS", C793="PT", C793="MM", C793="PP"), "CENTRAL",
  OR(C793="SS", C793="GC", C793="SM", C793="AY", C793="AG"), "NORTH",
  OR(C793="DP", C793="PG", C793="KD", C793="DS", C793="SP"), "WEST-I",
  OR(C793="MP", C793="SK", C793="NA", C793="OD"), "WEST-II",
  OR(C793="ND", C793="AM", C793="JK"), "EAST",
  TRUE, "UNKNOWN"
)</f>
        <v>EAST</v>
      </c>
      <c r="E793" s="10" t="s">
        <v>1284</v>
      </c>
      <c r="F793" s="8" t="s">
        <v>2510</v>
      </c>
      <c r="G793" s="8" t="s">
        <v>32</v>
      </c>
      <c r="H793" s="8" t="s">
        <v>1286</v>
      </c>
      <c r="I793" s="37">
        <v>45908</v>
      </c>
      <c r="J793" s="37">
        <v>46010</v>
      </c>
      <c r="K793" s="10" t="s">
        <v>1703</v>
      </c>
      <c r="L793" s="10" t="s">
        <v>35</v>
      </c>
      <c r="M793" s="13">
        <v>207.27</v>
      </c>
      <c r="N793" s="37"/>
      <c r="O793" s="8">
        <v>2</v>
      </c>
    </row>
    <row r="794" spans="1:19" s="8" customFormat="1" x14ac:dyDescent="0.45">
      <c r="A794" s="9" t="s">
        <v>1930</v>
      </c>
      <c r="B794" s="8" t="s">
        <v>1706</v>
      </c>
      <c r="C794" s="10" t="s">
        <v>108</v>
      </c>
      <c r="D794" s="8" t="str" cm="1">
        <f t="array" ref="D794">_xlfn.IFS(
  OR(C794="AR", C794="VK", C794="MS", C794="PT", C794="MM", C794="PP"), "CENTRAL",
  OR(C794="SS", C794="GC", C794="SM", C794="AY", C794="AG"), "NORTH",
  OR(C794="DP", C794="PG", C794="KD", C794="DS", C794="SP"), "WEST-I",
  OR(C794="MP", C794="SK", C794="NA", C794="OD"), "WEST-II",
  OR(C794="ND", C794="AM", C794="JK"), "EAST",
  TRUE, "UNKNOWN"
)</f>
        <v>EAST</v>
      </c>
      <c r="E794" s="10" t="s">
        <v>1707</v>
      </c>
      <c r="F794" s="8" t="s">
        <v>1708</v>
      </c>
      <c r="G794" s="8" t="s">
        <v>32</v>
      </c>
      <c r="H794" s="8" t="s">
        <v>1595</v>
      </c>
      <c r="I794" s="37">
        <v>45961</v>
      </c>
      <c r="J794" s="37">
        <v>45995</v>
      </c>
      <c r="K794" s="10" t="s">
        <v>1703</v>
      </c>
      <c r="L794" s="10" t="s">
        <v>35</v>
      </c>
      <c r="M794" s="13">
        <v>220.57</v>
      </c>
      <c r="N794" s="37"/>
      <c r="O794" s="8">
        <v>3</v>
      </c>
      <c r="P794" s="12"/>
      <c r="Q794" s="10"/>
      <c r="S794" s="10"/>
    </row>
    <row r="795" spans="1:19" s="8" customFormat="1" x14ac:dyDescent="0.45">
      <c r="A795" s="9" t="s">
        <v>1930</v>
      </c>
      <c r="B795" s="8" t="s">
        <v>1706</v>
      </c>
      <c r="C795" s="10" t="s">
        <v>108</v>
      </c>
      <c r="D795" s="8" t="str" cm="1">
        <f t="array" ref="D795">_xlfn.IFS(
  OR(C795="AR", C795="VK", C795="MS", C795="PT", C795="MM", C795="PP"), "CENTRAL",
  OR(C795="SS", C795="GC", C795="SM", C795="AY", C795="AG"), "NORTH",
  OR(C795="DP", C795="PG", C795="KD", C795="DS", C795="SP"), "WEST-I",
  OR(C795="MP", C795="SK", C795="NA", C795="OD"), "WEST-II",
  OR(C795="ND", C795="AM", C795="JK"), "EAST",
  TRUE, "UNKNOWN"
)</f>
        <v>EAST</v>
      </c>
      <c r="E795" s="10" t="s">
        <v>1707</v>
      </c>
      <c r="F795" s="8" t="s">
        <v>1709</v>
      </c>
      <c r="G795" s="8" t="s">
        <v>32</v>
      </c>
      <c r="H795" s="8" t="s">
        <v>1595</v>
      </c>
      <c r="I795" s="37">
        <v>45961</v>
      </c>
      <c r="J795" s="37">
        <v>45995</v>
      </c>
      <c r="K795" s="10" t="s">
        <v>1703</v>
      </c>
      <c r="L795" s="10" t="s">
        <v>35</v>
      </c>
      <c r="M795" s="13">
        <v>173.85</v>
      </c>
      <c r="N795" s="37"/>
      <c r="O795" s="8">
        <v>3</v>
      </c>
      <c r="P795" s="12"/>
      <c r="Q795" s="10"/>
      <c r="S795" s="10"/>
    </row>
    <row r="796" spans="1:19" s="8" customFormat="1" x14ac:dyDescent="0.45">
      <c r="A796" s="9" t="s">
        <v>2126</v>
      </c>
      <c r="B796" s="8" t="s">
        <v>1592</v>
      </c>
      <c r="C796" s="10" t="s">
        <v>108</v>
      </c>
      <c r="D796" s="8" t="str" cm="1">
        <f t="array" ref="D796">_xlfn.IFS(
  OR(C796="AR", C796="VK", C796="MS", C796="PT", C796="MM", C796="PP"), "CENTRAL",
  OR(C796="SS", C796="GC", C796="SM", C796="AY", C796="AG"), "NORTH",
  OR(C796="DP", C796="PG", C796="KD", C796="DS", C796="SP"), "WEST-I",
  OR(C796="MP", C796="SK", C796="NA", C796="OD"), "WEST-II",
  OR(C796="ND", C796="AM", C796="JK"), "EAST",
  TRUE, "UNKNOWN"
)</f>
        <v>EAST</v>
      </c>
      <c r="E796" s="10" t="s">
        <v>1593</v>
      </c>
      <c r="F796" s="8" t="s">
        <v>1594</v>
      </c>
      <c r="G796" s="8" t="s">
        <v>32</v>
      </c>
      <c r="H796" s="8" t="s">
        <v>1595</v>
      </c>
      <c r="I796" s="37">
        <v>45944</v>
      </c>
      <c r="J796" s="37">
        <v>46064</v>
      </c>
      <c r="K796" s="10" t="s">
        <v>70</v>
      </c>
      <c r="L796" s="10" t="s">
        <v>35</v>
      </c>
      <c r="M796" s="13">
        <v>74.959999999999994</v>
      </c>
      <c r="N796" s="37">
        <v>46064</v>
      </c>
      <c r="O796" s="8">
        <v>6</v>
      </c>
      <c r="P796" s="12"/>
      <c r="Q796" s="10"/>
      <c r="S796" s="10"/>
    </row>
    <row r="797" spans="1:19" s="8" customFormat="1" x14ac:dyDescent="0.45">
      <c r="A797" s="9" t="s">
        <v>2366</v>
      </c>
      <c r="B797" s="8" t="s">
        <v>2534</v>
      </c>
      <c r="C797" s="10" t="s">
        <v>65</v>
      </c>
      <c r="D797" s="8" t="str" cm="1">
        <f t="array" ref="D797">_xlfn.IFS(
  OR(C797="AR", C797="VK", C797="MS", C797="PT", C797="MM", C797="PP"), "CENTRAL",
  OR(C797="SS", C797="GC", C797="SM", C797="AY", C797="AG"), "NORTH",
  OR(C797="DP", C797="PG", C797="KD", C797="DS", C797="SP"), "WEST-I",
  OR(C797="MP", C797="SK", C797="NA", C797="OD"), "WEST-II",
  OR(C797="ND", C797="AM", C797="JK"), "EAST",
  TRUE, "UNKNOWN"
)</f>
        <v>CENTRAL</v>
      </c>
      <c r="E797" s="10" t="s">
        <v>2535</v>
      </c>
      <c r="F797" s="8" t="s">
        <v>121</v>
      </c>
      <c r="G797" s="8" t="s">
        <v>434</v>
      </c>
      <c r="H797" s="8" t="s">
        <v>2536</v>
      </c>
      <c r="I797" s="37">
        <v>46034</v>
      </c>
      <c r="J797" s="37">
        <v>46053</v>
      </c>
      <c r="K797" s="10" t="s">
        <v>186</v>
      </c>
      <c r="L797" s="10" t="s">
        <v>47</v>
      </c>
      <c r="M797" s="13">
        <v>1061.03</v>
      </c>
      <c r="N797" s="37"/>
      <c r="O797" s="8">
        <v>1</v>
      </c>
      <c r="P797" s="12"/>
      <c r="Q797" s="10"/>
      <c r="S797" s="10"/>
    </row>
    <row r="798" spans="1:19" s="8" customFormat="1" x14ac:dyDescent="0.45">
      <c r="A798" s="9" t="s">
        <v>2366</v>
      </c>
      <c r="B798" s="8" t="s">
        <v>2379</v>
      </c>
      <c r="C798" s="10" t="s">
        <v>61</v>
      </c>
      <c r="D798" s="8" t="str" cm="1">
        <f t="array" ref="D798">_xlfn.IFS(
  OR(C798="AR", C798="VK", C798="MS", C798="PT", C798="MM", C798="PP"), "CENTRAL",
  OR(C798="SS", C798="GC", C798="SM", C798="AY", C798="AG"), "NORTH",
  OR(C798="DP", C798="PG", C798="KD", C798="DS", C798="SP"), "WEST-I",
  OR(C798="MP", C798="SK", C798="NA", C798="OD"), "WEST-II",
  OR(C798="ND", C798="AM", C798="JK"), "EAST",
  TRUE, "UNKNOWN"
)</f>
        <v>NORTH</v>
      </c>
      <c r="E798" s="10" t="s">
        <v>2380</v>
      </c>
      <c r="F798" s="8" t="s">
        <v>1386</v>
      </c>
      <c r="G798" s="8" t="s">
        <v>32</v>
      </c>
      <c r="H798" s="8" t="s">
        <v>2381</v>
      </c>
      <c r="I798" s="37">
        <v>46051</v>
      </c>
      <c r="J798" s="37">
        <v>46065</v>
      </c>
      <c r="K798" s="10" t="s">
        <v>441</v>
      </c>
      <c r="L798" s="10" t="s">
        <v>27</v>
      </c>
      <c r="M798" s="13">
        <v>470.05</v>
      </c>
      <c r="N798" s="37"/>
      <c r="O798" s="8">
        <v>1</v>
      </c>
      <c r="P798" s="12"/>
      <c r="Q798" s="10"/>
      <c r="S798" s="10"/>
    </row>
    <row r="799" spans="1:19" s="8" customFormat="1" x14ac:dyDescent="0.45">
      <c r="A799" s="9" t="s">
        <v>2126</v>
      </c>
      <c r="B799" s="8" t="s">
        <v>2331</v>
      </c>
      <c r="C799" s="10" t="s">
        <v>156</v>
      </c>
      <c r="D799" s="8" t="str" cm="1">
        <f t="array" ref="D799">_xlfn.IFS(
  OR(C799="AR", C799="VK", C799="MS", C799="PT", C799="MM", C799="PP"), "CENTRAL",
  OR(C799="SS", C799="GC", C799="SM", C799="AY", C799="AG"), "NORTH",
  OR(C799="DP", C799="PG", C799="KD", C799="DS", C799="SP"), "WEST-I",
  OR(C799="MP", C799="SK", C799="NA", C799="OD"), "WEST-II",
  OR(C799="ND", C799="AM", C799="JK"), "EAST",
  TRUE, "UNKNOWN"
)</f>
        <v>CENTRAL</v>
      </c>
      <c r="E799" s="10" t="s">
        <v>2332</v>
      </c>
      <c r="F799" s="8" t="s">
        <v>282</v>
      </c>
      <c r="G799" s="8" t="s">
        <v>238</v>
      </c>
      <c r="H799" s="8" t="s">
        <v>720</v>
      </c>
      <c r="I799" s="37">
        <v>46049</v>
      </c>
      <c r="J799" s="37">
        <v>46066</v>
      </c>
      <c r="K799" s="10" t="s">
        <v>186</v>
      </c>
      <c r="L799" s="10" t="s">
        <v>47</v>
      </c>
      <c r="M799" s="13">
        <v>422.89</v>
      </c>
      <c r="N799" s="37">
        <v>46066</v>
      </c>
      <c r="O799" s="8">
        <v>1</v>
      </c>
      <c r="P799" s="12"/>
      <c r="Q799" s="10"/>
      <c r="R799" s="12"/>
      <c r="S799" s="10"/>
    </row>
    <row r="800" spans="1:19" s="8" customFormat="1" x14ac:dyDescent="0.45">
      <c r="A800" s="9" t="s">
        <v>2366</v>
      </c>
      <c r="B800" s="8" t="s">
        <v>2543</v>
      </c>
      <c r="C800" s="10" t="s">
        <v>380</v>
      </c>
      <c r="D800" s="8" t="str" cm="1">
        <f t="array" ref="D800">_xlfn.IFS(
  OR(C800="AR", C800="VK", C800="MS", C800="PT", C800="MM", C800="PP"), "CENTRAL",
  OR(C800="SS", C800="GC", C800="SM", C800="AY", C800="AG"), "NORTH",
  OR(C800="DP", C800="PG", C800="KD", C800="DS", C800="SP"), "WEST-I",
  OR(C800="MP", C800="SK", C800="NA", C800="OD"), "WEST-II",
  OR(C800="ND", C800="AM", C800="JK"), "EAST",
  TRUE, "UNKNOWN"
)</f>
        <v>WEST-I</v>
      </c>
      <c r="E800" s="10" t="s">
        <v>2544</v>
      </c>
      <c r="F800" s="8" t="s">
        <v>78</v>
      </c>
      <c r="G800" s="8" t="s">
        <v>2545</v>
      </c>
      <c r="H800" s="8" t="s">
        <v>2546</v>
      </c>
      <c r="I800" s="37">
        <v>45962</v>
      </c>
      <c r="J800" s="37">
        <v>45973</v>
      </c>
      <c r="K800" s="10" t="s">
        <v>762</v>
      </c>
      <c r="L800" s="10" t="s">
        <v>47</v>
      </c>
      <c r="M800" s="13">
        <v>508.53</v>
      </c>
      <c r="N800" s="37">
        <v>45973</v>
      </c>
      <c r="O800" s="8">
        <v>1</v>
      </c>
      <c r="P800" s="12"/>
      <c r="Q800" s="10"/>
      <c r="S800" s="10"/>
    </row>
    <row r="801" spans="1:19" s="8" customFormat="1" x14ac:dyDescent="0.45">
      <c r="A801" s="9" t="s">
        <v>2366</v>
      </c>
      <c r="B801" s="8" t="s">
        <v>2543</v>
      </c>
      <c r="C801" s="10" t="s">
        <v>380</v>
      </c>
      <c r="D801" s="8" t="str" cm="1">
        <f t="array" ref="D801">_xlfn.IFS(
  OR(C801="AR", C801="VK", C801="MS", C801="PT", C801="MM", C801="PP"), "CENTRAL",
  OR(C801="SS", C801="GC", C801="SM", C801="AY", C801="AG"), "NORTH",
  OR(C801="DP", C801="PG", C801="KD", C801="DS", C801="SP"), "WEST-I",
  OR(C801="MP", C801="SK", C801="NA", C801="OD"), "WEST-II",
  OR(C801="ND", C801="AM", C801="JK"), "EAST",
  TRUE, "UNKNOWN"
)</f>
        <v>WEST-I</v>
      </c>
      <c r="E801" s="10" t="s">
        <v>2544</v>
      </c>
      <c r="F801" s="8" t="s">
        <v>78</v>
      </c>
      <c r="G801" s="8" t="s">
        <v>2545</v>
      </c>
      <c r="H801" s="8" t="s">
        <v>2546</v>
      </c>
      <c r="I801" s="37">
        <v>45962</v>
      </c>
      <c r="J801" s="37">
        <v>46001</v>
      </c>
      <c r="K801" s="10" t="s">
        <v>762</v>
      </c>
      <c r="L801" s="10" t="s">
        <v>47</v>
      </c>
      <c r="M801" s="13">
        <v>514.04</v>
      </c>
      <c r="N801" s="37">
        <v>46001</v>
      </c>
      <c r="O801" s="8">
        <v>2</v>
      </c>
      <c r="P801" s="12"/>
      <c r="Q801" s="10"/>
      <c r="S801" s="10"/>
    </row>
    <row r="802" spans="1:19" s="8" customFormat="1" x14ac:dyDescent="0.45">
      <c r="A802" s="9" t="s">
        <v>2366</v>
      </c>
      <c r="B802" s="8" t="s">
        <v>2543</v>
      </c>
      <c r="C802" s="10" t="s">
        <v>380</v>
      </c>
      <c r="D802" s="8" t="str" cm="1">
        <f t="array" ref="D802">_xlfn.IFS(
  OR(C802="AR", C802="VK", C802="MS", C802="PT", C802="MM", C802="PP"), "CENTRAL",
  OR(C802="SS", C802="GC", C802="SM", C802="AY", C802="AG"), "NORTH",
  OR(C802="DP", C802="PG", C802="KD", C802="DS", C802="SP"), "WEST-I",
  OR(C802="MP", C802="SK", C802="NA", C802="OD"), "WEST-II",
  OR(C802="ND", C802="AM", C802="JK"), "EAST",
  TRUE, "UNKNOWN"
)</f>
        <v>WEST-I</v>
      </c>
      <c r="E802" s="10" t="s">
        <v>2544</v>
      </c>
      <c r="F802" s="8" t="s">
        <v>78</v>
      </c>
      <c r="G802" s="8" t="s">
        <v>2545</v>
      </c>
      <c r="H802" s="8" t="s">
        <v>2546</v>
      </c>
      <c r="I802" s="37">
        <v>45962</v>
      </c>
      <c r="J802" s="37">
        <v>46009</v>
      </c>
      <c r="K802" s="10" t="s">
        <v>762</v>
      </c>
      <c r="L802" s="10" t="s">
        <v>47</v>
      </c>
      <c r="M802" s="13">
        <v>515.19000000000005</v>
      </c>
      <c r="N802" s="37">
        <v>46009</v>
      </c>
      <c r="O802" s="8">
        <v>3</v>
      </c>
      <c r="P802" s="12"/>
      <c r="Q802" s="10"/>
      <c r="S802" s="10"/>
    </row>
    <row r="803" spans="1:19" s="8" customFormat="1" x14ac:dyDescent="0.45">
      <c r="A803" s="9" t="s">
        <v>2366</v>
      </c>
      <c r="B803" s="8" t="s">
        <v>807</v>
      </c>
      <c r="C803" s="10" t="s">
        <v>72</v>
      </c>
      <c r="D803" s="8" t="str" cm="1">
        <f t="array" ref="D803">_xlfn.IFS(
  OR(C803="AR", C803="VK", C803="MS", C803="PT", C803="MM", C803="PP"), "CENTRAL",
  OR(C803="SS", C803="GC", C803="SM", C803="AY", C803="AG"), "NORTH",
  OR(C803="DP", C803="PG", C803="KD", C803="DS", C803="SP"), "WEST-I",
  OR(C803="MP", C803="SK", C803="NA", C803="OD"), "WEST-II",
  OR(C803="ND", C803="AM", C803="JK"), "EAST",
  TRUE, "UNKNOWN"
)</f>
        <v>CENTRAL</v>
      </c>
      <c r="E803" s="10" t="s">
        <v>1036</v>
      </c>
      <c r="F803" s="8" t="s">
        <v>23</v>
      </c>
      <c r="G803" s="8" t="s">
        <v>808</v>
      </c>
      <c r="H803" s="8" t="s">
        <v>1037</v>
      </c>
      <c r="I803" s="37">
        <v>45848</v>
      </c>
      <c r="J803" s="37">
        <v>46066</v>
      </c>
      <c r="K803" s="10" t="s">
        <v>762</v>
      </c>
      <c r="L803" s="10" t="s">
        <v>47</v>
      </c>
      <c r="M803" s="13">
        <v>159.18</v>
      </c>
      <c r="N803" s="37">
        <v>46066</v>
      </c>
      <c r="O803" s="8">
        <v>5</v>
      </c>
      <c r="P803" s="10"/>
      <c r="R803" s="10"/>
    </row>
    <row r="804" spans="1:19" s="8" customFormat="1" x14ac:dyDescent="0.45">
      <c r="A804" s="9" t="s">
        <v>2366</v>
      </c>
      <c r="B804" s="8" t="s">
        <v>2367</v>
      </c>
      <c r="C804" s="10" t="s">
        <v>382</v>
      </c>
      <c r="D804" s="8" t="str" cm="1">
        <f t="array" ref="D804">_xlfn.IFS(
  OR(C804="AR", C804="VK", C804="MS", C804="PT", C804="MM", C804="PP"), "CENTRAL",
  OR(C804="SS", C804="GC", C804="SM", C804="AY", C804="AG"), "NORTH",
  OR(C804="DP", C804="PG", C804="KD", C804="DS", C804="SP"), "WEST-I",
  OR(C804="MP", C804="SK", C804="NA", C804="OD"), "WEST-II",
  OR(C804="ND", C804="AM", C804="JK"), "EAST",
  TRUE, "UNKNOWN"
)</f>
        <v>NORTH</v>
      </c>
      <c r="E804" s="10" t="s">
        <v>2368</v>
      </c>
      <c r="F804" s="8" t="s">
        <v>1058</v>
      </c>
      <c r="G804" s="8" t="s">
        <v>2369</v>
      </c>
      <c r="H804" s="8" t="s">
        <v>2370</v>
      </c>
      <c r="I804" s="37">
        <v>45985</v>
      </c>
      <c r="J804" s="37">
        <v>46069</v>
      </c>
      <c r="K804" s="10" t="s">
        <v>56</v>
      </c>
      <c r="L804" s="10" t="s">
        <v>50</v>
      </c>
      <c r="M804" s="13">
        <v>945.08</v>
      </c>
      <c r="N804" s="37"/>
      <c r="O804" s="8">
        <v>4</v>
      </c>
      <c r="P804" s="12"/>
      <c r="Q804" s="10"/>
      <c r="S804" s="10"/>
    </row>
    <row r="805" spans="1:19" x14ac:dyDescent="0.4">
      <c r="A805" s="9" t="s">
        <v>2366</v>
      </c>
      <c r="B805" s="6" t="s">
        <v>2297</v>
      </c>
      <c r="C805" s="27" t="s">
        <v>380</v>
      </c>
      <c r="D805" s="8" t="str" cm="1">
        <f t="array" ref="D805">_xlfn.IFS(
  OR(C805="AR", C805="VK", C805="MS", C805="PT", C805="MM", C805="PP"), "CENTRAL",
  OR(C805="SS", C805="GC", C805="SM", C805="AY", C805="AG"), "NORTH",
  OR(C805="DP", C805="PG", C805="KD", C805="DS", C805="SP"), "WEST-I",
  OR(C805="MP", C805="SK", C805="NA", C805="OD"), "WEST-II",
  OR(C805="ND", C805="AM", C805="JK"), "EAST",
  TRUE, "UNKNOWN"
)</f>
        <v>WEST-I</v>
      </c>
      <c r="E805" s="27" t="s">
        <v>2201</v>
      </c>
      <c r="F805" s="6" t="s">
        <v>2218</v>
      </c>
      <c r="G805" s="6" t="s">
        <v>2202</v>
      </c>
      <c r="H805" s="6" t="s">
        <v>2203</v>
      </c>
      <c r="I805" s="39">
        <v>45685</v>
      </c>
      <c r="J805" s="37">
        <v>46069</v>
      </c>
      <c r="K805" s="6" t="s">
        <v>2161</v>
      </c>
      <c r="L805" s="6" t="s">
        <v>50</v>
      </c>
      <c r="M805" s="23">
        <v>17.54</v>
      </c>
      <c r="O805" s="8">
        <v>4</v>
      </c>
    </row>
    <row r="806" spans="1:19" x14ac:dyDescent="0.4">
      <c r="A806" s="9" t="s">
        <v>2366</v>
      </c>
      <c r="B806" s="6" t="s">
        <v>2297</v>
      </c>
      <c r="C806" s="27" t="s">
        <v>380</v>
      </c>
      <c r="D806" s="8" t="str" cm="1">
        <f t="array" ref="D806">_xlfn.IFS(
  OR(C806="AR", C806="VK", C806="MS", C806="PT", C806="MM", C806="PP"), "CENTRAL",
  OR(C806="SS", C806="GC", C806="SM", C806="AY", C806="AG"), "NORTH",
  OR(C806="DP", C806="PG", C806="KD", C806="DS", C806="SP"), "WEST-I",
  OR(C806="MP", C806="SK", C806="NA", C806="OD"), "WEST-II",
  OR(C806="ND", C806="AM", C806="JK"), "EAST",
  TRUE, "UNKNOWN"
)</f>
        <v>WEST-I</v>
      </c>
      <c r="E806" s="27" t="s">
        <v>2201</v>
      </c>
      <c r="F806" s="6" t="s">
        <v>2219</v>
      </c>
      <c r="G806" s="6" t="s">
        <v>2202</v>
      </c>
      <c r="H806" s="6" t="s">
        <v>2203</v>
      </c>
      <c r="I806" s="39">
        <v>45685</v>
      </c>
      <c r="J806" s="37">
        <v>46069</v>
      </c>
      <c r="K806" s="6" t="s">
        <v>2161</v>
      </c>
      <c r="L806" s="6" t="s">
        <v>50</v>
      </c>
      <c r="M806" s="23">
        <v>16.940000000000001</v>
      </c>
      <c r="O806" s="8">
        <v>4</v>
      </c>
    </row>
    <row r="807" spans="1:19" x14ac:dyDescent="0.4">
      <c r="A807" s="9" t="s">
        <v>2366</v>
      </c>
      <c r="B807" s="6" t="s">
        <v>2297</v>
      </c>
      <c r="C807" s="27" t="s">
        <v>380</v>
      </c>
      <c r="D807" s="8" t="str" cm="1">
        <f t="array" ref="D807">_xlfn.IFS(
  OR(C807="AR", C807="VK", C807="MS", C807="PT", C807="MM", C807="PP"), "CENTRAL",
  OR(C807="SS", C807="GC", C807="SM", C807="AY", C807="AG"), "NORTH",
  OR(C807="DP", C807="PG", C807="KD", C807="DS", C807="SP"), "WEST-I",
  OR(C807="MP", C807="SK", C807="NA", C807="OD"), "WEST-II",
  OR(C807="ND", C807="AM", C807="JK"), "EAST",
  TRUE, "UNKNOWN"
)</f>
        <v>WEST-I</v>
      </c>
      <c r="E807" s="27" t="s">
        <v>2201</v>
      </c>
      <c r="F807" s="6" t="s">
        <v>2220</v>
      </c>
      <c r="G807" s="6" t="s">
        <v>2202</v>
      </c>
      <c r="H807" s="6" t="s">
        <v>2203</v>
      </c>
      <c r="I807" s="39">
        <v>45685</v>
      </c>
      <c r="J807" s="37">
        <v>46069</v>
      </c>
      <c r="K807" s="6" t="s">
        <v>2161</v>
      </c>
      <c r="L807" s="6" t="s">
        <v>50</v>
      </c>
      <c r="M807" s="23">
        <v>204.55</v>
      </c>
      <c r="O807" s="8">
        <v>4</v>
      </c>
    </row>
    <row r="808" spans="1:19" x14ac:dyDescent="0.4">
      <c r="A808" s="9" t="s">
        <v>2366</v>
      </c>
      <c r="B808" s="6" t="s">
        <v>2297</v>
      </c>
      <c r="C808" s="27" t="s">
        <v>380</v>
      </c>
      <c r="D808" s="8" t="str" cm="1">
        <f t="array" ref="D808">_xlfn.IFS(
  OR(C808="AR", C808="VK", C808="MS", C808="PT", C808="MM", C808="PP"), "CENTRAL",
  OR(C808="SS", C808="GC", C808="SM", C808="AY", C808="AG"), "NORTH",
  OR(C808="DP", C808="PG", C808="KD", C808="DS", C808="SP"), "WEST-I",
  OR(C808="MP", C808="SK", C808="NA", C808="OD"), "WEST-II",
  OR(C808="ND", C808="AM", C808="JK"), "EAST",
  TRUE, "UNKNOWN"
)</f>
        <v>WEST-I</v>
      </c>
      <c r="E808" s="27" t="s">
        <v>2201</v>
      </c>
      <c r="F808" s="6" t="s">
        <v>2200</v>
      </c>
      <c r="G808" s="6" t="s">
        <v>2202</v>
      </c>
      <c r="H808" s="6" t="s">
        <v>2203</v>
      </c>
      <c r="I808" s="39">
        <v>45685</v>
      </c>
      <c r="J808" s="37">
        <v>46069</v>
      </c>
      <c r="K808" s="6" t="s">
        <v>2161</v>
      </c>
      <c r="L808" s="6" t="s">
        <v>50</v>
      </c>
      <c r="M808" s="23">
        <v>145.11000000000001</v>
      </c>
      <c r="O808" s="8">
        <v>4</v>
      </c>
    </row>
    <row r="809" spans="1:19" x14ac:dyDescent="0.4">
      <c r="A809" s="9" t="s">
        <v>2366</v>
      </c>
      <c r="B809" s="6" t="s">
        <v>2297</v>
      </c>
      <c r="C809" s="27" t="s">
        <v>380</v>
      </c>
      <c r="D809" s="8" t="str" cm="1">
        <f t="array" ref="D809">_xlfn.IFS(
  OR(C809="AR", C809="VK", C809="MS", C809="PT", C809="MM", C809="PP"), "CENTRAL",
  OR(C809="SS", C809="GC", C809="SM", C809="AY", C809="AG"), "NORTH",
  OR(C809="DP", C809="PG", C809="KD", C809="DS", C809="SP"), "WEST-I",
  OR(C809="MP", C809="SK", C809="NA", C809="OD"), "WEST-II",
  OR(C809="ND", C809="AM", C809="JK"), "EAST",
  TRUE, "UNKNOWN"
)</f>
        <v>WEST-I</v>
      </c>
      <c r="E809" s="27" t="s">
        <v>2201</v>
      </c>
      <c r="F809" s="6" t="s">
        <v>2221</v>
      </c>
      <c r="G809" s="6" t="s">
        <v>2202</v>
      </c>
      <c r="H809" s="6" t="s">
        <v>2203</v>
      </c>
      <c r="I809" s="39">
        <v>45685</v>
      </c>
      <c r="J809" s="37">
        <v>46069</v>
      </c>
      <c r="K809" s="6" t="s">
        <v>2161</v>
      </c>
      <c r="L809" s="6" t="s">
        <v>50</v>
      </c>
      <c r="M809" s="23">
        <v>28.56</v>
      </c>
      <c r="O809" s="8">
        <v>4</v>
      </c>
    </row>
    <row r="810" spans="1:19" s="8" customFormat="1" x14ac:dyDescent="0.45">
      <c r="A810" s="9" t="s">
        <v>2366</v>
      </c>
      <c r="B810" s="8" t="s">
        <v>2367</v>
      </c>
      <c r="C810" s="10" t="s">
        <v>382</v>
      </c>
      <c r="D810" s="8" t="str" cm="1">
        <f t="array" ref="D810">_xlfn.IFS(
  OR(C810="AR", C810="VK", C810="MS", C810="PT", C810="MM", C810="PP"), "CENTRAL",
  OR(C810="SS", C810="GC", C810="SM", C810="AY", C810="AG"), "NORTH",
  OR(C810="DP", C810="PG", C810="KD", C810="DS", C810="SP"), "WEST-I",
  OR(C810="MP", C810="SK", C810="NA", C810="OD"), "WEST-II",
  OR(C810="ND", C810="AM", C810="JK"), "EAST",
  TRUE, "UNKNOWN"
)</f>
        <v>NORTH</v>
      </c>
      <c r="E810" s="10" t="s">
        <v>2368</v>
      </c>
      <c r="F810" s="8" t="s">
        <v>1058</v>
      </c>
      <c r="G810" s="8" t="s">
        <v>2369</v>
      </c>
      <c r="H810" s="8" t="s">
        <v>2370</v>
      </c>
      <c r="I810" s="37">
        <v>45985</v>
      </c>
      <c r="J810" s="37">
        <v>46070</v>
      </c>
      <c r="K810" s="10" t="s">
        <v>56</v>
      </c>
      <c r="L810" s="10" t="s">
        <v>50</v>
      </c>
      <c r="M810" s="13">
        <v>934.18</v>
      </c>
      <c r="N810" s="37"/>
      <c r="O810" s="8">
        <v>5</v>
      </c>
      <c r="P810" s="12"/>
      <c r="Q810" s="10"/>
      <c r="S810" s="10"/>
    </row>
    <row r="811" spans="1:19" s="8" customFormat="1" x14ac:dyDescent="0.4">
      <c r="A811" s="9" t="s">
        <v>2366</v>
      </c>
      <c r="B811" s="8" t="s">
        <v>1316</v>
      </c>
      <c r="C811" s="10" t="s">
        <v>72</v>
      </c>
      <c r="D811" s="8" t="str" cm="1">
        <f t="array" ref="D811">_xlfn.IFS(
  OR(C811="AR", C811="VK", C811="MS", C811="PT", C811="MM", C811="PP"), "CENTRAL",
  OR(C811="SS", C811="GC", C811="SM", C811="AY", C811="AG"), "NORTH",
  OR(C811="DP", C811="PG", C811="KD", C811="DS", C811="SP"), "WEST-I",
  OR(C811="MP", C811="SK", C811="NA", C811="OD"), "WEST-II",
  OR(C811="ND", C811="AM", C811="JK"), "EAST",
  TRUE, "UNKNOWN"
)</f>
        <v>CENTRAL</v>
      </c>
      <c r="E811" s="10" t="s">
        <v>1317</v>
      </c>
      <c r="F811" s="8" t="s">
        <v>67</v>
      </c>
      <c r="G811" s="8" t="s">
        <v>1318</v>
      </c>
      <c r="H811" s="8" t="s">
        <v>1319</v>
      </c>
      <c r="I811" s="37">
        <v>45915</v>
      </c>
      <c r="J811" s="37">
        <v>46070</v>
      </c>
      <c r="K811" s="10" t="s">
        <v>761</v>
      </c>
      <c r="L811" s="10" t="s">
        <v>47</v>
      </c>
      <c r="M811" s="13">
        <v>329.31</v>
      </c>
      <c r="N811" s="37"/>
      <c r="O811" s="8">
        <v>4</v>
      </c>
      <c r="P811" s="12"/>
      <c r="Q811" s="6"/>
      <c r="S811" s="10"/>
    </row>
    <row r="812" spans="1:19" s="8" customFormat="1" x14ac:dyDescent="0.45">
      <c r="A812" s="9" t="s">
        <v>2366</v>
      </c>
      <c r="B812" s="8" t="s">
        <v>1442</v>
      </c>
      <c r="C812" s="10" t="s">
        <v>65</v>
      </c>
      <c r="D812" s="8" t="str" cm="1">
        <f t="array" ref="D812">_xlfn.IFS(
  OR(C812="AR", C812="VK", C812="MS", C812="PT", C812="MM", C812="PP"), "CENTRAL",
  OR(C812="SS", C812="GC", C812="SM", C812="AY", C812="AG"), "NORTH",
  OR(C812="DP", C812="PG", C812="KD", C812="DS", C812="SP"), "WEST-I",
  OR(C812="MP", C812="SK", C812="NA", C812="OD"), "WEST-II",
  OR(C812="ND", C812="AM", C812="JK"), "EAST",
  TRUE, "UNKNOWN"
)</f>
        <v>CENTRAL</v>
      </c>
      <c r="E812" s="10" t="s">
        <v>1443</v>
      </c>
      <c r="F812" s="8" t="s">
        <v>102</v>
      </c>
      <c r="G812" s="8" t="s">
        <v>238</v>
      </c>
      <c r="H812" s="8" t="s">
        <v>1444</v>
      </c>
      <c r="I812" s="37">
        <v>45927</v>
      </c>
      <c r="J812" s="37">
        <v>46070</v>
      </c>
      <c r="K812" s="10" t="s">
        <v>34</v>
      </c>
      <c r="L812" s="10" t="s">
        <v>35</v>
      </c>
      <c r="M812" s="13">
        <v>2589.75</v>
      </c>
      <c r="N812" s="37">
        <v>46071</v>
      </c>
      <c r="O812" s="8">
        <v>4</v>
      </c>
      <c r="P812" s="12"/>
      <c r="Q812" s="10"/>
      <c r="S812" s="10"/>
    </row>
    <row r="813" spans="1:19" s="8" customFormat="1" x14ac:dyDescent="0.45">
      <c r="A813" s="9" t="s">
        <v>2366</v>
      </c>
      <c r="B813" s="8" t="s">
        <v>2367</v>
      </c>
      <c r="C813" s="10" t="s">
        <v>382</v>
      </c>
      <c r="D813" s="8" t="str" cm="1">
        <f t="array" ref="D813">_xlfn.IFS(
  OR(C813="AR", C813="VK", C813="MS", C813="PT", C813="MM", C813="PP"), "CENTRAL",
  OR(C813="SS", C813="GC", C813="SM", C813="AY", C813="AG"), "NORTH",
  OR(C813="DP", C813="PG", C813="KD", C813="DS", C813="SP"), "WEST-I",
  OR(C813="MP", C813="SK", C813="NA", C813="OD"), "WEST-II",
  OR(C813="ND", C813="AM", C813="JK"), "EAST",
  TRUE, "UNKNOWN"
)</f>
        <v>NORTH</v>
      </c>
      <c r="E813" s="10" t="s">
        <v>2368</v>
      </c>
      <c r="F813" s="8" t="s">
        <v>1058</v>
      </c>
      <c r="G813" s="8" t="s">
        <v>2369</v>
      </c>
      <c r="H813" s="8" t="s">
        <v>2370</v>
      </c>
      <c r="I813" s="37">
        <v>45985</v>
      </c>
      <c r="J813" s="37">
        <v>46071</v>
      </c>
      <c r="K813" s="10" t="s">
        <v>56</v>
      </c>
      <c r="L813" s="10" t="s">
        <v>50</v>
      </c>
      <c r="M813" s="13">
        <v>921.7</v>
      </c>
      <c r="N813" s="37"/>
      <c r="O813" s="8">
        <v>6</v>
      </c>
      <c r="P813" s="12"/>
      <c r="Q813" s="10"/>
      <c r="S813" s="10"/>
    </row>
    <row r="814" spans="1:19" s="8" customFormat="1" x14ac:dyDescent="0.45">
      <c r="A814" s="9" t="s">
        <v>2366</v>
      </c>
      <c r="B814" s="8" t="s">
        <v>807</v>
      </c>
      <c r="C814" s="10" t="s">
        <v>72</v>
      </c>
      <c r="D814" s="8" t="str" cm="1">
        <f t="array" ref="D814">_xlfn.IFS(
  OR(C814="AR", C814="VK", C814="MS", C814="PT", C814="MM", C814="PP"), "CENTRAL",
  OR(C814="SS", C814="GC", C814="SM", C814="AY", C814="AG"), "NORTH",
  OR(C814="DP", C814="PG", C814="KD", C814="DS", C814="SP"), "WEST-I",
  OR(C814="MP", C814="SK", C814="NA", C814="OD"), "WEST-II",
  OR(C814="ND", C814="AM", C814="JK"), "EAST",
  TRUE, "UNKNOWN"
)</f>
        <v>CENTRAL</v>
      </c>
      <c r="E814" s="10" t="s">
        <v>1036</v>
      </c>
      <c r="F814" s="8" t="s">
        <v>23</v>
      </c>
      <c r="G814" s="8" t="s">
        <v>808</v>
      </c>
      <c r="H814" s="8" t="s">
        <v>1037</v>
      </c>
      <c r="I814" s="37">
        <v>45848</v>
      </c>
      <c r="J814" s="37">
        <v>46071</v>
      </c>
      <c r="K814" s="10" t="s">
        <v>762</v>
      </c>
      <c r="L814" s="10" t="s">
        <v>47</v>
      </c>
      <c r="M814" s="13">
        <v>208.71</v>
      </c>
      <c r="N814" s="37">
        <v>46071</v>
      </c>
      <c r="O814" s="8">
        <v>6</v>
      </c>
      <c r="P814" s="10"/>
      <c r="R814" s="10"/>
    </row>
    <row r="815" spans="1:19" s="8" customFormat="1" x14ac:dyDescent="0.45">
      <c r="A815" s="9" t="s">
        <v>2366</v>
      </c>
      <c r="B815" s="8" t="s">
        <v>2012</v>
      </c>
      <c r="C815" s="10" t="s">
        <v>99</v>
      </c>
      <c r="D815" s="8" t="str" cm="1">
        <f t="array" ref="D815">_xlfn.IFS(
  OR(C815="AR", C815="VK", C815="MS", C815="PT", C815="MM", C815="PP"), "CENTRAL",
  OR(C815="SS", C815="GC", C815="SM", C815="AY", C815="AG"), "NORTH",
  OR(C815="DP", C815="PG", C815="KD", C815="DS", C815="SP"), "WEST-I",
  OR(C815="MP", C815="SK", C815="NA", C815="OD"), "WEST-II",
  OR(C815="ND", C815="AM", C815="JK"), "EAST",
  TRUE, "UNKNOWN"
)</f>
        <v>EAST</v>
      </c>
      <c r="E815" s="10" t="s">
        <v>2013</v>
      </c>
      <c r="F815" s="8" t="s">
        <v>102</v>
      </c>
      <c r="G815" s="8" t="s">
        <v>2014</v>
      </c>
      <c r="H815" s="8" t="s">
        <v>2015</v>
      </c>
      <c r="I815" s="37">
        <v>45993</v>
      </c>
      <c r="J815" s="37">
        <v>46009</v>
      </c>
      <c r="K815" s="10" t="s">
        <v>34</v>
      </c>
      <c r="L815" s="10" t="s">
        <v>35</v>
      </c>
      <c r="M815" s="13">
        <v>234.2</v>
      </c>
      <c r="N815" s="37"/>
      <c r="O815" s="8">
        <v>2</v>
      </c>
      <c r="P815" s="12"/>
      <c r="Q815" s="10"/>
      <c r="S815" s="10"/>
    </row>
    <row r="816" spans="1:19" s="8" customFormat="1" x14ac:dyDescent="0.45">
      <c r="A816" s="9" t="s">
        <v>2366</v>
      </c>
      <c r="B816" s="8" t="s">
        <v>2379</v>
      </c>
      <c r="C816" s="10" t="s">
        <v>61</v>
      </c>
      <c r="D816" s="8" t="str" cm="1">
        <f t="array" ref="D816">_xlfn.IFS(
  OR(C816="AR", C816="VK", C816="MS", C816="PT", C816="MM", C816="PP"), "CENTRAL",
  OR(C816="SS", C816="GC", C816="SM", C816="AY", C816="AG"), "NORTH",
  OR(C816="DP", C816="PG", C816="KD", C816="DS", C816="SP"), "WEST-I",
  OR(C816="MP", C816="SK", C816="NA", C816="OD"), "WEST-II",
  OR(C816="ND", C816="AM", C816="JK"), "EAST",
  TRUE, "UNKNOWN"
)</f>
        <v>NORTH</v>
      </c>
      <c r="E816" s="10" t="s">
        <v>2380</v>
      </c>
      <c r="F816" s="8" t="s">
        <v>1386</v>
      </c>
      <c r="G816" s="8" t="s">
        <v>32</v>
      </c>
      <c r="H816" s="8" t="s">
        <v>2381</v>
      </c>
      <c r="I816" s="37">
        <v>46051</v>
      </c>
      <c r="J816" s="37">
        <v>46071</v>
      </c>
      <c r="K816" s="10" t="s">
        <v>441</v>
      </c>
      <c r="L816" s="10" t="s">
        <v>27</v>
      </c>
      <c r="M816" s="13">
        <v>416.59</v>
      </c>
      <c r="N816" s="37"/>
      <c r="O816" s="8">
        <v>2</v>
      </c>
      <c r="P816" s="12"/>
      <c r="Q816" s="10"/>
      <c r="S816" s="10"/>
    </row>
    <row r="817" spans="1:19" s="8" customFormat="1" x14ac:dyDescent="0.45">
      <c r="A817" s="9" t="s">
        <v>2366</v>
      </c>
      <c r="B817" s="8" t="s">
        <v>2012</v>
      </c>
      <c r="C817" s="10" t="s">
        <v>99</v>
      </c>
      <c r="D817" s="8" t="str" cm="1">
        <f t="array" ref="D817">_xlfn.IFS(
  OR(C817="AR", C817="VK", C817="MS", C817="PT", C817="MM", C817="PP"), "CENTRAL",
  OR(C817="SS", C817="GC", C817="SM", C817="AY", C817="AG"), "NORTH",
  OR(C817="DP", C817="PG", C817="KD", C817="DS", C817="SP"), "WEST-I",
  OR(C817="MP", C817="SK", C817="NA", C817="OD"), "WEST-II",
  OR(C817="ND", C817="AM", C817="JK"), "EAST",
  TRUE, "UNKNOWN"
)</f>
        <v>EAST</v>
      </c>
      <c r="E817" s="10" t="s">
        <v>2013</v>
      </c>
      <c r="F817" s="8" t="s">
        <v>102</v>
      </c>
      <c r="G817" s="8" t="s">
        <v>2014</v>
      </c>
      <c r="H817" s="8" t="s">
        <v>2015</v>
      </c>
      <c r="I817" s="37">
        <v>45993</v>
      </c>
      <c r="J817" s="37">
        <v>46072</v>
      </c>
      <c r="K817" s="10" t="s">
        <v>34</v>
      </c>
      <c r="L817" s="10" t="s">
        <v>35</v>
      </c>
      <c r="M817" s="13">
        <v>236.27</v>
      </c>
      <c r="N817" s="37">
        <v>46072</v>
      </c>
      <c r="O817" s="8">
        <v>3</v>
      </c>
      <c r="P817" s="12"/>
      <c r="Q817" s="10"/>
      <c r="S817" s="10"/>
    </row>
    <row r="818" spans="1:19" s="8" customFormat="1" x14ac:dyDescent="0.45">
      <c r="A818" s="9" t="s">
        <v>2366</v>
      </c>
      <c r="B818" s="8" t="s">
        <v>1503</v>
      </c>
      <c r="C818" s="10" t="s">
        <v>136</v>
      </c>
      <c r="D818" s="8" t="str" cm="1">
        <f t="array" ref="D818">_xlfn.IFS(
  OR(C818="AR", C818="VK", C818="MS", C818="PT", C818="MM", C818="PP"), "CENTRAL",
  OR(C818="SS", C818="GC", C818="SM", C818="AY", C818="AG"), "NORTH",
  OR(C818="DP", C818="PG", C818="KD", C818="DS", C818="SP"), "WEST-I",
  OR(C818="MP", C818="SK", C818="NA", C818="OD"), "WEST-II",
  OR(C818="ND", C818="AM", C818="JK"), "EAST",
  TRUE, "UNKNOWN"
)</f>
        <v>WEST-II</v>
      </c>
      <c r="E818" s="10" t="s">
        <v>1504</v>
      </c>
      <c r="F818" s="8" t="s">
        <v>1505</v>
      </c>
      <c r="G818" s="8" t="s">
        <v>1506</v>
      </c>
      <c r="H818" s="8" t="s">
        <v>1507</v>
      </c>
      <c r="I818" s="37">
        <v>45936</v>
      </c>
      <c r="J818" s="37">
        <v>46072</v>
      </c>
      <c r="K818" s="10" t="s">
        <v>81</v>
      </c>
      <c r="L818" s="10" t="s">
        <v>27</v>
      </c>
      <c r="M818" s="13">
        <v>1073.8800000000001</v>
      </c>
      <c r="N818" s="37"/>
      <c r="O818" s="8">
        <v>6</v>
      </c>
      <c r="P818" s="12"/>
      <c r="Q818" s="10"/>
      <c r="S818" s="10"/>
    </row>
    <row r="819" spans="1:19" s="8" customFormat="1" x14ac:dyDescent="0.45">
      <c r="A819" s="9" t="s">
        <v>2366</v>
      </c>
      <c r="B819" s="8" t="s">
        <v>2515</v>
      </c>
      <c r="C819" s="10" t="s">
        <v>1178</v>
      </c>
      <c r="D819" s="8" t="str" cm="1">
        <f t="array" ref="D819">_xlfn.IFS(
  OR(C819="AR", C819="VK", C819="MS", C819="PT", C819="MM", C819="PP"), "CENTRAL",
  OR(C819="SS", C819="GC", C819="SM", C819="AY", C819="AG"), "NORTH",
  OR(C819="DP", C819="PG", C819="KD", C819="DS", C819="SP"), "WEST-I",
  OR(C819="MP", C819="SK", C819="NA", C819="OD"), "WEST-II",
  OR(C819="ND", C819="AM", C819="JK"), "EAST",
  TRUE, "UNKNOWN"
)</f>
        <v>NORTH</v>
      </c>
      <c r="E819" s="10" t="s">
        <v>2516</v>
      </c>
      <c r="F819" s="8" t="s">
        <v>23</v>
      </c>
      <c r="G819" s="8" t="s">
        <v>32</v>
      </c>
      <c r="H819" s="8" t="s">
        <v>1963</v>
      </c>
      <c r="I819" s="37">
        <v>46062</v>
      </c>
      <c r="J819" s="37">
        <v>46072</v>
      </c>
      <c r="K819" s="10" t="s">
        <v>1973</v>
      </c>
      <c r="L819" s="10" t="s">
        <v>27</v>
      </c>
      <c r="M819" s="13">
        <v>367.35</v>
      </c>
      <c r="N819" s="37"/>
      <c r="O819" s="8">
        <v>1</v>
      </c>
      <c r="P819" s="12"/>
      <c r="Q819" s="10"/>
      <c r="S819" s="10"/>
    </row>
    <row r="820" spans="1:19" s="8" customFormat="1" x14ac:dyDescent="0.45">
      <c r="A820" s="9" t="s">
        <v>2366</v>
      </c>
      <c r="B820" s="8" t="s">
        <v>2566</v>
      </c>
      <c r="C820" s="10" t="s">
        <v>241</v>
      </c>
      <c r="D820" s="8" t="str" cm="1">
        <f t="array" ref="D820">_xlfn.IFS(
  OR(C820="AR", C820="VK", C820="MS", C820="PT", C820="MM", C820="PP"), "CENTRAL",
  OR(C820="SS", C820="GC", C820="SM", C820="AY", C820="AG"), "NORTH",
  OR(C820="DP", C820="PG", C820="KD", C820="DS", C820="SP"), "WEST-I",
  OR(C820="MP", C820="SK", C820="NA", C820="OD"), "WEST-II",
  OR(C820="ND", C820="AM", C820="JK"), "EAST",
  TRUE, "UNKNOWN"
)</f>
        <v>CENTRAL</v>
      </c>
      <c r="E820" s="10" t="s">
        <v>2567</v>
      </c>
      <c r="F820" s="8" t="s">
        <v>67</v>
      </c>
      <c r="G820" s="8" t="s">
        <v>2568</v>
      </c>
      <c r="H820" s="8" t="s">
        <v>2569</v>
      </c>
      <c r="I820" s="37">
        <v>46071</v>
      </c>
      <c r="J820" s="37">
        <v>46073</v>
      </c>
      <c r="K820" s="10" t="s">
        <v>87</v>
      </c>
      <c r="L820" s="10" t="s">
        <v>47</v>
      </c>
      <c r="M820" s="13">
        <v>410</v>
      </c>
      <c r="N820" s="37">
        <v>46072</v>
      </c>
      <c r="O820" s="8">
        <v>1</v>
      </c>
      <c r="P820" s="12"/>
      <c r="Q820" s="10"/>
      <c r="S820" s="10"/>
    </row>
    <row r="821" spans="1:19" s="8" customFormat="1" x14ac:dyDescent="0.45">
      <c r="A821" s="9" t="s">
        <v>2366</v>
      </c>
      <c r="B821" s="8" t="s">
        <v>2240</v>
      </c>
      <c r="C821" s="10" t="s">
        <v>382</v>
      </c>
      <c r="D821" s="8" t="str" cm="1">
        <f t="array" ref="D821">_xlfn.IFS(
  OR(C821="AR", C821="VK", C821="MS", C821="PT", C821="MM", C821="PP"), "CENTRAL",
  OR(C821="SS", C821="GC", C821="SM", C821="AY", C821="AG"), "NORTH",
  OR(C821="DP", C821="PG", C821="KD", C821="DS", C821="SP"), "WEST-I",
  OR(C821="MP", C821="SK", C821="NA", C821="OD"), "WEST-II",
  OR(C821="ND", C821="AM", C821="JK"), "EAST",
  TRUE, "UNKNOWN"
)</f>
        <v>NORTH</v>
      </c>
      <c r="E821" s="10" t="s">
        <v>2241</v>
      </c>
      <c r="F821" s="8" t="s">
        <v>2232</v>
      </c>
      <c r="G821" s="8" t="s">
        <v>1029</v>
      </c>
      <c r="H821" s="8" t="s">
        <v>2242</v>
      </c>
      <c r="I821" s="37">
        <v>46032</v>
      </c>
      <c r="J821" s="37">
        <v>46041</v>
      </c>
      <c r="K821" s="10" t="s">
        <v>56</v>
      </c>
      <c r="L821" s="10" t="s">
        <v>50</v>
      </c>
      <c r="M821" s="13">
        <v>365.26</v>
      </c>
      <c r="N821" s="37"/>
      <c r="O821" s="8">
        <v>1</v>
      </c>
      <c r="P821" s="12"/>
      <c r="Q821" s="10"/>
      <c r="S821" s="10"/>
    </row>
    <row r="822" spans="1:19" s="8" customFormat="1" x14ac:dyDescent="0.4">
      <c r="A822" s="9" t="s">
        <v>2366</v>
      </c>
      <c r="B822" s="8" t="s">
        <v>2199</v>
      </c>
      <c r="C822" s="10" t="s">
        <v>1256</v>
      </c>
      <c r="D822" s="8" t="str" cm="1">
        <f t="array" ref="D822">_xlfn.IFS(
  OR(C822="AR", C822="VK", C822="MS", C822="PT", C822="MM", C822="PP"), "CENTRAL",
  OR(C822="SS", C822="GC", C822="SM", C822="AY", C822="AG"), "NORTH",
  OR(C822="DP", C822="PG", C822="KD", C822="DS", C822="SP"), "WEST-I",
  OR(C822="MP", C822="SK", C822="NA", C822="OD"), "WEST-II",
  OR(C822="ND", C822="AM", C822="JK"), "EAST",
  TRUE, "UNKNOWN"
)</f>
        <v>WEST-II</v>
      </c>
      <c r="E822" s="10" t="s">
        <v>2201</v>
      </c>
      <c r="F822" s="8" t="s">
        <v>2200</v>
      </c>
      <c r="G822" s="8" t="s">
        <v>2202</v>
      </c>
      <c r="H822" s="8" t="s">
        <v>2203</v>
      </c>
      <c r="I822" s="37">
        <v>45663</v>
      </c>
      <c r="J822" s="37">
        <v>46041</v>
      </c>
      <c r="K822" s="10" t="s">
        <v>2161</v>
      </c>
      <c r="L822" s="10" t="s">
        <v>50</v>
      </c>
      <c r="M822" s="13">
        <v>28.56</v>
      </c>
      <c r="N822" s="37"/>
      <c r="O822" s="26">
        <v>2</v>
      </c>
    </row>
    <row r="823" spans="1:19" s="8" customFormat="1" x14ac:dyDescent="0.4">
      <c r="A823" s="9" t="s">
        <v>2366</v>
      </c>
      <c r="B823" s="8" t="s">
        <v>2199</v>
      </c>
      <c r="C823" s="10" t="s">
        <v>1256</v>
      </c>
      <c r="D823" s="8" t="str" cm="1">
        <f t="array" ref="D823">_xlfn.IFS(
  OR(C823="AR", C823="VK", C823="MS", C823="PT", C823="MM", C823="PP"), "CENTRAL",
  OR(C823="SS", C823="GC", C823="SM", C823="AY", C823="AG"), "NORTH",
  OR(C823="DP", C823="PG", C823="KD", C823="DS", C823="SP"), "WEST-I",
  OR(C823="MP", C823="SK", C823="NA", C823="OD"), "WEST-II",
  OR(C823="ND", C823="AM", C823="JK"), "EAST",
  TRUE, "UNKNOWN"
)</f>
        <v>WEST-II</v>
      </c>
      <c r="E823" s="10" t="s">
        <v>2201</v>
      </c>
      <c r="F823" s="8" t="s">
        <v>2204</v>
      </c>
      <c r="G823" s="8" t="s">
        <v>2202</v>
      </c>
      <c r="H823" s="8" t="s">
        <v>2203</v>
      </c>
      <c r="I823" s="37">
        <v>45663</v>
      </c>
      <c r="J823" s="37">
        <v>46041</v>
      </c>
      <c r="K823" s="10" t="s">
        <v>2161</v>
      </c>
      <c r="L823" s="10" t="s">
        <v>50</v>
      </c>
      <c r="M823" s="13">
        <v>17.54</v>
      </c>
      <c r="N823" s="37"/>
      <c r="O823" s="26">
        <v>2</v>
      </c>
    </row>
    <row r="824" spans="1:19" s="8" customFormat="1" x14ac:dyDescent="0.4">
      <c r="A824" s="9" t="s">
        <v>2366</v>
      </c>
      <c r="B824" s="8" t="s">
        <v>2199</v>
      </c>
      <c r="C824" s="10" t="s">
        <v>1256</v>
      </c>
      <c r="D824" s="8" t="str" cm="1">
        <f t="array" ref="D824">_xlfn.IFS(
  OR(C824="AR", C824="VK", C824="MS", C824="PT", C824="MM", C824="PP"), "CENTRAL",
  OR(C824="SS", C824="GC", C824="SM", C824="AY", C824="AG"), "NORTH",
  OR(C824="DP", C824="PG", C824="KD", C824="DS", C824="SP"), "WEST-I",
  OR(C824="MP", C824="SK", C824="NA", C824="OD"), "WEST-II",
  OR(C824="ND", C824="AM", C824="JK"), "EAST",
  TRUE, "UNKNOWN"
)</f>
        <v>WEST-II</v>
      </c>
      <c r="E824" s="10" t="s">
        <v>2201</v>
      </c>
      <c r="F824" s="8" t="s">
        <v>2205</v>
      </c>
      <c r="G824" s="8" t="s">
        <v>2202</v>
      </c>
      <c r="H824" s="8" t="s">
        <v>2203</v>
      </c>
      <c r="I824" s="37">
        <v>45663</v>
      </c>
      <c r="J824" s="37">
        <v>46041</v>
      </c>
      <c r="K824" s="10" t="s">
        <v>2161</v>
      </c>
      <c r="L824" s="10" t="s">
        <v>50</v>
      </c>
      <c r="M824" s="13">
        <v>16.940000000000001</v>
      </c>
      <c r="N824" s="37"/>
      <c r="O824" s="26">
        <v>2</v>
      </c>
    </row>
    <row r="825" spans="1:19" s="8" customFormat="1" x14ac:dyDescent="0.4">
      <c r="A825" s="9" t="s">
        <v>2366</v>
      </c>
      <c r="B825" s="8" t="s">
        <v>2199</v>
      </c>
      <c r="C825" s="10" t="s">
        <v>1256</v>
      </c>
      <c r="D825" s="8" t="str" cm="1">
        <f t="array" ref="D825">_xlfn.IFS(
  OR(C825="AR", C825="VK", C825="MS", C825="PT", C825="MM", C825="PP"), "CENTRAL",
  OR(C825="SS", C825="GC", C825="SM", C825="AY", C825="AG"), "NORTH",
  OR(C825="DP", C825="PG", C825="KD", C825="DS", C825="SP"), "WEST-I",
  OR(C825="MP", C825="SK", C825="NA", C825="OD"), "WEST-II",
  OR(C825="ND", C825="AM", C825="JK"), "EAST",
  TRUE, "UNKNOWN"
)</f>
        <v>WEST-II</v>
      </c>
      <c r="E825" s="10" t="s">
        <v>2201</v>
      </c>
      <c r="F825" s="8" t="s">
        <v>2206</v>
      </c>
      <c r="G825" s="8" t="s">
        <v>2202</v>
      </c>
      <c r="H825" s="8" t="s">
        <v>2203</v>
      </c>
      <c r="I825" s="37">
        <v>45663</v>
      </c>
      <c r="J825" s="37">
        <v>46041</v>
      </c>
      <c r="K825" s="10" t="s">
        <v>2161</v>
      </c>
      <c r="L825" s="10" t="s">
        <v>50</v>
      </c>
      <c r="M825" s="13">
        <v>204.55</v>
      </c>
      <c r="N825" s="37"/>
      <c r="O825" s="26">
        <v>2</v>
      </c>
    </row>
    <row r="826" spans="1:19" s="8" customFormat="1" x14ac:dyDescent="0.4">
      <c r="A826" s="9" t="s">
        <v>2366</v>
      </c>
      <c r="B826" s="8" t="s">
        <v>2199</v>
      </c>
      <c r="C826" s="10" t="s">
        <v>1256</v>
      </c>
      <c r="D826" s="8" t="str" cm="1">
        <f t="array" ref="D826">_xlfn.IFS(
  OR(C826="AR", C826="VK", C826="MS", C826="PT", C826="MM", C826="PP"), "CENTRAL",
  OR(C826="SS", C826="GC", C826="SM", C826="AY", C826="AG"), "NORTH",
  OR(C826="DP", C826="PG", C826="KD", C826="DS", C826="SP"), "WEST-I",
  OR(C826="MP", C826="SK", C826="NA", C826="OD"), "WEST-II",
  OR(C826="ND", C826="AM", C826="JK"), "EAST",
  TRUE, "UNKNOWN"
)</f>
        <v>WEST-II</v>
      </c>
      <c r="E826" s="10" t="s">
        <v>2201</v>
      </c>
      <c r="F826" s="8" t="s">
        <v>2200</v>
      </c>
      <c r="G826" s="8" t="s">
        <v>2202</v>
      </c>
      <c r="H826" s="8" t="s">
        <v>2203</v>
      </c>
      <c r="I826" s="37">
        <v>46025</v>
      </c>
      <c r="J826" s="37">
        <v>46041</v>
      </c>
      <c r="K826" s="10" t="s">
        <v>2161</v>
      </c>
      <c r="L826" s="10" t="s">
        <v>50</v>
      </c>
      <c r="M826" s="13">
        <v>145.11000000000001</v>
      </c>
      <c r="N826" s="37"/>
      <c r="O826" s="26">
        <v>2</v>
      </c>
    </row>
    <row r="827" spans="1:19" s="8" customFormat="1" x14ac:dyDescent="0.45">
      <c r="A827" s="9" t="s">
        <v>2366</v>
      </c>
      <c r="B827" s="8" t="s">
        <v>2523</v>
      </c>
      <c r="C827" s="10" t="s">
        <v>1704</v>
      </c>
      <c r="D827" s="8" t="str" cm="1">
        <f t="array" ref="D827">_xlfn.IFS(
  OR(C827="AR", C827="VK", C827="MS", C827="PT", C827="MM", C827="PP"), "CENTRAL",
  OR(C827="SS", C827="GC", C827="SM", C827="AY", C827="AG"), "NORTH",
  OR(C827="DP", C827="PG", C827="KD", C827="DS", C827="SP"), "WEST-I",
  OR(C827="MP", C827="SK", C827="NA", C827="OD"), "WEST-II",
  OR(C827="ND", C827="AM", C827="JK"), "EAST",
  TRUE, "UNKNOWN"
)</f>
        <v>NORTH</v>
      </c>
      <c r="E827" s="10" t="s">
        <v>2524</v>
      </c>
      <c r="F827" s="8" t="s">
        <v>2525</v>
      </c>
      <c r="G827" s="8" t="s">
        <v>32</v>
      </c>
      <c r="H827" s="8" t="s">
        <v>2526</v>
      </c>
      <c r="I827" s="37">
        <v>46063</v>
      </c>
      <c r="J827" s="37">
        <v>46073</v>
      </c>
      <c r="K827" s="10" t="s">
        <v>441</v>
      </c>
      <c r="L827" s="10" t="s">
        <v>27</v>
      </c>
      <c r="M827" s="13">
        <v>217.18</v>
      </c>
      <c r="N827" s="37">
        <v>46073</v>
      </c>
      <c r="O827" s="8">
        <v>1</v>
      </c>
      <c r="P827" s="12"/>
      <c r="Q827" s="10"/>
      <c r="S827" s="10"/>
    </row>
    <row r="828" spans="1:19" s="8" customFormat="1" x14ac:dyDescent="0.45">
      <c r="A828" s="9" t="s">
        <v>2366</v>
      </c>
      <c r="B828" s="8" t="s">
        <v>2583</v>
      </c>
      <c r="C828" s="10" t="s">
        <v>99</v>
      </c>
      <c r="D828" s="8" t="str" cm="1">
        <f t="array" ref="D828">_xlfn.IFS(
  OR(C828="AR", C828="VK", C828="MS", C828="PT", C828="MM", C828="PP"), "CENTRAL",
  OR(C828="SS", C828="GC", C828="SM", C828="AY", C828="AG"), "NORTH",
  OR(C828="DP", C828="PG", C828="KD", C828="DS", C828="SP"), "WEST-I",
  OR(C828="MP", C828="SK", C828="NA", C828="OD"), "WEST-II",
  OR(C828="ND", C828="AM", C828="JK"), "EAST",
  TRUE, "UNKNOWN"
)</f>
        <v>EAST</v>
      </c>
      <c r="E828" s="10" t="s">
        <v>2584</v>
      </c>
      <c r="F828" s="8" t="s">
        <v>1188</v>
      </c>
      <c r="G828" s="8" t="s">
        <v>32</v>
      </c>
      <c r="H828" s="8" t="s">
        <v>2585</v>
      </c>
      <c r="I828" s="37">
        <v>46071</v>
      </c>
      <c r="J828" s="37">
        <v>46073</v>
      </c>
      <c r="K828" s="10" t="s">
        <v>34</v>
      </c>
      <c r="L828" s="10" t="s">
        <v>35</v>
      </c>
      <c r="M828" s="13">
        <v>872.75</v>
      </c>
      <c r="N828" s="37"/>
      <c r="O828" s="8">
        <v>1</v>
      </c>
      <c r="P828" s="12"/>
      <c r="Q828" s="10"/>
      <c r="S828" s="10"/>
    </row>
    <row r="829" spans="1:19" s="8" customFormat="1" x14ac:dyDescent="0.45">
      <c r="A829" s="9" t="s">
        <v>2366</v>
      </c>
      <c r="B829" s="8" t="s">
        <v>2175</v>
      </c>
      <c r="C829" s="10" t="s">
        <v>1178</v>
      </c>
      <c r="D829" s="8" t="str" cm="1">
        <f t="array" ref="D829">_xlfn.IFS(
  OR(C829="AR", C829="VK", C829="MS", C829="PT", C829="MM", C829="PP"), "CENTRAL",
  OR(C829="SS", C829="GC", C829="SM", C829="AY", C829="AG"), "NORTH",
  OR(C829="DP", C829="PG", C829="KD", C829="DS", C829="SP"), "WEST-I",
  OR(C829="MP", C829="SK", C829="NA", C829="OD"), "WEST-II",
  OR(C829="ND", C829="AM", C829="JK"), "EAST",
  TRUE, "UNKNOWN"
)</f>
        <v>NORTH</v>
      </c>
      <c r="E829" s="10" t="s">
        <v>2176</v>
      </c>
      <c r="F829" s="8" t="s">
        <v>208</v>
      </c>
      <c r="G829" s="8" t="s">
        <v>32</v>
      </c>
      <c r="H829" s="8" t="s">
        <v>2177</v>
      </c>
      <c r="I829" s="37">
        <v>46022</v>
      </c>
      <c r="J829" s="37">
        <v>46073</v>
      </c>
      <c r="K829" s="10" t="s">
        <v>56</v>
      </c>
      <c r="L829" s="10" t="s">
        <v>50</v>
      </c>
      <c r="M829" s="13">
        <v>888.6</v>
      </c>
      <c r="N829" s="37"/>
      <c r="O829" s="8">
        <v>3</v>
      </c>
    </row>
    <row r="830" spans="1:19" s="8" customFormat="1" x14ac:dyDescent="0.4">
      <c r="A830" s="9" t="s">
        <v>2366</v>
      </c>
      <c r="B830" s="8" t="s">
        <v>2499</v>
      </c>
      <c r="C830" s="10" t="s">
        <v>241</v>
      </c>
      <c r="D830" s="8" t="str" cm="1">
        <f t="array" ref="D830">_xlfn.IFS(
  OR(C830="AR", C830="VK", C830="MS", C830="PT", C830="MM", C830="PP"), "CENTRAL",
  OR(C830="SS", C830="GC", C830="SM", C830="AY", C830="AG"), "NORTH",
  OR(C830="DP", C830="PG", C830="KD", C830="DS", C830="SP"), "WEST-I",
  OR(C830="MP", C830="SK", C830="NA", C830="OD"), "WEST-II",
  OR(C830="ND", C830="AM", C830="JK"), "EAST",
  TRUE, "UNKNOWN"
)</f>
        <v>CENTRAL</v>
      </c>
      <c r="E830" s="10" t="s">
        <v>2500</v>
      </c>
      <c r="F830" s="8" t="s">
        <v>1690</v>
      </c>
      <c r="G830" s="8" t="s">
        <v>2501</v>
      </c>
      <c r="H830" s="8" t="s">
        <v>2502</v>
      </c>
      <c r="I830" s="37">
        <v>46063</v>
      </c>
      <c r="J830" s="37">
        <v>46064</v>
      </c>
      <c r="K830" s="10" t="s">
        <v>134</v>
      </c>
      <c r="L830" s="10" t="s">
        <v>47</v>
      </c>
      <c r="M830" s="13">
        <v>743.51</v>
      </c>
      <c r="N830" s="37">
        <v>46073</v>
      </c>
      <c r="O830" s="26">
        <v>1</v>
      </c>
      <c r="P830" s="12"/>
      <c r="Q830" s="10"/>
      <c r="S830" s="10"/>
    </row>
    <row r="831" spans="1:19" s="8" customFormat="1" x14ac:dyDescent="0.45">
      <c r="A831" s="9" t="s">
        <v>2366</v>
      </c>
      <c r="B831" s="8" t="s">
        <v>2373</v>
      </c>
      <c r="C831" s="10" t="s">
        <v>633</v>
      </c>
      <c r="D831" s="8" t="str" cm="1">
        <f t="array" ref="D831">_xlfn.IFS(
  OR(C831="AR", C831="VK", C831="MS", C831="PT", C831="MM", C831="PP"), "CENTRAL",
  OR(C831="SS", C831="GC", C831="SM", C831="AY", C831="AG"), "NORTH",
  OR(C831="DP", C831="PG", C831="KD", C831="DS", C831="SP"), "WEST-I",
  OR(C831="MP", C831="SK", C831="NA", C831="OD"), "WEST-II",
  OR(C831="ND", C831="AM", C831="JK"), "EAST",
  TRUE, "UNKNOWN"
)</f>
        <v>WEST-I</v>
      </c>
      <c r="E831" s="10" t="s">
        <v>2374</v>
      </c>
      <c r="F831" s="8" t="s">
        <v>2375</v>
      </c>
      <c r="G831" s="8" t="s">
        <v>2293</v>
      </c>
      <c r="H831" s="8" t="s">
        <v>2294</v>
      </c>
      <c r="I831" s="37">
        <v>46053</v>
      </c>
      <c r="J831" s="37">
        <v>46055</v>
      </c>
      <c r="K831" s="10" t="s">
        <v>134</v>
      </c>
      <c r="L831" s="10" t="s">
        <v>47</v>
      </c>
      <c r="M831" s="13">
        <v>402.04</v>
      </c>
      <c r="N831" s="37"/>
      <c r="O831" s="8">
        <v>1</v>
      </c>
      <c r="P831" s="12"/>
      <c r="Q831" s="10"/>
      <c r="S831" s="10"/>
    </row>
    <row r="832" spans="1:19" s="8" customFormat="1" x14ac:dyDescent="0.45">
      <c r="A832" s="9" t="s">
        <v>2366</v>
      </c>
      <c r="B832" s="8" t="s">
        <v>2373</v>
      </c>
      <c r="C832" s="10" t="s">
        <v>633</v>
      </c>
      <c r="D832" s="8" t="str" cm="1">
        <f t="array" ref="D832">_xlfn.IFS(
  OR(C832="AR", C832="VK", C832="MS", C832="PT", C832="MM", C832="PP"), "CENTRAL",
  OR(C832="SS", C832="GC", C832="SM", C832="AY", C832="AG"), "NORTH",
  OR(C832="DP", C832="PG", C832="KD", C832="DS", C832="SP"), "WEST-I",
  OR(C832="MP", C832="SK", C832="NA", C832="OD"), "WEST-II",
  OR(C832="ND", C832="AM", C832="JK"), "EAST",
  TRUE, "UNKNOWN"
)</f>
        <v>WEST-I</v>
      </c>
      <c r="E832" s="10" t="s">
        <v>2374</v>
      </c>
      <c r="F832" s="8" t="s">
        <v>2375</v>
      </c>
      <c r="G832" s="8" t="s">
        <v>2293</v>
      </c>
      <c r="H832" s="8" t="s">
        <v>2294</v>
      </c>
      <c r="I832" s="37">
        <v>46053</v>
      </c>
      <c r="J832" s="37">
        <v>46055</v>
      </c>
      <c r="K832" s="10" t="s">
        <v>134</v>
      </c>
      <c r="L832" s="10" t="s">
        <v>47</v>
      </c>
      <c r="M832" s="13">
        <v>390.86</v>
      </c>
      <c r="N832" s="37"/>
      <c r="O832" s="8">
        <v>2</v>
      </c>
      <c r="P832" s="12"/>
      <c r="Q832" s="10"/>
      <c r="S832" s="10"/>
    </row>
    <row r="833" spans="1:19" s="8" customFormat="1" x14ac:dyDescent="0.45">
      <c r="A833" s="9" t="s">
        <v>2366</v>
      </c>
      <c r="B833" s="8" t="s">
        <v>2379</v>
      </c>
      <c r="C833" s="10" t="s">
        <v>61</v>
      </c>
      <c r="D833" s="8" t="str" cm="1">
        <f t="array" ref="D833">_xlfn.IFS(
  OR(C833="AR", C833="VK", C833="MS", C833="PT", C833="MM", C833="PP"), "CENTRAL",
  OR(C833="SS", C833="GC", C833="SM", C833="AY", C833="AG"), "NORTH",
  OR(C833="DP", C833="PG", C833="KD", C833="DS", C833="SP"), "WEST-I",
  OR(C833="MP", C833="SK", C833="NA", C833="OD"), "WEST-II",
  OR(C833="ND", C833="AM", C833="JK"), "EAST",
  TRUE, "UNKNOWN"
)</f>
        <v>NORTH</v>
      </c>
      <c r="E833" s="10" t="s">
        <v>2380</v>
      </c>
      <c r="F833" s="8" t="s">
        <v>1386</v>
      </c>
      <c r="G833" s="8" t="s">
        <v>32</v>
      </c>
      <c r="H833" s="8" t="s">
        <v>2381</v>
      </c>
      <c r="I833" s="37">
        <v>46051</v>
      </c>
      <c r="J833" s="37">
        <v>46074</v>
      </c>
      <c r="K833" s="10" t="s">
        <v>441</v>
      </c>
      <c r="L833" s="10" t="s">
        <v>27</v>
      </c>
      <c r="M833" s="13">
        <v>388.92</v>
      </c>
      <c r="N833" s="37"/>
      <c r="O833" s="8">
        <v>3</v>
      </c>
      <c r="P833" s="12"/>
      <c r="Q833" s="10"/>
      <c r="S833" s="10"/>
    </row>
    <row r="834" spans="1:19" s="8" customFormat="1" x14ac:dyDescent="0.45">
      <c r="A834" s="9" t="s">
        <v>2366</v>
      </c>
      <c r="B834" s="8" t="s">
        <v>2273</v>
      </c>
      <c r="C834" s="10" t="s">
        <v>61</v>
      </c>
      <c r="D834" s="8" t="str" cm="1">
        <f t="array" ref="D834">_xlfn.IFS(
  OR(C834="AR", C834="VK", C834="MS", C834="PT", C834="MM", C834="PP"), "CENTRAL",
  OR(C834="SS", C834="GC", C834="SM", C834="AY", C834="AG"), "NORTH",
  OR(C834="DP", C834="PG", C834="KD", C834="DS", C834="SP"), "WEST-I",
  OR(C834="MP", C834="SK", C834="NA", C834="OD"), "WEST-II",
  OR(C834="ND", C834="AM", C834="JK"), "EAST",
  TRUE, "UNKNOWN"
)</f>
        <v>NORTH</v>
      </c>
      <c r="E834" s="10" t="s">
        <v>2274</v>
      </c>
      <c r="F834" s="8" t="s">
        <v>23</v>
      </c>
      <c r="G834" s="8" t="s">
        <v>32</v>
      </c>
      <c r="H834" s="8" t="s">
        <v>1127</v>
      </c>
      <c r="I834" s="37">
        <v>46037</v>
      </c>
      <c r="J834" s="37">
        <v>46074</v>
      </c>
      <c r="K834" s="10" t="s">
        <v>1973</v>
      </c>
      <c r="L834" s="10" t="s">
        <v>27</v>
      </c>
      <c r="M834" s="13">
        <v>341.33</v>
      </c>
      <c r="N834" s="37"/>
      <c r="O834" s="8">
        <v>2</v>
      </c>
      <c r="P834" s="12"/>
      <c r="Q834" s="10"/>
      <c r="S834" s="10"/>
    </row>
    <row r="835" spans="1:19" x14ac:dyDescent="0.4">
      <c r="A835" s="9" t="s">
        <v>2366</v>
      </c>
      <c r="B835" s="8" t="s">
        <v>1283</v>
      </c>
      <c r="C835" s="10" t="s">
        <v>108</v>
      </c>
      <c r="D835" s="8" t="str" cm="1">
        <f t="array" ref="D835">_xlfn.IFS(
  OR(C835="AR", C835="VK", C835="MS", C835="PT", C835="MM", C835="PP"), "CENTRAL",
  OR(C835="SS", C835="GC", C835="SM", C835="AY", C835="AG"), "NORTH",
  OR(C835="DP", C835="PG", C835="KD", C835="DS", C835="SP"), "WEST-I",
  OR(C835="MP", C835="SK", C835="NA", C835="OD"), "WEST-II",
  OR(C835="ND", C835="AM", C835="JK"), "EAST",
  TRUE, "UNKNOWN"
)</f>
        <v>EAST</v>
      </c>
      <c r="E835" s="10" t="s">
        <v>1284</v>
      </c>
      <c r="F835" s="8" t="s">
        <v>2511</v>
      </c>
      <c r="G835" s="8" t="s">
        <v>32</v>
      </c>
      <c r="H835" s="8" t="s">
        <v>1286</v>
      </c>
      <c r="I835" s="37">
        <v>45908</v>
      </c>
      <c r="J835" s="37">
        <v>46076</v>
      </c>
      <c r="K835" s="10" t="s">
        <v>34</v>
      </c>
      <c r="L835" s="10" t="s">
        <v>35</v>
      </c>
      <c r="M835" s="13">
        <v>342.33</v>
      </c>
      <c r="N835" s="37">
        <v>46076</v>
      </c>
      <c r="O835" s="8">
        <v>3</v>
      </c>
    </row>
    <row r="836" spans="1:19" x14ac:dyDescent="0.4">
      <c r="A836" s="9" t="s">
        <v>2366</v>
      </c>
      <c r="B836" s="8" t="s">
        <v>1283</v>
      </c>
      <c r="C836" s="10" t="s">
        <v>108</v>
      </c>
      <c r="D836" s="8" t="str" cm="1">
        <f t="array" ref="D836">_xlfn.IFS(
  OR(C836="AR", C836="VK", C836="MS", C836="PT", C836="MM", C836="PP"), "CENTRAL",
  OR(C836="SS", C836="GC", C836="SM", C836="AY", C836="AG"), "NORTH",
  OR(C836="DP", C836="PG", C836="KD", C836="DS", C836="SP"), "WEST-I",
  OR(C836="MP", C836="SK", C836="NA", C836="OD"), "WEST-II",
  OR(C836="ND", C836="AM", C836="JK"), "EAST",
  TRUE, "UNKNOWN"
)</f>
        <v>EAST</v>
      </c>
      <c r="E836" s="10" t="s">
        <v>1284</v>
      </c>
      <c r="F836" s="8" t="s">
        <v>2510</v>
      </c>
      <c r="G836" s="8" t="s">
        <v>32</v>
      </c>
      <c r="H836" s="8" t="s">
        <v>1286</v>
      </c>
      <c r="I836" s="37">
        <v>45908</v>
      </c>
      <c r="J836" s="37">
        <v>46076</v>
      </c>
      <c r="K836" s="10" t="s">
        <v>34</v>
      </c>
      <c r="L836" s="10" t="s">
        <v>35</v>
      </c>
      <c r="M836" s="13">
        <v>352.46</v>
      </c>
      <c r="N836" s="37">
        <v>46076</v>
      </c>
      <c r="O836" s="8">
        <v>3</v>
      </c>
    </row>
    <row r="837" spans="1:19" s="8" customFormat="1" x14ac:dyDescent="0.45">
      <c r="A837" s="9" t="s">
        <v>2366</v>
      </c>
      <c r="B837" s="8" t="s">
        <v>2273</v>
      </c>
      <c r="C837" s="10" t="s">
        <v>61</v>
      </c>
      <c r="D837" s="8" t="str" cm="1">
        <f t="array" ref="D837">_xlfn.IFS(
  OR(C837="AR", C837="VK", C837="MS", C837="PT", C837="MM", C837="PP"), "CENTRAL",
  OR(C837="SS", C837="GC", C837="SM", C837="AY", C837="AG"), "NORTH",
  OR(C837="DP", C837="PG", C837="KD", C837="DS", C837="SP"), "WEST-I",
  OR(C837="MP", C837="SK", C837="NA", C837="OD"), "WEST-II",
  OR(C837="ND", C837="AM", C837="JK"), "EAST",
  TRUE, "UNKNOWN"
)</f>
        <v>NORTH</v>
      </c>
      <c r="E837" s="10" t="s">
        <v>2274</v>
      </c>
      <c r="F837" s="8" t="s">
        <v>23</v>
      </c>
      <c r="G837" s="8" t="s">
        <v>32</v>
      </c>
      <c r="H837" s="8" t="s">
        <v>1127</v>
      </c>
      <c r="I837" s="37">
        <v>46037</v>
      </c>
      <c r="J837" s="37">
        <v>46076</v>
      </c>
      <c r="K837" s="10" t="s">
        <v>1973</v>
      </c>
      <c r="L837" s="10" t="s">
        <v>27</v>
      </c>
      <c r="M837" s="13">
        <v>334.26</v>
      </c>
      <c r="N837" s="37"/>
      <c r="O837" s="8">
        <v>4</v>
      </c>
      <c r="P837" s="12"/>
      <c r="Q837" s="10"/>
      <c r="S837" s="10"/>
    </row>
    <row r="838" spans="1:19" s="8" customFormat="1" x14ac:dyDescent="0.45">
      <c r="A838" s="9" t="s">
        <v>2366</v>
      </c>
      <c r="B838" s="8" t="s">
        <v>2379</v>
      </c>
      <c r="C838" s="10" t="s">
        <v>61</v>
      </c>
      <c r="D838" s="8" t="str" cm="1">
        <f t="array" ref="D838">_xlfn.IFS(
  OR(C838="AR", C838="VK", C838="MS", C838="PT", C838="MM", C838="PP"), "CENTRAL",
  OR(C838="SS", C838="GC", C838="SM", C838="AY", C838="AG"), "NORTH",
  OR(C838="DP", C838="PG", C838="KD", C838="DS", C838="SP"), "WEST-I",
  OR(C838="MP", C838="SK", C838="NA", C838="OD"), "WEST-II",
  OR(C838="ND", C838="AM", C838="JK"), "EAST",
  TRUE, "UNKNOWN"
)</f>
        <v>NORTH</v>
      </c>
      <c r="E838" s="10" t="s">
        <v>2380</v>
      </c>
      <c r="F838" s="8" t="s">
        <v>1386</v>
      </c>
      <c r="G838" s="8" t="s">
        <v>32</v>
      </c>
      <c r="H838" s="8" t="s">
        <v>2381</v>
      </c>
      <c r="I838" s="37">
        <v>46051</v>
      </c>
      <c r="J838" s="37">
        <v>46076</v>
      </c>
      <c r="K838" s="10" t="s">
        <v>441</v>
      </c>
      <c r="L838" s="10" t="s">
        <v>27</v>
      </c>
      <c r="M838" s="13">
        <v>380.54</v>
      </c>
      <c r="N838" s="37"/>
      <c r="O838" s="8">
        <v>4</v>
      </c>
      <c r="P838" s="12"/>
      <c r="Q838" s="10"/>
      <c r="S838" s="10"/>
    </row>
    <row r="839" spans="1:19" s="8" customFormat="1" x14ac:dyDescent="0.4">
      <c r="A839" s="9" t="s">
        <v>2366</v>
      </c>
      <c r="B839" s="8" t="s">
        <v>2499</v>
      </c>
      <c r="C839" s="10" t="s">
        <v>241</v>
      </c>
      <c r="D839" s="8" t="str" cm="1">
        <f t="array" ref="D839">_xlfn.IFS(
  OR(C839="AR", C839="VK", C839="MS", C839="PT", C839="MM", C839="PP"), "CENTRAL",
  OR(C839="SS", C839="GC", C839="SM", C839="AY", C839="AG"), "NORTH",
  OR(C839="DP", C839="PG", C839="KD", C839="DS", C839="SP"), "WEST-I",
  OR(C839="MP", C839="SK", C839="NA", C839="OD"), "WEST-II",
  OR(C839="ND", C839="AM", C839="JK"), "EAST",
  TRUE, "UNKNOWN"
)</f>
        <v>CENTRAL</v>
      </c>
      <c r="E839" s="10" t="s">
        <v>2500</v>
      </c>
      <c r="F839" s="8" t="s">
        <v>1690</v>
      </c>
      <c r="G839" s="8" t="s">
        <v>2501</v>
      </c>
      <c r="H839" s="8" t="s">
        <v>2502</v>
      </c>
      <c r="I839" s="37">
        <v>46063</v>
      </c>
      <c r="J839" s="37">
        <v>46064</v>
      </c>
      <c r="K839" s="10" t="s">
        <v>134</v>
      </c>
      <c r="L839" s="10" t="s">
        <v>47</v>
      </c>
      <c r="M839" s="13">
        <v>658.69</v>
      </c>
      <c r="N839" s="37"/>
      <c r="O839" s="26">
        <v>2</v>
      </c>
      <c r="P839" s="12"/>
      <c r="Q839" s="10"/>
      <c r="S839" s="10"/>
    </row>
    <row r="840" spans="1:19" s="8" customFormat="1" x14ac:dyDescent="0.45">
      <c r="A840" s="9" t="s">
        <v>2366</v>
      </c>
      <c r="B840" s="8" t="s">
        <v>1442</v>
      </c>
      <c r="C840" s="10" t="s">
        <v>65</v>
      </c>
      <c r="D840" s="8" t="str" cm="1">
        <f t="array" ref="D840">_xlfn.IFS(
  OR(C840="AR", C840="VK", C840="MS", C840="PT", C840="MM", C840="PP"), "CENTRAL",
  OR(C840="SS", C840="GC", C840="SM", C840="AY", C840="AG"), "NORTH",
  OR(C840="DP", C840="PG", C840="KD", C840="DS", C840="SP"), "WEST-I",
  OR(C840="MP", C840="SK", C840="NA", C840="OD"), "WEST-II",
  OR(C840="ND", C840="AM", C840="JK"), "EAST",
  TRUE, "UNKNOWN"
)</f>
        <v>CENTRAL</v>
      </c>
      <c r="E840" s="10" t="s">
        <v>1443</v>
      </c>
      <c r="F840" s="8" t="s">
        <v>102</v>
      </c>
      <c r="G840" s="8" t="s">
        <v>238</v>
      </c>
      <c r="H840" s="8" t="s">
        <v>1444</v>
      </c>
      <c r="I840" s="37">
        <v>45927</v>
      </c>
      <c r="J840" s="37">
        <v>46076</v>
      </c>
      <c r="K840" s="10" t="s">
        <v>35</v>
      </c>
      <c r="L840" s="10" t="s">
        <v>35</v>
      </c>
      <c r="M840" s="13">
        <v>2334.94</v>
      </c>
      <c r="N840" s="37">
        <v>46077</v>
      </c>
      <c r="O840" s="8">
        <v>5</v>
      </c>
      <c r="P840" s="12"/>
      <c r="Q840" s="10"/>
      <c r="S840" s="10"/>
    </row>
    <row r="841" spans="1:19" s="8" customFormat="1" x14ac:dyDescent="0.45">
      <c r="A841" s="9" t="s">
        <v>2366</v>
      </c>
      <c r="B841" s="8" t="s">
        <v>2583</v>
      </c>
      <c r="C841" s="10" t="s">
        <v>99</v>
      </c>
      <c r="D841" s="8" t="str" cm="1">
        <f t="array" ref="D841">_xlfn.IFS(
  OR(C841="AR", C841="VK", C841="MS", C841="PT", C841="MM", C841="PP"), "CENTRAL",
  OR(C841="SS", C841="GC", C841="SM", C841="AY", C841="AG"), "NORTH",
  OR(C841="DP", C841="PG", C841="KD", C841="DS", C841="SP"), "WEST-I",
  OR(C841="MP", C841="SK", C841="NA", C841="OD"), "WEST-II",
  OR(C841="ND", C841="AM", C841="JK"), "EAST",
  TRUE, "UNKNOWN"
)</f>
        <v>EAST</v>
      </c>
      <c r="E841" s="10" t="s">
        <v>2584</v>
      </c>
      <c r="F841" s="8" t="s">
        <v>1188</v>
      </c>
      <c r="G841" s="8" t="s">
        <v>32</v>
      </c>
      <c r="H841" s="8" t="s">
        <v>2585</v>
      </c>
      <c r="I841" s="37">
        <v>46071</v>
      </c>
      <c r="J841" s="37">
        <v>46076</v>
      </c>
      <c r="K841" s="10" t="s">
        <v>34</v>
      </c>
      <c r="L841" s="10" t="s">
        <v>35</v>
      </c>
      <c r="M841" s="13">
        <v>831.85</v>
      </c>
      <c r="N841" s="37">
        <v>46076</v>
      </c>
      <c r="O841" s="8">
        <v>2</v>
      </c>
      <c r="P841" s="12"/>
      <c r="Q841" s="10"/>
      <c r="S841" s="10"/>
    </row>
    <row r="842" spans="1:19" s="8" customFormat="1" x14ac:dyDescent="0.45">
      <c r="A842" s="9" t="s">
        <v>2366</v>
      </c>
      <c r="B842" s="8" t="s">
        <v>2367</v>
      </c>
      <c r="C842" s="10" t="s">
        <v>382</v>
      </c>
      <c r="D842" s="8" t="str" cm="1">
        <f t="array" ref="D842">_xlfn.IFS(
  OR(C842="AR", C842="VK", C842="MS", C842="PT", C842="MM", C842="PP"), "CENTRAL",
  OR(C842="SS", C842="GC", C842="SM", C842="AY", C842="AG"), "NORTH",
  OR(C842="DP", C842="PG", C842="KD", C842="DS", C842="SP"), "WEST-I",
  OR(C842="MP", C842="SK", C842="NA", C842="OD"), "WEST-II",
  OR(C842="ND", C842="AM", C842="JK"), "EAST",
  TRUE, "UNKNOWN"
)</f>
        <v>NORTH</v>
      </c>
      <c r="E842" s="10" t="s">
        <v>2368</v>
      </c>
      <c r="F842" s="8" t="s">
        <v>1058</v>
      </c>
      <c r="G842" s="8" t="s">
        <v>2369</v>
      </c>
      <c r="H842" s="8" t="s">
        <v>2370</v>
      </c>
      <c r="I842" s="37">
        <v>45985</v>
      </c>
      <c r="J842" s="37">
        <v>46077</v>
      </c>
      <c r="K842" s="10" t="s">
        <v>56</v>
      </c>
      <c r="L842" s="10" t="s">
        <v>50</v>
      </c>
      <c r="M842" s="13">
        <v>920.85</v>
      </c>
      <c r="N842" s="37"/>
      <c r="O842" s="8">
        <v>7</v>
      </c>
      <c r="P842" s="12"/>
      <c r="Q842" s="10"/>
      <c r="S842" s="10"/>
    </row>
    <row r="843" spans="1:19" s="8" customFormat="1" x14ac:dyDescent="0.4">
      <c r="A843" s="9" t="s">
        <v>2366</v>
      </c>
      <c r="B843" s="8" t="s">
        <v>2499</v>
      </c>
      <c r="C843" s="10" t="s">
        <v>241</v>
      </c>
      <c r="D843" s="8" t="str" cm="1">
        <f t="array" ref="D843">_xlfn.IFS(
  OR(C843="AR", C843="VK", C843="MS", C843="PT", C843="MM", C843="PP"), "CENTRAL",
  OR(C843="SS", C843="GC", C843="SM", C843="AY", C843="AG"), "NORTH",
  OR(C843="DP", C843="PG", C843="KD", C843="DS", C843="SP"), "WEST-I",
  OR(C843="MP", C843="SK", C843="NA", C843="OD"), "WEST-II",
  OR(C843="ND", C843="AM", C843="JK"), "EAST",
  TRUE, "UNKNOWN"
)</f>
        <v>CENTRAL</v>
      </c>
      <c r="E843" s="10" t="s">
        <v>2500</v>
      </c>
      <c r="F843" s="8" t="s">
        <v>1690</v>
      </c>
      <c r="G843" s="8" t="s">
        <v>2501</v>
      </c>
      <c r="H843" s="8" t="s">
        <v>2502</v>
      </c>
      <c r="I843" s="37">
        <v>46063</v>
      </c>
      <c r="J843" s="37">
        <v>46064</v>
      </c>
      <c r="K843" s="10" t="s">
        <v>134</v>
      </c>
      <c r="L843" s="10" t="s">
        <v>47</v>
      </c>
      <c r="M843" s="13">
        <v>631</v>
      </c>
      <c r="N843" s="37"/>
      <c r="O843" s="26">
        <v>3</v>
      </c>
      <c r="P843" s="12"/>
      <c r="Q843" s="10"/>
      <c r="S843" s="10"/>
    </row>
    <row r="844" spans="1:19" s="8" customFormat="1" x14ac:dyDescent="0.45">
      <c r="A844" s="9" t="s">
        <v>2366</v>
      </c>
      <c r="B844" s="8" t="s">
        <v>1442</v>
      </c>
      <c r="C844" s="10" t="s">
        <v>65</v>
      </c>
      <c r="D844" s="8" t="str" cm="1">
        <f t="array" ref="D844">_xlfn.IFS(
  OR(C844="AR", C844="VK", C844="MS", C844="PT", C844="MM", C844="PP"), "CENTRAL",
  OR(C844="SS", C844="GC", C844="SM", C844="AY", C844="AG"), "NORTH",
  OR(C844="DP", C844="PG", C844="KD", C844="DS", C844="SP"), "WEST-I",
  OR(C844="MP", C844="SK", C844="NA", C844="OD"), "WEST-II",
  OR(C844="ND", C844="AM", C844="JK"), "EAST",
  TRUE, "UNKNOWN"
)</f>
        <v>CENTRAL</v>
      </c>
      <c r="E844" s="10" t="s">
        <v>1443</v>
      </c>
      <c r="F844" s="8" t="s">
        <v>2611</v>
      </c>
      <c r="G844" s="8" t="s">
        <v>238</v>
      </c>
      <c r="H844" s="8" t="s">
        <v>1444</v>
      </c>
      <c r="I844" s="37">
        <v>45927</v>
      </c>
      <c r="J844" s="37">
        <v>46077</v>
      </c>
      <c r="K844" s="10" t="s">
        <v>35</v>
      </c>
      <c r="L844" s="10" t="s">
        <v>35</v>
      </c>
      <c r="M844" s="13">
        <v>2371.66</v>
      </c>
      <c r="N844" s="37"/>
      <c r="O844" s="8">
        <v>6</v>
      </c>
    </row>
    <row r="845" spans="1:19" s="8" customFormat="1" x14ac:dyDescent="0.45">
      <c r="A845" s="9" t="s">
        <v>2366</v>
      </c>
      <c r="B845" s="8" t="s">
        <v>2308</v>
      </c>
      <c r="C845" s="10" t="s">
        <v>1256</v>
      </c>
      <c r="D845" s="8" t="str" cm="1">
        <f t="array" ref="D845">_xlfn.IFS(
  OR(C845="AR", C845="VK", C845="MS", C845="PT", C845="MM", C845="PP"), "CENTRAL",
  OR(C845="SS", C845="GC", C845="SM", C845="AY", C845="AG"), "NORTH",
  OR(C845="DP", C845="PG", C845="KD", C845="DS", C845="SP"), "WEST-I",
  OR(C845="MP", C845="SK", C845="NA", C845="OD"), "WEST-II",
  OR(C845="ND", C845="AM", C845="JK"), "EAST",
  TRUE, "UNKNOWN"
)</f>
        <v>WEST-II</v>
      </c>
      <c r="E845" s="10" t="s">
        <v>189</v>
      </c>
      <c r="F845" s="8" t="s">
        <v>2309</v>
      </c>
      <c r="G845" s="8" t="s">
        <v>32</v>
      </c>
      <c r="H845" s="8" t="s">
        <v>2310</v>
      </c>
      <c r="I845" s="37">
        <v>46050</v>
      </c>
      <c r="J845" s="37">
        <v>46077</v>
      </c>
      <c r="K845" s="10" t="s">
        <v>70</v>
      </c>
      <c r="L845" s="10" t="s">
        <v>35</v>
      </c>
      <c r="M845" s="13">
        <v>105.45</v>
      </c>
      <c r="N845" s="37">
        <v>46077</v>
      </c>
      <c r="O845" s="8">
        <v>1</v>
      </c>
    </row>
    <row r="846" spans="1:19" s="8" customFormat="1" x14ac:dyDescent="0.45">
      <c r="A846" s="9" t="s">
        <v>2366</v>
      </c>
      <c r="B846" s="8" t="s">
        <v>2240</v>
      </c>
      <c r="C846" s="10" t="s">
        <v>382</v>
      </c>
      <c r="D846" s="8" t="str" cm="1">
        <f t="array" ref="D846">_xlfn.IFS(
  OR(C846="AR", C846="VK", C846="MS", C846="PT", C846="MM", C846="PP"), "CENTRAL",
  OR(C846="SS", C846="GC", C846="SM", C846="AY", C846="AG"), "NORTH",
  OR(C846="DP", C846="PG", C846="KD", C846="DS", C846="SP"), "WEST-I",
  OR(C846="MP", C846="SK", C846="NA", C846="OD"), "WEST-II",
  OR(C846="ND", C846="AM", C846="JK"), "EAST",
  TRUE, "UNKNOWN"
)</f>
        <v>NORTH</v>
      </c>
      <c r="E846" s="10" t="s">
        <v>2241</v>
      </c>
      <c r="F846" s="8" t="s">
        <v>2232</v>
      </c>
      <c r="G846" s="8" t="s">
        <v>1029</v>
      </c>
      <c r="H846" s="8" t="s">
        <v>2242</v>
      </c>
      <c r="I846" s="37">
        <v>46032</v>
      </c>
      <c r="J846" s="37">
        <v>46077</v>
      </c>
      <c r="K846" s="10" t="s">
        <v>56</v>
      </c>
      <c r="L846" s="10" t="s">
        <v>50</v>
      </c>
      <c r="M846" s="13">
        <v>334.7</v>
      </c>
      <c r="N846" s="37"/>
      <c r="O846" s="8">
        <v>2</v>
      </c>
      <c r="P846" s="12"/>
      <c r="Q846" s="10"/>
      <c r="S846" s="10"/>
    </row>
    <row r="847" spans="1:19" s="8" customFormat="1" x14ac:dyDescent="0.4">
      <c r="A847" s="9" t="s">
        <v>2366</v>
      </c>
      <c r="B847" s="8" t="s">
        <v>2407</v>
      </c>
      <c r="C847" s="10" t="s">
        <v>108</v>
      </c>
      <c r="D847" s="8" t="str" cm="1">
        <f t="array" ref="D847">_xlfn.IFS(
  OR(C847="AR", C847="VK", C847="MS", C847="PT", C847="MM", C847="PP"), "CENTRAL",
  OR(C847="SS", C847="GC", C847="SM", C847="AY", C847="AG"), "NORTH",
  OR(C847="DP", C847="PG", C847="KD", C847="DS", C847="SP"), "WEST-I",
  OR(C847="MP", C847="SK", C847="NA", C847="OD"), "WEST-II",
  OR(C847="ND", C847="AM", C847="JK"), "EAST",
  TRUE, "UNKNOWN"
)</f>
        <v>EAST</v>
      </c>
      <c r="E847" s="10" t="s">
        <v>189</v>
      </c>
      <c r="F847" s="8" t="s">
        <v>2408</v>
      </c>
      <c r="G847" s="8" t="s">
        <v>32</v>
      </c>
      <c r="H847" s="8" t="s">
        <v>2409</v>
      </c>
      <c r="I847" s="37">
        <v>46059</v>
      </c>
      <c r="J847" s="37">
        <v>46077</v>
      </c>
      <c r="K847" s="10" t="s">
        <v>2161</v>
      </c>
      <c r="L847" s="10" t="s">
        <v>35</v>
      </c>
      <c r="M847" s="13">
        <v>400.38</v>
      </c>
      <c r="N847" s="37">
        <v>46077</v>
      </c>
      <c r="O847" s="26">
        <v>2</v>
      </c>
      <c r="P847" s="12"/>
      <c r="Q847" s="10"/>
      <c r="S847" s="10"/>
    </row>
    <row r="848" spans="1:19" s="8" customFormat="1" x14ac:dyDescent="0.45">
      <c r="A848" s="9" t="s">
        <v>2366</v>
      </c>
      <c r="B848" s="8" t="s">
        <v>2240</v>
      </c>
      <c r="C848" s="10" t="s">
        <v>382</v>
      </c>
      <c r="D848" s="8" t="str" cm="1">
        <f t="array" ref="D848">_xlfn.IFS(
  OR(C848="AR", C848="VK", C848="MS", C848="PT", C848="MM", C848="PP"), "CENTRAL",
  OR(C848="SS", C848="GC", C848="SM", C848="AY", C848="AG"), "NORTH",
  OR(C848="DP", C848="PG", C848="KD", C848="DS", C848="SP"), "WEST-I",
  OR(C848="MP", C848="SK", C848="NA", C848="OD"), "WEST-II",
  OR(C848="ND", C848="AM", C848="JK"), "EAST",
  TRUE, "UNKNOWN"
)</f>
        <v>NORTH</v>
      </c>
      <c r="E848" s="10" t="s">
        <v>2241</v>
      </c>
      <c r="F848" s="8" t="s">
        <v>2232</v>
      </c>
      <c r="G848" s="8" t="s">
        <v>1029</v>
      </c>
      <c r="H848" s="8" t="s">
        <v>2242</v>
      </c>
      <c r="I848" s="37">
        <v>46032</v>
      </c>
      <c r="J848" s="37">
        <v>46078</v>
      </c>
      <c r="K848" s="10" t="s">
        <v>49</v>
      </c>
      <c r="L848" s="10" t="s">
        <v>50</v>
      </c>
      <c r="M848" s="13">
        <v>336.72</v>
      </c>
      <c r="N848" s="37"/>
      <c r="O848" s="8">
        <v>3</v>
      </c>
      <c r="P848" s="12"/>
      <c r="Q848" s="10"/>
      <c r="S848" s="10"/>
    </row>
    <row r="849" spans="1:19" s="8" customFormat="1" x14ac:dyDescent="0.4">
      <c r="A849" s="9" t="s">
        <v>2366</v>
      </c>
      <c r="B849" s="8" t="s">
        <v>2442</v>
      </c>
      <c r="C849" s="10" t="s">
        <v>1178</v>
      </c>
      <c r="D849" s="8" t="str" cm="1">
        <f t="array" ref="D849">_xlfn.IFS(
  OR(C849="AR", C849="VK", C849="MS", C849="PT", C849="MM", C849="PP"), "CENTRAL",
  OR(C849="SS", C849="GC", C849="SM", C849="AY", C849="AG"), "NORTH",
  OR(C849="DP", C849="PG", C849="KD", C849="DS", C849="SP"), "WEST-I",
  OR(C849="MP", C849="SK", C849="NA", C849="OD"), "WEST-II",
  OR(C849="ND", C849="AM", C849="JK"), "EAST",
  TRUE, "UNKNOWN"
)</f>
        <v>NORTH</v>
      </c>
      <c r="E849" s="10" t="s">
        <v>2443</v>
      </c>
      <c r="F849" s="8" t="s">
        <v>102</v>
      </c>
      <c r="G849" s="8" t="s">
        <v>2444</v>
      </c>
      <c r="H849" s="8" t="s">
        <v>2445</v>
      </c>
      <c r="I849" s="37">
        <v>46060</v>
      </c>
      <c r="J849" s="37">
        <v>46078</v>
      </c>
      <c r="K849" s="10" t="s">
        <v>34</v>
      </c>
      <c r="L849" s="10" t="s">
        <v>35</v>
      </c>
      <c r="M849" s="13">
        <v>763.76</v>
      </c>
      <c r="N849" s="37">
        <v>46078</v>
      </c>
      <c r="O849" s="26">
        <v>1</v>
      </c>
      <c r="P849" s="12"/>
      <c r="Q849" s="10"/>
      <c r="S849" s="10"/>
    </row>
    <row r="850" spans="1:19" s="8" customFormat="1" x14ac:dyDescent="0.45">
      <c r="A850" s="9" t="s">
        <v>2366</v>
      </c>
      <c r="B850" s="8" t="s">
        <v>2515</v>
      </c>
      <c r="C850" s="10" t="s">
        <v>1178</v>
      </c>
      <c r="D850" s="8" t="str" cm="1">
        <f t="array" ref="D850">_xlfn.IFS(
  OR(C850="AR", C850="VK", C850="MS", C850="PT", C850="MM", C850="PP"), "CENTRAL",
  OR(C850="SS", C850="GC", C850="SM", C850="AY", C850="AG"), "NORTH",
  OR(C850="DP", C850="PG", C850="KD", C850="DS", C850="SP"), "WEST-I",
  OR(C850="MP", C850="SK", C850="NA", C850="OD"), "WEST-II",
  OR(C850="ND", C850="AM", C850="JK"), "EAST",
  TRUE, "UNKNOWN"
)</f>
        <v>NORTH</v>
      </c>
      <c r="E850" s="10" t="s">
        <v>2516</v>
      </c>
      <c r="F850" s="8" t="s">
        <v>23</v>
      </c>
      <c r="G850" s="8" t="s">
        <v>32</v>
      </c>
      <c r="H850" s="8" t="s">
        <v>1963</v>
      </c>
      <c r="I850" s="37">
        <v>46062</v>
      </c>
      <c r="J850" s="37">
        <v>46078</v>
      </c>
      <c r="K850" s="10" t="s">
        <v>1973</v>
      </c>
      <c r="L850" s="10" t="s">
        <v>27</v>
      </c>
      <c r="M850" s="13">
        <v>345.41</v>
      </c>
      <c r="N850" s="37"/>
      <c r="O850" s="8">
        <v>2</v>
      </c>
      <c r="P850" s="12"/>
      <c r="Q850" s="10"/>
      <c r="S850" s="10"/>
    </row>
    <row r="851" spans="1:19" s="8" customFormat="1" x14ac:dyDescent="0.4">
      <c r="A851" s="9" t="s">
        <v>2366</v>
      </c>
      <c r="B851" s="8" t="s">
        <v>2442</v>
      </c>
      <c r="C851" s="10" t="s">
        <v>1178</v>
      </c>
      <c r="D851" s="8" t="str" cm="1">
        <f t="array" ref="D851">_xlfn.IFS(
  OR(C851="AR", C851="VK", C851="MS", C851="PT", C851="MM", C851="PP"), "CENTRAL",
  OR(C851="SS", C851="GC", C851="SM", C851="AY", C851="AG"), "NORTH",
  OR(C851="DP", C851="PG", C851="KD", C851="DS", C851="SP"), "WEST-I",
  OR(C851="MP", C851="SK", C851="NA", C851="OD"), "WEST-II",
  OR(C851="ND", C851="AM", C851="JK"), "EAST",
  TRUE, "UNKNOWN"
)</f>
        <v>NORTH</v>
      </c>
      <c r="E851" s="10" t="s">
        <v>2443</v>
      </c>
      <c r="F851" s="8" t="s">
        <v>102</v>
      </c>
      <c r="G851" s="8" t="s">
        <v>2444</v>
      </c>
      <c r="H851" s="8" t="s">
        <v>2445</v>
      </c>
      <c r="I851" s="37">
        <v>46060</v>
      </c>
      <c r="J851" s="37">
        <v>46079</v>
      </c>
      <c r="K851" s="10" t="s">
        <v>34</v>
      </c>
      <c r="L851" s="10" t="s">
        <v>35</v>
      </c>
      <c r="M851" s="13">
        <v>728.78</v>
      </c>
      <c r="N851" s="37">
        <v>46079</v>
      </c>
      <c r="O851" s="26">
        <v>2</v>
      </c>
      <c r="P851" s="12"/>
      <c r="Q851" s="10"/>
      <c r="S851" s="10"/>
    </row>
    <row r="852" spans="1:19" s="8" customFormat="1" x14ac:dyDescent="0.45">
      <c r="A852" s="9" t="s">
        <v>2366</v>
      </c>
      <c r="B852" s="8" t="s">
        <v>1423</v>
      </c>
      <c r="C852" s="10" t="s">
        <v>382</v>
      </c>
      <c r="D852" s="8" t="str" cm="1">
        <f t="array" ref="D852">_xlfn.IFS(
  OR(C852="AR", C852="VK", C852="MS", C852="PT", C852="MM", C852="PP"), "CENTRAL",
  OR(C852="SS", C852="GC", C852="SM", C852="AY", C852="AG"), "NORTH",
  OR(C852="DP", C852="PG", C852="KD", C852="DS", C852="SP"), "WEST-I",
  OR(C852="MP", C852="SK", C852="NA", C852="OD"), "WEST-II",
  OR(C852="ND", C852="AM", C852="JK"), "EAST",
  TRUE, "UNKNOWN"
)</f>
        <v>NORTH</v>
      </c>
      <c r="E852" s="10" t="s">
        <v>1424</v>
      </c>
      <c r="F852" s="8" t="s">
        <v>1028</v>
      </c>
      <c r="G852" s="8" t="s">
        <v>1426</v>
      </c>
      <c r="H852" s="8" t="s">
        <v>1425</v>
      </c>
      <c r="I852" s="37">
        <v>45923</v>
      </c>
      <c r="J852" s="37">
        <v>46079</v>
      </c>
      <c r="K852" s="10" t="s">
        <v>56</v>
      </c>
      <c r="L852" s="10" t="s">
        <v>50</v>
      </c>
      <c r="M852" s="13">
        <v>502.13</v>
      </c>
      <c r="N852" s="37"/>
      <c r="O852" s="8">
        <v>3</v>
      </c>
      <c r="P852" s="12"/>
      <c r="Q852" s="10"/>
      <c r="S852" s="10"/>
    </row>
    <row r="853" spans="1:19" s="8" customFormat="1" x14ac:dyDescent="0.4">
      <c r="A853" s="9" t="s">
        <v>2366</v>
      </c>
      <c r="B853" s="8" t="s">
        <v>2499</v>
      </c>
      <c r="C853" s="10" t="s">
        <v>241</v>
      </c>
      <c r="D853" s="8" t="str" cm="1">
        <f t="array" ref="D853">_xlfn.IFS(
  OR(C853="AR", C853="VK", C853="MS", C853="PT", C853="MM", C853="PP"), "CENTRAL",
  OR(C853="SS", C853="GC", C853="SM", C853="AY", C853="AG"), "NORTH",
  OR(C853="DP", C853="PG", C853="KD", C853="DS", C853="SP"), "WEST-I",
  OR(C853="MP", C853="SK", C853="NA", C853="OD"), "WEST-II",
  OR(C853="ND", C853="AM", C853="JK"), "EAST",
  TRUE, "UNKNOWN"
)</f>
        <v>CENTRAL</v>
      </c>
      <c r="E853" s="10" t="s">
        <v>2500</v>
      </c>
      <c r="F853" s="8" t="s">
        <v>1690</v>
      </c>
      <c r="G853" s="8" t="s">
        <v>2501</v>
      </c>
      <c r="H853" s="8" t="s">
        <v>2502</v>
      </c>
      <c r="I853" s="37">
        <v>46063</v>
      </c>
      <c r="J853" s="37">
        <v>46064</v>
      </c>
      <c r="K853" s="10" t="s">
        <v>134</v>
      </c>
      <c r="L853" s="10" t="s">
        <v>47</v>
      </c>
      <c r="M853" s="13">
        <v>636.64</v>
      </c>
      <c r="N853" s="37"/>
      <c r="O853" s="26">
        <v>4</v>
      </c>
      <c r="P853" s="12"/>
      <c r="Q853" s="10"/>
      <c r="S853" s="10"/>
    </row>
    <row r="854" spans="1:19" s="8" customFormat="1" x14ac:dyDescent="0.45">
      <c r="A854" s="9" t="s">
        <v>2366</v>
      </c>
      <c r="B854" s="8" t="s">
        <v>2313</v>
      </c>
      <c r="C854" s="10" t="s">
        <v>633</v>
      </c>
      <c r="D854" s="8" t="str" cm="1">
        <f t="array" ref="D854">_xlfn.IFS(
  OR(C854="AR", C854="VK", C854="MS", C854="PT", C854="MM", C854="PP"), "CENTRAL",
  OR(C854="SS", C854="GC", C854="SM", C854="AY", C854="AG"), "NORTH",
  OR(C854="DP", C854="PG", C854="KD", C854="DS", C854="SP"), "WEST-I",
  OR(C854="MP", C854="SK", C854="NA", C854="OD"), "WEST-II",
  OR(C854="ND", C854="AM", C854="JK"), "EAST",
  TRUE, "UNKNOWN"
)</f>
        <v>WEST-I</v>
      </c>
      <c r="E854" s="10" t="s">
        <v>2314</v>
      </c>
      <c r="F854" s="8" t="s">
        <v>2317</v>
      </c>
      <c r="G854" s="8" t="s">
        <v>712</v>
      </c>
      <c r="H854" s="8" t="s">
        <v>2316</v>
      </c>
      <c r="I854" s="37">
        <v>46041</v>
      </c>
      <c r="J854" s="37">
        <v>46051</v>
      </c>
      <c r="K854" s="10" t="s">
        <v>134</v>
      </c>
      <c r="L854" s="10" t="s">
        <v>47</v>
      </c>
      <c r="M854" s="13">
        <v>1234.57</v>
      </c>
      <c r="N854" s="37"/>
      <c r="O854" s="8">
        <v>1</v>
      </c>
    </row>
    <row r="855" spans="1:19" s="8" customFormat="1" x14ac:dyDescent="0.45">
      <c r="A855" s="9" t="s">
        <v>2366</v>
      </c>
      <c r="B855" s="8" t="s">
        <v>2313</v>
      </c>
      <c r="C855" s="10" t="s">
        <v>633</v>
      </c>
      <c r="D855" s="8" t="str" cm="1">
        <f t="array" ref="D855">_xlfn.IFS(
  OR(C855="AR", C855="VK", C855="MS", C855="PT", C855="MM", C855="PP"), "CENTRAL",
  OR(C855="SS", C855="GC", C855="SM", C855="AY", C855="AG"), "NORTH",
  OR(C855="DP", C855="PG", C855="KD", C855="DS", C855="SP"), "WEST-I",
  OR(C855="MP", C855="SK", C855="NA", C855="OD"), "WEST-II",
  OR(C855="ND", C855="AM", C855="JK"), "EAST",
  TRUE, "UNKNOWN"
)</f>
        <v>WEST-I</v>
      </c>
      <c r="E855" s="10" t="s">
        <v>2314</v>
      </c>
      <c r="F855" s="8" t="s">
        <v>2315</v>
      </c>
      <c r="G855" s="8" t="s">
        <v>712</v>
      </c>
      <c r="H855" s="8" t="s">
        <v>2316</v>
      </c>
      <c r="I855" s="37">
        <v>46041</v>
      </c>
      <c r="J855" s="37">
        <v>46051</v>
      </c>
      <c r="K855" s="10" t="s">
        <v>134</v>
      </c>
      <c r="L855" s="10" t="s">
        <v>47</v>
      </c>
      <c r="M855" s="13">
        <v>184.82</v>
      </c>
      <c r="N855" s="37"/>
      <c r="O855" s="8">
        <v>1</v>
      </c>
    </row>
    <row r="856" spans="1:19" s="8" customFormat="1" x14ac:dyDescent="0.45">
      <c r="A856" s="9" t="s">
        <v>2652</v>
      </c>
      <c r="B856" s="8" t="s">
        <v>2084</v>
      </c>
      <c r="C856" s="10" t="s">
        <v>65</v>
      </c>
      <c r="D856" s="8" t="str" cm="1">
        <f t="array" ref="D856">_xlfn.IFS(
  OR(C856="AR", C856="VK", C856="MS", C856="PT", C856="MM", C856="PP"), "CENTRAL",
  OR(C856="SS", C856="GC", C856="SM", C856="AY", C856="AG"), "NORTH",
  OR(C856="DP", C856="PG", C856="KD", C856="DS", C856="SP"), "WEST-I",
  OR(C856="MP", C856="SK", C856="NA", C856="OD"), "WEST-II",
  OR(C856="ND", C856="AM", C856="JK"), "EAST",
  TRUE, "UNKNOWN"
)</f>
        <v>CENTRAL</v>
      </c>
      <c r="E856" s="10" t="s">
        <v>2085</v>
      </c>
      <c r="F856" s="8" t="s">
        <v>1690</v>
      </c>
      <c r="G856" s="8" t="s">
        <v>594</v>
      </c>
      <c r="H856" s="8" t="s">
        <v>2086</v>
      </c>
      <c r="I856" s="37">
        <v>46013</v>
      </c>
      <c r="J856" s="37">
        <v>46084</v>
      </c>
      <c r="K856" s="10" t="s">
        <v>134</v>
      </c>
      <c r="L856" s="10" t="s">
        <v>47</v>
      </c>
      <c r="M856" s="13">
        <v>1098.83</v>
      </c>
      <c r="O856" s="8">
        <v>2</v>
      </c>
    </row>
    <row r="857" spans="1:19" s="8" customFormat="1" x14ac:dyDescent="0.45">
      <c r="A857" s="9" t="s">
        <v>2652</v>
      </c>
      <c r="B857" s="8" t="s">
        <v>1916</v>
      </c>
      <c r="C857" s="10" t="s">
        <v>61</v>
      </c>
      <c r="D857" s="8" t="str" cm="1">
        <f t="array" ref="D857">_xlfn.IFS(
  OR(C857="AR", C857="VK", C857="MS", C857="PT", C857="MM", C857="PP"), "CENTRAL",
  OR(C857="SS", C857="GC", C857="SM", C857="AY", C857="AG"), "NORTH",
  OR(C857="DP", C857="PG", C857="KD", C857="DS", C857="SP"), "WEST-I",
  OR(C857="MP", C857="SK", C857="NA", C857="OD"), "WEST-II",
  OR(C857="ND", C857="AM", C857="JK"), "EAST",
  TRUE, "UNKNOWN"
)</f>
        <v>NORTH</v>
      </c>
      <c r="E857" s="10" t="s">
        <v>1917</v>
      </c>
      <c r="F857" s="8" t="s">
        <v>1918</v>
      </c>
      <c r="G857" s="8" t="s">
        <v>455</v>
      </c>
      <c r="H857" s="8" t="s">
        <v>1919</v>
      </c>
      <c r="I857" s="37">
        <v>45971</v>
      </c>
      <c r="J857" s="37">
        <v>46084</v>
      </c>
      <c r="K857" s="10" t="s">
        <v>27</v>
      </c>
      <c r="L857" s="10" t="s">
        <v>27</v>
      </c>
      <c r="M857" s="13">
        <v>116.05</v>
      </c>
      <c r="N857" s="37"/>
      <c r="O857" s="8">
        <v>1</v>
      </c>
      <c r="P857" s="12"/>
      <c r="Q857" s="10"/>
      <c r="S857" s="10"/>
    </row>
    <row r="858" spans="1:19" s="8" customFormat="1" x14ac:dyDescent="0.45">
      <c r="A858" s="9" t="s">
        <v>2652</v>
      </c>
      <c r="B858" s="8" t="s">
        <v>2303</v>
      </c>
      <c r="C858" s="10" t="s">
        <v>380</v>
      </c>
      <c r="D858" s="8" t="str" cm="1">
        <f t="array" ref="D858">_xlfn.IFS(
  OR(C858="AR", C858="VK", C858="MS", C858="PT", C858="MM", C858="PP"), "CENTRAL",
  OR(C858="SS", C858="GC", C858="SM", C858="AY", C858="AG"), "NORTH",
  OR(C858="DP", C858="PG", C858="KD", C858="DS", C858="SP"), "WEST-I",
  OR(C858="MP", C858="SK", C858="NA", C858="OD"), "WEST-II",
  OR(C858="ND", C858="AM", C858="JK"), "EAST",
  TRUE, "UNKNOWN"
)</f>
        <v>WEST-I</v>
      </c>
      <c r="E858" s="10" t="s">
        <v>2304</v>
      </c>
      <c r="F858" s="8" t="s">
        <v>2307</v>
      </c>
      <c r="G858" s="8" t="s">
        <v>2306</v>
      </c>
      <c r="H858" s="8" t="s">
        <v>2305</v>
      </c>
      <c r="I858" s="37">
        <v>46043</v>
      </c>
      <c r="J858" s="37">
        <v>46084</v>
      </c>
      <c r="K858" s="10" t="s">
        <v>134</v>
      </c>
      <c r="L858" s="10" t="s">
        <v>47</v>
      </c>
      <c r="M858" s="13">
        <v>877.73</v>
      </c>
      <c r="N858" s="37"/>
      <c r="O858" s="8">
        <v>1</v>
      </c>
      <c r="P858" s="12"/>
      <c r="Q858" s="10"/>
      <c r="R858" s="12"/>
      <c r="S858" s="10"/>
    </row>
    <row r="859" spans="1:19" s="8" customFormat="1" x14ac:dyDescent="0.45">
      <c r="A859" s="9" t="s">
        <v>2652</v>
      </c>
      <c r="B859" s="8" t="s">
        <v>2329</v>
      </c>
      <c r="C859" s="10" t="s">
        <v>380</v>
      </c>
      <c r="D859" s="8" t="str" cm="1">
        <f t="array" ref="D859">_xlfn.IFS(
  OR(C859="AR", C859="VK", C859="MS", C859="PT", C859="MM", C859="PP"), "CENTRAL",
  OR(C859="SS", C859="GC", C859="SM", C859="AY", C859="AG"), "NORTH",
  OR(C859="DP", C859="PG", C859="KD", C859="DS", C859="SP"), "WEST-I",
  OR(C859="MP", C859="SK", C859="NA", C859="OD"), "WEST-II",
  OR(C859="ND", C859="AM", C859="JK"), "EAST",
  TRUE, "UNKNOWN"
)</f>
        <v>WEST-I</v>
      </c>
      <c r="E859" s="10" t="s">
        <v>2304</v>
      </c>
      <c r="F859" s="8" t="s">
        <v>2330</v>
      </c>
      <c r="G859" s="8" t="s">
        <v>2306</v>
      </c>
      <c r="H859" s="8" t="s">
        <v>2305</v>
      </c>
      <c r="I859" s="37">
        <v>46043</v>
      </c>
      <c r="J859" s="37">
        <v>46051</v>
      </c>
      <c r="K859" s="10" t="s">
        <v>134</v>
      </c>
      <c r="L859" s="10" t="s">
        <v>47</v>
      </c>
      <c r="M859" s="13">
        <v>832.65</v>
      </c>
      <c r="N859" s="37"/>
      <c r="O859" s="8">
        <v>1</v>
      </c>
      <c r="P859" s="12"/>
      <c r="Q859" s="10"/>
      <c r="R859" s="12"/>
      <c r="S859" s="10"/>
    </row>
    <row r="860" spans="1:19" s="8" customFormat="1" x14ac:dyDescent="0.45">
      <c r="A860" s="9" t="s">
        <v>2652</v>
      </c>
      <c r="B860" s="8" t="s">
        <v>2473</v>
      </c>
      <c r="C860" s="10" t="s">
        <v>380</v>
      </c>
      <c r="D860" s="8" t="str" cm="1">
        <f t="array" ref="D860">_xlfn.IFS(
  OR(C860="AR", C860="VK", C860="MS", C860="PT", C860="MM", C860="PP"), "CENTRAL",
  OR(C860="SS", C860="GC", C860="SM", C860="AY", C860="AG"), "NORTH",
  OR(C860="DP", C860="PG", C860="KD", C860="DS", C860="SP"), "WEST-I",
  OR(C860="MP", C860="SK", C860="NA", C860="OD"), "WEST-II",
  OR(C860="ND", C860="AM", C860="JK"), "EAST",
  TRUE, "UNKNOWN"
)</f>
        <v>WEST-I</v>
      </c>
      <c r="E860" s="10" t="s">
        <v>711</v>
      </c>
      <c r="F860" s="8" t="s">
        <v>1650</v>
      </c>
      <c r="G860" s="8" t="s">
        <v>712</v>
      </c>
      <c r="H860" s="8" t="s">
        <v>1647</v>
      </c>
      <c r="I860" s="37">
        <v>45958</v>
      </c>
      <c r="J860" s="37">
        <v>46084</v>
      </c>
      <c r="K860" s="10" t="s">
        <v>87</v>
      </c>
      <c r="L860" s="10" t="s">
        <v>47</v>
      </c>
      <c r="M860" s="13">
        <v>253</v>
      </c>
      <c r="N860" s="37"/>
      <c r="O860" s="8">
        <v>1</v>
      </c>
      <c r="P860" s="12"/>
      <c r="Q860" s="10"/>
      <c r="S860" s="10"/>
    </row>
    <row r="861" spans="1:19" s="8" customFormat="1" x14ac:dyDescent="0.45">
      <c r="A861" s="9" t="s">
        <v>2652</v>
      </c>
      <c r="B861" s="8" t="s">
        <v>1646</v>
      </c>
      <c r="C861" s="10" t="s">
        <v>380</v>
      </c>
      <c r="D861" s="8" t="str" cm="1">
        <f t="array" ref="D861">_xlfn.IFS(
  OR(C861="AR", C861="VK", C861="MS", C861="PT", C861="MM", C861="PP"), "CENTRAL",
  OR(C861="SS", C861="GC", C861="SM", C861="AY", C861="AG"), "NORTH",
  OR(C861="DP", C861="PG", C861="KD", C861="DS", C861="SP"), "WEST-I",
  OR(C861="MP", C861="SK", C861="NA", C861="OD"), "WEST-II",
  OR(C861="ND", C861="AM", C861="JK"), "EAST",
  TRUE, "UNKNOWN"
)</f>
        <v>WEST-I</v>
      </c>
      <c r="E861" s="10" t="s">
        <v>711</v>
      </c>
      <c r="F861" s="8" t="s">
        <v>1433</v>
      </c>
      <c r="G861" s="8" t="s">
        <v>712</v>
      </c>
      <c r="H861" s="8" t="s">
        <v>1647</v>
      </c>
      <c r="I861" s="37">
        <v>45958</v>
      </c>
      <c r="J861" s="37">
        <v>46084</v>
      </c>
      <c r="K861" s="10" t="s">
        <v>87</v>
      </c>
      <c r="L861" s="10" t="s">
        <v>47</v>
      </c>
      <c r="M861" s="13">
        <v>624</v>
      </c>
      <c r="N861" s="37"/>
      <c r="O861" s="8">
        <v>1</v>
      </c>
      <c r="P861" s="12"/>
      <c r="Q861" s="10"/>
      <c r="S861" s="10"/>
    </row>
    <row r="862" spans="1:19" s="8" customFormat="1" x14ac:dyDescent="0.45">
      <c r="A862" s="9" t="s">
        <v>2652</v>
      </c>
      <c r="B862" s="8" t="s">
        <v>2474</v>
      </c>
      <c r="C862" s="10" t="s">
        <v>380</v>
      </c>
      <c r="D862" s="8" t="str" cm="1">
        <f t="array" ref="D862">_xlfn.IFS(
  OR(C862="AR", C862="VK", C862="MS", C862="PT", C862="MM", C862="PP"), "CENTRAL",
  OR(C862="SS", C862="GC", C862="SM", C862="AY", C862="AG"), "NORTH",
  OR(C862="DP", C862="PG", C862="KD", C862="DS", C862="SP"), "WEST-I",
  OR(C862="MP", C862="SK", C862="NA", C862="OD"), "WEST-II",
  OR(C862="ND", C862="AM", C862="JK"), "EAST",
  TRUE, "UNKNOWN"
)</f>
        <v>WEST-I</v>
      </c>
      <c r="E862" s="10" t="s">
        <v>711</v>
      </c>
      <c r="F862" s="8" t="s">
        <v>1648</v>
      </c>
      <c r="G862" s="8" t="s">
        <v>712</v>
      </c>
      <c r="H862" s="8" t="s">
        <v>1647</v>
      </c>
      <c r="I862" s="37">
        <v>45958</v>
      </c>
      <c r="J862" s="37">
        <v>46084</v>
      </c>
      <c r="K862" s="10" t="s">
        <v>87</v>
      </c>
      <c r="L862" s="10" t="s">
        <v>47</v>
      </c>
      <c r="M862" s="13">
        <v>936</v>
      </c>
      <c r="N862" s="37"/>
      <c r="O862" s="8">
        <v>1</v>
      </c>
      <c r="P862" s="12"/>
      <c r="Q862" s="10"/>
      <c r="S862" s="10"/>
    </row>
    <row r="863" spans="1:19" s="8" customFormat="1" x14ac:dyDescent="0.45">
      <c r="A863" s="9" t="s">
        <v>2652</v>
      </c>
      <c r="B863" s="8" t="s">
        <v>2475</v>
      </c>
      <c r="C863" s="10" t="s">
        <v>380</v>
      </c>
      <c r="D863" s="8" t="str" cm="1">
        <f t="array" ref="D863">_xlfn.IFS(
  OR(C863="AR", C863="VK", C863="MS", C863="PT", C863="MM", C863="PP"), "CENTRAL",
  OR(C863="SS", C863="GC", C863="SM", C863="AY", C863="AG"), "NORTH",
  OR(C863="DP", C863="PG", C863="KD", C863="DS", C863="SP"), "WEST-I",
  OR(C863="MP", C863="SK", C863="NA", C863="OD"), "WEST-II",
  OR(C863="ND", C863="AM", C863="JK"), "EAST",
  TRUE, "UNKNOWN"
)</f>
        <v>WEST-I</v>
      </c>
      <c r="E863" s="10" t="s">
        <v>711</v>
      </c>
      <c r="F863" s="8" t="s">
        <v>1649</v>
      </c>
      <c r="G863" s="8" t="s">
        <v>712</v>
      </c>
      <c r="H863" s="8" t="s">
        <v>1647</v>
      </c>
      <c r="I863" s="37">
        <v>45958</v>
      </c>
      <c r="J863" s="37">
        <v>46084</v>
      </c>
      <c r="K863" s="10" t="s">
        <v>87</v>
      </c>
      <c r="L863" s="10" t="s">
        <v>47</v>
      </c>
      <c r="M863" s="13">
        <v>300</v>
      </c>
      <c r="N863" s="37"/>
      <c r="O863" s="8">
        <v>1</v>
      </c>
      <c r="P863" s="12"/>
      <c r="Q863" s="10"/>
      <c r="S863" s="10"/>
    </row>
    <row r="864" spans="1:19" s="8" customFormat="1" x14ac:dyDescent="0.45">
      <c r="A864" s="9" t="s">
        <v>2652</v>
      </c>
      <c r="B864" s="8" t="s">
        <v>2379</v>
      </c>
      <c r="C864" s="10" t="s">
        <v>61</v>
      </c>
      <c r="D864" s="8" t="str" cm="1">
        <f t="array" ref="D864">_xlfn.IFS(
  OR(C864="AR", C864="VK", C864="MS", C864="PT", C864="MM", C864="PP"), "CENTRAL",
  OR(C864="SS", C864="GC", C864="SM", C864="AY", C864="AG"), "NORTH",
  OR(C864="DP", C864="PG", C864="KD", C864="DS", C864="SP"), "WEST-I",
  OR(C864="MP", C864="SK", C864="NA", C864="OD"), "WEST-II",
  OR(C864="ND", C864="AM", C864="JK"), "EAST",
  TRUE, "UNKNOWN"
)</f>
        <v>NORTH</v>
      </c>
      <c r="E864" s="10" t="s">
        <v>2380</v>
      </c>
      <c r="F864" s="8" t="s">
        <v>1386</v>
      </c>
      <c r="G864" s="8" t="s">
        <v>32</v>
      </c>
      <c r="H864" s="8" t="s">
        <v>2381</v>
      </c>
      <c r="I864" s="37">
        <v>46051</v>
      </c>
      <c r="J864" s="37">
        <v>46086</v>
      </c>
      <c r="K864" s="10" t="s">
        <v>441</v>
      </c>
      <c r="L864" s="10" t="s">
        <v>27</v>
      </c>
      <c r="M864" s="13">
        <v>387.92</v>
      </c>
      <c r="N864" s="37"/>
      <c r="O864" s="8">
        <v>5</v>
      </c>
      <c r="P864" s="12"/>
      <c r="Q864" s="10"/>
      <c r="S864" s="10"/>
    </row>
    <row r="865" spans="1:19" s="8" customFormat="1" x14ac:dyDescent="0.45">
      <c r="A865" s="9" t="s">
        <v>2652</v>
      </c>
      <c r="B865" s="8" t="s">
        <v>2379</v>
      </c>
      <c r="C865" s="10" t="s">
        <v>61</v>
      </c>
      <c r="D865" s="8" t="str" cm="1">
        <f t="array" ref="D865">_xlfn.IFS(
  OR(C865="AR", C865="VK", C865="MS", C865="PT", C865="MM", C865="PP"), "CENTRAL",
  OR(C865="SS", C865="GC", C865="SM", C865="AY", C865="AG"), "NORTH",
  OR(C865="DP", C865="PG", C865="KD", C865="DS", C865="SP"), "WEST-I",
  OR(C865="MP", C865="SK", C865="NA", C865="OD"), "WEST-II",
  OR(C865="ND", C865="AM", C865="JK"), "EAST",
  TRUE, "UNKNOWN"
)</f>
        <v>NORTH</v>
      </c>
      <c r="E865" s="10" t="s">
        <v>2380</v>
      </c>
      <c r="F865" s="8" t="s">
        <v>1386</v>
      </c>
      <c r="G865" s="8" t="s">
        <v>32</v>
      </c>
      <c r="H865" s="8" t="s">
        <v>2381</v>
      </c>
      <c r="I865" s="37">
        <v>46051</v>
      </c>
      <c r="J865" s="37">
        <v>46086</v>
      </c>
      <c r="K865" s="10" t="s">
        <v>441</v>
      </c>
      <c r="L865" s="10" t="s">
        <v>27</v>
      </c>
      <c r="M865" s="13">
        <v>395.12</v>
      </c>
      <c r="N865" s="37"/>
      <c r="O865" s="8">
        <v>6</v>
      </c>
      <c r="P865" s="12"/>
      <c r="Q865" s="10"/>
      <c r="S865" s="10"/>
    </row>
    <row r="866" spans="1:19" s="8" customFormat="1" x14ac:dyDescent="0.4">
      <c r="A866" s="9" t="s">
        <v>2652</v>
      </c>
      <c r="B866" s="8" t="s">
        <v>2442</v>
      </c>
      <c r="C866" s="10" t="s">
        <v>1178</v>
      </c>
      <c r="D866" s="8" t="str" cm="1">
        <f t="array" ref="D866">_xlfn.IFS(
  OR(C866="AR", C866="VK", C866="MS", C866="PT", C866="MM", C866="PP"), "CENTRAL",
  OR(C866="SS", C866="GC", C866="SM", C866="AY", C866="AG"), "NORTH",
  OR(C866="DP", C866="PG", C866="KD", C866="DS", C866="SP"), "WEST-I",
  OR(C866="MP", C866="SK", C866="NA", C866="OD"), "WEST-II",
  OR(C866="ND", C866="AM", C866="JK"), "EAST",
  TRUE, "UNKNOWN"
)</f>
        <v>NORTH</v>
      </c>
      <c r="E866" s="10" t="s">
        <v>2443</v>
      </c>
      <c r="F866" s="8" t="s">
        <v>102</v>
      </c>
      <c r="G866" s="8" t="s">
        <v>2444</v>
      </c>
      <c r="H866" s="8" t="s">
        <v>2445</v>
      </c>
      <c r="I866" s="37">
        <v>46060</v>
      </c>
      <c r="J866" s="37">
        <v>46086</v>
      </c>
      <c r="K866" s="10" t="s">
        <v>34</v>
      </c>
      <c r="L866" s="10" t="s">
        <v>35</v>
      </c>
      <c r="M866" s="13">
        <v>704.05</v>
      </c>
      <c r="N866" s="37">
        <v>46086</v>
      </c>
      <c r="O866" s="26">
        <v>3</v>
      </c>
      <c r="P866" s="12"/>
      <c r="Q866" s="10"/>
      <c r="S866" s="10"/>
    </row>
    <row r="867" spans="1:19" s="8" customFormat="1" x14ac:dyDescent="0.45">
      <c r="A867" s="9" t="s">
        <v>2652</v>
      </c>
      <c r="B867" s="8" t="s">
        <v>2617</v>
      </c>
      <c r="C867" s="10" t="s">
        <v>380</v>
      </c>
      <c r="D867" s="8" t="str" cm="1">
        <f t="array" ref="D867">_xlfn.IFS(
  OR(C867="AR", C867="VK", C867="MS", C867="PT", C867="MM", C867="PP"), "CENTRAL",
  OR(C867="SS", C867="GC", C867="SM", C867="AY", C867="AG"), "NORTH",
  OR(C867="DP", C867="PG", C867="KD", C867="DS", C867="SP"), "WEST-I",
  OR(C867="MP", C867="SK", C867="NA", C867="OD"), "WEST-II",
  OR(C867="ND", C867="AM", C867="JK"), "EAST",
  TRUE, "UNKNOWN"
)</f>
        <v>WEST-I</v>
      </c>
      <c r="E867" s="10" t="s">
        <v>2618</v>
      </c>
      <c r="F867" s="8" t="s">
        <v>2619</v>
      </c>
      <c r="G867" s="8" t="s">
        <v>1014</v>
      </c>
      <c r="H867" s="8" t="s">
        <v>2620</v>
      </c>
      <c r="I867" s="37">
        <v>46074</v>
      </c>
      <c r="J867" s="37">
        <v>46087</v>
      </c>
      <c r="K867" s="10" t="s">
        <v>762</v>
      </c>
      <c r="L867" s="10" t="s">
        <v>47</v>
      </c>
      <c r="M867" s="13">
        <v>963.49</v>
      </c>
      <c r="N867" s="37"/>
      <c r="O867" s="8">
        <v>1</v>
      </c>
      <c r="P867" s="12"/>
      <c r="Q867" s="10"/>
      <c r="S867" s="10"/>
    </row>
    <row r="868" spans="1:19" s="8" customFormat="1" x14ac:dyDescent="0.4">
      <c r="A868" s="9" t="s">
        <v>2652</v>
      </c>
      <c r="B868" s="8" t="s">
        <v>2442</v>
      </c>
      <c r="C868" s="10" t="s">
        <v>1178</v>
      </c>
      <c r="D868" s="8" t="str" cm="1">
        <f t="array" ref="D868">_xlfn.IFS(
  OR(C868="AR", C868="VK", C868="MS", C868="PT", C868="MM", C868="PP"), "CENTRAL",
  OR(C868="SS", C868="GC", C868="SM", C868="AY", C868="AG"), "NORTH",
  OR(C868="DP", C868="PG", C868="KD", C868="DS", C868="SP"), "WEST-I",
  OR(C868="MP", C868="SK", C868="NA", C868="OD"), "WEST-II",
  OR(C868="ND", C868="AM", C868="JK"), "EAST",
  TRUE, "UNKNOWN"
)</f>
        <v>NORTH</v>
      </c>
      <c r="E868" s="10" t="s">
        <v>2443</v>
      </c>
      <c r="F868" s="8" t="s">
        <v>102</v>
      </c>
      <c r="G868" s="8" t="s">
        <v>2444</v>
      </c>
      <c r="H868" s="8" t="s">
        <v>2445</v>
      </c>
      <c r="I868" s="37">
        <v>46060</v>
      </c>
      <c r="J868" s="37">
        <v>46087</v>
      </c>
      <c r="K868" s="10" t="s">
        <v>34</v>
      </c>
      <c r="L868" s="10" t="s">
        <v>35</v>
      </c>
      <c r="M868" s="13">
        <v>677.06</v>
      </c>
      <c r="N868" s="37"/>
      <c r="O868" s="26">
        <v>4</v>
      </c>
      <c r="P868" s="12"/>
      <c r="Q868" s="10"/>
      <c r="S868" s="10"/>
    </row>
    <row r="869" spans="1:19" s="8" customFormat="1" x14ac:dyDescent="0.45">
      <c r="A869" s="9" t="s">
        <v>2652</v>
      </c>
      <c r="B869" s="8" t="s">
        <v>2664</v>
      </c>
      <c r="C869" s="10" t="s">
        <v>1178</v>
      </c>
      <c r="D869" s="8" t="str" cm="1">
        <f t="array" ref="D869">_xlfn.IFS(
  OR(C869="AR", C869="VK", C869="MS", C869="PT", C869="MM", C869="PP"), "CENTRAL",
  OR(C869="SS", C869="GC", C869="SM", C869="AY", C869="AG"), "NORTH",
  OR(C869="DP", C869="PG", C869="KD", C869="DS", C869="SP"), "WEST-I",
  OR(C869="MP", C869="SK", C869="NA", C869="OD"), "WEST-II",
  OR(C869="ND", C869="AM", C869="JK"), "EAST",
  TRUE, "UNKNOWN"
)</f>
        <v>NORTH</v>
      </c>
      <c r="E869" s="10" t="s">
        <v>2665</v>
      </c>
      <c r="F869" s="8" t="s">
        <v>208</v>
      </c>
      <c r="G869" s="8" t="s">
        <v>2666</v>
      </c>
      <c r="H869" s="8" t="s">
        <v>2667</v>
      </c>
      <c r="I869" s="37">
        <v>46069</v>
      </c>
      <c r="J869" s="37">
        <v>46088</v>
      </c>
      <c r="K869" s="10" t="s">
        <v>81</v>
      </c>
      <c r="L869" s="10" t="s">
        <v>27</v>
      </c>
      <c r="M869" s="13">
        <v>773.19</v>
      </c>
      <c r="N869" s="37"/>
      <c r="O869" s="8">
        <v>2</v>
      </c>
      <c r="P869" s="12"/>
      <c r="Q869" s="10"/>
      <c r="S869" s="10"/>
    </row>
    <row r="870" spans="1:19" s="8" customFormat="1" x14ac:dyDescent="0.45">
      <c r="A870" s="9" t="s">
        <v>2652</v>
      </c>
      <c r="B870" s="8" t="s">
        <v>2343</v>
      </c>
      <c r="C870" s="10" t="s">
        <v>30</v>
      </c>
      <c r="D870" s="8" t="str" cm="1">
        <f t="array" ref="D870">_xlfn.IFS(
  OR(C870="AR", C870="VK", C870="MS", C870="PT", C870="MM", C870="PP"), "CENTRAL",
  OR(C870="SS", C870="GC", C870="SM", C870="AY", C870="AG"), "NORTH",
  OR(C870="DP", C870="PG", C870="KD", C870="DS", C870="SP"), "WEST-I",
  OR(C870="MP", C870="SK", C870="NA", C870="OD"), "WEST-II",
  OR(C870="ND", C870="AM", C870="JK"), "EAST",
  TRUE, "UNKNOWN"
)</f>
        <v>CENTRAL</v>
      </c>
      <c r="E870" s="10" t="s">
        <v>2344</v>
      </c>
      <c r="F870" s="8" t="s">
        <v>208</v>
      </c>
      <c r="G870" s="8" t="s">
        <v>2345</v>
      </c>
      <c r="H870" s="8" t="s">
        <v>2346</v>
      </c>
      <c r="I870" s="37">
        <v>46051</v>
      </c>
      <c r="J870" s="37">
        <v>46088</v>
      </c>
      <c r="K870" s="10" t="s">
        <v>46</v>
      </c>
      <c r="L870" s="10" t="s">
        <v>47</v>
      </c>
      <c r="M870" s="13">
        <v>1046.68</v>
      </c>
      <c r="N870" s="37">
        <v>46088</v>
      </c>
      <c r="O870" s="8">
        <v>1</v>
      </c>
      <c r="P870" s="12"/>
      <c r="Q870" s="10"/>
      <c r="S870" s="10"/>
    </row>
    <row r="871" spans="1:19" s="8" customFormat="1" x14ac:dyDescent="0.45">
      <c r="A871" s="9" t="s">
        <v>2652</v>
      </c>
      <c r="B871" s="8" t="s">
        <v>2610</v>
      </c>
      <c r="C871" s="10" t="s">
        <v>380</v>
      </c>
      <c r="D871" s="8" t="str" cm="1">
        <f t="array" ref="D871">_xlfn.IFS(
  OR(C871="AR", C871="VK", C871="MS", C871="PT", C871="MM", C871="PP"), "CENTRAL",
  OR(C871="SS", C871="GC", C871="SM", C871="AY", C871="AG"), "NORTH",
  OR(C871="DP", C871="PG", C871="KD", C871="DS", C871="SP"), "WEST-I",
  OR(C871="MP", C871="SK", C871="NA", C871="OD"), "WEST-II",
  OR(C871="ND", C871="AM", C871="JK"), "EAST",
  TRUE, "UNKNOWN"
)</f>
        <v>WEST-I</v>
      </c>
      <c r="E871" s="10" t="s">
        <v>1013</v>
      </c>
      <c r="F871" s="8" t="s">
        <v>208</v>
      </c>
      <c r="G871" s="8" t="s">
        <v>1014</v>
      </c>
      <c r="H871" s="8" t="s">
        <v>2212</v>
      </c>
      <c r="I871" s="37">
        <v>46072</v>
      </c>
      <c r="J871" s="37">
        <v>46088</v>
      </c>
      <c r="K871" s="10" t="s">
        <v>46</v>
      </c>
      <c r="L871" s="10" t="s">
        <v>47</v>
      </c>
      <c r="M871" s="13">
        <v>1146.32</v>
      </c>
      <c r="N871" s="37"/>
      <c r="O871" s="8">
        <v>1</v>
      </c>
      <c r="P871" s="12"/>
      <c r="Q871" s="10"/>
      <c r="S871" s="10"/>
    </row>
    <row r="872" spans="1:19" s="8" customFormat="1" x14ac:dyDescent="0.45">
      <c r="A872" s="9" t="s">
        <v>2652</v>
      </c>
      <c r="B872" s="8" t="s">
        <v>2626</v>
      </c>
      <c r="C872" s="10" t="s">
        <v>380</v>
      </c>
      <c r="D872" s="8" t="str" cm="1">
        <f t="array" ref="D872">_xlfn.IFS(
  OR(C872="AR", C872="VK", C872="MS", C872="PT", C872="MM", C872="PP"), "CENTRAL",
  OR(C872="SS", C872="GC", C872="SM", C872="AY", C872="AG"), "NORTH",
  OR(C872="DP", C872="PG", C872="KD", C872="DS", C872="SP"), "WEST-I",
  OR(C872="MP", C872="SK", C872="NA", C872="OD"), "WEST-II",
  OR(C872="ND", C872="AM", C872="JK"), "EAST",
  TRUE, "UNKNOWN"
)</f>
        <v>WEST-I</v>
      </c>
      <c r="E872" s="10" t="s">
        <v>1013</v>
      </c>
      <c r="F872" s="8" t="s">
        <v>2627</v>
      </c>
      <c r="G872" s="8" t="s">
        <v>1014</v>
      </c>
      <c r="H872" s="8" t="s">
        <v>2212</v>
      </c>
      <c r="I872" s="37">
        <v>46072</v>
      </c>
      <c r="J872" s="37">
        <v>46088</v>
      </c>
      <c r="K872" s="10" t="s">
        <v>46</v>
      </c>
      <c r="L872" s="10" t="s">
        <v>47</v>
      </c>
      <c r="M872" s="13">
        <v>1253.23</v>
      </c>
      <c r="N872" s="37"/>
      <c r="O872" s="8">
        <v>1</v>
      </c>
      <c r="P872" s="12"/>
      <c r="Q872" s="10"/>
      <c r="S872" s="10"/>
    </row>
    <row r="873" spans="1:19" s="8" customFormat="1" x14ac:dyDescent="0.45">
      <c r="A873" s="9" t="s">
        <v>2652</v>
      </c>
      <c r="B873" s="8" t="s">
        <v>2601</v>
      </c>
      <c r="C873" s="10" t="s">
        <v>1255</v>
      </c>
      <c r="D873" s="8" t="str" cm="1">
        <f t="array" ref="D873">_xlfn.IFS(
  OR(C873="AR", C873="VK", C873="MS", C873="PT", C873="MM", C873="PP"), "CENTRAL",
  OR(C873="SS", C873="GC", C873="SM", C873="AY", C873="AG"), "NORTH",
  OR(C873="DP", C873="PG", C873="KD", C873="DS", C873="SP"), "WEST-I",
  OR(C873="MP", C873="SK", C873="NA", C873="OD"), "WEST-II",
  OR(C873="ND", C873="AM", C873="JK"), "EAST",
  TRUE, "UNKNOWN"
)</f>
        <v>WEST-I</v>
      </c>
      <c r="E873" s="10" t="s">
        <v>2602</v>
      </c>
      <c r="F873" s="8" t="s">
        <v>2603</v>
      </c>
      <c r="G873" s="8" t="s">
        <v>2604</v>
      </c>
      <c r="H873" s="8" t="s">
        <v>2605</v>
      </c>
      <c r="I873" s="37">
        <v>46069</v>
      </c>
      <c r="J873" s="37">
        <v>46090</v>
      </c>
      <c r="K873" s="10" t="s">
        <v>70</v>
      </c>
      <c r="L873" s="10" t="s">
        <v>35</v>
      </c>
      <c r="M873" s="13">
        <v>365.64</v>
      </c>
      <c r="N873" s="37"/>
      <c r="O873" s="8">
        <v>1</v>
      </c>
      <c r="P873" s="12"/>
      <c r="Q873" s="10"/>
      <c r="S873" s="10"/>
    </row>
    <row r="874" spans="1:19" s="8" customFormat="1" x14ac:dyDescent="0.45">
      <c r="A874" s="9" t="s">
        <v>2652</v>
      </c>
      <c r="B874" s="8" t="s">
        <v>2601</v>
      </c>
      <c r="C874" s="10" t="s">
        <v>1255</v>
      </c>
      <c r="D874" s="8" t="str" cm="1">
        <f t="array" ref="D874">_xlfn.IFS(
  OR(C874="AR", C874="VK", C874="MS", C874="PT", C874="MM", C874="PP"), "CENTRAL",
  OR(C874="SS", C874="GC", C874="SM", C874="AY", C874="AG"), "NORTH",
  OR(C874="DP", C874="PG", C874="KD", C874="DS", C874="SP"), "WEST-I",
  OR(C874="MP", C874="SK", C874="NA", C874="OD"), "WEST-II",
  OR(C874="ND", C874="AM", C874="JK"), "EAST",
  TRUE, "UNKNOWN"
)</f>
        <v>WEST-I</v>
      </c>
      <c r="E874" s="10" t="s">
        <v>2602</v>
      </c>
      <c r="F874" s="8" t="s">
        <v>2606</v>
      </c>
      <c r="G874" s="8" t="s">
        <v>2604</v>
      </c>
      <c r="H874" s="8" t="s">
        <v>2605</v>
      </c>
      <c r="I874" s="37">
        <v>46069</v>
      </c>
      <c r="J874" s="37">
        <v>46090</v>
      </c>
      <c r="K874" s="10" t="s">
        <v>70</v>
      </c>
      <c r="L874" s="10" t="s">
        <v>35</v>
      </c>
      <c r="M874" s="13">
        <v>256.79000000000002</v>
      </c>
      <c r="N874" s="37"/>
      <c r="O874" s="8">
        <v>1</v>
      </c>
      <c r="P874" s="12"/>
      <c r="Q874" s="10"/>
      <c r="S874" s="10"/>
    </row>
    <row r="875" spans="1:19" s="8" customFormat="1" x14ac:dyDescent="0.45">
      <c r="A875" s="9" t="s">
        <v>2652</v>
      </c>
      <c r="B875" s="8" t="s">
        <v>2601</v>
      </c>
      <c r="C875" s="10" t="s">
        <v>1255</v>
      </c>
      <c r="D875" s="8" t="str" cm="1">
        <f t="array" ref="D875">_xlfn.IFS(
  OR(C875="AR", C875="VK", C875="MS", C875="PT", C875="MM", C875="PP"), "CENTRAL",
  OR(C875="SS", C875="GC", C875="SM", C875="AY", C875="AG"), "NORTH",
  OR(C875="DP", C875="PG", C875="KD", C875="DS", C875="SP"), "WEST-I",
  OR(C875="MP", C875="SK", C875="NA", C875="OD"), "WEST-II",
  OR(C875="ND", C875="AM", C875="JK"), "EAST",
  TRUE, "UNKNOWN"
)</f>
        <v>WEST-I</v>
      </c>
      <c r="E875" s="10" t="s">
        <v>2602</v>
      </c>
      <c r="F875" s="8" t="s">
        <v>2607</v>
      </c>
      <c r="G875" s="8" t="s">
        <v>2604</v>
      </c>
      <c r="H875" s="8" t="s">
        <v>2605</v>
      </c>
      <c r="I875" s="37">
        <v>46069</v>
      </c>
      <c r="J875" s="37">
        <v>46090</v>
      </c>
      <c r="K875" s="10" t="s">
        <v>1703</v>
      </c>
      <c r="L875" s="10" t="s">
        <v>35</v>
      </c>
      <c r="M875" s="13">
        <v>628.53</v>
      </c>
      <c r="N875" s="37"/>
      <c r="O875" s="8">
        <v>1</v>
      </c>
      <c r="P875" s="12"/>
      <c r="Q875" s="10"/>
      <c r="S875" s="10"/>
    </row>
    <row r="876" spans="1:19" s="8" customFormat="1" x14ac:dyDescent="0.45">
      <c r="A876" s="9" t="s">
        <v>2652</v>
      </c>
      <c r="B876" s="8" t="s">
        <v>2601</v>
      </c>
      <c r="C876" s="10" t="s">
        <v>1255</v>
      </c>
      <c r="D876" s="8" t="str" cm="1">
        <f t="array" ref="D876">_xlfn.IFS(
  OR(C876="AR", C876="VK", C876="MS", C876="PT", C876="MM", C876="PP"), "CENTRAL",
  OR(C876="SS", C876="GC", C876="SM", C876="AY", C876="AG"), "NORTH",
  OR(C876="DP", C876="PG", C876="KD", C876="DS", C876="SP"), "WEST-I",
  OR(C876="MP", C876="SK", C876="NA", C876="OD"), "WEST-II",
  OR(C876="ND", C876="AM", C876="JK"), "EAST",
  TRUE, "UNKNOWN"
)</f>
        <v>WEST-I</v>
      </c>
      <c r="E876" s="10" t="s">
        <v>2602</v>
      </c>
      <c r="F876" s="8" t="s">
        <v>2608</v>
      </c>
      <c r="G876" s="8" t="s">
        <v>2604</v>
      </c>
      <c r="H876" s="8" t="s">
        <v>2605</v>
      </c>
      <c r="I876" s="37">
        <v>46069</v>
      </c>
      <c r="J876" s="37">
        <v>46090</v>
      </c>
      <c r="K876" s="10" t="s">
        <v>1703</v>
      </c>
      <c r="L876" s="10" t="s">
        <v>35</v>
      </c>
      <c r="M876" s="13">
        <v>837.25</v>
      </c>
      <c r="N876" s="37"/>
      <c r="O876" s="8">
        <v>1</v>
      </c>
      <c r="P876" s="12"/>
      <c r="Q876" s="10"/>
      <c r="S876" s="10"/>
    </row>
    <row r="877" spans="1:19" s="8" customFormat="1" x14ac:dyDescent="0.45">
      <c r="A877" s="9" t="s">
        <v>2652</v>
      </c>
      <c r="B877" s="8" t="s">
        <v>2601</v>
      </c>
      <c r="C877" s="10" t="s">
        <v>1255</v>
      </c>
      <c r="D877" s="8" t="str" cm="1">
        <f t="array" ref="D877">_xlfn.IFS(
  OR(C877="AR", C877="VK", C877="MS", C877="PT", C877="MM", C877="PP"), "CENTRAL",
  OR(C877="SS", C877="GC", C877="SM", C877="AY", C877="AG"), "NORTH",
  OR(C877="DP", C877="PG", C877="KD", C877="DS", C877="SP"), "WEST-I",
  OR(C877="MP", C877="SK", C877="NA", C877="OD"), "WEST-II",
  OR(C877="ND", C877="AM", C877="JK"), "EAST",
  TRUE, "UNKNOWN"
)</f>
        <v>WEST-I</v>
      </c>
      <c r="E877" s="10" t="s">
        <v>2602</v>
      </c>
      <c r="F877" s="8" t="s">
        <v>2609</v>
      </c>
      <c r="G877" s="8" t="s">
        <v>2604</v>
      </c>
      <c r="H877" s="8" t="s">
        <v>2605</v>
      </c>
      <c r="I877" s="37">
        <v>46069</v>
      </c>
      <c r="J877" s="37">
        <v>46090</v>
      </c>
      <c r="K877" s="10" t="s">
        <v>1703</v>
      </c>
      <c r="L877" s="10" t="s">
        <v>35</v>
      </c>
      <c r="M877" s="13">
        <v>962.32</v>
      </c>
      <c r="N877" s="37"/>
      <c r="O877" s="8">
        <v>1</v>
      </c>
      <c r="P877" s="12"/>
      <c r="Q877" s="10"/>
      <c r="S877" s="10"/>
    </row>
    <row r="878" spans="1:19" s="8" customFormat="1" x14ac:dyDescent="0.45">
      <c r="A878" s="9" t="s">
        <v>2652</v>
      </c>
      <c r="B878" s="8" t="s">
        <v>2672</v>
      </c>
      <c r="C878" s="10" t="s">
        <v>61</v>
      </c>
      <c r="D878" s="8" t="str" cm="1">
        <f t="array" ref="D878">_xlfn.IFS(
  OR(C878="AR", C878="VK", C878="MS", C878="PT", C878="MM", C878="PP"), "CENTRAL",
  OR(C878="SS", C878="GC", C878="SM", C878="AY", C878="AG"), "NORTH",
  OR(C878="DP", C878="PG", C878="KD", C878="DS", C878="SP"), "WEST-I",
  OR(C878="MP", C878="SK", C878="NA", C878="OD"), "WEST-II",
  OR(C878="ND", C878="AM", C878="JK"), "EAST",
  TRUE, "UNKNOWN"
)</f>
        <v>NORTH</v>
      </c>
      <c r="E878" s="10" t="s">
        <v>2673</v>
      </c>
      <c r="F878" s="8" t="s">
        <v>2674</v>
      </c>
      <c r="G878" s="8" t="s">
        <v>32</v>
      </c>
      <c r="H878" s="8" t="s">
        <v>2381</v>
      </c>
      <c r="I878" s="37">
        <v>46072</v>
      </c>
      <c r="J878" s="37">
        <v>46090</v>
      </c>
      <c r="K878" s="10" t="s">
        <v>441</v>
      </c>
      <c r="L878" s="10" t="s">
        <v>27</v>
      </c>
      <c r="M878" s="13">
        <v>351.16</v>
      </c>
      <c r="N878" s="37">
        <v>46090</v>
      </c>
      <c r="O878" s="8">
        <v>1</v>
      </c>
      <c r="P878" s="12"/>
      <c r="Q878" s="10"/>
      <c r="S878" s="10"/>
    </row>
    <row r="879" spans="1:19" s="8" customFormat="1" x14ac:dyDescent="0.45">
      <c r="A879" s="9" t="s">
        <v>2652</v>
      </c>
      <c r="B879" s="8" t="s">
        <v>2186</v>
      </c>
      <c r="C879" s="10" t="s">
        <v>1178</v>
      </c>
      <c r="D879" s="8" t="str" cm="1">
        <f t="array" ref="D879">_xlfn.IFS(
  OR(C879="AR", C879="VK", C879="MS", C879="PT", C879="MM", C879="PP"), "CENTRAL",
  OR(C879="SS", C879="GC", C879="SM", C879="AY", C879="AG"), "NORTH",
  OR(C879="DP", C879="PG", C879="KD", C879="DS", C879="SP"), "WEST-I",
  OR(C879="MP", C879="SK", C879="NA", C879="OD"), "WEST-II",
  OR(C879="ND", C879="AM", C879="JK"), "EAST",
  TRUE, "UNKNOWN"
)</f>
        <v>NORTH</v>
      </c>
      <c r="E879" s="10" t="s">
        <v>2187</v>
      </c>
      <c r="F879" s="8" t="s">
        <v>2191</v>
      </c>
      <c r="G879" s="8" t="s">
        <v>2189</v>
      </c>
      <c r="H879" s="8" t="s">
        <v>2190</v>
      </c>
      <c r="I879" s="37">
        <v>46028</v>
      </c>
      <c r="J879" s="37">
        <v>46031</v>
      </c>
      <c r="K879" s="10" t="s">
        <v>81</v>
      </c>
      <c r="L879" s="10" t="s">
        <v>27</v>
      </c>
      <c r="M879" s="13">
        <v>1314.97</v>
      </c>
      <c r="N879" s="37"/>
      <c r="O879" s="8">
        <v>2</v>
      </c>
      <c r="P879" s="12"/>
      <c r="Q879" s="10"/>
      <c r="S879" s="10"/>
    </row>
    <row r="880" spans="1:19" s="8" customFormat="1" x14ac:dyDescent="0.45">
      <c r="A880" s="9" t="s">
        <v>2652</v>
      </c>
      <c r="B880" s="8" t="s">
        <v>2186</v>
      </c>
      <c r="C880" s="10" t="s">
        <v>1178</v>
      </c>
      <c r="D880" s="8" t="str" cm="1">
        <f t="array" ref="D880">_xlfn.IFS(
  OR(C880="AR", C880="VK", C880="MS", C880="PT", C880="MM", C880="PP"), "CENTRAL",
  OR(C880="SS", C880="GC", C880="SM", C880="AY", C880="AG"), "NORTH",
  OR(C880="DP", C880="PG", C880="KD", C880="DS", C880="SP"), "WEST-I",
  OR(C880="MP", C880="SK", C880="NA", C880="OD"), "WEST-II",
  OR(C880="ND", C880="AM", C880="JK"), "EAST",
  TRUE, "UNKNOWN"
)</f>
        <v>NORTH</v>
      </c>
      <c r="E880" s="10" t="s">
        <v>2187</v>
      </c>
      <c r="F880" s="8" t="s">
        <v>2188</v>
      </c>
      <c r="G880" s="8" t="s">
        <v>2189</v>
      </c>
      <c r="H880" s="8" t="s">
        <v>2190</v>
      </c>
      <c r="I880" s="37">
        <v>46028</v>
      </c>
      <c r="J880" s="37">
        <v>46031</v>
      </c>
      <c r="K880" s="10" t="s">
        <v>81</v>
      </c>
      <c r="L880" s="10" t="s">
        <v>27</v>
      </c>
      <c r="M880" s="13">
        <v>362.92</v>
      </c>
      <c r="N880" s="37"/>
      <c r="O880" s="8">
        <v>2</v>
      </c>
      <c r="P880" s="12"/>
      <c r="Q880" s="10"/>
      <c r="S880" s="10"/>
    </row>
    <row r="881" spans="1:19" s="8" customFormat="1" x14ac:dyDescent="0.45">
      <c r="A881" s="9" t="s">
        <v>2652</v>
      </c>
      <c r="B881" s="8" t="s">
        <v>2678</v>
      </c>
      <c r="C881" s="10" t="s">
        <v>61</v>
      </c>
      <c r="D881" s="8" t="str" cm="1">
        <f t="array" ref="D881">_xlfn.IFS(
  OR(C881="AR", C881="VK", C881="MS", C881="PT", C881="MM", C881="PP"), "CENTRAL",
  OR(C881="SS", C881="GC", C881="SM", C881="AY", C881="AG"), "NORTH",
  OR(C881="DP", C881="PG", C881="KD", C881="DS", C881="SP"), "WEST-I",
  OR(C881="MP", C881="SK", C881="NA", C881="OD"), "WEST-II",
  OR(C881="ND", C881="AM", C881="JK"), "EAST",
  TRUE, "UNKNOWN"
)</f>
        <v>NORTH</v>
      </c>
      <c r="E881" s="10" t="s">
        <v>2679</v>
      </c>
      <c r="F881" s="8" t="s">
        <v>2691</v>
      </c>
      <c r="G881" s="8" t="s">
        <v>2681</v>
      </c>
      <c r="H881" s="8" t="s">
        <v>2682</v>
      </c>
      <c r="I881" s="37">
        <v>46078</v>
      </c>
      <c r="J881" s="37">
        <v>46091</v>
      </c>
      <c r="K881" s="10" t="s">
        <v>34</v>
      </c>
      <c r="L881" s="10" t="s">
        <v>50</v>
      </c>
      <c r="M881" s="13">
        <v>1369.88</v>
      </c>
      <c r="N881" s="37"/>
      <c r="O881" s="8">
        <v>1</v>
      </c>
      <c r="P881" s="12"/>
      <c r="Q881" s="10"/>
      <c r="S881" s="10"/>
    </row>
    <row r="882" spans="1:19" s="8" customFormat="1" x14ac:dyDescent="0.45">
      <c r="A882" s="9" t="s">
        <v>2652</v>
      </c>
      <c r="B882" s="8" t="s">
        <v>2678</v>
      </c>
      <c r="C882" s="10" t="s">
        <v>61</v>
      </c>
      <c r="D882" s="8" t="str" cm="1">
        <f t="array" ref="D882">_xlfn.IFS(
  OR(C882="AR", C882="VK", C882="MS", C882="PT", C882="MM", C882="PP"), "CENTRAL",
  OR(C882="SS", C882="GC", C882="SM", C882="AY", C882="AG"), "NORTH",
  OR(C882="DP", C882="PG", C882="KD", C882="DS", C882="SP"), "WEST-I",
  OR(C882="MP", C882="SK", C882="NA", C882="OD"), "WEST-II",
  OR(C882="ND", C882="AM", C882="JK"), "EAST",
  TRUE, "UNKNOWN"
)</f>
        <v>NORTH</v>
      </c>
      <c r="E882" s="10" t="s">
        <v>2679</v>
      </c>
      <c r="F882" s="8" t="s">
        <v>2683</v>
      </c>
      <c r="G882" s="8" t="s">
        <v>2681</v>
      </c>
      <c r="H882" s="8" t="s">
        <v>2682</v>
      </c>
      <c r="I882" s="37">
        <v>46078</v>
      </c>
      <c r="J882" s="37">
        <v>46091</v>
      </c>
      <c r="K882" s="10" t="s">
        <v>34</v>
      </c>
      <c r="L882" s="10" t="s">
        <v>50</v>
      </c>
      <c r="M882" s="13">
        <v>46.42</v>
      </c>
      <c r="N882" s="37"/>
      <c r="O882" s="8">
        <v>1</v>
      </c>
      <c r="P882" s="12"/>
      <c r="Q882" s="10"/>
      <c r="S882" s="10"/>
    </row>
    <row r="883" spans="1:19" s="8" customFormat="1" x14ac:dyDescent="0.45">
      <c r="A883" s="9" t="s">
        <v>2652</v>
      </c>
      <c r="B883" s="8" t="s">
        <v>2678</v>
      </c>
      <c r="C883" s="10" t="s">
        <v>61</v>
      </c>
      <c r="D883" s="8" t="str" cm="1">
        <f t="array" ref="D883">_xlfn.IFS(
  OR(C883="AR", C883="VK", C883="MS", C883="PT", C883="MM", C883="PP"), "CENTRAL",
  OR(C883="SS", C883="GC", C883="SM", C883="AY", C883="AG"), "NORTH",
  OR(C883="DP", C883="PG", C883="KD", C883="DS", C883="SP"), "WEST-I",
  OR(C883="MP", C883="SK", C883="NA", C883="OD"), "WEST-II",
  OR(C883="ND", C883="AM", C883="JK"), "EAST",
  TRUE, "UNKNOWN"
)</f>
        <v>NORTH</v>
      </c>
      <c r="E883" s="10" t="s">
        <v>2679</v>
      </c>
      <c r="F883" s="8" t="s">
        <v>2684</v>
      </c>
      <c r="G883" s="8" t="s">
        <v>2681</v>
      </c>
      <c r="H883" s="8" t="s">
        <v>2682</v>
      </c>
      <c r="I883" s="37">
        <v>46078</v>
      </c>
      <c r="J883" s="37">
        <v>46091</v>
      </c>
      <c r="K883" s="10" t="s">
        <v>34</v>
      </c>
      <c r="L883" s="10" t="s">
        <v>50</v>
      </c>
      <c r="M883" s="13">
        <v>19.079999999999998</v>
      </c>
      <c r="N883" s="37"/>
      <c r="O883" s="8">
        <v>1</v>
      </c>
      <c r="P883" s="12"/>
      <c r="Q883" s="10"/>
      <c r="S883" s="10"/>
    </row>
    <row r="884" spans="1:19" s="8" customFormat="1" x14ac:dyDescent="0.45">
      <c r="A884" s="9" t="s">
        <v>2652</v>
      </c>
      <c r="B884" s="8" t="s">
        <v>2678</v>
      </c>
      <c r="C884" s="10" t="s">
        <v>61</v>
      </c>
      <c r="D884" s="8" t="str" cm="1">
        <f t="array" ref="D884">_xlfn.IFS(
  OR(C884="AR", C884="VK", C884="MS", C884="PT", C884="MM", C884="PP"), "CENTRAL",
  OR(C884="SS", C884="GC", C884="SM", C884="AY", C884="AG"), "NORTH",
  OR(C884="DP", C884="PG", C884="KD", C884="DS", C884="SP"), "WEST-I",
  OR(C884="MP", C884="SK", C884="NA", C884="OD"), "WEST-II",
  OR(C884="ND", C884="AM", C884="JK"), "EAST",
  TRUE, "UNKNOWN"
)</f>
        <v>NORTH</v>
      </c>
      <c r="E884" s="10" t="s">
        <v>2679</v>
      </c>
      <c r="F884" s="8" t="s">
        <v>2685</v>
      </c>
      <c r="G884" s="8" t="s">
        <v>2681</v>
      </c>
      <c r="H884" s="8" t="s">
        <v>2682</v>
      </c>
      <c r="I884" s="37">
        <v>46078</v>
      </c>
      <c r="J884" s="37">
        <v>46091</v>
      </c>
      <c r="K884" s="10" t="s">
        <v>34</v>
      </c>
      <c r="L884" s="10" t="s">
        <v>50</v>
      </c>
      <c r="M884" s="13">
        <v>53.27</v>
      </c>
      <c r="N884" s="37"/>
      <c r="O884" s="8">
        <v>1</v>
      </c>
      <c r="P884" s="12"/>
      <c r="Q884" s="10"/>
      <c r="S884" s="10"/>
    </row>
    <row r="885" spans="1:19" s="8" customFormat="1" x14ac:dyDescent="0.45">
      <c r="A885" s="9" t="s">
        <v>2652</v>
      </c>
      <c r="B885" s="8" t="s">
        <v>1423</v>
      </c>
      <c r="C885" s="10" t="s">
        <v>382</v>
      </c>
      <c r="D885" s="8" t="str" cm="1">
        <f t="array" ref="D885">_xlfn.IFS(
  OR(C885="AR", C885="VK", C885="MS", C885="PT", C885="MM", C885="PP"), "CENTRAL",
  OR(C885="SS", C885="GC", C885="SM", C885="AY", C885="AG"), "NORTH",
  OR(C885="DP", C885="PG", C885="KD", C885="DS", C885="SP"), "WEST-I",
  OR(C885="MP", C885="SK", C885="NA", C885="OD"), "WEST-II",
  OR(C885="ND", C885="AM", C885="JK"), "EAST",
  TRUE, "UNKNOWN"
)</f>
        <v>NORTH</v>
      </c>
      <c r="E885" s="10" t="s">
        <v>1424</v>
      </c>
      <c r="F885" s="8" t="s">
        <v>1028</v>
      </c>
      <c r="G885" s="8" t="s">
        <v>1426</v>
      </c>
      <c r="H885" s="8" t="s">
        <v>1425</v>
      </c>
      <c r="I885" s="37">
        <v>45923</v>
      </c>
      <c r="J885" s="37">
        <v>46091</v>
      </c>
      <c r="K885" s="10" t="s">
        <v>56</v>
      </c>
      <c r="L885" s="10" t="s">
        <v>50</v>
      </c>
      <c r="M885" s="13">
        <v>488.52</v>
      </c>
      <c r="N885" s="37"/>
      <c r="O885" s="8">
        <v>4</v>
      </c>
      <c r="P885" s="12"/>
      <c r="Q885" s="10"/>
      <c r="S885" s="10"/>
    </row>
    <row r="886" spans="1:19" s="8" customFormat="1" x14ac:dyDescent="0.45">
      <c r="A886" s="9" t="s">
        <v>2652</v>
      </c>
      <c r="B886" s="8" t="s">
        <v>2012</v>
      </c>
      <c r="C886" s="10" t="s">
        <v>99</v>
      </c>
      <c r="D886" s="8" t="str" cm="1">
        <f t="array" ref="D886">_xlfn.IFS(
  OR(C886="AR", C886="VK", C886="MS", C886="PT", C886="MM", C886="PP"), "CENTRAL",
  OR(C886="SS", C886="GC", C886="SM", C886="AY", C886="AG"), "NORTH",
  OR(C886="DP", C886="PG", C886="KD", C886="DS", C886="SP"), "WEST-I",
  OR(C886="MP", C886="SK", C886="NA", C886="OD"), "WEST-II",
  OR(C886="ND", C886="AM", C886="JK"), "EAST",
  TRUE, "UNKNOWN"
)</f>
        <v>EAST</v>
      </c>
      <c r="E886" s="10" t="s">
        <v>2013</v>
      </c>
      <c r="F886" s="8" t="s">
        <v>102</v>
      </c>
      <c r="G886" s="8" t="s">
        <v>2014</v>
      </c>
      <c r="H886" s="8" t="s">
        <v>2015</v>
      </c>
      <c r="I886" s="37">
        <v>45993</v>
      </c>
      <c r="J886" s="37">
        <v>46091</v>
      </c>
      <c r="K886" s="10" t="s">
        <v>34</v>
      </c>
      <c r="L886" s="10" t="s">
        <v>35</v>
      </c>
      <c r="M886" s="13">
        <v>253.78</v>
      </c>
      <c r="N886" s="37">
        <v>46092</v>
      </c>
      <c r="O886" s="8">
        <v>4</v>
      </c>
      <c r="P886" s="12"/>
      <c r="Q886" s="10"/>
      <c r="S886" s="10"/>
    </row>
    <row r="887" spans="1:19" x14ac:dyDescent="0.4">
      <c r="A887" s="9" t="s">
        <v>2652</v>
      </c>
      <c r="B887" s="8" t="s">
        <v>1283</v>
      </c>
      <c r="C887" s="10" t="s">
        <v>108</v>
      </c>
      <c r="D887" s="8" t="str" cm="1">
        <f t="array" ref="D887">_xlfn.IFS(
  OR(C887="AR", C887="VK", C887="MS", C887="PT", C887="MM", C887="PP"), "CENTRAL",
  OR(C887="SS", C887="GC", C887="SM", C887="AY", C887="AG"), "NORTH",
  OR(C887="DP", C887="PG", C887="KD", C887="DS", C887="SP"), "WEST-I",
  OR(C887="MP", C887="SK", C887="NA", C887="OD"), "WEST-II",
  OR(C887="ND", C887="AM", C887="JK"), "EAST",
  TRUE, "UNKNOWN"
)</f>
        <v>EAST</v>
      </c>
      <c r="E887" s="10" t="s">
        <v>1284</v>
      </c>
      <c r="F887" s="8" t="s">
        <v>2511</v>
      </c>
      <c r="G887" s="8" t="s">
        <v>32</v>
      </c>
      <c r="H887" s="8" t="s">
        <v>1286</v>
      </c>
      <c r="I887" s="37">
        <v>45908</v>
      </c>
      <c r="J887" s="37">
        <v>46091</v>
      </c>
      <c r="K887" s="10" t="s">
        <v>34</v>
      </c>
      <c r="L887" s="10" t="s">
        <v>35</v>
      </c>
      <c r="M887" s="13">
        <v>333.15</v>
      </c>
      <c r="N887" s="37"/>
      <c r="O887" s="8">
        <v>4</v>
      </c>
    </row>
    <row r="888" spans="1:19" s="8" customFormat="1" x14ac:dyDescent="0.45">
      <c r="A888" s="9" t="s">
        <v>2652</v>
      </c>
      <c r="B888" s="8" t="s">
        <v>2601</v>
      </c>
      <c r="C888" s="10" t="s">
        <v>1255</v>
      </c>
      <c r="D888" s="8" t="str" cm="1">
        <f t="array" ref="D888">_xlfn.IFS(
  OR(C888="AR", C888="VK", C888="MS", C888="PT", C888="MM", C888="PP"), "CENTRAL",
  OR(C888="SS", C888="GC", C888="SM", C888="AY", C888="AG"), "NORTH",
  OR(C888="DP", C888="PG", C888="KD", C888="DS", C888="SP"), "WEST-I",
  OR(C888="MP", C888="SK", C888="NA", C888="OD"), "WEST-II",
  OR(C888="ND", C888="AM", C888="JK"), "EAST",
  TRUE, "UNKNOWN"
)</f>
        <v>WEST-I</v>
      </c>
      <c r="E888" s="10" t="s">
        <v>2602</v>
      </c>
      <c r="F888" s="8" t="s">
        <v>2603</v>
      </c>
      <c r="G888" s="8" t="s">
        <v>2604</v>
      </c>
      <c r="H888" s="8" t="s">
        <v>2605</v>
      </c>
      <c r="I888" s="37">
        <v>46069</v>
      </c>
      <c r="J888" s="37">
        <v>46091</v>
      </c>
      <c r="K888" s="10" t="s">
        <v>70</v>
      </c>
      <c r="L888" s="10" t="s">
        <v>35</v>
      </c>
      <c r="M888" s="13">
        <v>365.64</v>
      </c>
      <c r="N888" s="37"/>
      <c r="O888" s="8">
        <v>2</v>
      </c>
      <c r="P888" s="12"/>
      <c r="Q888" s="10"/>
      <c r="S888" s="10"/>
    </row>
    <row r="889" spans="1:19" s="8" customFormat="1" x14ac:dyDescent="0.45">
      <c r="A889" s="9" t="s">
        <v>2652</v>
      </c>
      <c r="B889" s="8" t="s">
        <v>2601</v>
      </c>
      <c r="C889" s="10" t="s">
        <v>1255</v>
      </c>
      <c r="D889" s="8" t="str" cm="1">
        <f t="array" ref="D889">_xlfn.IFS(
  OR(C889="AR", C889="VK", C889="MS", C889="PT", C889="MM", C889="PP"), "CENTRAL",
  OR(C889="SS", C889="GC", C889="SM", C889="AY", C889="AG"), "NORTH",
  OR(C889="DP", C889="PG", C889="KD", C889="DS", C889="SP"), "WEST-I",
  OR(C889="MP", C889="SK", C889="NA", C889="OD"), "WEST-II",
  OR(C889="ND", C889="AM", C889="JK"), "EAST",
  TRUE, "UNKNOWN"
)</f>
        <v>WEST-I</v>
      </c>
      <c r="E889" s="10" t="s">
        <v>2602</v>
      </c>
      <c r="F889" s="8" t="s">
        <v>2606</v>
      </c>
      <c r="G889" s="8" t="s">
        <v>2604</v>
      </c>
      <c r="H889" s="8" t="s">
        <v>2605</v>
      </c>
      <c r="I889" s="37">
        <v>46069</v>
      </c>
      <c r="J889" s="37">
        <v>46091</v>
      </c>
      <c r="K889" s="10" t="s">
        <v>70</v>
      </c>
      <c r="L889" s="10" t="s">
        <v>35</v>
      </c>
      <c r="M889" s="13">
        <v>255.6</v>
      </c>
      <c r="N889" s="37"/>
      <c r="O889" s="8">
        <v>2</v>
      </c>
      <c r="P889" s="12"/>
      <c r="Q889" s="10"/>
      <c r="S889" s="10"/>
    </row>
    <row r="890" spans="1:19" s="8" customFormat="1" x14ac:dyDescent="0.45">
      <c r="A890" s="9" t="s">
        <v>2652</v>
      </c>
      <c r="B890" s="8" t="s">
        <v>2601</v>
      </c>
      <c r="C890" s="10" t="s">
        <v>1255</v>
      </c>
      <c r="D890" s="8" t="str" cm="1">
        <f t="array" ref="D890">_xlfn.IFS(
  OR(C890="AR", C890="VK", C890="MS", C890="PT", C890="MM", C890="PP"), "CENTRAL",
  OR(C890="SS", C890="GC", C890="SM", C890="AY", C890="AG"), "NORTH",
  OR(C890="DP", C890="PG", C890="KD", C890="DS", C890="SP"), "WEST-I",
  OR(C890="MP", C890="SK", C890="NA", C890="OD"), "WEST-II",
  OR(C890="ND", C890="AM", C890="JK"), "EAST",
  TRUE, "UNKNOWN"
)</f>
        <v>WEST-I</v>
      </c>
      <c r="E890" s="10" t="s">
        <v>2602</v>
      </c>
      <c r="F890" s="8" t="s">
        <v>2607</v>
      </c>
      <c r="G890" s="8" t="s">
        <v>2604</v>
      </c>
      <c r="H890" s="8" t="s">
        <v>2605</v>
      </c>
      <c r="I890" s="37">
        <v>46069</v>
      </c>
      <c r="J890" s="37">
        <v>46091</v>
      </c>
      <c r="K890" s="10" t="s">
        <v>1703</v>
      </c>
      <c r="L890" s="10" t="s">
        <v>35</v>
      </c>
      <c r="M890" s="13">
        <v>630.04</v>
      </c>
      <c r="N890" s="37"/>
      <c r="O890" s="8">
        <v>2</v>
      </c>
      <c r="P890" s="12"/>
      <c r="Q890" s="10"/>
      <c r="S890" s="10"/>
    </row>
    <row r="891" spans="1:19" s="8" customFormat="1" x14ac:dyDescent="0.45">
      <c r="A891" s="9" t="s">
        <v>2652</v>
      </c>
      <c r="B891" s="8" t="s">
        <v>2601</v>
      </c>
      <c r="C891" s="10" t="s">
        <v>1255</v>
      </c>
      <c r="D891" s="8" t="str" cm="1">
        <f t="array" ref="D891">_xlfn.IFS(
  OR(C891="AR", C891="VK", C891="MS", C891="PT", C891="MM", C891="PP"), "CENTRAL",
  OR(C891="SS", C891="GC", C891="SM", C891="AY", C891="AG"), "NORTH",
  OR(C891="DP", C891="PG", C891="KD", C891="DS", C891="SP"), "WEST-I",
  OR(C891="MP", C891="SK", C891="NA", C891="OD"), "WEST-II",
  OR(C891="ND", C891="AM", C891="JK"), "EAST",
  TRUE, "UNKNOWN"
)</f>
        <v>WEST-I</v>
      </c>
      <c r="E891" s="10" t="s">
        <v>2602</v>
      </c>
      <c r="F891" s="8" t="s">
        <v>2608</v>
      </c>
      <c r="G891" s="8" t="s">
        <v>2604</v>
      </c>
      <c r="H891" s="8" t="s">
        <v>2605</v>
      </c>
      <c r="I891" s="37">
        <v>46069</v>
      </c>
      <c r="J891" s="37">
        <v>46091</v>
      </c>
      <c r="K891" s="10" t="s">
        <v>1703</v>
      </c>
      <c r="L891" s="10" t="s">
        <v>35</v>
      </c>
      <c r="M891" s="13">
        <v>838.76</v>
      </c>
      <c r="N891" s="37"/>
      <c r="O891" s="8">
        <v>2</v>
      </c>
      <c r="P891" s="12"/>
      <c r="Q891" s="10"/>
      <c r="S891" s="10"/>
    </row>
    <row r="892" spans="1:19" s="8" customFormat="1" x14ac:dyDescent="0.45">
      <c r="A892" s="9" t="s">
        <v>2652</v>
      </c>
      <c r="B892" s="8" t="s">
        <v>2601</v>
      </c>
      <c r="C892" s="10" t="s">
        <v>1255</v>
      </c>
      <c r="D892" s="8" t="str" cm="1">
        <f t="array" ref="D892">_xlfn.IFS(
  OR(C892="AR", C892="VK", C892="MS", C892="PT", C892="MM", C892="PP"), "CENTRAL",
  OR(C892="SS", C892="GC", C892="SM", C892="AY", C892="AG"), "NORTH",
  OR(C892="DP", C892="PG", C892="KD", C892="DS", C892="SP"), "WEST-I",
  OR(C892="MP", C892="SK", C892="NA", C892="OD"), "WEST-II",
  OR(C892="ND", C892="AM", C892="JK"), "EAST",
  TRUE, "UNKNOWN"
)</f>
        <v>WEST-I</v>
      </c>
      <c r="E892" s="10" t="s">
        <v>2602</v>
      </c>
      <c r="F892" s="8" t="s">
        <v>2609</v>
      </c>
      <c r="G892" s="8" t="s">
        <v>2604</v>
      </c>
      <c r="H892" s="8" t="s">
        <v>2605</v>
      </c>
      <c r="I892" s="37">
        <v>46069</v>
      </c>
      <c r="J892" s="37">
        <v>46091</v>
      </c>
      <c r="K892" s="10" t="s">
        <v>1703</v>
      </c>
      <c r="L892" s="10" t="s">
        <v>35</v>
      </c>
      <c r="M892" s="13">
        <v>966.83</v>
      </c>
      <c r="N892" s="37"/>
      <c r="O892" s="8">
        <v>2</v>
      </c>
      <c r="P892" s="12"/>
      <c r="Q892" s="10"/>
      <c r="S892" s="10"/>
    </row>
    <row r="893" spans="1:19" s="8" customFormat="1" x14ac:dyDescent="0.45">
      <c r="A893" s="9" t="s">
        <v>2652</v>
      </c>
      <c r="B893" s="8" t="s">
        <v>2012</v>
      </c>
      <c r="C893" s="10" t="s">
        <v>99</v>
      </c>
      <c r="D893" s="8" t="str" cm="1">
        <f t="array" ref="D893">_xlfn.IFS(
  OR(C893="AR", C893="VK", C893="MS", C893="PT", C893="MM", C893="PP"), "CENTRAL",
  OR(C893="SS", C893="GC", C893="SM", C893="AY", C893="AG"), "NORTH",
  OR(C893="DP", C893="PG", C893="KD", C893="DS", C893="SP"), "WEST-I",
  OR(C893="MP", C893="SK", C893="NA", C893="OD"), "WEST-II",
  OR(C893="ND", C893="AM", C893="JK"), "EAST",
  TRUE, "UNKNOWN"
)</f>
        <v>EAST</v>
      </c>
      <c r="E893" s="10" t="s">
        <v>2013</v>
      </c>
      <c r="F893" s="8" t="s">
        <v>102</v>
      </c>
      <c r="G893" s="8" t="s">
        <v>2014</v>
      </c>
      <c r="H893" s="8" t="s">
        <v>2015</v>
      </c>
      <c r="I893" s="37">
        <v>45993</v>
      </c>
      <c r="J893" s="37">
        <v>46091</v>
      </c>
      <c r="K893" s="10" t="s">
        <v>34</v>
      </c>
      <c r="L893" s="10" t="s">
        <v>35</v>
      </c>
      <c r="M893" s="13">
        <v>253.78</v>
      </c>
      <c r="N893" s="37"/>
      <c r="O893" s="8">
        <v>5</v>
      </c>
      <c r="P893" s="12"/>
      <c r="Q893" s="10"/>
      <c r="S893" s="10"/>
    </row>
    <row r="894" spans="1:19" s="8" customFormat="1" x14ac:dyDescent="0.45">
      <c r="A894" s="9" t="s">
        <v>2652</v>
      </c>
      <c r="B894" s="8" t="s">
        <v>2696</v>
      </c>
      <c r="C894" s="10" t="s">
        <v>1704</v>
      </c>
      <c r="D894" s="8" t="str" cm="1">
        <f t="array" ref="D894">_xlfn.IFS(
  OR(C894="AR", C894="VK", C894="MS", C894="PT", C894="MM", C894="PP"), "CENTRAL",
  OR(C894="SS", C894="GC", C894="SM", C894="AY", C894="AG"), "NORTH",
  OR(C894="DP", C894="PG", C894="KD", C894="DS", C894="SP"), "WEST-I",
  OR(C894="MP", C894="SK", C894="NA", C894="OD"), "WEST-II",
  OR(C894="ND", C894="AM", C894="JK"), "EAST",
  TRUE, "UNKNOWN"
)</f>
        <v>NORTH</v>
      </c>
      <c r="E894" s="10" t="s">
        <v>2697</v>
      </c>
      <c r="F894" s="8" t="s">
        <v>2698</v>
      </c>
      <c r="G894" s="8" t="s">
        <v>32</v>
      </c>
      <c r="H894" s="8" t="s">
        <v>2699</v>
      </c>
      <c r="I894" s="37">
        <v>46077</v>
      </c>
      <c r="J894" s="37">
        <v>46092</v>
      </c>
      <c r="K894" s="10" t="s">
        <v>1973</v>
      </c>
      <c r="L894" s="10" t="s">
        <v>27</v>
      </c>
      <c r="M894" s="13">
        <v>458.94</v>
      </c>
      <c r="N894" s="37"/>
      <c r="O894" s="8">
        <v>1</v>
      </c>
      <c r="P894" s="12"/>
      <c r="Q894" s="10"/>
      <c r="S894" s="10"/>
    </row>
    <row r="895" spans="1:19" s="8" customFormat="1" x14ac:dyDescent="0.45">
      <c r="A895" s="9" t="s">
        <v>2652</v>
      </c>
      <c r="B895" s="8" t="s">
        <v>2696</v>
      </c>
      <c r="C895" s="10" t="s">
        <v>1704</v>
      </c>
      <c r="D895" s="8" t="str" cm="1">
        <f t="array" ref="D895">_xlfn.IFS(
  OR(C895="AR", C895="VK", C895="MS", C895="PT", C895="MM", C895="PP"), "CENTRAL",
  OR(C895="SS", C895="GC", C895="SM", C895="AY", C895="AG"), "NORTH",
  OR(C895="DP", C895="PG", C895="KD", C895="DS", C895="SP"), "WEST-I",
  OR(C895="MP", C895="SK", C895="NA", C895="OD"), "WEST-II",
  OR(C895="ND", C895="AM", C895="JK"), "EAST",
  TRUE, "UNKNOWN"
)</f>
        <v>NORTH</v>
      </c>
      <c r="E895" s="10" t="s">
        <v>2697</v>
      </c>
      <c r="F895" s="8" t="s">
        <v>2700</v>
      </c>
      <c r="G895" s="8" t="s">
        <v>32</v>
      </c>
      <c r="H895" s="8" t="s">
        <v>2699</v>
      </c>
      <c r="I895" s="37">
        <v>46077</v>
      </c>
      <c r="J895" s="37">
        <v>46092</v>
      </c>
      <c r="K895" s="10" t="s">
        <v>1973</v>
      </c>
      <c r="L895" s="10" t="s">
        <v>27</v>
      </c>
      <c r="M895" s="13">
        <v>2217.0100000000002</v>
      </c>
      <c r="N895" s="37"/>
      <c r="O895" s="8">
        <v>1</v>
      </c>
      <c r="P895" s="12"/>
      <c r="Q895" s="10"/>
      <c r="S895" s="10"/>
    </row>
    <row r="896" spans="1:19" s="8" customFormat="1" x14ac:dyDescent="0.45">
      <c r="A896" s="9" t="s">
        <v>2652</v>
      </c>
      <c r="B896" s="8" t="s">
        <v>2084</v>
      </c>
      <c r="C896" s="10" t="s">
        <v>65</v>
      </c>
      <c r="D896" s="8" t="str" cm="1">
        <f t="array" ref="D896">_xlfn.IFS(
  OR(C896="AR", C896="VK", C896="MS", C896="PT", C896="MM", C896="PP"), "CENTRAL",
  OR(C896="SS", C896="GC", C896="SM", C896="AY", C896="AG"), "NORTH",
  OR(C896="DP", C896="PG", C896="KD", C896="DS", C896="SP"), "WEST-I",
  OR(C896="MP", C896="SK", C896="NA", C896="OD"), "WEST-II",
  OR(C896="ND", C896="AM", C896="JK"), "EAST",
  TRUE, "UNKNOWN"
)</f>
        <v>CENTRAL</v>
      </c>
      <c r="E896" s="10" t="s">
        <v>2085</v>
      </c>
      <c r="F896" s="8" t="s">
        <v>1690</v>
      </c>
      <c r="G896" s="8" t="s">
        <v>594</v>
      </c>
      <c r="H896" s="8" t="s">
        <v>2086</v>
      </c>
      <c r="I896" s="37">
        <v>46013</v>
      </c>
      <c r="J896" s="37">
        <v>46092</v>
      </c>
      <c r="K896" s="10" t="s">
        <v>134</v>
      </c>
      <c r="L896" s="10" t="s">
        <v>47</v>
      </c>
      <c r="M896" s="13">
        <v>1101.83</v>
      </c>
      <c r="O896" s="8">
        <v>3</v>
      </c>
    </row>
    <row r="897" spans="1:19" s="8" customFormat="1" x14ac:dyDescent="0.45">
      <c r="A897" s="9" t="s">
        <v>2652</v>
      </c>
      <c r="B897" s="8" t="s">
        <v>2373</v>
      </c>
      <c r="C897" s="10" t="s">
        <v>633</v>
      </c>
      <c r="D897" s="8" t="str" cm="1">
        <f t="array" ref="D897">_xlfn.IFS(
  OR(C897="AR", C897="VK", C897="MS", C897="PT", C897="MM", C897="PP"), "CENTRAL",
  OR(C897="SS", C897="GC", C897="SM", C897="AY", C897="AG"), "NORTH",
  OR(C897="DP", C897="PG", C897="KD", C897="DS", C897="SP"), "WEST-I",
  OR(C897="MP", C897="SK", C897="NA", C897="OD"), "WEST-II",
  OR(C897="ND", C897="AM", C897="JK"), "EAST",
  TRUE, "UNKNOWN"
)</f>
        <v>WEST-I</v>
      </c>
      <c r="E897" s="10" t="s">
        <v>2374</v>
      </c>
      <c r="F897" s="8" t="s">
        <v>2375</v>
      </c>
      <c r="G897" s="8" t="s">
        <v>2293</v>
      </c>
      <c r="H897" s="8" t="s">
        <v>2294</v>
      </c>
      <c r="I897" s="37">
        <v>46053</v>
      </c>
      <c r="J897" s="37">
        <v>46092</v>
      </c>
      <c r="K897" s="10" t="s">
        <v>134</v>
      </c>
      <c r="L897" s="10" t="s">
        <v>47</v>
      </c>
      <c r="M897" s="13">
        <v>382.86</v>
      </c>
      <c r="N897" s="37"/>
      <c r="O897" s="8">
        <v>3</v>
      </c>
      <c r="P897" s="12"/>
      <c r="Q897" s="10"/>
      <c r="S897" s="10"/>
    </row>
    <row r="898" spans="1:19" s="8" customFormat="1" x14ac:dyDescent="0.45">
      <c r="A898" s="9" t="s">
        <v>2652</v>
      </c>
      <c r="B898" s="8" t="s">
        <v>665</v>
      </c>
      <c r="C898" s="10" t="s">
        <v>21</v>
      </c>
      <c r="D898" s="8" t="str" cm="1">
        <f t="array" ref="D898">_xlfn.IFS(
  OR(C898="AR", C898="VK", C898="MS", C898="PT", C898="MM", C898="PP"), "CENTRAL",
  OR(C898="SS", C898="GC", C898="SM", C898="AY", C898="AG"), "NORTH",
  OR(C898="DP", C898="PG", C898="KD", C898="DS", C898="SP"), "WEST-I",
  OR(C898="MP", C898="SK", C898="NA", C898="OD"), "WEST-II",
  OR(C898="ND", C898="AM", C898="JK"), "EAST",
  TRUE, "UNKNOWN"
)</f>
        <v>NORTH</v>
      </c>
      <c r="E898" s="10" t="s">
        <v>666</v>
      </c>
      <c r="F898" s="8" t="s">
        <v>2005</v>
      </c>
      <c r="G898" s="8" t="s">
        <v>667</v>
      </c>
      <c r="H898" s="8" t="s">
        <v>668</v>
      </c>
      <c r="I898" s="37">
        <v>45824</v>
      </c>
      <c r="J898" s="37">
        <v>46093</v>
      </c>
      <c r="K898" s="10" t="s">
        <v>26</v>
      </c>
      <c r="L898" s="10" t="s">
        <v>27</v>
      </c>
      <c r="M898" s="13">
        <v>1925.52</v>
      </c>
      <c r="N898" s="37"/>
      <c r="O898" s="8">
        <v>12</v>
      </c>
      <c r="P898" s="10"/>
      <c r="R898" s="10"/>
    </row>
    <row r="899" spans="1:19" s="8" customFormat="1" x14ac:dyDescent="0.45">
      <c r="A899" s="9" t="s">
        <v>2652</v>
      </c>
      <c r="B899" s="8" t="s">
        <v>2675</v>
      </c>
      <c r="C899" s="10" t="s">
        <v>61</v>
      </c>
      <c r="D899" s="8" t="str" cm="1">
        <f t="array" ref="D899">_xlfn.IFS(
  OR(C899="AR", C899="VK", C899="MS", C899="PT", C899="MM", C899="PP"), "CENTRAL",
  OR(C899="SS", C899="GC", C899="SM", C899="AY", C899="AG"), "NORTH",
  OR(C899="DP", C899="PG", C899="KD", C899="DS", C899="SP"), "WEST-I",
  OR(C899="MP", C899="SK", C899="NA", C899="OD"), "WEST-II",
  OR(C899="ND", C899="AM", C899="JK"), "EAST",
  TRUE, "UNKNOWN"
)</f>
        <v>NORTH</v>
      </c>
      <c r="E899" s="10" t="s">
        <v>2676</v>
      </c>
      <c r="F899" s="8" t="s">
        <v>102</v>
      </c>
      <c r="G899" s="8" t="s">
        <v>679</v>
      </c>
      <c r="H899" s="8" t="s">
        <v>2677</v>
      </c>
      <c r="I899" s="37">
        <v>46086</v>
      </c>
      <c r="J899" s="37">
        <v>46094</v>
      </c>
      <c r="K899" s="10" t="s">
        <v>70</v>
      </c>
      <c r="L899" s="10" t="s">
        <v>35</v>
      </c>
      <c r="M899" s="13">
        <v>1086.5899999999999</v>
      </c>
      <c r="N899" s="37"/>
      <c r="O899" s="8">
        <v>1</v>
      </c>
      <c r="P899" s="12"/>
      <c r="Q899" s="10"/>
      <c r="S899" s="10"/>
    </row>
    <row r="900" spans="1:19" s="8" customFormat="1" x14ac:dyDescent="0.45">
      <c r="A900" s="9" t="s">
        <v>2652</v>
      </c>
      <c r="B900" s="8" t="s">
        <v>2675</v>
      </c>
      <c r="C900" s="10" t="s">
        <v>61</v>
      </c>
      <c r="D900" s="8" t="str" cm="1">
        <f t="array" ref="D900">_xlfn.IFS(
  OR(C900="AR", C900="VK", C900="MS", C900="PT", C900="MM", C900="PP"), "CENTRAL",
  OR(C900="SS", C900="GC", C900="SM", C900="AY", C900="AG"), "NORTH",
  OR(C900="DP", C900="PG", C900="KD", C900="DS", C900="SP"), "WEST-I",
  OR(C900="MP", C900="SK", C900="NA", C900="OD"), "WEST-II",
  OR(C900="ND", C900="AM", C900="JK"), "EAST",
  TRUE, "UNKNOWN"
)</f>
        <v>NORTH</v>
      </c>
      <c r="E900" s="10" t="s">
        <v>2676</v>
      </c>
      <c r="F900" s="8" t="s">
        <v>161</v>
      </c>
      <c r="G900" s="8" t="s">
        <v>679</v>
      </c>
      <c r="H900" s="8" t="s">
        <v>2677</v>
      </c>
      <c r="I900" s="37">
        <v>46086</v>
      </c>
      <c r="J900" s="37">
        <v>46094</v>
      </c>
      <c r="K900" s="10" t="s">
        <v>70</v>
      </c>
      <c r="L900" s="10" t="s">
        <v>35</v>
      </c>
      <c r="M900" s="13">
        <v>1085.1500000000001</v>
      </c>
      <c r="N900" s="37"/>
      <c r="O900" s="8">
        <v>1</v>
      </c>
      <c r="P900" s="12"/>
      <c r="Q900" s="10"/>
      <c r="S900" s="10"/>
    </row>
    <row r="901" spans="1:19" s="8" customFormat="1" x14ac:dyDescent="0.45">
      <c r="A901" s="9" t="s">
        <v>2652</v>
      </c>
      <c r="B901" s="8" t="s">
        <v>2726</v>
      </c>
      <c r="C901" s="10" t="s">
        <v>99</v>
      </c>
      <c r="D901" s="8" t="str" cm="1">
        <f t="array" ref="D901">_xlfn.IFS(
  OR(C901="AR", C901="VK", C901="MS", C901="PT", C901="MM", C901="PP"), "CENTRAL",
  OR(C901="SS", C901="GC", C901="SM", C901="AY", C901="AG"), "NORTH",
  OR(C901="DP", C901="PG", C901="KD", C901="DS", C901="SP"), "WEST-I",
  OR(C901="MP", C901="SK", C901="NA", C901="OD"), "WEST-II",
  OR(C901="ND", C901="AM", C901="JK"), "EAST",
  TRUE, "UNKNOWN"
)</f>
        <v>EAST</v>
      </c>
      <c r="E901" s="10" t="s">
        <v>542</v>
      </c>
      <c r="F901" s="8" t="s">
        <v>78</v>
      </c>
      <c r="G901" s="8" t="s">
        <v>32</v>
      </c>
      <c r="H901" s="8" t="s">
        <v>2727</v>
      </c>
      <c r="I901" s="37">
        <v>46050</v>
      </c>
      <c r="J901" s="37">
        <v>46101</v>
      </c>
      <c r="K901" s="10" t="s">
        <v>34</v>
      </c>
      <c r="L901" s="10" t="s">
        <v>35</v>
      </c>
      <c r="M901" s="13">
        <v>122.49</v>
      </c>
      <c r="N901" s="37">
        <v>46101</v>
      </c>
      <c r="O901" s="8">
        <v>3</v>
      </c>
      <c r="P901" s="12"/>
      <c r="Q901" s="10"/>
      <c r="S901" s="10"/>
    </row>
    <row r="902" spans="1:19" s="8" customFormat="1" x14ac:dyDescent="0.45">
      <c r="A902" s="9" t="s">
        <v>2652</v>
      </c>
      <c r="B902" s="8" t="s">
        <v>2664</v>
      </c>
      <c r="C902" s="10" t="s">
        <v>1178</v>
      </c>
      <c r="D902" s="8" t="str" cm="1">
        <f t="array" ref="D902">_xlfn.IFS(
  OR(C902="AR", C902="VK", C902="MS", C902="PT", C902="MM", C902="PP"), "CENTRAL",
  OR(C902="SS", C902="GC", C902="SM", C902="AY", C902="AG"), "NORTH",
  OR(C902="DP", C902="PG", C902="KD", C902="DS", C902="SP"), "WEST-I",
  OR(C902="MP", C902="SK", C902="NA", C902="OD"), "WEST-II",
  OR(C902="ND", C902="AM", C902="JK"), "EAST",
  TRUE, "UNKNOWN"
)</f>
        <v>NORTH</v>
      </c>
      <c r="E902" s="10" t="s">
        <v>2665</v>
      </c>
      <c r="F902" s="8" t="s">
        <v>208</v>
      </c>
      <c r="G902" s="8" t="s">
        <v>2666</v>
      </c>
      <c r="H902" s="8" t="s">
        <v>2667</v>
      </c>
      <c r="I902" s="37">
        <v>46069</v>
      </c>
      <c r="J902" s="37">
        <v>46087</v>
      </c>
      <c r="K902" s="10" t="s">
        <v>81</v>
      </c>
      <c r="L902" s="10" t="s">
        <v>27</v>
      </c>
      <c r="M902" s="13">
        <v>758.33</v>
      </c>
      <c r="N902" s="37"/>
      <c r="O902" s="8">
        <v>3</v>
      </c>
      <c r="P902" s="12"/>
      <c r="Q902" s="10"/>
      <c r="S902" s="10"/>
    </row>
    <row r="903" spans="1:19" s="8" customFormat="1" x14ac:dyDescent="0.45">
      <c r="A903" s="9" t="s">
        <v>2652</v>
      </c>
      <c r="B903" s="8" t="s">
        <v>2581</v>
      </c>
      <c r="C903" s="10" t="s">
        <v>1178</v>
      </c>
      <c r="D903" s="8" t="str" cm="1">
        <f t="array" ref="D903">_xlfn.IFS(
  OR(C903="AR", C903="VK", C903="MS", C903="PT", C903="MM", C903="PP"), "CENTRAL",
  OR(C903="SS", C903="GC", C903="SM", C903="AY", C903="AG"), "NORTH",
  OR(C903="DP", C903="PG", C903="KD", C903="DS", C903="SP"), "WEST-I",
  OR(C903="MP", C903="SK", C903="NA", C903="OD"), "WEST-II",
  OR(C903="ND", C903="AM", C903="JK"), "EAST",
  TRUE, "UNKNOWN"
)</f>
        <v>NORTH</v>
      </c>
      <c r="E903" s="10" t="s">
        <v>2582</v>
      </c>
      <c r="F903" s="8" t="s">
        <v>1696</v>
      </c>
      <c r="G903" s="8" t="s">
        <v>32</v>
      </c>
      <c r="H903" s="8" t="s">
        <v>1963</v>
      </c>
      <c r="I903" s="37">
        <v>46069</v>
      </c>
      <c r="J903" s="37">
        <v>46094</v>
      </c>
      <c r="K903" s="10" t="s">
        <v>1973</v>
      </c>
      <c r="L903" s="10" t="s">
        <v>27</v>
      </c>
      <c r="M903" s="13">
        <v>266.26</v>
      </c>
      <c r="N903" s="37"/>
      <c r="O903" s="8">
        <v>1</v>
      </c>
      <c r="P903" s="12"/>
      <c r="Q903" s="10"/>
      <c r="S903" s="10"/>
    </row>
    <row r="904" spans="1:19" s="8" customFormat="1" x14ac:dyDescent="0.45">
      <c r="A904" s="9" t="s">
        <v>2652</v>
      </c>
      <c r="B904" s="8" t="s">
        <v>2313</v>
      </c>
      <c r="C904" s="10" t="s">
        <v>633</v>
      </c>
      <c r="D904" s="8" t="str" cm="1">
        <f t="array" ref="D904">_xlfn.IFS(
  OR(C904="AR", C904="VK", C904="MS", C904="PT", C904="MM", C904="PP"), "CENTRAL",
  OR(C904="SS", C904="GC", C904="SM", C904="AY", C904="AG"), "NORTH",
  OR(C904="DP", C904="PG", C904="KD", C904="DS", C904="SP"), "WEST-I",
  OR(C904="MP", C904="SK", C904="NA", C904="OD"), "WEST-II",
  OR(C904="ND", C904="AM", C904="JK"), "EAST",
  TRUE, "UNKNOWN"
)</f>
        <v>WEST-I</v>
      </c>
      <c r="E904" s="10" t="s">
        <v>2314</v>
      </c>
      <c r="F904" s="8" t="s">
        <v>2317</v>
      </c>
      <c r="G904" s="8" t="s">
        <v>712</v>
      </c>
      <c r="H904" s="8" t="s">
        <v>2316</v>
      </c>
      <c r="I904" s="37">
        <v>46041</v>
      </c>
      <c r="J904" s="37">
        <v>46051</v>
      </c>
      <c r="K904" s="10" t="s">
        <v>134</v>
      </c>
      <c r="L904" s="10" t="s">
        <v>47</v>
      </c>
      <c r="M904" s="13">
        <v>1217.45</v>
      </c>
      <c r="N904" s="37"/>
      <c r="O904" s="8">
        <v>1</v>
      </c>
      <c r="P904" s="12"/>
      <c r="Q904" s="10"/>
      <c r="R904" s="12"/>
      <c r="S904" s="10"/>
    </row>
    <row r="905" spans="1:19" s="8" customFormat="1" x14ac:dyDescent="0.45">
      <c r="A905" s="9" t="s">
        <v>2652</v>
      </c>
      <c r="B905" s="8" t="s">
        <v>2313</v>
      </c>
      <c r="C905" s="10" t="s">
        <v>633</v>
      </c>
      <c r="D905" s="8" t="str" cm="1">
        <f t="array" ref="D905">_xlfn.IFS(
  OR(C905="AR", C905="VK", C905="MS", C905="PT", C905="MM", C905="PP"), "CENTRAL",
  OR(C905="SS", C905="GC", C905="SM", C905="AY", C905="AG"), "NORTH",
  OR(C905="DP", C905="PG", C905="KD", C905="DS", C905="SP"), "WEST-I",
  OR(C905="MP", C905="SK", C905="NA", C905="OD"), "WEST-II",
  OR(C905="ND", C905="AM", C905="JK"), "EAST",
  TRUE, "UNKNOWN"
)</f>
        <v>WEST-I</v>
      </c>
      <c r="E905" s="10" t="s">
        <v>2314</v>
      </c>
      <c r="F905" s="8" t="s">
        <v>2315</v>
      </c>
      <c r="G905" s="8" t="s">
        <v>712</v>
      </c>
      <c r="H905" s="8" t="s">
        <v>2316</v>
      </c>
      <c r="I905" s="37">
        <v>46041</v>
      </c>
      <c r="J905" s="37">
        <v>46051</v>
      </c>
      <c r="K905" s="10" t="s">
        <v>134</v>
      </c>
      <c r="L905" s="10" t="s">
        <v>47</v>
      </c>
      <c r="M905" s="13">
        <v>183.32</v>
      </c>
      <c r="N905" s="37"/>
      <c r="O905" s="8">
        <v>1</v>
      </c>
      <c r="P905" s="12"/>
      <c r="Q905" s="10"/>
      <c r="R905" s="12"/>
      <c r="S905" s="10"/>
    </row>
    <row r="906" spans="1:19" s="8" customFormat="1" x14ac:dyDescent="0.45">
      <c r="A906" s="9" t="s">
        <v>2652</v>
      </c>
      <c r="B906" s="8" t="s">
        <v>2630</v>
      </c>
      <c r="C906" s="10" t="s">
        <v>633</v>
      </c>
      <c r="D906" s="8" t="str" cm="1">
        <f t="array" ref="D906">_xlfn.IFS(
  OR(C906="AR", C906="VK", C906="MS", C906="PT", C906="MM", C906="PP"), "CENTRAL",
  OR(C906="SS", C906="GC", C906="SM", C906="AY", C906="AG"), "NORTH",
  OR(C906="DP", C906="PG", C906="KD", C906="DS", C906="SP"), "WEST-I",
  OR(C906="MP", C906="SK", C906="NA", C906="OD"), "WEST-II",
  OR(C906="ND", C906="AM", C906="JK"), "EAST",
  TRUE, "UNKNOWN"
)</f>
        <v>WEST-I</v>
      </c>
      <c r="E906" s="10" t="s">
        <v>2314</v>
      </c>
      <c r="F906" s="8" t="s">
        <v>2631</v>
      </c>
      <c r="G906" s="8" t="s">
        <v>712</v>
      </c>
      <c r="H906" s="8" t="s">
        <v>2316</v>
      </c>
      <c r="I906" s="37">
        <v>46076</v>
      </c>
      <c r="J906" s="37">
        <v>46079</v>
      </c>
      <c r="K906" s="10" t="s">
        <v>134</v>
      </c>
      <c r="L906" s="10" t="s">
        <v>47</v>
      </c>
      <c r="M906" s="13">
        <v>816.8</v>
      </c>
      <c r="N906" s="37"/>
      <c r="O906" s="8">
        <v>1</v>
      </c>
      <c r="P906" s="12"/>
      <c r="Q906" s="10"/>
      <c r="S906" s="10"/>
    </row>
    <row r="907" spans="1:19" s="8" customFormat="1" x14ac:dyDescent="0.45">
      <c r="A907" s="9" t="s">
        <v>2652</v>
      </c>
      <c r="B907" s="8" t="s">
        <v>2630</v>
      </c>
      <c r="C907" s="10" t="s">
        <v>633</v>
      </c>
      <c r="D907" s="8" t="str" cm="1">
        <f t="array" ref="D907">_xlfn.IFS(
  OR(C907="AR", C907="VK", C907="MS", C907="PT", C907="MM", C907="PP"), "CENTRAL",
  OR(C907="SS", C907="GC", C907="SM", C907="AY", C907="AG"), "NORTH",
  OR(C907="DP", C907="PG", C907="KD", C907="DS", C907="SP"), "WEST-I",
  OR(C907="MP", C907="SK", C907="NA", C907="OD"), "WEST-II",
  OR(C907="ND", C907="AM", C907="JK"), "EAST",
  TRUE, "UNKNOWN"
)</f>
        <v>WEST-I</v>
      </c>
      <c r="E907" s="10" t="s">
        <v>2314</v>
      </c>
      <c r="F907" s="8" t="s">
        <v>2632</v>
      </c>
      <c r="G907" s="8" t="s">
        <v>712</v>
      </c>
      <c r="H907" s="8" t="s">
        <v>2316</v>
      </c>
      <c r="I907" s="37">
        <v>46076</v>
      </c>
      <c r="J907" s="37">
        <v>46079</v>
      </c>
      <c r="K907" s="10" t="s">
        <v>134</v>
      </c>
      <c r="L907" s="10" t="s">
        <v>47</v>
      </c>
      <c r="M907" s="13">
        <v>486.19</v>
      </c>
      <c r="N907" s="37"/>
      <c r="O907" s="8">
        <v>1</v>
      </c>
      <c r="P907" s="12"/>
      <c r="Q907" s="10"/>
      <c r="S907" s="10"/>
    </row>
    <row r="908" spans="1:19" s="8" customFormat="1" x14ac:dyDescent="0.45">
      <c r="A908" s="9" t="s">
        <v>2652</v>
      </c>
      <c r="B908" s="8" t="s">
        <v>2614</v>
      </c>
      <c r="C908" s="10" t="s">
        <v>2559</v>
      </c>
      <c r="D908" s="8" t="str" cm="1">
        <f t="array" ref="D908">_xlfn.IFS(
  OR(C908="AR", C908="VK", C908="MS", C908="PT", C908="MM", C908="PP"), "CENTRAL",
  OR(C908="SS", C908="GC", C908="SM", C908="AY", C908="AG"), "NORTH",
  OR(C908="DP", C908="PG", C908="KD", C908="DS", C908="SP"), "WEST-I",
  OR(C908="MP", C908="SK", C908="NA", C908="OD"), "WEST-II",
  OR(C908="ND", C908="AM", C908="JK"), "EAST",
  TRUE, "UNKNOWN"
)</f>
        <v>WEST-II</v>
      </c>
      <c r="E908" s="10" t="s">
        <v>2615</v>
      </c>
      <c r="F908" s="8" t="s">
        <v>23</v>
      </c>
      <c r="G908" s="8" t="s">
        <v>32</v>
      </c>
      <c r="H908" s="8" t="s">
        <v>2616</v>
      </c>
      <c r="I908" s="37">
        <v>46073</v>
      </c>
      <c r="J908" s="37">
        <v>46097</v>
      </c>
      <c r="K908" s="10" t="s">
        <v>1973</v>
      </c>
      <c r="L908" s="10" t="s">
        <v>27</v>
      </c>
      <c r="M908" s="13">
        <v>25.26</v>
      </c>
      <c r="N908" s="37"/>
      <c r="O908" s="8">
        <v>1</v>
      </c>
      <c r="P908" s="12"/>
      <c r="Q908" s="10"/>
      <c r="S908" s="10"/>
    </row>
    <row r="909" spans="1:19" s="8" customFormat="1" x14ac:dyDescent="0.45">
      <c r="A909" s="9" t="s">
        <v>2652</v>
      </c>
      <c r="B909" s="8" t="s">
        <v>1216</v>
      </c>
      <c r="C909" s="10" t="s">
        <v>380</v>
      </c>
      <c r="D909" s="8" t="str" cm="1">
        <f t="array" ref="D909">_xlfn.IFS(
  OR(C909="AR", C909="VK", C909="MS", C909="PT", C909="MM", C909="PP"), "CENTRAL",
  OR(C909="SS", C909="GC", C909="SM", C909="AY", C909="AG"), "NORTH",
  OR(C909="DP", C909="PG", C909="KD", C909="DS", C909="SP"), "WEST-I",
  OR(C909="MP", C909="SK", C909="NA", C909="OD"), "WEST-II",
  OR(C909="ND", C909="AM", C909="JK"), "EAST",
  TRUE, "UNKNOWN"
)</f>
        <v>WEST-I</v>
      </c>
      <c r="E909" s="10" t="s">
        <v>1217</v>
      </c>
      <c r="F909" s="8" t="s">
        <v>1218</v>
      </c>
      <c r="G909" s="8" t="s">
        <v>1219</v>
      </c>
      <c r="H909" s="8" t="s">
        <v>1220</v>
      </c>
      <c r="I909" s="37">
        <v>45894</v>
      </c>
      <c r="J909" s="37">
        <v>46097</v>
      </c>
      <c r="K909" s="10" t="s">
        <v>762</v>
      </c>
      <c r="L909" s="10" t="s">
        <v>47</v>
      </c>
      <c r="M909" s="13">
        <v>1304</v>
      </c>
      <c r="N909" s="37"/>
      <c r="O909" s="8">
        <v>4</v>
      </c>
      <c r="P909" s="12"/>
      <c r="Q909" s="10"/>
      <c r="S909" s="10"/>
    </row>
    <row r="910" spans="1:19" s="8" customFormat="1" x14ac:dyDescent="0.45">
      <c r="A910" s="9" t="s">
        <v>2652</v>
      </c>
      <c r="B910" s="8" t="s">
        <v>2313</v>
      </c>
      <c r="C910" s="10" t="s">
        <v>633</v>
      </c>
      <c r="D910" s="8" t="str" cm="1">
        <f t="array" ref="D910">_xlfn.IFS(
  OR(C910="AR", C910="VK", C910="MS", C910="PT", C910="MM", C910="PP"), "CENTRAL",
  OR(C910="SS", C910="GC", C910="SM", C910="AY", C910="AG"), "NORTH",
  OR(C910="DP", C910="PG", C910="KD", C910="DS", C910="SP"), "WEST-I",
  OR(C910="MP", C910="SK", C910="NA", C910="OD"), "WEST-II",
  OR(C910="ND", C910="AM", C910="JK"), "EAST",
  TRUE, "UNKNOWN"
)</f>
        <v>WEST-I</v>
      </c>
      <c r="E910" s="10" t="s">
        <v>2314</v>
      </c>
      <c r="F910" s="8" t="s">
        <v>2317</v>
      </c>
      <c r="G910" s="8" t="s">
        <v>712</v>
      </c>
      <c r="H910" s="8" t="s">
        <v>2316</v>
      </c>
      <c r="I910" s="37">
        <v>46041</v>
      </c>
      <c r="J910" s="37">
        <v>46051</v>
      </c>
      <c r="K910" s="10" t="s">
        <v>134</v>
      </c>
      <c r="L910" s="10" t="s">
        <v>47</v>
      </c>
      <c r="M910" s="13">
        <v>1189.33</v>
      </c>
      <c r="N910" s="37"/>
      <c r="O910" s="8">
        <v>3</v>
      </c>
      <c r="P910" s="12"/>
      <c r="Q910" s="10"/>
      <c r="R910" s="12"/>
      <c r="S910" s="10"/>
    </row>
    <row r="911" spans="1:19" s="8" customFormat="1" x14ac:dyDescent="0.45">
      <c r="A911" s="9" t="s">
        <v>2652</v>
      </c>
      <c r="B911" s="8" t="s">
        <v>2313</v>
      </c>
      <c r="C911" s="10" t="s">
        <v>633</v>
      </c>
      <c r="D911" s="8" t="str" cm="1">
        <f t="array" ref="D911">_xlfn.IFS(
  OR(C911="AR", C911="VK", C911="MS", C911="PT", C911="MM", C911="PP"), "CENTRAL",
  OR(C911="SS", C911="GC", C911="SM", C911="AY", C911="AG"), "NORTH",
  OR(C911="DP", C911="PG", C911="KD", C911="DS", C911="SP"), "WEST-I",
  OR(C911="MP", C911="SK", C911="NA", C911="OD"), "WEST-II",
  OR(C911="ND", C911="AM", C911="JK"), "EAST",
  TRUE, "UNKNOWN"
)</f>
        <v>WEST-I</v>
      </c>
      <c r="E911" s="10" t="s">
        <v>2314</v>
      </c>
      <c r="F911" s="8" t="s">
        <v>2315</v>
      </c>
      <c r="G911" s="8" t="s">
        <v>712</v>
      </c>
      <c r="H911" s="8" t="s">
        <v>2316</v>
      </c>
      <c r="I911" s="37">
        <v>46041</v>
      </c>
      <c r="J911" s="37">
        <v>46051</v>
      </c>
      <c r="K911" s="10" t="s">
        <v>134</v>
      </c>
      <c r="L911" s="10" t="s">
        <v>47</v>
      </c>
      <c r="M911" s="13">
        <v>180.28</v>
      </c>
      <c r="N911" s="37"/>
      <c r="O911" s="8">
        <v>2</v>
      </c>
      <c r="P911" s="12"/>
      <c r="Q911" s="10"/>
      <c r="R911" s="12"/>
      <c r="S911" s="10"/>
    </row>
    <row r="912" spans="1:19" s="8" customFormat="1" x14ac:dyDescent="0.45">
      <c r="A912" s="9" t="s">
        <v>2652</v>
      </c>
      <c r="B912" s="8" t="s">
        <v>2313</v>
      </c>
      <c r="C912" s="10" t="s">
        <v>633</v>
      </c>
      <c r="D912" s="8" t="str" cm="1">
        <f t="array" ref="D912">_xlfn.IFS(
  OR(C912="AR", C912="VK", C912="MS", C912="PT", C912="MM", C912="PP"), "CENTRAL",
  OR(C912="SS", C912="GC", C912="SM", C912="AY", C912="AG"), "NORTH",
  OR(C912="DP", C912="PG", C912="KD", C912="DS", C912="SP"), "WEST-I",
  OR(C912="MP", C912="SK", C912="NA", C912="OD"), "WEST-II",
  OR(C912="ND", C912="AM", C912="JK"), "EAST",
  TRUE, "UNKNOWN"
)</f>
        <v>WEST-I</v>
      </c>
      <c r="E912" s="10" t="s">
        <v>2314</v>
      </c>
      <c r="F912" s="8" t="s">
        <v>2743</v>
      </c>
      <c r="G912" s="8" t="s">
        <v>712</v>
      </c>
      <c r="H912" s="8" t="s">
        <v>2316</v>
      </c>
      <c r="I912" s="37">
        <v>46041</v>
      </c>
      <c r="J912" s="37">
        <v>46051</v>
      </c>
      <c r="K912" s="10" t="s">
        <v>134</v>
      </c>
      <c r="L912" s="10" t="s">
        <v>47</v>
      </c>
      <c r="M912" s="13">
        <v>814.65</v>
      </c>
      <c r="N912" s="37"/>
      <c r="O912" s="8">
        <v>2</v>
      </c>
      <c r="P912" s="12"/>
      <c r="Q912" s="10"/>
      <c r="R912" s="12"/>
      <c r="S912" s="10"/>
    </row>
    <row r="913" spans="1:19" s="8" customFormat="1" x14ac:dyDescent="0.45">
      <c r="A913" s="9" t="s">
        <v>2652</v>
      </c>
      <c r="B913" s="8" t="s">
        <v>2313</v>
      </c>
      <c r="C913" s="10" t="s">
        <v>633</v>
      </c>
      <c r="D913" s="8" t="str" cm="1">
        <f t="array" ref="D913">_xlfn.IFS(
  OR(C913="AR", C913="VK", C913="MS", C913="PT", C913="MM", C913="PP"), "CENTRAL",
  OR(C913="SS", C913="GC", C913="SM", C913="AY", C913="AG"), "NORTH",
  OR(C913="DP", C913="PG", C913="KD", C913="DS", C913="SP"), "WEST-I",
  OR(C913="MP", C913="SK", C913="NA", C913="OD"), "WEST-II",
  OR(C913="ND", C913="AM", C913="JK"), "EAST",
  TRUE, "UNKNOWN"
)</f>
        <v>WEST-I</v>
      </c>
      <c r="E913" s="10" t="s">
        <v>2314</v>
      </c>
      <c r="F913" s="8" t="s">
        <v>2744</v>
      </c>
      <c r="G913" s="8" t="s">
        <v>712</v>
      </c>
      <c r="H913" s="8" t="s">
        <v>2316</v>
      </c>
      <c r="I913" s="37">
        <v>46041</v>
      </c>
      <c r="J913" s="37">
        <v>46051</v>
      </c>
      <c r="K913" s="10" t="s">
        <v>134</v>
      </c>
      <c r="L913" s="10" t="s">
        <v>47</v>
      </c>
      <c r="M913" s="13">
        <v>479.62</v>
      </c>
      <c r="N913" s="37"/>
      <c r="O913" s="8">
        <v>2</v>
      </c>
      <c r="P913" s="12"/>
      <c r="Q913" s="10"/>
      <c r="R913" s="12"/>
      <c r="S913" s="10"/>
    </row>
    <row r="914" spans="1:19" s="8" customFormat="1" x14ac:dyDescent="0.45">
      <c r="A914" s="9" t="s">
        <v>2652</v>
      </c>
      <c r="B914" s="8" t="s">
        <v>2701</v>
      </c>
      <c r="C914" s="10" t="s">
        <v>72</v>
      </c>
      <c r="D914" s="8" t="str" cm="1">
        <f t="array" ref="D914">_xlfn.IFS(
  OR(C914="AR", C914="VK", C914="MS", C914="PT", C914="MM", C914="PP"), "CENTRAL",
  OR(C914="SS", C914="GC", C914="SM", C914="AY", C914="AG"), "NORTH",
  OR(C914="DP", C914="PG", C914="KD", C914="DS", C914="SP"), "WEST-I",
  OR(C914="MP", C914="SK", C914="NA", C914="OD"), "WEST-II",
  OR(C914="ND", C914="AM", C914="JK"), "EAST",
  TRUE, "UNKNOWN"
)</f>
        <v>CENTRAL</v>
      </c>
      <c r="E914" s="10" t="s">
        <v>2702</v>
      </c>
      <c r="F914" s="8" t="s">
        <v>124</v>
      </c>
      <c r="G914" s="8" t="s">
        <v>85</v>
      </c>
      <c r="H914" s="8" t="s">
        <v>2703</v>
      </c>
      <c r="I914" s="37">
        <v>46084</v>
      </c>
      <c r="J914" s="37">
        <v>46098</v>
      </c>
      <c r="K914" s="10" t="s">
        <v>46</v>
      </c>
      <c r="L914" s="10" t="s">
        <v>47</v>
      </c>
      <c r="M914" s="13">
        <v>906.29</v>
      </c>
      <c r="N914" s="37"/>
      <c r="O914" s="8">
        <v>1</v>
      </c>
      <c r="P914" s="12"/>
      <c r="Q914" s="10"/>
      <c r="S914" s="10"/>
    </row>
    <row r="915" spans="1:19" s="8" customFormat="1" x14ac:dyDescent="0.45">
      <c r="A915" s="9" t="s">
        <v>2652</v>
      </c>
      <c r="B915" s="8" t="s">
        <v>2084</v>
      </c>
      <c r="C915" s="10" t="s">
        <v>65</v>
      </c>
      <c r="D915" s="8" t="str" cm="1">
        <f t="array" ref="D915">_xlfn.IFS(
  OR(C915="AR", C915="VK", C915="MS", C915="PT", C915="MM", C915="PP"), "CENTRAL",
  OR(C915="SS", C915="GC", C915="SM", C915="AY", C915="AG"), "NORTH",
  OR(C915="DP", C915="PG", C915="KD", C915="DS", C915="SP"), "WEST-I",
  OR(C915="MP", C915="SK", C915="NA", C915="OD"), "WEST-II",
  OR(C915="ND", C915="AM", C915="JK"), "EAST",
  TRUE, "UNKNOWN"
)</f>
        <v>CENTRAL</v>
      </c>
      <c r="E915" s="10" t="s">
        <v>2085</v>
      </c>
      <c r="F915" s="8" t="s">
        <v>1690</v>
      </c>
      <c r="G915" s="8" t="s">
        <v>594</v>
      </c>
      <c r="H915" s="8" t="s">
        <v>2086</v>
      </c>
      <c r="I915" s="37">
        <v>46013</v>
      </c>
      <c r="J915" s="37">
        <v>46098</v>
      </c>
      <c r="K915" s="10" t="s">
        <v>134</v>
      </c>
      <c r="L915" s="10" t="s">
        <v>47</v>
      </c>
      <c r="M915" s="13">
        <v>1103.3900000000001</v>
      </c>
      <c r="N915" s="37">
        <v>46098</v>
      </c>
      <c r="O915" s="8">
        <v>4</v>
      </c>
    </row>
    <row r="916" spans="1:19" s="8" customFormat="1" x14ac:dyDescent="0.45">
      <c r="A916" s="9" t="s">
        <v>2652</v>
      </c>
      <c r="B916" s="8" t="s">
        <v>2343</v>
      </c>
      <c r="C916" s="10" t="s">
        <v>30</v>
      </c>
      <c r="D916" s="8" t="str" cm="1">
        <f t="array" ref="D916">_xlfn.IFS(
  OR(C916="AR", C916="VK", C916="MS", C916="PT", C916="MM", C916="PP"), "CENTRAL",
  OR(C916="SS", C916="GC", C916="SM", C916="AY", C916="AG"), "NORTH",
  OR(C916="DP", C916="PG", C916="KD", C916="DS", C916="SP"), "WEST-I",
  OR(C916="MP", C916="SK", C916="NA", C916="OD"), "WEST-II",
  OR(C916="ND", C916="AM", C916="JK"), "EAST",
  TRUE, "UNKNOWN"
)</f>
        <v>CENTRAL</v>
      </c>
      <c r="E916" s="10" t="s">
        <v>2344</v>
      </c>
      <c r="F916" s="8" t="s">
        <v>208</v>
      </c>
      <c r="G916" s="8" t="s">
        <v>2345</v>
      </c>
      <c r="H916" s="8" t="s">
        <v>2346</v>
      </c>
      <c r="I916" s="37">
        <v>46051</v>
      </c>
      <c r="J916" s="37">
        <v>46098</v>
      </c>
      <c r="K916" s="10" t="s">
        <v>46</v>
      </c>
      <c r="L916" s="10" t="s">
        <v>47</v>
      </c>
      <c r="M916" s="13">
        <v>1155.3399999999999</v>
      </c>
      <c r="N916" s="37"/>
      <c r="O916" s="8">
        <v>2</v>
      </c>
      <c r="P916" s="12"/>
      <c r="Q916" s="10"/>
      <c r="S916" s="10"/>
    </row>
    <row r="917" spans="1:19" x14ac:dyDescent="0.4">
      <c r="A917" s="9" t="s">
        <v>2652</v>
      </c>
      <c r="B917" s="8" t="s">
        <v>1283</v>
      </c>
      <c r="C917" s="10" t="s">
        <v>108</v>
      </c>
      <c r="D917" s="8" t="str" cm="1">
        <f t="array" ref="D917">_xlfn.IFS(
  OR(C917="AR", C917="VK", C917="MS", C917="PT", C917="MM", C917="PP"), "CENTRAL",
  OR(C917="SS", C917="GC", C917="SM", C917="AY", C917="AG"), "NORTH",
  OR(C917="DP", C917="PG", C917="KD", C917="DS", C917="SP"), "WEST-I",
  OR(C917="MP", C917="SK", C917="NA", C917="OD"), "WEST-II",
  OR(C917="ND", C917="AM", C917="JK"), "EAST",
  TRUE, "UNKNOWN"
)</f>
        <v>EAST</v>
      </c>
      <c r="E917" s="10" t="s">
        <v>1284</v>
      </c>
      <c r="F917" s="8" t="s">
        <v>2511</v>
      </c>
      <c r="G917" s="8" t="s">
        <v>32</v>
      </c>
      <c r="H917" s="8" t="s">
        <v>1286</v>
      </c>
      <c r="I917" s="37">
        <v>45908</v>
      </c>
      <c r="J917" s="37">
        <v>46098</v>
      </c>
      <c r="K917" s="10" t="s">
        <v>34</v>
      </c>
      <c r="L917" s="10" t="s">
        <v>35</v>
      </c>
      <c r="M917" s="13">
        <v>342.69</v>
      </c>
      <c r="N917" s="37"/>
      <c r="O917" s="8">
        <v>5</v>
      </c>
    </row>
    <row r="918" spans="1:19" x14ac:dyDescent="0.4">
      <c r="A918" s="9" t="s">
        <v>2652</v>
      </c>
      <c r="B918" s="6" t="s">
        <v>2750</v>
      </c>
      <c r="C918" s="27" t="s">
        <v>99</v>
      </c>
      <c r="D918" s="6" t="str" cm="1">
        <f t="array" ref="D918">_xlfn.IFS(
  OR(C918="AR", C918="VK", C918="MS", C918="PT", C918="MM", C918="PP"), "CENTRAL",
  OR(C918="SS", C918="GC", C918="SM", C918="AY", C918="AG"), "NORTH",
  OR(C918="DP", C918="PG", C918="KD", C918="DS", C918="SP"), "WEST-I",
  OR(C918="MP", C918="SK", C918="NA", C918="OD"), "WEST-II",
  OR(C918="ND", C918="AM", C918="JK"), "EAST",
  TRUE, "UNKNOWN"
)</f>
        <v>EAST</v>
      </c>
      <c r="E918" s="27" t="s">
        <v>2751</v>
      </c>
      <c r="F918" s="6" t="s">
        <v>121</v>
      </c>
      <c r="G918" s="6" t="s">
        <v>2752</v>
      </c>
      <c r="H918" s="6" t="s">
        <v>2753</v>
      </c>
      <c r="I918" s="39">
        <v>46092</v>
      </c>
      <c r="J918" s="39">
        <v>46098</v>
      </c>
      <c r="K918" s="6" t="s">
        <v>1703</v>
      </c>
      <c r="L918" s="6" t="s">
        <v>35</v>
      </c>
      <c r="M918" s="23">
        <v>523.21</v>
      </c>
      <c r="N918" s="39">
        <v>46098</v>
      </c>
      <c r="O918" s="26">
        <v>0</v>
      </c>
    </row>
    <row r="919" spans="1:19" s="8" customFormat="1" x14ac:dyDescent="0.4">
      <c r="A919" s="9" t="s">
        <v>2652</v>
      </c>
      <c r="B919" s="8" t="s">
        <v>2588</v>
      </c>
      <c r="C919" s="10" t="s">
        <v>241</v>
      </c>
      <c r="D919" s="8" t="str" cm="1">
        <f t="array" ref="D919">_xlfn.IFS(
  OR(C919="AR", C919="VK", C919="MS", C919="PT", C919="MM", C919="PP"), "CENTRAL",
  OR(C919="SS", C919="GC", C919="SM", C919="AY", C919="AG"), "NORTH",
  OR(C919="DP", C919="PG", C919="KD", C919="DS", C919="SP"), "WEST-I",
  OR(C919="MP", C919="SK", C919="NA", C919="OD"), "WEST-II",
  OR(C919="ND", C919="AM", C919="JK"), "EAST",
  TRUE, "UNKNOWN"
)</f>
        <v>CENTRAL</v>
      </c>
      <c r="E919" s="10" t="s">
        <v>2589</v>
      </c>
      <c r="F919" s="8" t="s">
        <v>2590</v>
      </c>
      <c r="G919" s="8" t="s">
        <v>2591</v>
      </c>
      <c r="H919" s="8" t="s">
        <v>2592</v>
      </c>
      <c r="I919" s="37">
        <v>46070</v>
      </c>
      <c r="J919" s="39">
        <v>46098</v>
      </c>
      <c r="K919" s="10" t="s">
        <v>186</v>
      </c>
      <c r="L919" s="10" t="s">
        <v>47</v>
      </c>
      <c r="M919" s="13">
        <v>732.14</v>
      </c>
      <c r="N919" s="37"/>
      <c r="O919" s="8">
        <v>1</v>
      </c>
      <c r="P919" s="12"/>
      <c r="Q919" s="10"/>
      <c r="S919" s="10"/>
    </row>
    <row r="920" spans="1:19" s="8" customFormat="1" x14ac:dyDescent="0.4">
      <c r="A920" s="9" t="s">
        <v>2652</v>
      </c>
      <c r="B920" s="8" t="s">
        <v>2588</v>
      </c>
      <c r="C920" s="10" t="s">
        <v>241</v>
      </c>
      <c r="D920" s="8" t="str" cm="1">
        <f t="array" ref="D920">_xlfn.IFS(
  OR(C920="AR", C920="VK", C920="MS", C920="PT", C920="MM", C920="PP"), "CENTRAL",
  OR(C920="SS", C920="GC", C920="SM", C920="AY", C920="AG"), "NORTH",
  OR(C920="DP", C920="PG", C920="KD", C920="DS", C920="SP"), "WEST-I",
  OR(C920="MP", C920="SK", C920="NA", C920="OD"), "WEST-II",
  OR(C920="ND", C920="AM", C920="JK"), "EAST",
  TRUE, "UNKNOWN"
)</f>
        <v>CENTRAL</v>
      </c>
      <c r="E920" s="10" t="s">
        <v>2589</v>
      </c>
      <c r="F920" s="8" t="s">
        <v>2593</v>
      </c>
      <c r="G920" s="8" t="s">
        <v>2591</v>
      </c>
      <c r="H920" s="8" t="s">
        <v>2592</v>
      </c>
      <c r="I920" s="37">
        <v>46070</v>
      </c>
      <c r="J920" s="39">
        <v>46098</v>
      </c>
      <c r="K920" s="10" t="s">
        <v>762</v>
      </c>
      <c r="L920" s="10" t="s">
        <v>47</v>
      </c>
      <c r="M920" s="13">
        <v>201.93</v>
      </c>
      <c r="N920" s="37"/>
      <c r="O920" s="8">
        <v>1</v>
      </c>
      <c r="P920" s="12"/>
      <c r="Q920" s="10"/>
      <c r="S920" s="10"/>
    </row>
    <row r="921" spans="1:19" s="8" customFormat="1" x14ac:dyDescent="0.4">
      <c r="A921" s="9" t="s">
        <v>2652</v>
      </c>
      <c r="B921" s="8" t="s">
        <v>2588</v>
      </c>
      <c r="C921" s="10" t="s">
        <v>241</v>
      </c>
      <c r="D921" s="8" t="str" cm="1">
        <f t="array" ref="D921">_xlfn.IFS(
  OR(C921="AR", C921="VK", C921="MS", C921="PT", C921="MM", C921="PP"), "CENTRAL",
  OR(C921="SS", C921="GC", C921="SM", C921="AY", C921="AG"), "NORTH",
  OR(C921="DP", C921="PG", C921="KD", C921="DS", C921="SP"), "WEST-I",
  OR(C921="MP", C921="SK", C921="NA", C921="OD"), "WEST-II",
  OR(C921="ND", C921="AM", C921="JK"), "EAST",
  TRUE, "UNKNOWN"
)</f>
        <v>CENTRAL</v>
      </c>
      <c r="E921" s="10" t="s">
        <v>2589</v>
      </c>
      <c r="F921" s="8" t="s">
        <v>2590</v>
      </c>
      <c r="G921" s="8" t="s">
        <v>2591</v>
      </c>
      <c r="H921" s="8" t="s">
        <v>2592</v>
      </c>
      <c r="I921" s="37">
        <v>46070</v>
      </c>
      <c r="J921" s="39">
        <v>46098</v>
      </c>
      <c r="K921" s="10" t="s">
        <v>762</v>
      </c>
      <c r="L921" s="10" t="s">
        <v>47</v>
      </c>
      <c r="M921" s="13">
        <v>514.97</v>
      </c>
      <c r="N921" s="37"/>
      <c r="O921" s="8">
        <v>1</v>
      </c>
      <c r="P921" s="12"/>
      <c r="Q921" s="10"/>
      <c r="S921" s="10"/>
    </row>
    <row r="922" spans="1:19" s="8" customFormat="1" x14ac:dyDescent="0.45">
      <c r="A922" s="9" t="s">
        <v>2652</v>
      </c>
      <c r="B922" s="8" t="s">
        <v>1854</v>
      </c>
      <c r="C922" s="10" t="s">
        <v>1704</v>
      </c>
      <c r="D922" s="8" t="str" cm="1">
        <f t="array" ref="D922">_xlfn.IFS(
  OR(C922="AR", C922="VK", C922="MS", C922="PT", C922="MM", C922="PP"), "CENTRAL",
  OR(C922="SS", C922="GC", C922="SM", C922="AY", C922="AG"), "NORTH",
  OR(C922="DP", C922="PG", C922="KD", C922="DS", C922="SP"), "WEST-I",
  OR(C922="MP", C922="SK", C922="NA", C922="OD"), "WEST-II",
  OR(C922="ND", C922="AM", C922="JK"), "EAST",
  TRUE, "UNKNOWN"
)</f>
        <v>NORTH</v>
      </c>
      <c r="E922" s="10" t="s">
        <v>1855</v>
      </c>
      <c r="F922" s="8" t="s">
        <v>1856</v>
      </c>
      <c r="G922" s="8" t="s">
        <v>1564</v>
      </c>
      <c r="H922" s="8" t="s">
        <v>1857</v>
      </c>
      <c r="I922" s="37">
        <v>45975</v>
      </c>
      <c r="J922" s="37">
        <v>46098</v>
      </c>
      <c r="K922" s="10" t="s">
        <v>441</v>
      </c>
      <c r="L922" s="10" t="s">
        <v>27</v>
      </c>
      <c r="M922" s="13">
        <v>551.66999999999996</v>
      </c>
      <c r="N922" s="37"/>
      <c r="O922" s="8">
        <v>4</v>
      </c>
      <c r="P922" s="12"/>
      <c r="Q922" s="10"/>
      <c r="S922" s="10"/>
    </row>
    <row r="923" spans="1:19" s="8" customFormat="1" x14ac:dyDescent="0.45">
      <c r="A923" s="9" t="s">
        <v>2652</v>
      </c>
      <c r="B923" s="8" t="s">
        <v>2704</v>
      </c>
      <c r="C923" s="10" t="s">
        <v>633</v>
      </c>
      <c r="D923" s="8" t="str" cm="1">
        <f t="array" ref="D923">_xlfn.IFS(
  OR(C923="AR", C923="VK", C923="MS", C923="PT", C923="MM", C923="PP"), "CENTRAL",
  OR(C923="SS", C923="GC", C923="SM", C923="AY", C923="AG"), "NORTH",
  OR(C923="DP", C923="PG", C923="KD", C923="DS", C923="SP"), "WEST-I",
  OR(C923="MP", C923="SK", C923="NA", C923="OD"), "WEST-II",
  OR(C923="ND", C923="AM", C923="JK"), "EAST",
  TRUE, "UNKNOWN"
)</f>
        <v>WEST-I</v>
      </c>
      <c r="E923" s="10" t="s">
        <v>2705</v>
      </c>
      <c r="F923" s="8" t="s">
        <v>1949</v>
      </c>
      <c r="G923" s="8" t="s">
        <v>712</v>
      </c>
      <c r="H923" s="8" t="s">
        <v>2706</v>
      </c>
      <c r="I923" s="37">
        <v>46080</v>
      </c>
      <c r="J923" s="37">
        <v>46098</v>
      </c>
      <c r="K923" s="10" t="s">
        <v>762</v>
      </c>
      <c r="L923" s="10" t="s">
        <v>47</v>
      </c>
      <c r="M923" s="13">
        <v>890.49</v>
      </c>
      <c r="N923" s="37"/>
      <c r="O923" s="8">
        <v>1</v>
      </c>
      <c r="P923" s="12"/>
      <c r="Q923" s="10"/>
      <c r="S923" s="10"/>
    </row>
    <row r="924" spans="1:19" s="8" customFormat="1" x14ac:dyDescent="0.45">
      <c r="A924" s="9" t="s">
        <v>2652</v>
      </c>
      <c r="B924" s="8" t="s">
        <v>2704</v>
      </c>
      <c r="C924" s="10" t="s">
        <v>633</v>
      </c>
      <c r="D924" s="8" t="str" cm="1">
        <f t="array" ref="D924">_xlfn.IFS(
  OR(C924="AR", C924="VK", C924="MS", C924="PT", C924="MM", C924="PP"), "CENTRAL",
  OR(C924="SS", C924="GC", C924="SM", C924="AY", C924="AG"), "NORTH",
  OR(C924="DP", C924="PG", C924="KD", C924="DS", C924="SP"), "WEST-I",
  OR(C924="MP", C924="SK", C924="NA", C924="OD"), "WEST-II",
  OR(C924="ND", C924="AM", C924="JK"), "EAST",
  TRUE, "UNKNOWN"
)</f>
        <v>WEST-I</v>
      </c>
      <c r="E924" s="10" t="s">
        <v>2705</v>
      </c>
      <c r="F924" s="8" t="s">
        <v>2707</v>
      </c>
      <c r="G924" s="8" t="s">
        <v>712</v>
      </c>
      <c r="H924" s="8" t="s">
        <v>2706</v>
      </c>
      <c r="I924" s="37">
        <v>46080</v>
      </c>
      <c r="J924" s="37">
        <v>46098</v>
      </c>
      <c r="K924" s="10" t="s">
        <v>762</v>
      </c>
      <c r="L924" s="10" t="s">
        <v>47</v>
      </c>
      <c r="M924" s="13">
        <v>653.88</v>
      </c>
      <c r="N924" s="37"/>
      <c r="O924" s="8">
        <v>1</v>
      </c>
      <c r="P924" s="12"/>
      <c r="Q924" s="10"/>
      <c r="S924" s="10"/>
    </row>
    <row r="925" spans="1:19" s="8" customFormat="1" x14ac:dyDescent="0.45">
      <c r="A925" s="9" t="s">
        <v>2652</v>
      </c>
      <c r="B925" s="8" t="s">
        <v>2231</v>
      </c>
      <c r="C925" s="10" t="s">
        <v>382</v>
      </c>
      <c r="D925" s="8" t="str" cm="1">
        <f t="array" ref="D925">_xlfn.IFS(
  OR(C925="AR", C925="VK", C925="MS", C925="PT", C925="MM", C925="PP"), "CENTRAL",
  OR(C925="SS", C925="GC", C925="SM", C925="AY", C925="AG"), "NORTH",
  OR(C925="DP", C925="PG", C925="KD", C925="DS", C925="SP"), "WEST-I",
  OR(C925="MP", C925="SK", C925="NA", C925="OD"), "WEST-II",
  OR(C925="ND", C925="AM", C925="JK"), "EAST",
  TRUE, "UNKNOWN"
)</f>
        <v>NORTH</v>
      </c>
      <c r="E925" s="10" t="s">
        <v>2233</v>
      </c>
      <c r="F925" s="8" t="s">
        <v>2232</v>
      </c>
      <c r="G925" s="8" t="s">
        <v>32</v>
      </c>
      <c r="H925" s="8" t="s">
        <v>2234</v>
      </c>
      <c r="I925" s="37">
        <v>46030</v>
      </c>
      <c r="J925" s="37">
        <v>46099</v>
      </c>
      <c r="K925" s="10" t="s">
        <v>56</v>
      </c>
      <c r="L925" s="10" t="s">
        <v>50</v>
      </c>
      <c r="M925" s="13">
        <v>1921.5</v>
      </c>
      <c r="N925" s="37"/>
      <c r="O925" s="8">
        <v>1</v>
      </c>
      <c r="P925" s="12"/>
      <c r="Q925" s="10"/>
      <c r="S925" s="10"/>
    </row>
    <row r="926" spans="1:19" s="8" customFormat="1" x14ac:dyDescent="0.45">
      <c r="A926" s="9" t="s">
        <v>2652</v>
      </c>
      <c r="B926" s="8" t="s">
        <v>2672</v>
      </c>
      <c r="C926" s="10" t="s">
        <v>61</v>
      </c>
      <c r="D926" s="8" t="str" cm="1">
        <f t="array" ref="D926">_xlfn.IFS(
  OR(C926="AR", C926="VK", C926="MS", C926="PT", C926="MM", C926="PP"), "CENTRAL",
  OR(C926="SS", C926="GC", C926="SM", C926="AY", C926="AG"), "NORTH",
  OR(C926="DP", C926="PG", C926="KD", C926="DS", C926="SP"), "WEST-I",
  OR(C926="MP", C926="SK", C926="NA", C926="OD"), "WEST-II",
  OR(C926="ND", C926="AM", C926="JK"), "EAST",
  TRUE, "UNKNOWN"
)</f>
        <v>NORTH</v>
      </c>
      <c r="E926" s="10" t="s">
        <v>2673</v>
      </c>
      <c r="F926" s="8" t="s">
        <v>2674</v>
      </c>
      <c r="G926" s="8" t="s">
        <v>32</v>
      </c>
      <c r="H926" s="8" t="s">
        <v>2381</v>
      </c>
      <c r="I926" s="37">
        <v>46072</v>
      </c>
      <c r="J926" s="37">
        <v>46101</v>
      </c>
      <c r="K926" s="10" t="s">
        <v>441</v>
      </c>
      <c r="L926" s="10" t="s">
        <v>27</v>
      </c>
      <c r="M926" s="13">
        <v>300.77999999999997</v>
      </c>
      <c r="N926" s="37"/>
      <c r="O926" s="8">
        <v>2</v>
      </c>
      <c r="P926" s="12"/>
      <c r="Q926" s="10"/>
      <c r="S926" s="10"/>
    </row>
    <row r="927" spans="1:19" s="8" customFormat="1" x14ac:dyDescent="0.45">
      <c r="A927" s="9" t="s">
        <v>2652</v>
      </c>
      <c r="B927" s="8" t="s">
        <v>2712</v>
      </c>
      <c r="C927" s="10" t="s">
        <v>1178</v>
      </c>
      <c r="D927" s="8" t="str" cm="1">
        <f t="array" ref="D927">_xlfn.IFS(
  OR(C927="AR", C927="VK", C927="MS", C927="PT", C927="MM", C927="PP"), "CENTRAL",
  OR(C927="SS", C927="GC", C927="SM", C927="AY", C927="AG"), "NORTH",
  OR(C927="DP", C927="PG", C927="KD", C927="DS", C927="SP"), "WEST-I",
  OR(C927="MP", C927="SK", C927="NA", C927="OD"), "WEST-II",
  OR(C927="ND", C927="AM", C927="JK"), "EAST",
  TRUE, "UNKNOWN"
)</f>
        <v>NORTH</v>
      </c>
      <c r="E927" s="10" t="s">
        <v>2713</v>
      </c>
      <c r="F927" s="8" t="s">
        <v>2714</v>
      </c>
      <c r="G927" s="8" t="s">
        <v>2715</v>
      </c>
      <c r="H927" s="8" t="s">
        <v>2716</v>
      </c>
      <c r="I927" s="37">
        <v>46091</v>
      </c>
      <c r="J927" s="37">
        <v>46093</v>
      </c>
      <c r="K927" s="10" t="s">
        <v>186</v>
      </c>
      <c r="L927" s="10" t="s">
        <v>47</v>
      </c>
      <c r="M927" s="13">
        <v>1119.1300000000001</v>
      </c>
      <c r="N927" s="37"/>
      <c r="O927" s="8">
        <v>1</v>
      </c>
      <c r="P927" s="12"/>
      <c r="Q927" s="10"/>
      <c r="S927" s="10"/>
    </row>
    <row r="928" spans="1:19" s="8" customFormat="1" x14ac:dyDescent="0.45">
      <c r="A928" s="9" t="s">
        <v>2652</v>
      </c>
      <c r="B928" s="8" t="s">
        <v>2773</v>
      </c>
      <c r="C928" s="10" t="s">
        <v>156</v>
      </c>
      <c r="D928" s="8" t="str" cm="1">
        <f t="array" ref="D928">_xlfn.IFS(
  OR(C928="AR", C928="VK", C928="MS", C928="PT", C928="MM", C928="PP"), "CENTRAL",
  OR(C928="SS", C928="GC", C928="SM", C928="AY", C928="AG"), "NORTH",
  OR(C928="DP", C928="PG", C928="KD", C928="DS", C928="SP"), "WEST-I",
  OR(C928="MP", C928="SK", C928="NA", C928="OD"), "WEST-II",
  OR(C928="ND", C928="AM", C928="JK"), "EAST",
  TRUE, "UNKNOWN"
)</f>
        <v>CENTRAL</v>
      </c>
      <c r="E928" s="10" t="s">
        <v>2281</v>
      </c>
      <c r="F928" s="8" t="s">
        <v>2282</v>
      </c>
      <c r="G928" s="8" t="s">
        <v>85</v>
      </c>
      <c r="H928" s="8" t="s">
        <v>2283</v>
      </c>
      <c r="I928" s="37">
        <v>46043</v>
      </c>
      <c r="J928" s="37">
        <v>46099</v>
      </c>
      <c r="K928" s="10" t="s">
        <v>186</v>
      </c>
      <c r="L928" s="10" t="s">
        <v>47</v>
      </c>
      <c r="M928" s="13">
        <v>305.56</v>
      </c>
      <c r="N928" s="37"/>
      <c r="O928" s="8">
        <v>1</v>
      </c>
      <c r="P928" s="12"/>
      <c r="Q928" s="10"/>
      <c r="R928" s="12"/>
      <c r="S928" s="10"/>
    </row>
    <row r="929" spans="1:19" s="8" customFormat="1" x14ac:dyDescent="0.45">
      <c r="A929" s="9" t="s">
        <v>2652</v>
      </c>
      <c r="B929" s="8" t="s">
        <v>2773</v>
      </c>
      <c r="C929" s="10" t="s">
        <v>156</v>
      </c>
      <c r="D929" s="8" t="str" cm="1">
        <f t="array" ref="D929">_xlfn.IFS(
  OR(C929="AR", C929="VK", C929="MS", C929="PT", C929="MM", C929="PP"), "CENTRAL",
  OR(C929="SS", C929="GC", C929="SM", C929="AY", C929="AG"), "NORTH",
  OR(C929="DP", C929="PG", C929="KD", C929="DS", C929="SP"), "WEST-I",
  OR(C929="MP", C929="SK", C929="NA", C929="OD"), "WEST-II",
  OR(C929="ND", C929="AM", C929="JK"), "EAST",
  TRUE, "UNKNOWN"
)</f>
        <v>CENTRAL</v>
      </c>
      <c r="E929" s="10" t="s">
        <v>2281</v>
      </c>
      <c r="F929" s="8" t="s">
        <v>2282</v>
      </c>
      <c r="G929" s="8" t="s">
        <v>85</v>
      </c>
      <c r="H929" s="8" t="s">
        <v>2283</v>
      </c>
      <c r="I929" s="37">
        <v>46043</v>
      </c>
      <c r="J929" s="37">
        <v>46099</v>
      </c>
      <c r="K929" s="10" t="s">
        <v>186</v>
      </c>
      <c r="L929" s="10" t="s">
        <v>47</v>
      </c>
      <c r="M929" s="13">
        <v>305.56</v>
      </c>
      <c r="N929" s="37"/>
      <c r="O929" s="8">
        <v>2</v>
      </c>
      <c r="P929" s="12"/>
      <c r="Q929" s="10"/>
      <c r="R929" s="12"/>
      <c r="S929" s="10"/>
    </row>
    <row r="930" spans="1:19" s="8" customFormat="1" x14ac:dyDescent="0.45">
      <c r="A930" s="9" t="s">
        <v>2652</v>
      </c>
      <c r="B930" s="8" t="s">
        <v>2738</v>
      </c>
      <c r="C930" s="10" t="s">
        <v>108</v>
      </c>
      <c r="D930" s="8" t="str" cm="1">
        <f t="array" ref="D930">_xlfn.IFS(
  OR(C930="AR", C930="VK", C930="MS", C930="PT", C930="MM", C930="PP"), "CENTRAL",
  OR(C930="SS", C930="GC", C930="SM", C930="AY", C930="AG"), "NORTH",
  OR(C930="DP", C930="PG", C930="KD", C930="DS", C930="SP"), "WEST-I",
  OR(C930="MP", C930="SK", C930="NA", C930="OD"), "WEST-II",
  OR(C930="ND", C930="AM", C930="JK"), "EAST",
  TRUE, "UNKNOWN"
)</f>
        <v>EAST</v>
      </c>
      <c r="E930" s="10" t="s">
        <v>2739</v>
      </c>
      <c r="F930" s="8" t="s">
        <v>2740</v>
      </c>
      <c r="G930" s="8" t="s">
        <v>2741</v>
      </c>
      <c r="H930" s="8" t="s">
        <v>2742</v>
      </c>
      <c r="I930" s="37">
        <v>46093</v>
      </c>
      <c r="J930" s="37">
        <v>46099</v>
      </c>
      <c r="K930" s="10" t="s">
        <v>2570</v>
      </c>
      <c r="L930" s="10" t="s">
        <v>35</v>
      </c>
      <c r="M930" s="13">
        <v>1038.02</v>
      </c>
      <c r="N930" s="37">
        <v>46099</v>
      </c>
      <c r="O930" s="8">
        <v>1</v>
      </c>
      <c r="P930" s="12"/>
      <c r="Q930" s="10"/>
      <c r="S930" s="10"/>
    </row>
    <row r="931" spans="1:19" s="8" customFormat="1" x14ac:dyDescent="0.45">
      <c r="A931" s="9" t="s">
        <v>2652</v>
      </c>
      <c r="B931" s="8" t="s">
        <v>2675</v>
      </c>
      <c r="C931" s="10" t="s">
        <v>61</v>
      </c>
      <c r="D931" s="8" t="str" cm="1">
        <f t="array" ref="D931">_xlfn.IFS(
  OR(C931="AR", C931="VK", C931="MS", C931="PT", C931="MM", C931="PP"), "CENTRAL",
  OR(C931="SS", C931="GC", C931="SM", C931="AY", C931="AG"), "NORTH",
  OR(C931="DP", C931="PG", C931="KD", C931="DS", C931="SP"), "WEST-I",
  OR(C931="MP", C931="SK", C931="NA", C931="OD"), "WEST-II",
  OR(C931="ND", C931="AM", C931="JK"), "EAST",
  TRUE, "UNKNOWN"
)</f>
        <v>NORTH</v>
      </c>
      <c r="E931" s="10" t="s">
        <v>2676</v>
      </c>
      <c r="F931" s="8" t="s">
        <v>102</v>
      </c>
      <c r="G931" s="8" t="s">
        <v>679</v>
      </c>
      <c r="H931" s="8" t="s">
        <v>2677</v>
      </c>
      <c r="I931" s="37">
        <v>46086</v>
      </c>
      <c r="J931" s="37">
        <v>46099</v>
      </c>
      <c r="K931" s="10" t="s">
        <v>70</v>
      </c>
      <c r="L931" s="10" t="s">
        <v>35</v>
      </c>
      <c r="M931" s="13">
        <v>1090.49</v>
      </c>
      <c r="N931" s="37">
        <v>46099</v>
      </c>
      <c r="O931" s="8">
        <v>2</v>
      </c>
      <c r="P931" s="12"/>
      <c r="Q931" s="10"/>
      <c r="S931" s="10"/>
    </row>
    <row r="932" spans="1:19" s="8" customFormat="1" x14ac:dyDescent="0.45">
      <c r="A932" s="9" t="s">
        <v>2652</v>
      </c>
      <c r="B932" s="8" t="s">
        <v>2371</v>
      </c>
      <c r="C932" s="10" t="s">
        <v>30</v>
      </c>
      <c r="D932" s="8" t="str" cm="1">
        <f t="array" ref="D932">_xlfn.IFS(
  OR(C932="AR", C932="VK", C932="MS", C932="PT", C932="MM", C932="PP"), "CENTRAL",
  OR(C932="SS", C932="GC", C932="SM", C932="AY", C932="AG"), "NORTH",
  OR(C932="DP", C932="PG", C932="KD", C932="DS", C932="SP"), "WEST-I",
  OR(C932="MP", C932="SK", C932="NA", C932="OD"), "WEST-II",
  OR(C932="ND", C932="AM", C932="JK"), "EAST",
  TRUE, "UNKNOWN"
)</f>
        <v>CENTRAL</v>
      </c>
      <c r="E932" s="10" t="s">
        <v>2372</v>
      </c>
      <c r="F932" s="8" t="s">
        <v>2789</v>
      </c>
      <c r="G932" s="8" t="s">
        <v>32</v>
      </c>
      <c r="H932" s="8" t="s">
        <v>1546</v>
      </c>
      <c r="I932" s="37">
        <v>46043</v>
      </c>
      <c r="J932" s="37">
        <v>46101</v>
      </c>
      <c r="K932" s="10" t="s">
        <v>56</v>
      </c>
      <c r="L932" s="10" t="s">
        <v>47</v>
      </c>
      <c r="M932" s="13">
        <v>924.7</v>
      </c>
      <c r="N932" s="37"/>
      <c r="O932" s="8">
        <v>3</v>
      </c>
      <c r="P932" s="12"/>
      <c r="Q932" s="10"/>
      <c r="S932" s="10"/>
    </row>
    <row r="933" spans="1:19" s="8" customFormat="1" x14ac:dyDescent="0.45">
      <c r="A933" s="9" t="s">
        <v>2652</v>
      </c>
      <c r="B933" s="8" t="s">
        <v>2231</v>
      </c>
      <c r="C933" s="10" t="s">
        <v>382</v>
      </c>
      <c r="D933" s="8" t="str" cm="1">
        <f t="array" ref="D933">_xlfn.IFS(
  OR(C933="AR", C933="VK", C933="MS", C933="PT", C933="MM", C933="PP"), "CENTRAL",
  OR(C933="SS", C933="GC", C933="SM", C933="AY", C933="AG"), "NORTH",
  OR(C933="DP", C933="PG", C933="KD", C933="DS", C933="SP"), "WEST-I",
  OR(C933="MP", C933="SK", C933="NA", C933="OD"), "WEST-II",
  OR(C933="ND", C933="AM", C933="JK"), "EAST",
  TRUE, "UNKNOWN"
)</f>
        <v>NORTH</v>
      </c>
      <c r="E933" s="10" t="s">
        <v>2790</v>
      </c>
      <c r="F933" s="8" t="s">
        <v>2232</v>
      </c>
      <c r="G933" s="8" t="s">
        <v>32</v>
      </c>
      <c r="H933" s="8" t="s">
        <v>2234</v>
      </c>
      <c r="I933" s="37">
        <v>46030</v>
      </c>
      <c r="J933" s="37">
        <v>46101</v>
      </c>
      <c r="K933" s="10" t="s">
        <v>56</v>
      </c>
      <c r="L933" s="10" t="s">
        <v>50</v>
      </c>
      <c r="M933" s="13">
        <v>2031.83</v>
      </c>
      <c r="N933" s="37"/>
      <c r="O933" s="8">
        <v>2</v>
      </c>
      <c r="P933" s="12"/>
      <c r="Q933" s="10"/>
      <c r="S933" s="10"/>
    </row>
    <row r="934" spans="1:19" s="8" customFormat="1" x14ac:dyDescent="0.45">
      <c r="A934" s="9" t="s">
        <v>2652</v>
      </c>
      <c r="B934" s="8" t="s">
        <v>2560</v>
      </c>
      <c r="C934" s="10" t="s">
        <v>61</v>
      </c>
      <c r="D934" s="8" t="str" cm="1">
        <f t="array" ref="D934">_xlfn.IFS(
  OR(C934="AR", C934="VK", C934="MS", C934="PT", C934="MM", C934="PP"), "CENTRAL",
  OR(C934="SS", C934="GC", C934="SM", C934="AY", C934="AG"), "NORTH",
  OR(C934="DP", C934="PG", C934="KD", C934="DS", C934="SP"), "WEST-I",
  OR(C934="MP", C934="SK", C934="NA", C934="OD"), "WEST-II",
  OR(C934="ND", C934="AM", C934="JK"), "EAST",
  TRUE, "UNKNOWN"
)</f>
        <v>NORTH</v>
      </c>
      <c r="E934" s="10" t="s">
        <v>2561</v>
      </c>
      <c r="F934" s="8" t="s">
        <v>2562</v>
      </c>
      <c r="G934" s="8" t="s">
        <v>2563</v>
      </c>
      <c r="H934" s="8" t="s">
        <v>2564</v>
      </c>
      <c r="I934" s="37">
        <v>46062</v>
      </c>
      <c r="J934" s="37">
        <v>46104</v>
      </c>
      <c r="K934" s="10" t="s">
        <v>34</v>
      </c>
      <c r="L934" s="10" t="s">
        <v>27</v>
      </c>
      <c r="M934" s="13">
        <v>172.9</v>
      </c>
      <c r="N934" s="37">
        <v>46106</v>
      </c>
      <c r="O934" s="8">
        <v>1</v>
      </c>
      <c r="P934" s="12"/>
      <c r="Q934" s="10"/>
      <c r="S934" s="10"/>
    </row>
    <row r="935" spans="1:19" s="8" customFormat="1" x14ac:dyDescent="0.45">
      <c r="A935" s="9" t="s">
        <v>2652</v>
      </c>
      <c r="B935" s="8" t="s">
        <v>2560</v>
      </c>
      <c r="C935" s="10" t="s">
        <v>61</v>
      </c>
      <c r="D935" s="8" t="str" cm="1">
        <f t="array" ref="D935">_xlfn.IFS(
  OR(C935="AR", C935="VK", C935="MS", C935="PT", C935="MM", C935="PP"), "CENTRAL",
  OR(C935="SS", C935="GC", C935="SM", C935="AY", C935="AG"), "NORTH",
  OR(C935="DP", C935="PG", C935="KD", C935="DS", C935="SP"), "WEST-I",
  OR(C935="MP", C935="SK", C935="NA", C935="OD"), "WEST-II",
  OR(C935="ND", C935="AM", C935="JK"), "EAST",
  TRUE, "UNKNOWN"
)</f>
        <v>NORTH</v>
      </c>
      <c r="E935" s="10" t="s">
        <v>2561</v>
      </c>
      <c r="F935" s="8" t="s">
        <v>2565</v>
      </c>
      <c r="G935" s="8" t="s">
        <v>2563</v>
      </c>
      <c r="H935" s="8" t="s">
        <v>2564</v>
      </c>
      <c r="I935" s="37">
        <v>46062</v>
      </c>
      <c r="J935" s="37">
        <v>46104</v>
      </c>
      <c r="K935" s="10" t="s">
        <v>34</v>
      </c>
      <c r="L935" s="10" t="s">
        <v>27</v>
      </c>
      <c r="M935" s="13">
        <v>181.04</v>
      </c>
      <c r="N935" s="37">
        <v>46106</v>
      </c>
      <c r="O935" s="8">
        <v>1</v>
      </c>
      <c r="P935" s="12"/>
      <c r="Q935" s="10"/>
      <c r="S935" s="10"/>
    </row>
    <row r="936" spans="1:19" s="8" customFormat="1" x14ac:dyDescent="0.45">
      <c r="A936" s="9" t="s">
        <v>2652</v>
      </c>
      <c r="B936" s="8" t="s">
        <v>2371</v>
      </c>
      <c r="C936" s="10" t="s">
        <v>30</v>
      </c>
      <c r="D936" s="8" t="str" cm="1">
        <f t="array" ref="D936">_xlfn.IFS(
  OR(C936="AR", C936="VK", C936="MS", C936="PT", C936="MM", C936="PP"), "CENTRAL",
  OR(C936="SS", C936="GC", C936="SM", C936="AY", C936="AG"), "NORTH",
  OR(C936="DP", C936="PG", C936="KD", C936="DS", C936="SP"), "WEST-I",
  OR(C936="MP", C936="SK", C936="NA", C936="OD"), "WEST-II",
  OR(C936="ND", C936="AM", C936="JK"), "EAST",
  TRUE, "UNKNOWN"
)</f>
        <v>CENTRAL</v>
      </c>
      <c r="E936" s="10" t="s">
        <v>2372</v>
      </c>
      <c r="F936" s="8" t="s">
        <v>2789</v>
      </c>
      <c r="G936" s="8" t="s">
        <v>32</v>
      </c>
      <c r="H936" s="8" t="s">
        <v>1546</v>
      </c>
      <c r="I936" s="37">
        <v>46043</v>
      </c>
      <c r="J936" s="37">
        <v>46104</v>
      </c>
      <c r="K936" s="10" t="s">
        <v>56</v>
      </c>
      <c r="L936" s="10" t="s">
        <v>47</v>
      </c>
      <c r="M936" s="13">
        <v>914.06</v>
      </c>
      <c r="N936" s="37"/>
      <c r="O936" s="8">
        <v>4</v>
      </c>
      <c r="P936" s="12"/>
      <c r="Q936" s="10"/>
      <c r="S936" s="10"/>
    </row>
    <row r="937" spans="1:19" s="8" customFormat="1" x14ac:dyDescent="0.45">
      <c r="A937" s="9" t="s">
        <v>2652</v>
      </c>
      <c r="B937" s="8" t="s">
        <v>2726</v>
      </c>
      <c r="C937" s="10" t="s">
        <v>99</v>
      </c>
      <c r="D937" s="8" t="str" cm="1">
        <f t="array" ref="D937">_xlfn.IFS(
  OR(C937="AR", C937="VK", C937="MS", C937="PT", C937="MM", C937="PP"), "CENTRAL",
  OR(C937="SS", C937="GC", C937="SM", C937="AY", C937="AG"), "NORTH",
  OR(C937="DP", C937="PG", C937="KD", C937="DS", C937="SP"), "WEST-I",
  OR(C937="MP", C937="SK", C937="NA", C937="OD"), "WEST-II",
  OR(C937="ND", C937="AM", C937="JK"), "EAST",
  TRUE, "UNKNOWN"
)</f>
        <v>EAST</v>
      </c>
      <c r="E937" s="10" t="s">
        <v>542</v>
      </c>
      <c r="F937" s="8" t="s">
        <v>78</v>
      </c>
      <c r="G937" s="8" t="s">
        <v>32</v>
      </c>
      <c r="H937" s="8" t="s">
        <v>2727</v>
      </c>
      <c r="I937" s="37">
        <v>46050</v>
      </c>
      <c r="J937" s="37">
        <v>46104</v>
      </c>
      <c r="K937" s="10" t="s">
        <v>34</v>
      </c>
      <c r="L937" s="10" t="s">
        <v>35</v>
      </c>
      <c r="M937" s="13">
        <v>128.80000000000001</v>
      </c>
      <c r="N937" s="37">
        <v>46104</v>
      </c>
      <c r="O937" s="8">
        <v>4</v>
      </c>
      <c r="P937" s="12"/>
      <c r="Q937" s="10"/>
      <c r="S937" s="10"/>
    </row>
    <row r="938" spans="1:19" s="8" customFormat="1" x14ac:dyDescent="0.45">
      <c r="A938" s="9" t="s">
        <v>2652</v>
      </c>
      <c r="B938" s="8" t="s">
        <v>1260</v>
      </c>
      <c r="C938" s="10" t="s">
        <v>136</v>
      </c>
      <c r="D938" s="8" t="str" cm="1">
        <f t="array" ref="D938">_xlfn.IFS(
  OR(C938="AR", C938="VK", C938="MS", C938="PT", C938="MM", C938="PP"), "CENTRAL",
  OR(C938="SS", C938="GC", C938="SM", C938="AY", C938="AG"), "NORTH",
  OR(C938="DP", C938="PG", C938="KD", C938="DS", C938="SP"), "WEST-I",
  OR(C938="MP", C938="SK", C938="NA", C938="OD"), "WEST-II",
  OR(C938="ND", C938="AM", C938="JK"), "EAST",
  TRUE, "UNKNOWN"
)</f>
        <v>WEST-II</v>
      </c>
      <c r="E938" s="10" t="s">
        <v>2008</v>
      </c>
      <c r="F938" s="8" t="s">
        <v>2007</v>
      </c>
      <c r="G938" s="8" t="s">
        <v>32</v>
      </c>
      <c r="H938" s="8" t="s">
        <v>1262</v>
      </c>
      <c r="I938" s="37">
        <v>46104</v>
      </c>
      <c r="J938" s="37">
        <v>46015</v>
      </c>
      <c r="K938" s="10" t="s">
        <v>81</v>
      </c>
      <c r="L938" s="10" t="s">
        <v>27</v>
      </c>
      <c r="M938" s="13">
        <v>804.12</v>
      </c>
      <c r="N938" s="37"/>
      <c r="O938" s="8">
        <v>1</v>
      </c>
      <c r="P938" s="12"/>
      <c r="Q938" s="10"/>
      <c r="S938" s="10"/>
    </row>
    <row r="939" spans="1:19" s="8" customFormat="1" x14ac:dyDescent="0.45">
      <c r="A939" s="9" t="s">
        <v>2652</v>
      </c>
      <c r="B939" s="8" t="s">
        <v>1260</v>
      </c>
      <c r="C939" s="10" t="s">
        <v>136</v>
      </c>
      <c r="D939" s="8" t="str" cm="1">
        <f t="array" ref="D939">_xlfn.IFS(
  OR(C939="AR", C939="VK", C939="MS", C939="PT", C939="MM", C939="PP"), "CENTRAL",
  OR(C939="SS", C939="GC", C939="SM", C939="AY", C939="AG"), "NORTH",
  OR(C939="DP", C939="PG", C939="KD", C939="DS", C939="SP"), "WEST-I",
  OR(C939="MP", C939="SK", C939="NA", C939="OD"), "WEST-II",
  OR(C939="ND", C939="AM", C939="JK"), "EAST",
  TRUE, "UNKNOWN"
)</f>
        <v>WEST-II</v>
      </c>
      <c r="E939" s="10" t="s">
        <v>2008</v>
      </c>
      <c r="F939" s="8" t="s">
        <v>2009</v>
      </c>
      <c r="G939" s="8" t="s">
        <v>32</v>
      </c>
      <c r="H939" s="8" t="s">
        <v>1262</v>
      </c>
      <c r="I939" s="37">
        <v>46104</v>
      </c>
      <c r="J939" s="37">
        <v>46015</v>
      </c>
      <c r="K939" s="10" t="s">
        <v>81</v>
      </c>
      <c r="L939" s="10" t="s">
        <v>27</v>
      </c>
      <c r="M939" s="13">
        <v>737.68</v>
      </c>
      <c r="N939" s="37"/>
      <c r="O939" s="8">
        <v>1</v>
      </c>
      <c r="P939" s="12"/>
      <c r="Q939" s="10"/>
      <c r="S939" s="10"/>
    </row>
    <row r="940" spans="1:19" s="8" customFormat="1" x14ac:dyDescent="0.45">
      <c r="A940" s="9" t="s">
        <v>2652</v>
      </c>
      <c r="B940" s="8" t="s">
        <v>2231</v>
      </c>
      <c r="C940" s="10" t="s">
        <v>382</v>
      </c>
      <c r="D940" s="8" t="str" cm="1">
        <f t="array" ref="D940">_xlfn.IFS(
  OR(C940="AR", C940="VK", C940="MS", C940="PT", C940="MM", C940="PP"), "CENTRAL",
  OR(C940="SS", C940="GC", C940="SM", C940="AY", C940="AG"), "NORTH",
  OR(C940="DP", C940="PG", C940="KD", C940="DS", C940="SP"), "WEST-I",
  OR(C940="MP", C940="SK", C940="NA", C940="OD"), "WEST-II",
  OR(C940="ND", C940="AM", C940="JK"), "EAST",
  TRUE, "UNKNOWN"
)</f>
        <v>NORTH</v>
      </c>
      <c r="E940" s="10" t="s">
        <v>2790</v>
      </c>
      <c r="F940" s="8" t="s">
        <v>2232</v>
      </c>
      <c r="G940" s="8" t="s">
        <v>32</v>
      </c>
      <c r="H940" s="8" t="s">
        <v>2234</v>
      </c>
      <c r="I940" s="37">
        <v>46030</v>
      </c>
      <c r="J940" s="37">
        <v>46104</v>
      </c>
      <c r="K940" s="10" t="s">
        <v>56</v>
      </c>
      <c r="L940" s="10" t="s">
        <v>50</v>
      </c>
      <c r="M940" s="13">
        <v>1931.99</v>
      </c>
      <c r="N940" s="37"/>
      <c r="O940" s="8">
        <v>3</v>
      </c>
      <c r="P940" s="12"/>
      <c r="Q940" s="10"/>
      <c r="S940" s="10"/>
    </row>
    <row r="941" spans="1:19" s="8" customFormat="1" x14ac:dyDescent="0.45">
      <c r="A941" s="9" t="s">
        <v>2652</v>
      </c>
      <c r="B941" s="8" t="s">
        <v>2371</v>
      </c>
      <c r="C941" s="10" t="s">
        <v>30</v>
      </c>
      <c r="D941" s="8" t="str" cm="1">
        <f t="array" ref="D941">_xlfn.IFS(
  OR(C941="AR", C941="VK", C941="MS", C941="PT", C941="MM", C941="PP"), "CENTRAL",
  OR(C941="SS", C941="GC", C941="SM", C941="AY", C941="AG"), "NORTH",
  OR(C941="DP", C941="PG", C941="KD", C941="DS", C941="SP"), "WEST-I",
  OR(C941="MP", C941="SK", C941="NA", C941="OD"), "WEST-II",
  OR(C941="ND", C941="AM", C941="JK"), "EAST",
  TRUE, "UNKNOWN"
)</f>
        <v>CENTRAL</v>
      </c>
      <c r="E941" s="10" t="s">
        <v>2372</v>
      </c>
      <c r="F941" s="8" t="s">
        <v>2789</v>
      </c>
      <c r="G941" s="8" t="s">
        <v>32</v>
      </c>
      <c r="H941" s="8" t="s">
        <v>1546</v>
      </c>
      <c r="I941" s="37">
        <v>46043</v>
      </c>
      <c r="J941" s="37">
        <v>46104</v>
      </c>
      <c r="K941" s="10" t="s">
        <v>56</v>
      </c>
      <c r="L941" s="10" t="s">
        <v>47</v>
      </c>
      <c r="M941" s="13">
        <v>889.55</v>
      </c>
      <c r="N941" s="37">
        <v>46104</v>
      </c>
      <c r="O941" s="8">
        <v>5</v>
      </c>
      <c r="P941" s="12"/>
      <c r="Q941" s="10"/>
      <c r="S941" s="10"/>
    </row>
    <row r="942" spans="1:19" s="8" customFormat="1" x14ac:dyDescent="0.45">
      <c r="A942" s="9" t="s">
        <v>2652</v>
      </c>
      <c r="B942" s="8" t="s">
        <v>1791</v>
      </c>
      <c r="C942" s="10" t="s">
        <v>1255</v>
      </c>
      <c r="D942" s="8" t="str" cm="1">
        <f t="array" ref="D942">_xlfn.IFS(
  OR(C942="AR", C942="VK", C942="MS", C942="PT", C942="MM", C942="PP"), "CENTRAL",
  OR(C942="SS", C942="GC", C942="SM", C942="AY", C942="AG"), "NORTH",
  OR(C942="DP", C942="PG", C942="KD", C942="DS", C942="SP"), "WEST-I",
  OR(C942="MP", C942="SK", C942="NA", C942="OD"), "WEST-II",
  OR(C942="ND", C942="AM", C942="JK"), "EAST",
  TRUE, "UNKNOWN"
)</f>
        <v>WEST-I</v>
      </c>
      <c r="E942" s="10" t="s">
        <v>1792</v>
      </c>
      <c r="F942" s="8" t="s">
        <v>116</v>
      </c>
      <c r="G942" s="8" t="s">
        <v>1793</v>
      </c>
      <c r="H942" s="8" t="s">
        <v>1794</v>
      </c>
      <c r="I942" s="37">
        <v>45973</v>
      </c>
      <c r="J942" s="37">
        <v>46105</v>
      </c>
      <c r="K942" s="10" t="s">
        <v>761</v>
      </c>
      <c r="L942" s="10" t="s">
        <v>47</v>
      </c>
      <c r="M942" s="13">
        <v>260.45</v>
      </c>
      <c r="N942" s="37"/>
      <c r="O942" s="8">
        <v>1</v>
      </c>
      <c r="P942" s="12"/>
      <c r="Q942" s="10"/>
      <c r="S942" s="10"/>
    </row>
    <row r="943" spans="1:19" s="8" customFormat="1" x14ac:dyDescent="0.45">
      <c r="A943" s="9" t="s">
        <v>2652</v>
      </c>
      <c r="B943" s="8" t="s">
        <v>2675</v>
      </c>
      <c r="C943" s="10" t="s">
        <v>61</v>
      </c>
      <c r="D943" s="8" t="str" cm="1">
        <f t="array" ref="D943">_xlfn.IFS(
  OR(C943="AR", C943="VK", C943="MS", C943="PT", C943="MM", C943="PP"), "CENTRAL",
  OR(C943="SS", C943="GC", C943="SM", C943="AY", C943="AG"), "NORTH",
  OR(C943="DP", C943="PG", C943="KD", C943="DS", C943="SP"), "WEST-I",
  OR(C943="MP", C943="SK", C943="NA", C943="OD"), "WEST-II",
  OR(C943="ND", C943="AM", C943="JK"), "EAST",
  TRUE, "UNKNOWN"
)</f>
        <v>NORTH</v>
      </c>
      <c r="E943" s="10" t="s">
        <v>2676</v>
      </c>
      <c r="F943" s="8" t="s">
        <v>102</v>
      </c>
      <c r="G943" s="8" t="s">
        <v>679</v>
      </c>
      <c r="H943" s="8" t="s">
        <v>2677</v>
      </c>
      <c r="I943" s="37">
        <v>46086</v>
      </c>
      <c r="J943" s="37">
        <v>46106</v>
      </c>
      <c r="K943" s="10" t="s">
        <v>70</v>
      </c>
      <c r="L943" s="10" t="s">
        <v>35</v>
      </c>
      <c r="M943" s="13">
        <v>1013.13</v>
      </c>
      <c r="N943" s="37"/>
      <c r="O943" s="8">
        <v>3</v>
      </c>
      <c r="P943" s="12"/>
      <c r="Q943" s="10"/>
      <c r="S943" s="10"/>
    </row>
    <row r="944" spans="1:19" s="8" customFormat="1" x14ac:dyDescent="0.45">
      <c r="A944" s="9" t="s">
        <v>2652</v>
      </c>
      <c r="B944" s="8" t="s">
        <v>2675</v>
      </c>
      <c r="C944" s="10" t="s">
        <v>61</v>
      </c>
      <c r="D944" s="8" t="str" cm="1">
        <f t="array" ref="D944">_xlfn.IFS(
  OR(C944="AR", C944="VK", C944="MS", C944="PT", C944="MM", C944="PP"), "CENTRAL",
  OR(C944="SS", C944="GC", C944="SM", C944="AY", C944="AG"), "NORTH",
  OR(C944="DP", C944="PG", C944="KD", C944="DS", C944="SP"), "WEST-I",
  OR(C944="MP", C944="SK", C944="NA", C944="OD"), "WEST-II",
  OR(C944="ND", C944="AM", C944="JK"), "EAST",
  TRUE, "UNKNOWN"
)</f>
        <v>NORTH</v>
      </c>
      <c r="E944" s="10" t="s">
        <v>2676</v>
      </c>
      <c r="F944" s="8" t="s">
        <v>161</v>
      </c>
      <c r="G944" s="8" t="s">
        <v>679</v>
      </c>
      <c r="H944" s="8" t="s">
        <v>2677</v>
      </c>
      <c r="I944" s="37">
        <v>46086</v>
      </c>
      <c r="J944" s="37">
        <v>46106</v>
      </c>
      <c r="K944" s="10" t="s">
        <v>70</v>
      </c>
      <c r="L944" s="10" t="s">
        <v>35</v>
      </c>
      <c r="M944" s="13">
        <v>1010.09</v>
      </c>
      <c r="N944" s="37"/>
      <c r="O944" s="8">
        <v>2</v>
      </c>
      <c r="P944" s="12"/>
      <c r="Q944" s="10"/>
      <c r="S944" s="10"/>
    </row>
    <row r="945" spans="1:19" s="8" customFormat="1" x14ac:dyDescent="0.45">
      <c r="A945" s="9" t="s">
        <v>2652</v>
      </c>
      <c r="B945" s="8" t="s">
        <v>2379</v>
      </c>
      <c r="C945" s="10" t="s">
        <v>61</v>
      </c>
      <c r="D945" s="8" t="str" cm="1">
        <f t="array" ref="D945">_xlfn.IFS(
  OR(C945="AR", C945="VK", C945="MS", C945="PT", C945="MM", C945="PP"), "CENTRAL",
  OR(C945="SS", C945="GC", C945="SM", C945="AY", C945="AG"), "NORTH",
  OR(C945="DP", C945="PG", C945="KD", C945="DS", C945="SP"), "WEST-I",
  OR(C945="MP", C945="SK", C945="NA", C945="OD"), "WEST-II",
  OR(C945="ND", C945="AM", C945="JK"), "EAST",
  TRUE, "UNKNOWN"
)</f>
        <v>NORTH</v>
      </c>
      <c r="E945" s="10" t="s">
        <v>2380</v>
      </c>
      <c r="F945" s="8" t="s">
        <v>1386</v>
      </c>
      <c r="G945" s="8" t="s">
        <v>32</v>
      </c>
      <c r="H945" s="8" t="s">
        <v>2381</v>
      </c>
      <c r="I945" s="37">
        <v>46051</v>
      </c>
      <c r="J945" s="37">
        <v>46106</v>
      </c>
      <c r="K945" s="10" t="s">
        <v>441</v>
      </c>
      <c r="L945" s="10" t="s">
        <v>27</v>
      </c>
      <c r="M945" s="13">
        <v>395.12</v>
      </c>
      <c r="N945" s="37"/>
      <c r="O945" s="8">
        <v>7</v>
      </c>
      <c r="P945" s="12"/>
      <c r="Q945" s="10"/>
      <c r="S945" s="10"/>
    </row>
    <row r="946" spans="1:19" s="8" customFormat="1" x14ac:dyDescent="0.45">
      <c r="A946" s="9" t="s">
        <v>2652</v>
      </c>
      <c r="B946" s="8" t="s">
        <v>2857</v>
      </c>
      <c r="C946" s="10" t="s">
        <v>99</v>
      </c>
      <c r="D946" s="8" t="str" cm="1">
        <f t="array" ref="D946">_xlfn.IFS(
  OR(C946="AR", C946="VK", C946="MS", C946="PT", C946="MM", C946="PP"), "CENTRAL",
  OR(C946="SS", C946="GC", C946="SM", C946="AY", C946="AG"), "NORTH",
  OR(C946="DP", C946="PG", C946="KD", C946="DS", C946="SP"), "WEST-I",
  OR(C946="MP", C946="SK", C946="NA", C946="OD"), "WEST-II",
  OR(C946="ND", C946="AM", C946="JK"), "EAST",
  TRUE, "UNKNOWN"
)</f>
        <v>EAST</v>
      </c>
      <c r="E946" s="10" t="s">
        <v>2858</v>
      </c>
      <c r="F946" s="8" t="s">
        <v>23</v>
      </c>
      <c r="G946" s="8" t="s">
        <v>2859</v>
      </c>
      <c r="H946" s="8" t="s">
        <v>2860</v>
      </c>
      <c r="I946" s="37">
        <v>46101</v>
      </c>
      <c r="J946" s="37">
        <v>46107</v>
      </c>
      <c r="K946" s="10" t="s">
        <v>2570</v>
      </c>
      <c r="L946" s="10" t="s">
        <v>35</v>
      </c>
      <c r="M946" s="13">
        <v>195.08</v>
      </c>
      <c r="N946" s="37">
        <v>46107</v>
      </c>
      <c r="O946" s="8">
        <v>1</v>
      </c>
      <c r="P946" s="12"/>
      <c r="Q946" s="10"/>
      <c r="R946" s="12"/>
      <c r="S946" s="10"/>
    </row>
    <row r="947" spans="1:19" s="8" customFormat="1" x14ac:dyDescent="0.45">
      <c r="A947" s="9" t="s">
        <v>2652</v>
      </c>
      <c r="B947" s="8" t="s">
        <v>2672</v>
      </c>
      <c r="C947" s="10" t="s">
        <v>61</v>
      </c>
      <c r="D947" s="8" t="str" cm="1">
        <f t="array" ref="D947">_xlfn.IFS(
  OR(C947="AR", C947="VK", C947="MS", C947="PT", C947="MM", C947="PP"), "CENTRAL",
  OR(C947="SS", C947="GC", C947="SM", C947="AY", C947="AG"), "NORTH",
  OR(C947="DP", C947="PG", C947="KD", C947="DS", C947="SP"), "WEST-I",
  OR(C947="MP", C947="SK", C947="NA", C947="OD"), "WEST-II",
  OR(C947="ND", C947="AM", C947="JK"), "EAST",
  TRUE, "UNKNOWN"
)</f>
        <v>NORTH</v>
      </c>
      <c r="E947" s="10" t="s">
        <v>2673</v>
      </c>
      <c r="F947" s="8" t="s">
        <v>2674</v>
      </c>
      <c r="G947" s="8" t="s">
        <v>32</v>
      </c>
      <c r="H947" s="8" t="s">
        <v>2381</v>
      </c>
      <c r="I947" s="37">
        <v>46072</v>
      </c>
      <c r="J947" s="37">
        <v>46107</v>
      </c>
      <c r="K947" s="10" t="s">
        <v>441</v>
      </c>
      <c r="L947" s="10" t="s">
        <v>27</v>
      </c>
      <c r="M947" s="13">
        <v>328.73</v>
      </c>
      <c r="N947" s="37"/>
      <c r="O947" s="8">
        <v>3</v>
      </c>
      <c r="P947" s="12"/>
      <c r="Q947" s="10"/>
      <c r="S947" s="10"/>
    </row>
    <row r="948" spans="1:19" s="8" customFormat="1" x14ac:dyDescent="0.45">
      <c r="A948" s="9" t="s">
        <v>2652</v>
      </c>
      <c r="B948" s="8" t="s">
        <v>2708</v>
      </c>
      <c r="C948" s="10" t="s">
        <v>2559</v>
      </c>
      <c r="D948" s="8" t="str" cm="1">
        <f t="array" ref="D948">_xlfn.IFS(
  OR(C948="AR", C948="VK", C948="MS", C948="PT", C948="MM", C948="PP"), "CENTRAL",
  OR(C948="SS", C948="GC", C948="SM", C948="AY", C948="AG"), "NORTH",
  OR(C948="DP", C948="PG", C948="KD", C948="DS", C948="SP"), "WEST-I",
  OR(C948="MP", C948="SK", C948="NA", C948="OD"), "WEST-II",
  OR(C948="ND", C948="AM", C948="JK"), "EAST",
  TRUE, "UNKNOWN"
)</f>
        <v>WEST-II</v>
      </c>
      <c r="E948" s="10" t="s">
        <v>2709</v>
      </c>
      <c r="F948" s="8" t="s">
        <v>2710</v>
      </c>
      <c r="G948" s="8" t="s">
        <v>1296</v>
      </c>
      <c r="H948" s="8" t="s">
        <v>2711</v>
      </c>
      <c r="I948" s="37">
        <v>46087</v>
      </c>
      <c r="J948" s="37">
        <v>46111</v>
      </c>
      <c r="K948" s="10" t="s">
        <v>81</v>
      </c>
      <c r="L948" s="10" t="s">
        <v>27</v>
      </c>
      <c r="M948" s="13">
        <v>806.89</v>
      </c>
      <c r="N948" s="37"/>
      <c r="O948" s="8">
        <v>1</v>
      </c>
      <c r="P948" s="12"/>
      <c r="Q948" s="10"/>
      <c r="S948" s="10"/>
    </row>
    <row r="949" spans="1:19" s="8" customFormat="1" x14ac:dyDescent="0.45">
      <c r="A949" s="9" t="s">
        <v>2652</v>
      </c>
      <c r="B949" s="8" t="s">
        <v>2792</v>
      </c>
      <c r="C949" s="10" t="s">
        <v>1704</v>
      </c>
      <c r="D949" s="8" t="str" cm="1">
        <f t="array" ref="D949">_xlfn.IFS(
  OR(C949="AR", C949="VK", C949="MS", C949="PT", C949="MM", C949="PP"), "CENTRAL",
  OR(C949="SS", C949="GC", C949="SM", C949="AY", C949="AG"), "NORTH",
  OR(C949="DP", C949="PG", C949="KD", C949="DS", C949="SP"), "WEST-I",
  OR(C949="MP", C949="SK", C949="NA", C949="OD"), "WEST-II",
  OR(C949="ND", C949="AM", C949="JK"), "EAST",
  TRUE, "UNKNOWN"
)</f>
        <v>NORTH</v>
      </c>
      <c r="E949" s="10" t="s">
        <v>2793</v>
      </c>
      <c r="F949" s="8" t="s">
        <v>2794</v>
      </c>
      <c r="G949" s="8" t="s">
        <v>32</v>
      </c>
      <c r="H949" s="8" t="s">
        <v>2795</v>
      </c>
      <c r="I949" s="37">
        <v>46111</v>
      </c>
      <c r="J949" s="37">
        <v>46111</v>
      </c>
      <c r="K949" s="10" t="s">
        <v>34</v>
      </c>
      <c r="L949" s="10" t="s">
        <v>35</v>
      </c>
      <c r="M949" s="13">
        <v>846.22</v>
      </c>
      <c r="N949" s="37"/>
      <c r="O949" s="8">
        <v>1</v>
      </c>
      <c r="P949" s="12"/>
      <c r="Q949" s="10"/>
      <c r="R949" s="12"/>
      <c r="S949" s="10"/>
    </row>
    <row r="950" spans="1:19" s="8" customFormat="1" x14ac:dyDescent="0.45">
      <c r="A950" s="9" t="s">
        <v>2652</v>
      </c>
      <c r="B950" s="8" t="s">
        <v>2792</v>
      </c>
      <c r="C950" s="10" t="s">
        <v>1704</v>
      </c>
      <c r="D950" s="8" t="str" cm="1">
        <f t="array" ref="D950">_xlfn.IFS(
  OR(C950="AR", C950="VK", C950="MS", C950="PT", C950="MM", C950="PP"), "CENTRAL",
  OR(C950="SS", C950="GC", C950="SM", C950="AY", C950="AG"), "NORTH",
  OR(C950="DP", C950="PG", C950="KD", C950="DS", C950="SP"), "WEST-I",
  OR(C950="MP", C950="SK", C950="NA", C950="OD"), "WEST-II",
  OR(C950="ND", C950="AM", C950="JK"), "EAST",
  TRUE, "UNKNOWN"
)</f>
        <v>NORTH</v>
      </c>
      <c r="E950" s="10" t="s">
        <v>2793</v>
      </c>
      <c r="F950" s="8" t="s">
        <v>2796</v>
      </c>
      <c r="G950" s="8" t="s">
        <v>32</v>
      </c>
      <c r="H950" s="8" t="s">
        <v>2795</v>
      </c>
      <c r="I950" s="37">
        <v>46111</v>
      </c>
      <c r="J950" s="37">
        <v>46111</v>
      </c>
      <c r="K950" s="10" t="s">
        <v>34</v>
      </c>
      <c r="L950" s="10" t="s">
        <v>35</v>
      </c>
      <c r="M950" s="13">
        <v>391.62</v>
      </c>
      <c r="N950" s="37"/>
      <c r="O950" s="8">
        <v>1</v>
      </c>
      <c r="P950" s="12"/>
      <c r="Q950" s="10"/>
      <c r="R950" s="12"/>
      <c r="S950" s="10"/>
    </row>
    <row r="951" spans="1:19" s="8" customFormat="1" x14ac:dyDescent="0.45">
      <c r="A951" s="9" t="s">
        <v>2652</v>
      </c>
      <c r="B951" s="8" t="s">
        <v>2708</v>
      </c>
      <c r="C951" s="10" t="s">
        <v>2559</v>
      </c>
      <c r="D951" s="8" t="str" cm="1">
        <f t="array" ref="D951">_xlfn.IFS(
  OR(C951="AR", C951="VK", C951="MS", C951="PT", C951="MM", C951="PP"), "CENTRAL",
  OR(C951="SS", C951="GC", C951="SM", C951="AY", C951="AG"), "NORTH",
  OR(C951="DP", C951="PG", C951="KD", C951="DS", C951="SP"), "WEST-I",
  OR(C951="MP", C951="SK", C951="NA", C951="OD"), "WEST-II",
  OR(C951="ND", C951="AM", C951="JK"), "EAST",
  TRUE, "UNKNOWN"
)</f>
        <v>WEST-II</v>
      </c>
      <c r="E951" s="10" t="s">
        <v>2709</v>
      </c>
      <c r="F951" s="8" t="s">
        <v>2710</v>
      </c>
      <c r="G951" s="8" t="s">
        <v>1296</v>
      </c>
      <c r="H951" s="8" t="s">
        <v>2711</v>
      </c>
      <c r="I951" s="37">
        <v>46087</v>
      </c>
      <c r="J951" s="37">
        <v>46113</v>
      </c>
      <c r="K951" s="10" t="s">
        <v>1973</v>
      </c>
      <c r="L951" s="10" t="s">
        <v>27</v>
      </c>
      <c r="M951" s="13">
        <v>321.82</v>
      </c>
      <c r="N951" s="37"/>
      <c r="O951" s="8">
        <v>1</v>
      </c>
      <c r="P951" s="12"/>
      <c r="Q951" s="10"/>
      <c r="S951" s="10"/>
    </row>
    <row r="952" spans="1:19" s="8" customFormat="1" x14ac:dyDescent="0.45">
      <c r="A952" s="9" t="s">
        <v>2652</v>
      </c>
      <c r="B952" s="8" t="s">
        <v>2732</v>
      </c>
      <c r="C952" s="10" t="s">
        <v>633</v>
      </c>
      <c r="D952" s="8" t="str" cm="1">
        <f t="array" ref="D952">_xlfn.IFS(
  OR(C952="AR", C952="VK", C952="MS", C952="PT", C952="MM", C952="PP"), "CENTRAL",
  OR(C952="SS", C952="GC", C952="SM", C952="AY", C952="AG"), "NORTH",
  OR(C952="DP", C952="PG", C952="KD", C952="DS", C952="SP"), "WEST-I",
  OR(C952="MP", C952="SK", C952="NA", C952="OD"), "WEST-II",
  OR(C952="ND", C952="AM", C952="JK"), "EAST",
  TRUE, "UNKNOWN"
)</f>
        <v>WEST-I</v>
      </c>
      <c r="E952" s="10" t="s">
        <v>2733</v>
      </c>
      <c r="F952" s="8" t="s">
        <v>2734</v>
      </c>
      <c r="G952" s="8" t="s">
        <v>712</v>
      </c>
      <c r="H952" s="8" t="s">
        <v>2735</v>
      </c>
      <c r="I952" s="37">
        <v>46090</v>
      </c>
      <c r="J952" s="37">
        <v>46094</v>
      </c>
      <c r="K952" s="10" t="s">
        <v>134</v>
      </c>
      <c r="L952" s="10" t="s">
        <v>47</v>
      </c>
      <c r="M952" s="13">
        <v>235.24</v>
      </c>
      <c r="N952" s="37"/>
      <c r="O952" s="8">
        <v>1</v>
      </c>
      <c r="P952" s="12"/>
      <c r="Q952" s="10"/>
      <c r="S952" s="10"/>
    </row>
    <row r="953" spans="1:19" s="8" customFormat="1" x14ac:dyDescent="0.45">
      <c r="A953" s="9" t="s">
        <v>2652</v>
      </c>
      <c r="B953" s="8" t="s">
        <v>2732</v>
      </c>
      <c r="C953" s="10" t="s">
        <v>633</v>
      </c>
      <c r="D953" s="8" t="str" cm="1">
        <f t="array" ref="D953">_xlfn.IFS(
  OR(C953="AR", C953="VK", C953="MS", C953="PT", C953="MM", C953="PP"), "CENTRAL",
  OR(C953="SS", C953="GC", C953="SM", C953="AY", C953="AG"), "NORTH",
  OR(C953="DP", C953="PG", C953="KD", C953="DS", C953="SP"), "WEST-I",
  OR(C953="MP", C953="SK", C953="NA", C953="OD"), "WEST-II",
  OR(C953="ND", C953="AM", C953="JK"), "EAST",
  TRUE, "UNKNOWN"
)</f>
        <v>WEST-I</v>
      </c>
      <c r="E953" s="10" t="s">
        <v>2733</v>
      </c>
      <c r="F953" s="8" t="s">
        <v>2736</v>
      </c>
      <c r="G953" s="8" t="s">
        <v>712</v>
      </c>
      <c r="H953" s="8" t="s">
        <v>2735</v>
      </c>
      <c r="I953" s="37">
        <v>46090</v>
      </c>
      <c r="J953" s="37">
        <v>46094</v>
      </c>
      <c r="K953" s="10" t="s">
        <v>134</v>
      </c>
      <c r="L953" s="10" t="s">
        <v>47</v>
      </c>
      <c r="M953" s="13">
        <v>1368.27</v>
      </c>
      <c r="N953" s="37"/>
      <c r="O953" s="8">
        <v>1</v>
      </c>
      <c r="P953" s="12"/>
      <c r="Q953" s="10"/>
      <c r="S953" s="10"/>
    </row>
    <row r="954" spans="1:19" s="8" customFormat="1" x14ac:dyDescent="0.45">
      <c r="A954" s="9" t="s">
        <v>2652</v>
      </c>
      <c r="B954" s="8" t="s">
        <v>2920</v>
      </c>
      <c r="C954" s="10" t="s">
        <v>108</v>
      </c>
      <c r="D954" s="8" t="str" cm="1">
        <f t="array" ref="D954">_xlfn.IFS(
  OR(C954="AR", C954="VK", C954="MS", C954="PT", C954="MM", C954="PP"), "CENTRAL",
  OR(C954="SS", C954="GC", C954="SM", C954="AY", C954="AG"), "NORTH",
  OR(C954="DP", C954="PG", C954="KD", C954="DS", C954="SP"), "WEST-I",
  OR(C954="MP", C954="SK", C954="NA", C954="OD"), "WEST-II",
  OR(C954="ND", C954="AM", C954="JK"), "EAST",
  TRUE, "UNKNOWN"
)</f>
        <v>EAST</v>
      </c>
      <c r="E954" s="10" t="s">
        <v>2921</v>
      </c>
      <c r="F954" s="8" t="s">
        <v>2937</v>
      </c>
      <c r="G954" s="8" t="s">
        <v>32</v>
      </c>
      <c r="H954" s="8" t="s">
        <v>2923</v>
      </c>
      <c r="I954" s="37">
        <v>46111</v>
      </c>
      <c r="J954" s="37">
        <v>46114</v>
      </c>
      <c r="K954" s="10" t="s">
        <v>2570</v>
      </c>
      <c r="L954" s="10" t="s">
        <v>35</v>
      </c>
      <c r="M954" s="13">
        <v>275.48</v>
      </c>
      <c r="N954" s="37"/>
      <c r="O954" s="8">
        <v>1</v>
      </c>
      <c r="P954" s="12"/>
      <c r="Q954" s="10"/>
      <c r="R954" s="12"/>
      <c r="S954" s="10"/>
    </row>
    <row r="955" spans="1:19" s="8" customFormat="1" x14ac:dyDescent="0.45">
      <c r="A955" s="9" t="s">
        <v>2652</v>
      </c>
      <c r="B955" s="8" t="s">
        <v>2818</v>
      </c>
      <c r="C955" s="10" t="s">
        <v>382</v>
      </c>
      <c r="D955" s="8" t="str" cm="1">
        <f t="array" ref="D955">_xlfn.IFS(
  OR(C955="AR", C955="VK", C955="MS", C955="PT", C955="MM", C955="PP"), "CENTRAL",
  OR(C955="SS", C955="GC", C955="SM", C955="AY", C955="AG"), "NORTH",
  OR(C955="DP", C955="PG", C955="KD", C955="DS", C955="SP"), "WEST-I",
  OR(C955="MP", C955="SK", C955="NA", C955="OD"), "WEST-II",
  OR(C955="ND", C955="AM", C955="JK"), "EAST",
  TRUE, "UNKNOWN"
)</f>
        <v>NORTH</v>
      </c>
      <c r="E955" s="10" t="s">
        <v>2819</v>
      </c>
      <c r="F955" s="8" t="s">
        <v>2820</v>
      </c>
      <c r="G955" s="8" t="s">
        <v>935</v>
      </c>
      <c r="H955" s="8" t="s">
        <v>614</v>
      </c>
      <c r="I955" s="37">
        <v>46094</v>
      </c>
      <c r="J955" s="37">
        <v>46114</v>
      </c>
      <c r="K955" s="10" t="s">
        <v>2161</v>
      </c>
      <c r="L955" s="10" t="s">
        <v>50</v>
      </c>
      <c r="M955" s="13">
        <v>594.70000000000005</v>
      </c>
      <c r="N955" s="37"/>
      <c r="O955" s="8">
        <v>1</v>
      </c>
      <c r="P955" s="12"/>
      <c r="Q955" s="10"/>
      <c r="R955" s="12"/>
      <c r="S955" s="10"/>
    </row>
    <row r="956" spans="1:19" s="8" customFormat="1" x14ac:dyDescent="0.45">
      <c r="A956" s="9" t="s">
        <v>2652</v>
      </c>
      <c r="B956" s="8" t="s">
        <v>2818</v>
      </c>
      <c r="C956" s="10" t="s">
        <v>382</v>
      </c>
      <c r="D956" s="8" t="str" cm="1">
        <f t="array" ref="D956">_xlfn.IFS(
  OR(C956="AR", C956="VK", C956="MS", C956="PT", C956="MM", C956="PP"), "CENTRAL",
  OR(C956="SS", C956="GC", C956="SM", C956="AY", C956="AG"), "NORTH",
  OR(C956="DP", C956="PG", C956="KD", C956="DS", C956="SP"), "WEST-I",
  OR(C956="MP", C956="SK", C956="NA", C956="OD"), "WEST-II",
  OR(C956="ND", C956="AM", C956="JK"), "EAST",
  TRUE, "UNKNOWN"
)</f>
        <v>NORTH</v>
      </c>
      <c r="E956" s="10" t="s">
        <v>2819</v>
      </c>
      <c r="F956" s="8" t="s">
        <v>2821</v>
      </c>
      <c r="G956" s="8" t="s">
        <v>935</v>
      </c>
      <c r="H956" s="8" t="s">
        <v>614</v>
      </c>
      <c r="I956" s="37">
        <v>46094</v>
      </c>
      <c r="J956" s="37">
        <v>46114</v>
      </c>
      <c r="K956" s="10" t="s">
        <v>2161</v>
      </c>
      <c r="L956" s="10" t="s">
        <v>50</v>
      </c>
      <c r="M956" s="13">
        <v>300.95999999999998</v>
      </c>
      <c r="N956" s="37"/>
      <c r="O956" s="8">
        <v>1</v>
      </c>
      <c r="P956" s="12"/>
      <c r="Q956" s="10"/>
      <c r="R956" s="12"/>
      <c r="S956" s="10"/>
    </row>
    <row r="957" spans="1:19" s="8" customFormat="1" x14ac:dyDescent="0.45">
      <c r="A957" s="9" t="s">
        <v>2652</v>
      </c>
      <c r="B957" s="8" t="s">
        <v>2231</v>
      </c>
      <c r="C957" s="10" t="s">
        <v>382</v>
      </c>
      <c r="D957" s="8" t="str" cm="1">
        <f t="array" ref="D957">_xlfn.IFS(
  OR(C957="AR", C957="VK", C957="MS", C957="PT", C957="MM", C957="PP"), "CENTRAL",
  OR(C957="SS", C957="GC", C957="SM", C957="AY", C957="AG"), "NORTH",
  OR(C957="DP", C957="PG", C957="KD", C957="DS", C957="SP"), "WEST-I",
  OR(C957="MP", C957="SK", C957="NA", C957="OD"), "WEST-II",
  OR(C957="ND", C957="AM", C957="JK"), "EAST",
  TRUE, "UNKNOWN"
)</f>
        <v>NORTH</v>
      </c>
      <c r="E957" s="10" t="s">
        <v>2790</v>
      </c>
      <c r="F957" s="8" t="s">
        <v>2232</v>
      </c>
      <c r="G957" s="8" t="s">
        <v>32</v>
      </c>
      <c r="H957" s="8" t="s">
        <v>2234</v>
      </c>
      <c r="I957" s="37">
        <v>46030</v>
      </c>
      <c r="J957" s="37">
        <v>46114</v>
      </c>
      <c r="K957" s="10" t="s">
        <v>56</v>
      </c>
      <c r="L957" s="10" t="s">
        <v>50</v>
      </c>
      <c r="M957" s="13">
        <v>1931.99</v>
      </c>
      <c r="N957" s="37">
        <v>46114</v>
      </c>
      <c r="O957" s="8">
        <v>4</v>
      </c>
      <c r="P957" s="12"/>
      <c r="Q957" s="10"/>
      <c r="S957" s="10"/>
    </row>
    <row r="958" spans="1:19" s="8" customFormat="1" x14ac:dyDescent="0.45">
      <c r="A958" s="9" t="s">
        <v>2652</v>
      </c>
      <c r="B958" s="8" t="s">
        <v>2920</v>
      </c>
      <c r="C958" s="10" t="s">
        <v>108</v>
      </c>
      <c r="D958" s="8" t="str" cm="1">
        <f t="array" ref="D958">_xlfn.IFS(
  OR(C958="AR", C958="VK", C958="MS", C958="PT", C958="MM", C958="PP"), "CENTRAL",
  OR(C958="SS", C958="GC", C958="SM", C958="AY", C958="AG"), "NORTH",
  OR(C958="DP", C958="PG", C958="KD", C958="DS", C958="SP"), "WEST-I",
  OR(C958="MP", C958="SK", C958="NA", C958="OD"), "WEST-II",
  OR(C958="ND", C958="AM", C958="JK"), "EAST",
  TRUE, "UNKNOWN"
)</f>
        <v>EAST</v>
      </c>
      <c r="E958" s="10" t="s">
        <v>2921</v>
      </c>
      <c r="F958" s="8" t="s">
        <v>2937</v>
      </c>
      <c r="G958" s="8" t="s">
        <v>32</v>
      </c>
      <c r="H958" s="8" t="s">
        <v>2923</v>
      </c>
      <c r="I958" s="37">
        <v>46111</v>
      </c>
      <c r="J958" s="37">
        <v>46115</v>
      </c>
      <c r="K958" s="10" t="s">
        <v>2570</v>
      </c>
      <c r="L958" s="10" t="s">
        <v>35</v>
      </c>
      <c r="M958" s="13">
        <v>367.85</v>
      </c>
      <c r="N958" s="37">
        <v>46115</v>
      </c>
      <c r="O958" s="8">
        <v>2</v>
      </c>
      <c r="P958" s="12"/>
      <c r="Q958" s="10"/>
      <c r="R958" s="12"/>
      <c r="S958" s="10"/>
    </row>
    <row r="959" spans="1:19" s="8" customFormat="1" x14ac:dyDescent="0.45">
      <c r="A959" s="9" t="s">
        <v>2652</v>
      </c>
      <c r="B959" s="8" t="s">
        <v>2920</v>
      </c>
      <c r="C959" s="10" t="s">
        <v>108</v>
      </c>
      <c r="D959" s="8" t="str" cm="1">
        <f t="array" ref="D959">_xlfn.IFS(
  OR(C959="AR", C959="VK", C959="MS", C959="PT", C959="MM", C959="PP"), "CENTRAL",
  OR(C959="SS", C959="GC", C959="SM", C959="AY", C959="AG"), "NORTH",
  OR(C959="DP", C959="PG", C959="KD", C959="DS", C959="SP"), "WEST-I",
  OR(C959="MP", C959="SK", C959="NA", C959="OD"), "WEST-II",
  OR(C959="ND", C959="AM", C959="JK"), "EAST",
  TRUE, "UNKNOWN"
)</f>
        <v>EAST</v>
      </c>
      <c r="E959" s="10" t="s">
        <v>2921</v>
      </c>
      <c r="F959" s="8" t="s">
        <v>2922</v>
      </c>
      <c r="G959" s="8" t="s">
        <v>32</v>
      </c>
      <c r="H959" s="8" t="s">
        <v>2923</v>
      </c>
      <c r="I959" s="37">
        <v>46111</v>
      </c>
      <c r="J959" s="37">
        <v>46115</v>
      </c>
      <c r="K959" s="10" t="s">
        <v>2570</v>
      </c>
      <c r="L959" s="10" t="s">
        <v>35</v>
      </c>
      <c r="M959" s="13">
        <v>279.45</v>
      </c>
      <c r="N959" s="37"/>
      <c r="O959" s="8">
        <v>2</v>
      </c>
      <c r="P959" s="12"/>
      <c r="Q959" s="10"/>
      <c r="R959" s="12"/>
      <c r="S959" s="10"/>
    </row>
    <row r="960" spans="1:19" s="8" customFormat="1" x14ac:dyDescent="0.45">
      <c r="A960" s="9" t="s">
        <v>2652</v>
      </c>
      <c r="B960" s="8" t="s">
        <v>1764</v>
      </c>
      <c r="C960" s="10" t="s">
        <v>108</v>
      </c>
      <c r="D960" s="8" t="str" cm="1">
        <f t="array" ref="D960">_xlfn.IFS(
  OR(C960="AR", C960="VK", C960="MS", C960="PT", C960="MM", C960="PP"), "CENTRAL",
  OR(C960="SS", C960="GC", C960="SM", C960="AY", C960="AG"), "NORTH",
  OR(C960="DP", C960="PG", C960="KD", C960="DS", C960="SP"), "WEST-I",
  OR(C960="MP", C960="SK", C960="NA", C960="OD"), "WEST-II",
  OR(C960="ND", C960="AM", C960="JK"), "EAST",
  TRUE, "UNKNOWN"
)</f>
        <v>EAST</v>
      </c>
      <c r="E960" s="10" t="s">
        <v>1765</v>
      </c>
      <c r="F960" s="8" t="s">
        <v>1594</v>
      </c>
      <c r="G960" s="8" t="s">
        <v>1766</v>
      </c>
      <c r="H960" s="8" t="s">
        <v>653</v>
      </c>
      <c r="I960" s="37">
        <v>45965</v>
      </c>
      <c r="J960" s="37">
        <v>46115</v>
      </c>
      <c r="K960" s="10" t="s">
        <v>112</v>
      </c>
      <c r="L960" s="10" t="s">
        <v>35</v>
      </c>
      <c r="M960" s="13">
        <v>181.2</v>
      </c>
      <c r="N960" s="37">
        <v>46115</v>
      </c>
      <c r="O960" s="8">
        <v>2</v>
      </c>
      <c r="P960" s="12"/>
      <c r="Q960" s="10"/>
      <c r="S960" s="10"/>
    </row>
    <row r="961" spans="1:19" s="8" customFormat="1" x14ac:dyDescent="0.45">
      <c r="A961" s="9" t="s">
        <v>2652</v>
      </c>
      <c r="B961" s="8" t="s">
        <v>2810</v>
      </c>
      <c r="C961" s="10" t="s">
        <v>1178</v>
      </c>
      <c r="D961" s="8" t="str" cm="1">
        <f t="array" ref="D961">_xlfn.IFS(
  OR(C961="AR", C961="VK", C961="MS", C961="PT", C961="MM", C961="PP"), "CENTRAL",
  OR(C961="SS", C961="GC", C961="SM", C961="AY", C961="AG"), "NORTH",
  OR(C961="DP", C961="PG", C961="KD", C961="DS", C961="SP"), "WEST-I",
  OR(C961="MP", C961="SK", C961="NA", C961="OD"), "WEST-II",
  OR(C961="ND", C961="AM", C961="JK"), "EAST",
  TRUE, "UNKNOWN"
)</f>
        <v>NORTH</v>
      </c>
      <c r="E961" s="10" t="s">
        <v>2811</v>
      </c>
      <c r="F961" s="8" t="s">
        <v>208</v>
      </c>
      <c r="G961" s="8" t="s">
        <v>1727</v>
      </c>
      <c r="H961" s="8" t="s">
        <v>2812</v>
      </c>
      <c r="I961" s="37">
        <v>46098</v>
      </c>
      <c r="J961" s="37">
        <v>46116</v>
      </c>
      <c r="K961" s="10" t="s">
        <v>2570</v>
      </c>
      <c r="L961" s="10" t="s">
        <v>50</v>
      </c>
      <c r="M961" s="13">
        <v>412.2</v>
      </c>
      <c r="N961" s="37"/>
      <c r="O961" s="8">
        <v>1</v>
      </c>
      <c r="P961" s="12"/>
      <c r="Q961" s="10"/>
      <c r="R961" s="12"/>
      <c r="S961" s="10"/>
    </row>
    <row r="962" spans="1:19" s="8" customFormat="1" x14ac:dyDescent="0.45">
      <c r="A962" s="9" t="s">
        <v>2652</v>
      </c>
      <c r="B962" s="8" t="s">
        <v>2678</v>
      </c>
      <c r="C962" s="10" t="s">
        <v>61</v>
      </c>
      <c r="D962" s="8" t="str" cm="1">
        <f t="array" ref="D962">_xlfn.IFS(
  OR(C962="AR", C962="VK", C962="MS", C962="PT", C962="MM", C962="PP"), "CENTRAL",
  OR(C962="SS", C962="GC", C962="SM", C962="AY", C962="AG"), "NORTH",
  OR(C962="DP", C962="PG", C962="KD", C962="DS", C962="SP"), "WEST-I",
  OR(C962="MP", C962="SK", C962="NA", C962="OD"), "WEST-II",
  OR(C962="ND", C962="AM", C962="JK"), "EAST",
  TRUE, "UNKNOWN"
)</f>
        <v>NORTH</v>
      </c>
      <c r="E962" s="10" t="s">
        <v>2679</v>
      </c>
      <c r="F962" s="8" t="s">
        <v>2691</v>
      </c>
      <c r="G962" s="8" t="s">
        <v>2681</v>
      </c>
      <c r="H962" s="8" t="s">
        <v>2682</v>
      </c>
      <c r="I962" s="37">
        <v>46078</v>
      </c>
      <c r="J962" s="37">
        <v>46116</v>
      </c>
      <c r="K962" s="10" t="s">
        <v>34</v>
      </c>
      <c r="L962" s="10" t="s">
        <v>50</v>
      </c>
      <c r="M962" s="13">
        <v>1692.64</v>
      </c>
      <c r="N962" s="37"/>
      <c r="O962" s="8">
        <v>2</v>
      </c>
      <c r="P962" s="12"/>
      <c r="Q962" s="10"/>
      <c r="S962" s="10"/>
    </row>
    <row r="963" spans="1:19" s="8" customFormat="1" x14ac:dyDescent="0.45">
      <c r="A963" s="9" t="s">
        <v>2652</v>
      </c>
      <c r="B963" s="8" t="s">
        <v>1854</v>
      </c>
      <c r="C963" s="10" t="s">
        <v>1704</v>
      </c>
      <c r="D963" s="8" t="str" cm="1">
        <f t="array" ref="D963">_xlfn.IFS(
  OR(C963="AR", C963="VK", C963="MS", C963="PT", C963="MM", C963="PP"), "CENTRAL",
  OR(C963="SS", C963="GC", C963="SM", C963="AY", C963="AG"), "NORTH",
  OR(C963="DP", C963="PG", C963="KD", C963="DS", C963="SP"), "WEST-I",
  OR(C963="MP", C963="SK", C963="NA", C963="OD"), "WEST-II",
  OR(C963="ND", C963="AM", C963="JK"), "EAST",
  TRUE, "UNKNOWN"
)</f>
        <v>NORTH</v>
      </c>
      <c r="E963" s="10" t="s">
        <v>1855</v>
      </c>
      <c r="F963" s="8" t="s">
        <v>1856</v>
      </c>
      <c r="G963" s="8" t="s">
        <v>1564</v>
      </c>
      <c r="H963" s="8" t="s">
        <v>1857</v>
      </c>
      <c r="I963" s="37">
        <v>45975</v>
      </c>
      <c r="J963" s="37">
        <v>46116</v>
      </c>
      <c r="K963" s="10" t="s">
        <v>441</v>
      </c>
      <c r="L963" s="10" t="s">
        <v>27</v>
      </c>
      <c r="M963" s="13">
        <v>865.55</v>
      </c>
      <c r="N963" s="37"/>
      <c r="O963" s="8">
        <v>4</v>
      </c>
      <c r="P963" s="12"/>
      <c r="Q963" s="10"/>
      <c r="S963" s="10"/>
    </row>
    <row r="964" spans="1:19" s="8" customFormat="1" x14ac:dyDescent="0.45">
      <c r="A964" s="9" t="s">
        <v>2652</v>
      </c>
      <c r="B964" s="8" t="s">
        <v>247</v>
      </c>
      <c r="C964" s="10" t="s">
        <v>65</v>
      </c>
      <c r="D964" s="8" t="str" cm="1">
        <f t="array" ref="D964">_xlfn.IFS(
  OR(C964="AR", C964="VK", C964="MS", C964="PT", C964="MM", C964="PP"), "CENTRAL",
  OR(C964="SS", C964="GC", C964="SM", C964="AY", C964="AG"), "NORTH",
  OR(C964="DP", C964="PG", C964="KD", C964="DS", C964="SP"), "WEST-I",
  OR(C964="MP", C964="SK", C964="NA", C964="OD"), "WEST-II",
  OR(C964="ND", C964="AM", C964="JK"), "EAST",
  TRUE, "UNKNOWN"
)</f>
        <v>CENTRAL</v>
      </c>
      <c r="E964" s="10" t="s">
        <v>248</v>
      </c>
      <c r="F964" s="8" t="s">
        <v>67</v>
      </c>
      <c r="G964" s="8" t="s">
        <v>249</v>
      </c>
      <c r="H964" s="8" t="s">
        <v>250</v>
      </c>
      <c r="I964" s="37">
        <v>45782</v>
      </c>
      <c r="J964" s="37">
        <v>45751</v>
      </c>
      <c r="K964" s="8" t="s">
        <v>1703</v>
      </c>
      <c r="L964" s="8" t="s">
        <v>35</v>
      </c>
      <c r="M964" s="13">
        <v>512.82000000000005</v>
      </c>
      <c r="N964" s="37">
        <v>45751</v>
      </c>
      <c r="O964" s="12">
        <v>2</v>
      </c>
      <c r="P964" s="10"/>
      <c r="R964" s="10"/>
    </row>
    <row r="965" spans="1:19" s="8" customFormat="1" x14ac:dyDescent="0.4">
      <c r="A965" s="9" t="s">
        <v>2652</v>
      </c>
      <c r="B965" s="8" t="s">
        <v>2460</v>
      </c>
      <c r="C965" s="10" t="s">
        <v>382</v>
      </c>
      <c r="D965" s="8" t="str" cm="1">
        <f t="array" ref="D965">_xlfn.IFS(
  OR(C965="AR", C965="VK", C965="MS", C965="PT", C965="MM", C965="PP"), "CENTRAL",
  OR(C965="SS", C965="GC", C965="SM", C965="AY", C965="AG"), "NORTH",
  OR(C965="DP", C965="PG", C965="KD", C965="DS", C965="SP"), "WEST-I",
  OR(C965="MP", C965="SK", C965="NA", C965="OD"), "WEST-II",
  OR(C965="ND", C965="AM", C965="JK"), "EAST",
  TRUE, "UNKNOWN"
)</f>
        <v>NORTH</v>
      </c>
      <c r="E965" s="10" t="s">
        <v>2461</v>
      </c>
      <c r="F965" s="8" t="s">
        <v>282</v>
      </c>
      <c r="G965" s="8" t="s">
        <v>2462</v>
      </c>
      <c r="H965" s="8" t="s">
        <v>2463</v>
      </c>
      <c r="I965" s="37">
        <v>46058</v>
      </c>
      <c r="J965" s="37">
        <v>46118</v>
      </c>
      <c r="K965" s="10" t="s">
        <v>134</v>
      </c>
      <c r="L965" s="10" t="s">
        <v>50</v>
      </c>
      <c r="M965" s="13">
        <v>146.41</v>
      </c>
      <c r="N965" s="37">
        <v>46118</v>
      </c>
      <c r="O965" s="26">
        <v>1</v>
      </c>
      <c r="P965" s="12"/>
      <c r="Q965" s="10"/>
      <c r="S965" s="10"/>
    </row>
    <row r="966" spans="1:19" s="8" customFormat="1" x14ac:dyDescent="0.45">
      <c r="A966" s="9" t="s">
        <v>2652</v>
      </c>
      <c r="B966" s="8" t="s">
        <v>2835</v>
      </c>
      <c r="C966" s="10" t="s">
        <v>156</v>
      </c>
      <c r="D966" s="8" t="str" cm="1">
        <f t="array" ref="D966">_xlfn.IFS(
  OR(C966="AR", C966="VK", C966="MS", C966="PT", C966="MM", C966="PP"), "CENTRAL",
  OR(C966="SS", C966="GC", C966="SM", C966="AY", C966="AG"), "NORTH",
  OR(C966="DP", C966="PG", C966="KD", C966="DS", C966="SP"), "WEST-I",
  OR(C966="MP", C966="SK", C966="NA", C966="OD"), "WEST-II",
  OR(C966="ND", C966="AM", C966="JK"), "EAST",
  TRUE, "UNKNOWN"
)</f>
        <v>CENTRAL</v>
      </c>
      <c r="E966" s="10" t="s">
        <v>2836</v>
      </c>
      <c r="F966" s="8" t="s">
        <v>78</v>
      </c>
      <c r="G966" s="8" t="s">
        <v>2837</v>
      </c>
      <c r="H966" s="8" t="s">
        <v>422</v>
      </c>
      <c r="I966" s="37">
        <v>46101</v>
      </c>
      <c r="J966" s="37">
        <v>46118</v>
      </c>
      <c r="K966" s="10" t="s">
        <v>46</v>
      </c>
      <c r="L966" s="10" t="s">
        <v>47</v>
      </c>
      <c r="M966" s="13">
        <v>139.4</v>
      </c>
      <c r="N966" s="37"/>
      <c r="O966" s="8">
        <v>1</v>
      </c>
      <c r="P966" s="12"/>
      <c r="Q966" s="10"/>
      <c r="R966" s="12"/>
      <c r="S966" s="10"/>
    </row>
    <row r="967" spans="1:19" s="8" customFormat="1" x14ac:dyDescent="0.45">
      <c r="A967" s="9" t="s">
        <v>2652</v>
      </c>
      <c r="B967" s="8" t="s">
        <v>2712</v>
      </c>
      <c r="C967" s="10" t="s">
        <v>1178</v>
      </c>
      <c r="D967" s="8" t="str" cm="1">
        <f t="array" ref="D967">_xlfn.IFS(
  OR(C967="AR", C967="VK", C967="MS", C967="PT", C967="MM", C967="PP"), "CENTRAL",
  OR(C967="SS", C967="GC", C967="SM", C967="AY", C967="AG"), "NORTH",
  OR(C967="DP", C967="PG", C967="KD", C967="DS", C967="SP"), "WEST-I",
  OR(C967="MP", C967="SK", C967="NA", C967="OD"), "WEST-II",
  OR(C967="ND", C967="AM", C967="JK"), "EAST",
  TRUE, "UNKNOWN"
)</f>
        <v>NORTH</v>
      </c>
      <c r="E967" s="10" t="s">
        <v>2713</v>
      </c>
      <c r="F967" s="8" t="s">
        <v>2714</v>
      </c>
      <c r="G967" s="8" t="s">
        <v>2715</v>
      </c>
      <c r="H967" s="8" t="s">
        <v>2716</v>
      </c>
      <c r="I967" s="37">
        <v>46091</v>
      </c>
      <c r="J967" s="37">
        <v>46119</v>
      </c>
      <c r="K967" s="10" t="s">
        <v>186</v>
      </c>
      <c r="L967" s="10" t="s">
        <v>47</v>
      </c>
      <c r="M967" s="13">
        <v>1068.8800000000001</v>
      </c>
      <c r="N967" s="37"/>
      <c r="O967" s="8">
        <v>2</v>
      </c>
      <c r="P967" s="12"/>
      <c r="Q967" s="10"/>
      <c r="S967" s="10"/>
    </row>
    <row r="968" spans="1:19" s="8" customFormat="1" x14ac:dyDescent="0.45">
      <c r="A968" s="9" t="s">
        <v>2652</v>
      </c>
      <c r="B968" s="8" t="s">
        <v>2664</v>
      </c>
      <c r="C968" s="10" t="s">
        <v>1178</v>
      </c>
      <c r="D968" s="8" t="str" cm="1">
        <f t="array" ref="D968">_xlfn.IFS(
  OR(C968="AR", C968="VK", C968="MS", C968="PT", C968="MM", C968="PP"), "CENTRAL",
  OR(C968="SS", C968="GC", C968="SM", C968="AY", C968="AG"), "NORTH",
  OR(C968="DP", C968="PG", C968="KD", C968="DS", C968="SP"), "WEST-I",
  OR(C968="MP", C968="SK", C968="NA", C968="OD"), "WEST-II",
  OR(C968="ND", C968="AM", C968="JK"), "EAST",
  TRUE, "UNKNOWN"
)</f>
        <v>NORTH</v>
      </c>
      <c r="E968" s="10" t="s">
        <v>2665</v>
      </c>
      <c r="F968" s="8" t="s">
        <v>208</v>
      </c>
      <c r="G968" s="8" t="s">
        <v>2666</v>
      </c>
      <c r="H968" s="8" t="s">
        <v>2667</v>
      </c>
      <c r="I968" s="37">
        <v>46069</v>
      </c>
      <c r="J968" s="37">
        <v>46119</v>
      </c>
      <c r="K968" s="10" t="s">
        <v>81</v>
      </c>
      <c r="L968" s="10" t="s">
        <v>27</v>
      </c>
      <c r="M968" s="13">
        <v>752.3</v>
      </c>
      <c r="N968" s="37"/>
      <c r="O968" s="8">
        <v>4</v>
      </c>
      <c r="P968" s="12"/>
      <c r="Q968" s="10"/>
      <c r="S968" s="10"/>
    </row>
    <row r="969" spans="1:19" s="8" customFormat="1" x14ac:dyDescent="0.45">
      <c r="A969" s="9" t="s">
        <v>2652</v>
      </c>
      <c r="B969" s="8" t="s">
        <v>2664</v>
      </c>
      <c r="C969" s="10" t="s">
        <v>1178</v>
      </c>
      <c r="D969" s="8" t="str" cm="1">
        <f t="array" ref="D969">_xlfn.IFS(
  OR(C969="AR", C969="VK", C969="MS", C969="PT", C969="MM", C969="PP"), "CENTRAL",
  OR(C969="SS", C969="GC", C969="SM", C969="AY", C969="AG"), "NORTH",
  OR(C969="DP", C969="PG", C969="KD", C969="DS", C969="SP"), "WEST-I",
  OR(C969="MP", C969="SK", C969="NA", C969="OD"), "WEST-II",
  OR(C969="ND", C969="AM", C969="JK"), "EAST",
  TRUE, "UNKNOWN"
)</f>
        <v>NORTH</v>
      </c>
      <c r="E969" s="10" t="s">
        <v>2665</v>
      </c>
      <c r="F969" s="8" t="s">
        <v>208</v>
      </c>
      <c r="G969" s="8" t="s">
        <v>2666</v>
      </c>
      <c r="H969" s="8" t="s">
        <v>2667</v>
      </c>
      <c r="I969" s="37">
        <v>46069</v>
      </c>
      <c r="J969" s="37">
        <v>46119</v>
      </c>
      <c r="K969" s="10" t="s">
        <v>81</v>
      </c>
      <c r="L969" s="10" t="s">
        <v>27</v>
      </c>
      <c r="M969" s="13">
        <v>741.78</v>
      </c>
      <c r="N969" s="37"/>
      <c r="O969" s="8">
        <v>5</v>
      </c>
      <c r="P969" s="12"/>
      <c r="Q969" s="10"/>
      <c r="S969" s="10"/>
    </row>
    <row r="970" spans="1:19" s="8" customFormat="1" x14ac:dyDescent="0.45">
      <c r="A970" s="9" t="s">
        <v>2652</v>
      </c>
      <c r="B970" s="8" t="s">
        <v>2636</v>
      </c>
      <c r="C970" s="10" t="s">
        <v>1178</v>
      </c>
      <c r="D970" s="8" t="str" cm="1">
        <f t="array" ref="D970">_xlfn.IFS(
  OR(C970="AR", C970="VK", C970="MS", C970="PT", C970="MM", C970="PP"), "CENTRAL",
  OR(C970="SS", C970="GC", C970="SM", C970="AY", C970="AG"), "NORTH",
  OR(C970="DP", C970="PG", C970="KD", C970="DS", C970="SP"), "WEST-I",
  OR(C970="MP", C970="SK", C970="NA", C970="OD"), "WEST-II",
  OR(C970="ND", C970="AM", C970="JK"), "EAST",
  TRUE, "UNKNOWN"
)</f>
        <v>NORTH</v>
      </c>
      <c r="E970" s="10" t="s">
        <v>2637</v>
      </c>
      <c r="F970" s="8" t="s">
        <v>1433</v>
      </c>
      <c r="G970" s="8" t="s">
        <v>2638</v>
      </c>
      <c r="H970" s="8" t="s">
        <v>406</v>
      </c>
      <c r="I970" s="37">
        <v>46078</v>
      </c>
      <c r="J970" s="37">
        <v>46120</v>
      </c>
      <c r="K970" s="10" t="s">
        <v>2161</v>
      </c>
      <c r="L970" s="10" t="s">
        <v>27</v>
      </c>
      <c r="M970" s="13">
        <v>261.24</v>
      </c>
      <c r="N970" s="37"/>
      <c r="O970" s="8">
        <v>1</v>
      </c>
      <c r="P970" s="12"/>
      <c r="Q970" s="10"/>
      <c r="S970" s="10"/>
    </row>
    <row r="971" spans="1:19" s="8" customFormat="1" x14ac:dyDescent="0.45">
      <c r="A971" s="9" t="s">
        <v>2652</v>
      </c>
      <c r="B971" s="8" t="s">
        <v>2186</v>
      </c>
      <c r="C971" s="10" t="s">
        <v>1178</v>
      </c>
      <c r="D971" s="8" t="str" cm="1">
        <f t="array" ref="D971">_xlfn.IFS(
  OR(C971="AR", C971="VK", C971="MS", C971="PT", C971="MM", C971="PP"), "CENTRAL",
  OR(C971="SS", C971="GC", C971="SM", C971="AY", C971="AG"), "NORTH",
  OR(C971="DP", C971="PG", C971="KD", C971="DS", C971="SP"), "WEST-I",
  OR(C971="MP", C971="SK", C971="NA", C971="OD"), "WEST-II",
  OR(C971="ND", C971="AM", C971="JK"), "EAST",
  TRUE, "UNKNOWN"
)</f>
        <v>NORTH</v>
      </c>
      <c r="E971" s="10" t="s">
        <v>2187</v>
      </c>
      <c r="F971" s="8" t="s">
        <v>2188</v>
      </c>
      <c r="G971" s="8" t="s">
        <v>2189</v>
      </c>
      <c r="H971" s="8" t="s">
        <v>2190</v>
      </c>
      <c r="I971" s="37">
        <v>46028</v>
      </c>
      <c r="J971" s="37">
        <v>46121</v>
      </c>
      <c r="K971" s="10" t="s">
        <v>81</v>
      </c>
      <c r="L971" s="10" t="s">
        <v>27</v>
      </c>
      <c r="M971" s="13">
        <v>357.43</v>
      </c>
      <c r="N971" s="37"/>
      <c r="O971" s="8">
        <v>3</v>
      </c>
      <c r="P971" s="12"/>
      <c r="Q971" s="10"/>
      <c r="S971" s="10"/>
    </row>
    <row r="972" spans="1:19" s="8" customFormat="1" x14ac:dyDescent="0.45">
      <c r="A972" s="9" t="s">
        <v>2652</v>
      </c>
      <c r="B972" s="8" t="s">
        <v>2186</v>
      </c>
      <c r="C972" s="10" t="s">
        <v>1178</v>
      </c>
      <c r="D972" s="8" t="str" cm="1">
        <f t="array" ref="D972">_xlfn.IFS(
  OR(C972="AR", C972="VK", C972="MS", C972="PT", C972="MM", C972="PP"), "CENTRAL",
  OR(C972="SS", C972="GC", C972="SM", C972="AY", C972="AG"), "NORTH",
  OR(C972="DP", C972="PG", C972="KD", C972="DS", C972="SP"), "WEST-I",
  OR(C972="MP", C972="SK", C972="NA", C972="OD"), "WEST-II",
  OR(C972="ND", C972="AM", C972="JK"), "EAST",
  TRUE, "UNKNOWN"
)</f>
        <v>NORTH</v>
      </c>
      <c r="E972" s="10" t="s">
        <v>2187</v>
      </c>
      <c r="F972" s="8" t="s">
        <v>2191</v>
      </c>
      <c r="G972" s="8" t="s">
        <v>2189</v>
      </c>
      <c r="H972" s="8" t="s">
        <v>2190</v>
      </c>
      <c r="I972" s="37">
        <v>46028</v>
      </c>
      <c r="J972" s="37">
        <v>46121</v>
      </c>
      <c r="K972" s="10" t="s">
        <v>81</v>
      </c>
      <c r="L972" s="10" t="s">
        <v>27</v>
      </c>
      <c r="M972" s="13">
        <v>1294.6600000000001</v>
      </c>
      <c r="N972" s="37"/>
      <c r="O972" s="8">
        <v>3</v>
      </c>
      <c r="P972" s="12"/>
      <c r="Q972" s="10"/>
      <c r="S972" s="10"/>
    </row>
    <row r="973" spans="1:19" s="8" customFormat="1" x14ac:dyDescent="0.45">
      <c r="A973" s="9" t="s">
        <v>2652</v>
      </c>
      <c r="B973" s="8" t="s">
        <v>665</v>
      </c>
      <c r="C973" s="10" t="s">
        <v>21</v>
      </c>
      <c r="D973" s="8" t="str" cm="1">
        <f t="array" ref="D973">_xlfn.IFS(
  OR(C973="AR", C973="VK", C973="MS", C973="PT", C973="MM", C973="PP"), "CENTRAL",
  OR(C973="SS", C973="GC", C973="SM", C973="AY", C973="AG"), "NORTH",
  OR(C973="DP", C973="PG", C973="KD", C973="DS", C973="SP"), "WEST-I",
  OR(C973="MP", C973="SK", C973="NA", C973="OD"), "WEST-II",
  OR(C973="ND", C973="AM", C973="JK"), "EAST",
  TRUE, "UNKNOWN"
)</f>
        <v>NORTH</v>
      </c>
      <c r="E973" s="10" t="s">
        <v>666</v>
      </c>
      <c r="F973" s="8" t="s">
        <v>2005</v>
      </c>
      <c r="G973" s="8" t="s">
        <v>667</v>
      </c>
      <c r="H973" s="8" t="s">
        <v>668</v>
      </c>
      <c r="I973" s="37">
        <v>45824</v>
      </c>
      <c r="J973" s="37">
        <v>46121</v>
      </c>
      <c r="K973" s="10" t="s">
        <v>26</v>
      </c>
      <c r="L973" s="10" t="s">
        <v>27</v>
      </c>
      <c r="M973" s="13">
        <v>2000.41</v>
      </c>
      <c r="N973" s="37"/>
      <c r="O973" s="8">
        <v>13</v>
      </c>
      <c r="P973" s="10"/>
      <c r="R973" s="10"/>
    </row>
    <row r="974" spans="1:19" s="8" customFormat="1" x14ac:dyDescent="0.45">
      <c r="A974" s="9" t="s">
        <v>2652</v>
      </c>
      <c r="B974" s="8" t="s">
        <v>1791</v>
      </c>
      <c r="C974" s="10" t="s">
        <v>1255</v>
      </c>
      <c r="D974" s="8" t="str" cm="1">
        <f t="array" ref="D974">_xlfn.IFS(
  OR(C974="AR", C974="VK", C974="MS", C974="PT", C974="MM", C974="PP"), "CENTRAL",
  OR(C974="SS", C974="GC", C974="SM", C974="AY", C974="AG"), "NORTH",
  OR(C974="DP", C974="PG", C974="KD", C974="DS", C974="SP"), "WEST-I",
  OR(C974="MP", C974="SK", C974="NA", C974="OD"), "WEST-II",
  OR(C974="ND", C974="AM", C974="JK"), "EAST",
  TRUE, "UNKNOWN"
)</f>
        <v>WEST-I</v>
      </c>
      <c r="E974" s="10" t="s">
        <v>1792</v>
      </c>
      <c r="F974" s="8" t="s">
        <v>116</v>
      </c>
      <c r="G974" s="8" t="s">
        <v>1793</v>
      </c>
      <c r="H974" s="8" t="s">
        <v>1794</v>
      </c>
      <c r="I974" s="37">
        <v>45973</v>
      </c>
      <c r="J974" s="37">
        <v>46121</v>
      </c>
      <c r="K974" s="10" t="s">
        <v>46</v>
      </c>
      <c r="L974" s="10" t="s">
        <v>47</v>
      </c>
      <c r="M974" s="13">
        <v>260.45</v>
      </c>
      <c r="N974" s="37"/>
      <c r="O974" s="8">
        <v>2</v>
      </c>
      <c r="P974" s="12"/>
      <c r="Q974" s="10"/>
      <c r="S974" s="10"/>
    </row>
    <row r="975" spans="1:19" s="8" customFormat="1" x14ac:dyDescent="0.45">
      <c r="A975" s="9" t="s">
        <v>2652</v>
      </c>
      <c r="B975" s="8" t="s">
        <v>2560</v>
      </c>
      <c r="C975" s="10" t="s">
        <v>61</v>
      </c>
      <c r="D975" s="8" t="str" cm="1">
        <f t="array" ref="D975">_xlfn.IFS(
  OR(C975="AR", C975="VK", C975="MS", C975="PT", C975="MM", C975="PP"), "CENTRAL",
  OR(C975="SS", C975="GC", C975="SM", C975="AY", C975="AG"), "NORTH",
  OR(C975="DP", C975="PG", C975="KD", C975="DS", C975="SP"), "WEST-I",
  OR(C975="MP", C975="SK", C975="NA", C975="OD"), "WEST-II",
  OR(C975="ND", C975="AM", C975="JK"), "EAST",
  TRUE, "UNKNOWN"
)</f>
        <v>NORTH</v>
      </c>
      <c r="E975" s="10" t="s">
        <v>2561</v>
      </c>
      <c r="F975" s="8" t="s">
        <v>2562</v>
      </c>
      <c r="G975" s="8" t="s">
        <v>2563</v>
      </c>
      <c r="H975" s="8" t="s">
        <v>2564</v>
      </c>
      <c r="I975" s="37">
        <v>46062</v>
      </c>
      <c r="J975" s="37">
        <v>46122</v>
      </c>
      <c r="K975" s="10" t="s">
        <v>34</v>
      </c>
      <c r="L975" s="10" t="s">
        <v>27</v>
      </c>
      <c r="M975" s="13">
        <v>167.43</v>
      </c>
      <c r="N975" s="37"/>
      <c r="O975" s="8">
        <v>2</v>
      </c>
      <c r="P975" s="12"/>
      <c r="Q975" s="10"/>
      <c r="S975" s="10"/>
    </row>
    <row r="976" spans="1:19" s="8" customFormat="1" x14ac:dyDescent="0.45">
      <c r="A976" s="9" t="s">
        <v>2652</v>
      </c>
      <c r="B976" s="8" t="s">
        <v>2560</v>
      </c>
      <c r="C976" s="10" t="s">
        <v>61</v>
      </c>
      <c r="D976" s="8" t="str" cm="1">
        <f t="array" ref="D976">_xlfn.IFS(
  OR(C976="AR", C976="VK", C976="MS", C976="PT", C976="MM", C976="PP"), "CENTRAL",
  OR(C976="SS", C976="GC", C976="SM", C976="AY", C976="AG"), "NORTH",
  OR(C976="DP", C976="PG", C976="KD", C976="DS", C976="SP"), "WEST-I",
  OR(C976="MP", C976="SK", C976="NA", C976="OD"), "WEST-II",
  OR(C976="ND", C976="AM", C976="JK"), "EAST",
  TRUE, "UNKNOWN"
)</f>
        <v>NORTH</v>
      </c>
      <c r="E976" s="10" t="s">
        <v>2561</v>
      </c>
      <c r="F976" s="8" t="s">
        <v>2565</v>
      </c>
      <c r="G976" s="8" t="s">
        <v>2563</v>
      </c>
      <c r="H976" s="8" t="s">
        <v>2564</v>
      </c>
      <c r="I976" s="37">
        <v>46062</v>
      </c>
      <c r="J976" s="37">
        <v>46122</v>
      </c>
      <c r="K976" s="10" t="s">
        <v>34</v>
      </c>
      <c r="L976" s="10" t="s">
        <v>27</v>
      </c>
      <c r="M976" s="13">
        <v>165.05</v>
      </c>
      <c r="N976" s="37"/>
      <c r="O976" s="8">
        <v>2</v>
      </c>
      <c r="P976" s="12"/>
      <c r="Q976" s="10"/>
      <c r="S976" s="10"/>
    </row>
  </sheetData>
  <autoFilter ref="A1:S1" xr:uid="{00000000-0001-0000-0100-000000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96"/>
  <sheetViews>
    <sheetView zoomScale="85" zoomScaleNormal="85" workbookViewId="0">
      <pane ySplit="1" topLeftCell="A68" activePane="bottomLeft" state="frozen"/>
      <selection pane="bottomLeft" activeCell="N96" sqref="N96"/>
    </sheetView>
  </sheetViews>
  <sheetFormatPr defaultColWidth="9" defaultRowHeight="14.25" x14ac:dyDescent="0.45"/>
  <cols>
    <col min="1" max="1" width="7.59765625" style="8" customWidth="1"/>
    <col min="2" max="2" width="11.73046875" style="8" customWidth="1"/>
    <col min="3" max="3" width="4.265625" style="8" customWidth="1"/>
    <col min="4" max="4" width="8" style="8" customWidth="1"/>
    <col min="5" max="5" width="30.73046875" style="10" customWidth="1"/>
    <col min="6" max="6" width="18" style="10" customWidth="1"/>
    <col min="7" max="7" width="9.86328125" style="8" customWidth="1"/>
    <col min="8" max="8" width="11.3984375" style="10" customWidth="1"/>
    <col min="9" max="9" width="9.86328125" style="37" customWidth="1"/>
    <col min="10" max="10" width="10.3984375" style="37" customWidth="1"/>
    <col min="11" max="11" width="7.46484375" style="10" customWidth="1"/>
    <col min="12" max="12" width="9" style="10" customWidth="1"/>
    <col min="13" max="13" width="9.265625" style="13" customWidth="1"/>
    <col min="14" max="14" width="8.265625" style="37" customWidth="1"/>
    <col min="15" max="15" width="2.73046875" style="12" customWidth="1"/>
    <col min="16" max="16" width="3.46484375" style="12" customWidth="1"/>
    <col min="17" max="17" width="4.265625" style="10" customWidth="1"/>
    <col min="18" max="18" width="3.46484375" style="12" customWidth="1"/>
    <col min="19" max="19" width="7.86328125" style="10" customWidth="1"/>
    <col min="20" max="16384" width="9" style="1"/>
  </cols>
  <sheetData>
    <row r="1" spans="1:19" x14ac:dyDescent="0.4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6" t="s">
        <v>8</v>
      </c>
      <c r="J1" s="36" t="s">
        <v>9</v>
      </c>
      <c r="K1" s="3" t="s">
        <v>11</v>
      </c>
      <c r="L1" s="3" t="s">
        <v>12</v>
      </c>
      <c r="M1" s="15" t="s">
        <v>13</v>
      </c>
      <c r="N1" s="36" t="s">
        <v>14</v>
      </c>
      <c r="O1" s="14" t="s">
        <v>15</v>
      </c>
      <c r="P1" s="14" t="s">
        <v>10</v>
      </c>
      <c r="Q1" s="3" t="s">
        <v>16</v>
      </c>
      <c r="R1" s="14" t="s">
        <v>17</v>
      </c>
      <c r="S1" s="3" t="s">
        <v>18</v>
      </c>
    </row>
    <row r="2" spans="1:19" s="8" customFormat="1" ht="14.25" customHeight="1" x14ac:dyDescent="0.45">
      <c r="A2" s="9" t="s">
        <v>19</v>
      </c>
      <c r="B2" s="8" t="s">
        <v>150</v>
      </c>
      <c r="C2" s="8" t="s">
        <v>72</v>
      </c>
      <c r="D2" s="8" t="str" cm="1">
        <f t="array" ref="D2">_xlfn.IFS(
  OR(C2="AR", C2="VK", C2="MS", C2="PT", C2="MM", C2="PP"), "CENTRAL",
  OR(C2="SS", C2="GC", C2="SM", C2="AY", C2="AG"), "NORTH",
  OR(C2="DP", C2="PG", C2="KD", C2="DS", C2="SP"), "WEST-I",
  OR(C2="MP", C2="SK", C2="NA", C2="OD"), "WEST-II",
  OR(C2="ND", C2="AM", C2="JK"), "EAST",
  TRUE, "UNKNOWN"
)</f>
        <v>CENTRAL</v>
      </c>
      <c r="E2" s="10" t="s">
        <v>151</v>
      </c>
      <c r="F2" s="10" t="s">
        <v>152</v>
      </c>
      <c r="G2" s="8" t="s">
        <v>32</v>
      </c>
      <c r="H2" s="10" t="s">
        <v>153</v>
      </c>
      <c r="I2" s="37">
        <v>45755</v>
      </c>
      <c r="J2" s="37">
        <v>45756</v>
      </c>
      <c r="K2" s="10" t="s">
        <v>46</v>
      </c>
      <c r="L2" s="10" t="s">
        <v>47</v>
      </c>
      <c r="M2" s="13">
        <v>203.98</v>
      </c>
      <c r="N2" s="37"/>
      <c r="O2" s="12">
        <v>0</v>
      </c>
      <c r="P2" s="12">
        <f t="shared" ref="P2:P30" si="0">SUM(J2-I2)</f>
        <v>1</v>
      </c>
      <c r="Q2" s="10" t="s">
        <v>28</v>
      </c>
      <c r="R2" s="12">
        <f>IF(Q2="A", 3, IF(Q2="B", 5, IF(Q2="C", 7, IF(Q2="D", 10, ""))))</f>
        <v>5</v>
      </c>
      <c r="S2" s="10" t="str">
        <f t="shared" ref="S2:S30" si="1">IF(R2&gt;=P2, "Achieved", "Not Achieved")</f>
        <v>Achieved</v>
      </c>
    </row>
    <row r="3" spans="1:19" s="8" customFormat="1" ht="13.15" x14ac:dyDescent="0.45">
      <c r="A3" s="9" t="s">
        <v>19</v>
      </c>
      <c r="B3" s="8" t="s">
        <v>154</v>
      </c>
      <c r="C3" s="8" t="s">
        <v>156</v>
      </c>
      <c r="D3" s="8" t="str" cm="1">
        <f t="array" ref="D3">_xlfn.IFS(
  OR(C3="AR", C3="VK", C3="MS", C3="PT", C3="MM", C3="PP"), "CENTRAL",
  OR(C3="SS", C3="GC", C3="SM", C3="AY", C3="AG"), "NORTH",
  OR(C3="DP", C3="PG", C3="KD", C3="DS", C3="SP"), "WEST-I",
  OR(C3="MP", C3="SK", C3="NA", C3="OD"), "WEST-II",
  OR(C3="ND", C3="AM", C3="JK"), "EAST",
  TRUE, "UNKNOWN"
)</f>
        <v>CENTRAL</v>
      </c>
      <c r="E3" s="10" t="s">
        <v>155</v>
      </c>
      <c r="F3" s="10" t="s">
        <v>78</v>
      </c>
      <c r="G3" s="8" t="s">
        <v>32</v>
      </c>
      <c r="H3" s="10" t="s">
        <v>157</v>
      </c>
      <c r="I3" s="37">
        <v>45755</v>
      </c>
      <c r="J3" s="37">
        <v>45757</v>
      </c>
      <c r="K3" s="10" t="s">
        <v>112</v>
      </c>
      <c r="L3" s="10" t="s">
        <v>35</v>
      </c>
      <c r="M3" s="13">
        <v>54.06</v>
      </c>
      <c r="N3" s="37"/>
      <c r="O3" s="12">
        <v>0</v>
      </c>
      <c r="P3" s="12">
        <f t="shared" si="0"/>
        <v>2</v>
      </c>
      <c r="Q3" s="10" t="s">
        <v>57</v>
      </c>
      <c r="R3" s="12">
        <f>IF(Q3="A", 3, IF(Q3="B", 5, IF(Q3="C", 7, IF(Q3="D", 10, ""))))</f>
        <v>3</v>
      </c>
      <c r="S3" s="10" t="str">
        <f t="shared" si="1"/>
        <v>Achieved</v>
      </c>
    </row>
    <row r="4" spans="1:19" s="8" customFormat="1" ht="13.15" x14ac:dyDescent="0.45">
      <c r="A4" s="9" t="s">
        <v>19</v>
      </c>
      <c r="B4" s="8" t="s">
        <v>158</v>
      </c>
      <c r="C4" s="8" t="s">
        <v>72</v>
      </c>
      <c r="D4" s="8" t="str" cm="1">
        <f t="array" ref="D4">_xlfn.IFS(
  OR(C4="AR", C4="VK", C4="MS", C4="PT", C4="MM", C4="PP"), "CENTRAL",
  OR(C4="SS", C4="GC", C4="SM", C4="AY", C4="AG"), "NORTH",
  OR(C4="DP", C4="PG", C4="KD", C4="DS", C4="SP"), "WEST-I",
  OR(C4="MP", C4="SK", C4="NA", C4="OD"), "WEST-II",
  OR(C4="ND", C4="AM", C4="JK"), "EAST",
  TRUE, "UNKNOWN"
)</f>
        <v>CENTRAL</v>
      </c>
      <c r="E4" s="10" t="s">
        <v>159</v>
      </c>
      <c r="F4" s="10" t="s">
        <v>102</v>
      </c>
      <c r="G4" s="8" t="s">
        <v>32</v>
      </c>
      <c r="H4" s="10" t="s">
        <v>160</v>
      </c>
      <c r="I4" s="37">
        <v>45756</v>
      </c>
      <c r="J4" s="37">
        <v>45758</v>
      </c>
      <c r="K4" s="10" t="s">
        <v>34</v>
      </c>
      <c r="L4" s="10" t="s">
        <v>35</v>
      </c>
      <c r="M4" s="13">
        <v>814.44</v>
      </c>
      <c r="N4" s="37"/>
      <c r="O4" s="12">
        <v>0</v>
      </c>
      <c r="P4" s="12">
        <f t="shared" si="0"/>
        <v>2</v>
      </c>
      <c r="Q4" s="10" t="s">
        <v>28</v>
      </c>
      <c r="R4" s="12">
        <f>IF(Q4="A", 3, IF(Q4="B", 5, IF(Q4="C", 7, IF(Q4="D", 10, ""))))</f>
        <v>5</v>
      </c>
      <c r="S4" s="10" t="str">
        <f t="shared" si="1"/>
        <v>Achieved</v>
      </c>
    </row>
    <row r="5" spans="1:19" s="8" customFormat="1" ht="13.15" x14ac:dyDescent="0.45">
      <c r="A5" s="9" t="s">
        <v>19</v>
      </c>
      <c r="B5" s="8" t="s">
        <v>158</v>
      </c>
      <c r="C5" s="8" t="s">
        <v>72</v>
      </c>
      <c r="D5" s="8" t="str" cm="1">
        <f t="array" ref="D5">_xlfn.IFS(
  OR(C5="AR", C5="VK", C5="MS", C5="PT", C5="MM", C5="PP"), "CENTRAL",
  OR(C5="SS", C5="GC", C5="SM", C5="AY", C5="AG"), "NORTH",
  OR(C5="DP", C5="PG", C5="KD", C5="DS", C5="SP"), "WEST-I",
  OR(C5="MP", C5="SK", C5="NA", C5="OD"), "WEST-II",
  OR(C5="ND", C5="AM", C5="JK"), "EAST",
  TRUE, "UNKNOWN"
)</f>
        <v>CENTRAL</v>
      </c>
      <c r="E5" s="10" t="s">
        <v>159</v>
      </c>
      <c r="F5" s="10" t="s">
        <v>98</v>
      </c>
      <c r="G5" s="8" t="s">
        <v>32</v>
      </c>
      <c r="H5" s="10" t="s">
        <v>160</v>
      </c>
      <c r="I5" s="37">
        <v>45756</v>
      </c>
      <c r="J5" s="37">
        <v>45757</v>
      </c>
      <c r="K5" s="10" t="s">
        <v>112</v>
      </c>
      <c r="L5" s="10" t="s">
        <v>35</v>
      </c>
      <c r="M5" s="13">
        <v>115.04</v>
      </c>
      <c r="N5" s="37"/>
      <c r="O5" s="12">
        <v>0</v>
      </c>
      <c r="P5" s="12">
        <f t="shared" si="0"/>
        <v>1</v>
      </c>
      <c r="Q5" s="10" t="s">
        <v>28</v>
      </c>
      <c r="R5" s="12">
        <f t="shared" ref="R5:R13" si="2">IF(Q5="A", 3, IF(Q5="B", 5, IF(Q5="C", 7, IF(Q5="D", 10, ""))))</f>
        <v>5</v>
      </c>
      <c r="S5" s="10" t="str">
        <f t="shared" si="1"/>
        <v>Achieved</v>
      </c>
    </row>
    <row r="6" spans="1:19" x14ac:dyDescent="0.45">
      <c r="A6" s="9" t="s">
        <v>19</v>
      </c>
      <c r="B6" s="8" t="s">
        <v>158</v>
      </c>
      <c r="C6" s="8" t="s">
        <v>72</v>
      </c>
      <c r="D6" s="8" t="str" cm="1">
        <f t="array" ref="D6">_xlfn.IFS(
  OR(C6="AR", C6="VK", C6="MS", C6="PT", C6="MM", C6="PP"), "CENTRAL",
  OR(C6="SS", C6="GC", C6="SM", C6="AY", C6="AG"), "NORTH",
  OR(C6="DP", C6="PG", C6="KD", C6="DS", C6="SP"), "WEST-I",
  OR(C6="MP", C6="SK", C6="NA", C6="OD"), "WEST-II",
  OR(C6="ND", C6="AM", C6="JK"), "EAST",
  TRUE, "UNKNOWN"
)</f>
        <v>CENTRAL</v>
      </c>
      <c r="E6" s="10" t="s">
        <v>159</v>
      </c>
      <c r="F6" s="10" t="s">
        <v>161</v>
      </c>
      <c r="G6" s="8" t="s">
        <v>32</v>
      </c>
      <c r="H6" s="10" t="s">
        <v>160</v>
      </c>
      <c r="I6" s="37">
        <v>45756</v>
      </c>
      <c r="J6" s="37">
        <v>45758</v>
      </c>
      <c r="K6" s="10" t="s">
        <v>34</v>
      </c>
      <c r="L6" s="10" t="s">
        <v>35</v>
      </c>
      <c r="M6" s="13">
        <v>53.46</v>
      </c>
      <c r="O6" s="12">
        <v>0</v>
      </c>
      <c r="P6" s="12">
        <f t="shared" si="0"/>
        <v>2</v>
      </c>
      <c r="Q6" s="10" t="s">
        <v>28</v>
      </c>
      <c r="R6" s="12">
        <f t="shared" si="2"/>
        <v>5</v>
      </c>
      <c r="S6" s="10" t="str">
        <f t="shared" si="1"/>
        <v>Achieved</v>
      </c>
    </row>
    <row r="7" spans="1:19" x14ac:dyDescent="0.45">
      <c r="A7" s="9" t="s">
        <v>19</v>
      </c>
      <c r="B7" s="8" t="s">
        <v>167</v>
      </c>
      <c r="C7" s="8" t="s">
        <v>72</v>
      </c>
      <c r="D7" s="8" t="str" cm="1">
        <f t="array" ref="D7">_xlfn.IFS(
  OR(C7="AR", C7="VK", C7="MS", C7="PT", C7="MM", C7="PP"), "CENTRAL",
  OR(C7="SS", C7="GC", C7="SM", C7="AY", C7="AG"), "NORTH",
  OR(C7="DP", C7="PG", C7="KD", C7="DS", C7="SP"), "WEST-I",
  OR(C7="MP", C7="SK", C7="NA", C7="OD"), "WEST-II",
  OR(C7="ND", C7="AM", C7="JK"), "EAST",
  TRUE, "UNKNOWN"
)</f>
        <v>CENTRAL</v>
      </c>
      <c r="E7" s="10" t="s">
        <v>168</v>
      </c>
      <c r="F7" s="10" t="s">
        <v>170</v>
      </c>
      <c r="G7" s="8" t="s">
        <v>32</v>
      </c>
      <c r="H7" s="10" t="s">
        <v>169</v>
      </c>
      <c r="I7" s="37">
        <v>45761</v>
      </c>
      <c r="J7" s="37">
        <v>45763</v>
      </c>
      <c r="K7" s="10" t="s">
        <v>34</v>
      </c>
      <c r="L7" s="10" t="s">
        <v>47</v>
      </c>
      <c r="M7" s="13">
        <v>33.85</v>
      </c>
      <c r="N7" s="37">
        <v>45778</v>
      </c>
      <c r="O7" s="12">
        <v>0</v>
      </c>
      <c r="P7" s="12">
        <f t="shared" si="0"/>
        <v>2</v>
      </c>
      <c r="Q7" s="10" t="s">
        <v>28</v>
      </c>
      <c r="R7" s="12">
        <f t="shared" si="2"/>
        <v>5</v>
      </c>
      <c r="S7" s="10" t="str">
        <f t="shared" si="1"/>
        <v>Achieved</v>
      </c>
    </row>
    <row r="8" spans="1:19" x14ac:dyDescent="0.45">
      <c r="A8" s="9" t="s">
        <v>19</v>
      </c>
      <c r="B8" s="8" t="s">
        <v>171</v>
      </c>
      <c r="C8" s="8" t="s">
        <v>30</v>
      </c>
      <c r="D8" s="8" t="str" cm="1">
        <f t="array" ref="D8">_xlfn.IFS(
  OR(C8="AR", C8="VK", C8="MS", C8="PT", C8="MM", C8="PP"), "CENTRAL",
  OR(C8="SS", C8="GC", C8="SM", C8="AY", C8="AG"), "NORTH",
  OR(C8="DP", C8="PG", C8="KD", C8="DS", C8="SP"), "WEST-I",
  OR(C8="MP", C8="SK", C8="NA", C8="OD"), "WEST-II",
  OR(C8="ND", C8="AM", C8="JK"), "EAST",
  TRUE, "UNKNOWN"
)</f>
        <v>CENTRAL</v>
      </c>
      <c r="E8" s="10" t="s">
        <v>173</v>
      </c>
      <c r="F8" s="10" t="s">
        <v>172</v>
      </c>
      <c r="G8" s="8" t="s">
        <v>32</v>
      </c>
      <c r="H8" s="10" t="s">
        <v>174</v>
      </c>
      <c r="I8" s="37">
        <v>45763</v>
      </c>
      <c r="J8" s="37">
        <v>45764</v>
      </c>
      <c r="K8" s="10" t="s">
        <v>175</v>
      </c>
      <c r="L8" s="10" t="s">
        <v>50</v>
      </c>
      <c r="M8" s="13">
        <v>220.62</v>
      </c>
      <c r="O8" s="12">
        <v>0</v>
      </c>
      <c r="P8" s="12">
        <f t="shared" si="0"/>
        <v>1</v>
      </c>
      <c r="Q8" s="10" t="s">
        <v>28</v>
      </c>
      <c r="R8" s="12">
        <f t="shared" si="2"/>
        <v>5</v>
      </c>
      <c r="S8" s="10" t="str">
        <f t="shared" si="1"/>
        <v>Achieved</v>
      </c>
    </row>
    <row r="9" spans="1:19" x14ac:dyDescent="0.45">
      <c r="A9" s="9" t="s">
        <v>19</v>
      </c>
      <c r="B9" s="8" t="s">
        <v>167</v>
      </c>
      <c r="C9" s="8" t="s">
        <v>72</v>
      </c>
      <c r="D9" s="8" t="str" cm="1">
        <f t="array" ref="D9">_xlfn.IFS(
  OR(C9="AR", C9="VK", C9="MS", C9="PT", C9="MM", C9="PP"), "CENTRAL",
  OR(C9="SS", C9="GC", C9="SM", C9="AY", C9="AG"), "NORTH",
  OR(C9="DP", C9="PG", C9="KD", C9="DS", C9="SP"), "WEST-I",
  OR(C9="MP", C9="SK", C9="NA", C9="OD"), "WEST-II",
  OR(C9="ND", C9="AM", C9="JK"), "EAST",
  TRUE, "UNKNOWN"
)</f>
        <v>CENTRAL</v>
      </c>
      <c r="E9" s="10" t="s">
        <v>168</v>
      </c>
      <c r="F9" s="10" t="s">
        <v>170</v>
      </c>
      <c r="G9" s="8" t="s">
        <v>32</v>
      </c>
      <c r="H9" s="10" t="s">
        <v>169</v>
      </c>
      <c r="I9" s="37">
        <v>45761</v>
      </c>
      <c r="J9" s="37">
        <v>45771</v>
      </c>
      <c r="K9" s="10" t="s">
        <v>34</v>
      </c>
      <c r="L9" s="10" t="s">
        <v>47</v>
      </c>
      <c r="M9" s="13">
        <v>40.35</v>
      </c>
      <c r="O9" s="12">
        <v>1</v>
      </c>
      <c r="P9" s="12">
        <f t="shared" si="0"/>
        <v>10</v>
      </c>
      <c r="Q9" s="10" t="s">
        <v>28</v>
      </c>
      <c r="R9" s="12">
        <f t="shared" si="2"/>
        <v>5</v>
      </c>
      <c r="S9" s="10" t="str">
        <f t="shared" si="1"/>
        <v>Not Achieved</v>
      </c>
    </row>
    <row r="10" spans="1:19" x14ac:dyDescent="0.45">
      <c r="A10" s="9" t="s">
        <v>210</v>
      </c>
      <c r="B10" s="8" t="s">
        <v>225</v>
      </c>
      <c r="C10" s="8" t="s">
        <v>30</v>
      </c>
      <c r="D10" s="8" t="str" cm="1">
        <f t="array" ref="D10">_xlfn.IFS(
  OR(C10="AR", C10="VK", C10="MS", C10="PT", C10="MM", C10="PP"), "CENTRAL",
  OR(C10="SS", C10="GC", C10="SM", C10="AY", C10="AG"), "NORTH",
  OR(C10="DP", C10="PG", C10="KD", C10="DS", C10="SP"), "WEST-I",
  OR(C10="MP", C10="SK", C10="NA", C10="OD"), "WEST-II",
  OR(C10="ND", C10="AM", C10="JK"), "EAST",
  TRUE, "UNKNOWN"
)</f>
        <v>CENTRAL</v>
      </c>
      <c r="E10" s="10" t="s">
        <v>226</v>
      </c>
      <c r="F10" s="10" t="s">
        <v>227</v>
      </c>
      <c r="G10" s="8" t="s">
        <v>228</v>
      </c>
      <c r="H10" s="10" t="s">
        <v>229</v>
      </c>
      <c r="I10" s="37">
        <v>45778</v>
      </c>
      <c r="J10" s="37">
        <v>45779</v>
      </c>
      <c r="K10" s="10" t="s">
        <v>70</v>
      </c>
      <c r="L10" s="10" t="s">
        <v>35</v>
      </c>
      <c r="M10" s="13">
        <v>40.33</v>
      </c>
      <c r="N10" s="37">
        <v>45779</v>
      </c>
      <c r="O10" s="12">
        <v>0</v>
      </c>
      <c r="P10" s="12">
        <f t="shared" si="0"/>
        <v>1</v>
      </c>
      <c r="Q10" s="10" t="s">
        <v>28</v>
      </c>
      <c r="R10" s="12">
        <f t="shared" si="2"/>
        <v>5</v>
      </c>
      <c r="S10" s="10" t="str">
        <f t="shared" si="1"/>
        <v>Achieved</v>
      </c>
    </row>
    <row r="11" spans="1:19" x14ac:dyDescent="0.45">
      <c r="A11" s="9" t="s">
        <v>210</v>
      </c>
      <c r="B11" s="8" t="s">
        <v>232</v>
      </c>
      <c r="C11" s="8" t="s">
        <v>65</v>
      </c>
      <c r="D11" s="8" t="str" cm="1">
        <f t="array" ref="D11">_xlfn.IFS(
  OR(C11="AR", C11="VK", C11="MS", C11="PT", C11="MM", C11="PP"), "CENTRAL",
  OR(C11="SS", C11="GC", C11="SM", C11="AY", C11="AG"), "NORTH",
  OR(C11="DP", C11="PG", C11="KD", C11="DS", C11="SP"), "WEST-I",
  OR(C11="MP", C11="SK", C11="NA", C11="OD"), "WEST-II",
  OR(C11="ND", C11="AM", C11="JK"), "EAST",
  TRUE, "UNKNOWN"
)</f>
        <v>CENTRAL</v>
      </c>
      <c r="E11" s="10" t="s">
        <v>233</v>
      </c>
      <c r="F11" s="10" t="s">
        <v>208</v>
      </c>
      <c r="G11" s="8" t="s">
        <v>32</v>
      </c>
      <c r="H11" s="10" t="s">
        <v>234</v>
      </c>
      <c r="I11" s="37">
        <v>45777</v>
      </c>
      <c r="J11" s="37">
        <v>45780</v>
      </c>
      <c r="K11" s="10" t="s">
        <v>112</v>
      </c>
      <c r="L11" s="10" t="s">
        <v>35</v>
      </c>
      <c r="M11" s="13">
        <v>1034.08</v>
      </c>
      <c r="N11" s="37">
        <v>45780</v>
      </c>
      <c r="O11" s="12">
        <v>0</v>
      </c>
      <c r="P11" s="12">
        <f t="shared" si="0"/>
        <v>3</v>
      </c>
      <c r="Q11" s="10" t="s">
        <v>28</v>
      </c>
      <c r="R11" s="12">
        <f t="shared" si="2"/>
        <v>5</v>
      </c>
      <c r="S11" s="10" t="str">
        <f t="shared" si="1"/>
        <v>Achieved</v>
      </c>
    </row>
    <row r="12" spans="1:19" x14ac:dyDescent="0.45">
      <c r="A12" s="9" t="s">
        <v>210</v>
      </c>
      <c r="B12" s="8" t="s">
        <v>498</v>
      </c>
      <c r="C12" s="8" t="s">
        <v>99</v>
      </c>
      <c r="D12" s="8" t="str" cm="1">
        <f t="array" ref="D12">_xlfn.IFS(
  OR(C12="AR", C12="VK", C12="MS", C12="PT", C12="MM", C12="PP"), "CENTRAL",
  OR(C12="SS", C12="GC", C12="SM", C12="AY", C12="AG"), "NORTH",
  OR(C12="DP", C12="PG", C12="KD", C12="DS", C12="SP"), "WEST-I",
  OR(C12="MP", C12="SK", C12="NA", C12="OD"), "WEST-II",
  OR(C12="ND", C12="AM", C12="JK"), "EAST",
  TRUE, "UNKNOWN"
)</f>
        <v>EAST</v>
      </c>
      <c r="E12" s="10" t="s">
        <v>499</v>
      </c>
      <c r="F12" s="10" t="s">
        <v>208</v>
      </c>
      <c r="G12" s="8" t="s">
        <v>32</v>
      </c>
      <c r="H12" s="10" t="s">
        <v>500</v>
      </c>
      <c r="I12" s="37">
        <v>45805</v>
      </c>
      <c r="J12" s="37">
        <v>45806</v>
      </c>
      <c r="K12" s="10" t="s">
        <v>112</v>
      </c>
      <c r="L12" s="10" t="s">
        <v>27</v>
      </c>
      <c r="M12" s="13">
        <v>149.72999999999999</v>
      </c>
      <c r="N12" s="37">
        <v>45806</v>
      </c>
      <c r="O12" s="12">
        <v>0</v>
      </c>
      <c r="P12" s="12">
        <f t="shared" si="0"/>
        <v>1</v>
      </c>
      <c r="Q12" s="10" t="s">
        <v>57</v>
      </c>
      <c r="R12" s="12">
        <f t="shared" si="2"/>
        <v>3</v>
      </c>
      <c r="S12" s="10" t="str">
        <f t="shared" si="1"/>
        <v>Achieved</v>
      </c>
    </row>
    <row r="13" spans="1:19" x14ac:dyDescent="0.45">
      <c r="A13" s="9" t="s">
        <v>210</v>
      </c>
      <c r="B13" s="8" t="s">
        <v>502</v>
      </c>
      <c r="C13" s="8" t="s">
        <v>30</v>
      </c>
      <c r="D13" s="8" t="str" cm="1">
        <f t="array" ref="D13">_xlfn.IFS(
  OR(C13="AR", C13="VK", C13="MS", C13="PT", C13="MM", C13="PP"), "CENTRAL",
  OR(C13="SS", C13="GC", C13="SM", C13="AY", C13="AG"), "NORTH",
  OR(C13="DP", C13="PG", C13="KD", C13="DS", C13="SP"), "WEST-I",
  OR(C13="MP", C13="SK", C13="NA", C13="OD"), "WEST-II",
  OR(C13="ND", C13="AM", C13="JK"), "EAST",
  TRUE, "UNKNOWN"
)</f>
        <v>CENTRAL</v>
      </c>
      <c r="E13" s="10" t="s">
        <v>503</v>
      </c>
      <c r="F13" s="10" t="s">
        <v>504</v>
      </c>
      <c r="G13" s="8" t="s">
        <v>32</v>
      </c>
      <c r="H13" s="10" t="s">
        <v>505</v>
      </c>
      <c r="I13" s="37">
        <v>45805</v>
      </c>
      <c r="J13" s="37">
        <v>45807</v>
      </c>
      <c r="K13" s="10" t="s">
        <v>134</v>
      </c>
      <c r="L13" s="10" t="s">
        <v>47</v>
      </c>
      <c r="M13" s="13">
        <v>57.69</v>
      </c>
      <c r="N13" s="37">
        <v>45807</v>
      </c>
      <c r="O13" s="12">
        <v>0</v>
      </c>
      <c r="P13" s="12">
        <f t="shared" si="0"/>
        <v>2</v>
      </c>
      <c r="Q13" s="10" t="s">
        <v>28</v>
      </c>
      <c r="R13" s="12">
        <f t="shared" si="2"/>
        <v>5</v>
      </c>
      <c r="S13" s="10" t="str">
        <f t="shared" si="1"/>
        <v>Achieved</v>
      </c>
    </row>
    <row r="14" spans="1:19" x14ac:dyDescent="0.45">
      <c r="A14" s="9" t="s">
        <v>210</v>
      </c>
      <c r="B14" s="8" t="s">
        <v>502</v>
      </c>
      <c r="C14" s="8" t="s">
        <v>30</v>
      </c>
      <c r="D14" s="8" t="str" cm="1">
        <f t="array" ref="D14">_xlfn.IFS(
  OR(C14="AR", C14="VK", C14="MS", C14="PT", C14="MM", C14="PP"), "CENTRAL",
  OR(C14="SS", C14="GC", C14="SM", C14="AY", C14="AG"), "NORTH",
  OR(C14="DP", C14="PG", C14="KD", C14="DS", C14="SP"), "WEST-I",
  OR(C14="MP", C14="SK", C14="NA", C14="OD"), "WEST-II",
  OR(C14="ND", C14="AM", C14="JK"), "EAST",
  TRUE, "UNKNOWN"
)</f>
        <v>CENTRAL</v>
      </c>
      <c r="E14" s="10" t="s">
        <v>503</v>
      </c>
      <c r="F14" s="10" t="s">
        <v>506</v>
      </c>
      <c r="G14" s="8" t="s">
        <v>32</v>
      </c>
      <c r="H14" s="10" t="s">
        <v>505</v>
      </c>
      <c r="I14" s="37">
        <v>45805</v>
      </c>
      <c r="J14" s="37">
        <v>45807</v>
      </c>
      <c r="K14" s="10" t="s">
        <v>134</v>
      </c>
      <c r="L14" s="10" t="s">
        <v>47</v>
      </c>
      <c r="M14" s="13">
        <v>20.09</v>
      </c>
      <c r="N14" s="37">
        <v>45807</v>
      </c>
      <c r="O14" s="12">
        <v>0</v>
      </c>
      <c r="P14" s="12">
        <f t="shared" si="0"/>
        <v>2</v>
      </c>
      <c r="Q14" s="10" t="s">
        <v>28</v>
      </c>
      <c r="R14" s="12">
        <f t="shared" ref="R14:R15" si="3">IF(Q14="A", 3, IF(Q14="B", 5, IF(Q14="C", 7, IF(Q14="D", 10, ""))))</f>
        <v>5</v>
      </c>
      <c r="S14" s="10" t="str">
        <f t="shared" si="1"/>
        <v>Achieved</v>
      </c>
    </row>
    <row r="15" spans="1:19" x14ac:dyDescent="0.45">
      <c r="A15" s="9" t="s">
        <v>210</v>
      </c>
      <c r="B15" s="8" t="s">
        <v>502</v>
      </c>
      <c r="C15" s="8" t="s">
        <v>30</v>
      </c>
      <c r="D15" s="8" t="str" cm="1">
        <f t="array" ref="D15">_xlfn.IFS(
  OR(C15="AR", C15="VK", C15="MS", C15="PT", C15="MM", C15="PP"), "CENTRAL",
  OR(C15="SS", C15="GC", C15="SM", C15="AY", C15="AG"), "NORTH",
  OR(C15="DP", C15="PG", C15="KD", C15="DS", C15="SP"), "WEST-I",
  OR(C15="MP", C15="SK", C15="NA", C15="OD"), "WEST-II",
  OR(C15="ND", C15="AM", C15="JK"), "EAST",
  TRUE, "UNKNOWN"
)</f>
        <v>CENTRAL</v>
      </c>
      <c r="E15" s="10" t="s">
        <v>503</v>
      </c>
      <c r="F15" s="10" t="s">
        <v>507</v>
      </c>
      <c r="G15" s="8" t="s">
        <v>32</v>
      </c>
      <c r="H15" s="10" t="s">
        <v>505</v>
      </c>
      <c r="I15" s="37">
        <v>45805</v>
      </c>
      <c r="J15" s="37">
        <v>45807</v>
      </c>
      <c r="K15" s="10" t="s">
        <v>134</v>
      </c>
      <c r="L15" s="10" t="s">
        <v>47</v>
      </c>
      <c r="M15" s="13">
        <v>23.16</v>
      </c>
      <c r="N15" s="37">
        <v>45807</v>
      </c>
      <c r="O15" s="12">
        <v>0</v>
      </c>
      <c r="P15" s="12">
        <f t="shared" si="0"/>
        <v>2</v>
      </c>
      <c r="Q15" s="10" t="s">
        <v>28</v>
      </c>
      <c r="R15" s="12">
        <f t="shared" si="3"/>
        <v>5</v>
      </c>
      <c r="S15" s="10" t="str">
        <f t="shared" si="1"/>
        <v>Achieved</v>
      </c>
    </row>
    <row r="16" spans="1:19" x14ac:dyDescent="0.45">
      <c r="A16" s="9" t="s">
        <v>516</v>
      </c>
      <c r="B16" s="8" t="s">
        <v>565</v>
      </c>
      <c r="C16" s="8" t="s">
        <v>32</v>
      </c>
      <c r="D16" s="8" t="str" cm="1">
        <f t="array" ref="D16">_xlfn.IFS(
  OR(C16="AR", C16="VK", C16="MS", C16="PT", C16="MM", C16="PP"), "CENTRAL",
  OR(C16="SS", C16="GC", C16="SM", C16="AY", C16="AG"), "NORTH",
  OR(C16="DP", C16="PG", C16="KD", C16="DS", C16="SP"), "WEST-I",
  OR(C16="MP", C16="SK", C16="NA", C16="OD"), "WEST-II",
  OR(C16="ND", C16="AM", C16="JK"), "EAST",
  TRUE, "UNKNOWN"
)</f>
        <v>UNKNOWN</v>
      </c>
      <c r="E16" s="8" t="s">
        <v>564</v>
      </c>
      <c r="F16" s="8" t="s">
        <v>32</v>
      </c>
      <c r="G16" s="8" t="s">
        <v>32</v>
      </c>
      <c r="H16" s="8" t="s">
        <v>32</v>
      </c>
      <c r="I16" s="37">
        <v>45749</v>
      </c>
      <c r="J16" s="37">
        <v>45749</v>
      </c>
      <c r="K16" s="10" t="s">
        <v>35</v>
      </c>
      <c r="L16" s="10" t="s">
        <v>35</v>
      </c>
      <c r="M16" s="13">
        <v>49.72</v>
      </c>
      <c r="O16" s="12">
        <v>0</v>
      </c>
      <c r="P16" s="12">
        <f t="shared" si="0"/>
        <v>0</v>
      </c>
      <c r="Q16" s="10" t="s">
        <v>28</v>
      </c>
      <c r="R16" s="12">
        <f t="shared" ref="R16:R22" si="4">IF(Q16="A", 3, IF(Q16="B", 5, IF(Q16="C", 7, IF(Q16="D", 10, ""))))</f>
        <v>5</v>
      </c>
      <c r="S16" s="10" t="str">
        <f t="shared" si="1"/>
        <v>Achieved</v>
      </c>
    </row>
    <row r="17" spans="1:19" x14ac:dyDescent="0.45">
      <c r="A17" s="9" t="s">
        <v>516</v>
      </c>
      <c r="B17" s="8" t="s">
        <v>605</v>
      </c>
      <c r="C17" s="8" t="s">
        <v>30</v>
      </c>
      <c r="D17" s="8" t="str" cm="1">
        <f t="array" ref="D17">_xlfn.IFS(
  OR(C17="AR", C17="VK", C17="MS", C17="PT", C17="MM", C17="PP"), "CENTRAL",
  OR(C17="SS", C17="GC", C17="SM", C17="AY", C17="AG"), "NORTH",
  OR(C17="DP", C17="PG", C17="KD", C17="DS", C17="SP"), "WEST-I",
  OR(C17="MP", C17="SK", C17="NA", C17="OD"), "WEST-II",
  OR(C17="ND", C17="AM", C17="JK"), "EAST",
  TRUE, "UNKNOWN"
)</f>
        <v>CENTRAL</v>
      </c>
      <c r="E17" s="10" t="s">
        <v>606</v>
      </c>
      <c r="F17" s="10" t="s">
        <v>208</v>
      </c>
      <c r="G17" s="8" t="s">
        <v>32</v>
      </c>
      <c r="H17" s="10" t="s">
        <v>607</v>
      </c>
      <c r="I17" s="37">
        <v>45825</v>
      </c>
      <c r="J17" s="37">
        <v>45826</v>
      </c>
      <c r="K17" s="10" t="s">
        <v>46</v>
      </c>
      <c r="L17" s="10" t="s">
        <v>47</v>
      </c>
      <c r="M17" s="13">
        <v>110.68</v>
      </c>
      <c r="N17" s="37">
        <v>45827</v>
      </c>
      <c r="O17" s="12">
        <v>0</v>
      </c>
      <c r="P17" s="12">
        <f t="shared" si="0"/>
        <v>1</v>
      </c>
      <c r="Q17" s="10" t="s">
        <v>28</v>
      </c>
      <c r="R17" s="12">
        <f t="shared" si="4"/>
        <v>5</v>
      </c>
      <c r="S17" s="10" t="str">
        <f t="shared" si="1"/>
        <v>Achieved</v>
      </c>
    </row>
    <row r="18" spans="1:19" x14ac:dyDescent="0.45">
      <c r="A18" s="9" t="s">
        <v>516</v>
      </c>
      <c r="B18" s="8" t="s">
        <v>608</v>
      </c>
      <c r="C18" s="8" t="s">
        <v>30</v>
      </c>
      <c r="D18" s="8" t="str" cm="1">
        <f t="array" ref="D18">_xlfn.IFS(
  OR(C18="AR", C18="VK", C18="MS", C18="PT", C18="MM", C18="PP"), "CENTRAL",
  OR(C18="SS", C18="GC", C18="SM", C18="AY", C18="AG"), "NORTH",
  OR(C18="DP", C18="PG", C18="KD", C18="DS", C18="SP"), "WEST-I",
  OR(C18="MP", C18="SK", C18="NA", C18="OD"), "WEST-II",
  OR(C18="ND", C18="AM", C18="JK"), "EAST",
  TRUE, "UNKNOWN"
)</f>
        <v>CENTRAL</v>
      </c>
      <c r="E18" s="10" t="s">
        <v>609</v>
      </c>
      <c r="F18" s="10" t="s">
        <v>102</v>
      </c>
      <c r="G18" s="8" t="s">
        <v>32</v>
      </c>
      <c r="H18" s="10" t="s">
        <v>610</v>
      </c>
      <c r="I18" s="37">
        <v>45821</v>
      </c>
      <c r="J18" s="37">
        <v>45826</v>
      </c>
      <c r="K18" s="10" t="s">
        <v>34</v>
      </c>
      <c r="L18" s="10" t="s">
        <v>47</v>
      </c>
      <c r="M18" s="13">
        <v>336.22</v>
      </c>
      <c r="N18" s="37">
        <v>45826</v>
      </c>
      <c r="O18" s="12">
        <v>0</v>
      </c>
      <c r="P18" s="12">
        <f t="shared" si="0"/>
        <v>5</v>
      </c>
      <c r="Q18" s="10" t="s">
        <v>28</v>
      </c>
      <c r="R18" s="12">
        <f t="shared" si="4"/>
        <v>5</v>
      </c>
      <c r="S18" s="10" t="str">
        <f t="shared" si="1"/>
        <v>Achieved</v>
      </c>
    </row>
    <row r="19" spans="1:19" x14ac:dyDescent="0.45">
      <c r="A19" s="9" t="s">
        <v>516</v>
      </c>
      <c r="B19" s="8" t="s">
        <v>624</v>
      </c>
      <c r="C19" s="8" t="s">
        <v>108</v>
      </c>
      <c r="D19" s="8" t="str" cm="1">
        <f t="array" ref="D19">_xlfn.IFS(
  OR(C19="AR", C19="VK", C19="MS", C19="PT", C19="MM", C19="PP"), "CENTRAL",
  OR(C19="SS", C19="GC", C19="SM", C19="AY", C19="AG"), "NORTH",
  OR(C19="DP", C19="PG", C19="KD", C19="DS", C19="SP"), "WEST-I",
  OR(C19="MP", C19="SK", C19="NA", C19="OD"), "WEST-II",
  OR(C19="ND", C19="AM", C19="JK"), "EAST",
  TRUE, "UNKNOWN"
)</f>
        <v>EAST</v>
      </c>
      <c r="E19" s="10" t="s">
        <v>625</v>
      </c>
      <c r="F19" s="10" t="s">
        <v>626</v>
      </c>
      <c r="G19" s="8" t="s">
        <v>32</v>
      </c>
      <c r="H19" s="10" t="s">
        <v>627</v>
      </c>
      <c r="I19" s="37">
        <v>45828</v>
      </c>
      <c r="J19" s="37">
        <v>45832</v>
      </c>
      <c r="K19" s="10" t="s">
        <v>34</v>
      </c>
      <c r="L19" s="10" t="s">
        <v>35</v>
      </c>
      <c r="M19" s="13">
        <v>409.14</v>
      </c>
      <c r="O19" s="12">
        <v>0</v>
      </c>
      <c r="P19" s="12">
        <f t="shared" si="0"/>
        <v>4</v>
      </c>
      <c r="Q19" s="10" t="s">
        <v>28</v>
      </c>
      <c r="R19" s="12">
        <f t="shared" si="4"/>
        <v>5</v>
      </c>
      <c r="S19" s="10" t="str">
        <f t="shared" si="1"/>
        <v>Achieved</v>
      </c>
    </row>
    <row r="20" spans="1:19" x14ac:dyDescent="0.45">
      <c r="A20" s="9" t="s">
        <v>516</v>
      </c>
      <c r="B20" s="6" t="s">
        <v>748</v>
      </c>
      <c r="C20" s="8" t="s">
        <v>99</v>
      </c>
      <c r="D20" s="8" t="str" cm="1">
        <f t="array" ref="D20">_xlfn.IFS(
  OR(C20="AR", C20="VK", C20="MS", C20="PT", C20="MM", C20="PP"), "CENTRAL",
  OR(C20="SS", C20="GC", C20="SM", C20="AY", C20="AG"), "NORTH",
  OR(C20="DP", C20="PG", C20="KD", C20="DS", C20="SP"), "WEST-I",
  OR(C20="MP", C20="SK", C20="NA", C20="OD"), "WEST-II",
  OR(C20="ND", C20="AM", C20="JK"), "EAST",
  TRUE, "UNKNOWN"
)</f>
        <v>EAST</v>
      </c>
      <c r="E20" s="10" t="s">
        <v>649</v>
      </c>
      <c r="F20" s="10" t="s">
        <v>102</v>
      </c>
      <c r="G20" s="8" t="s">
        <v>32</v>
      </c>
      <c r="H20" s="10" t="s">
        <v>650</v>
      </c>
      <c r="I20" s="37">
        <v>45833</v>
      </c>
      <c r="J20" s="37">
        <v>45834</v>
      </c>
      <c r="K20" s="10" t="s">
        <v>34</v>
      </c>
      <c r="L20" s="10" t="s">
        <v>35</v>
      </c>
      <c r="M20" s="13">
        <v>817.3</v>
      </c>
      <c r="N20" s="37">
        <v>45834</v>
      </c>
      <c r="O20" s="12">
        <v>0</v>
      </c>
      <c r="P20" s="12">
        <f t="shared" si="0"/>
        <v>1</v>
      </c>
      <c r="Q20" s="10" t="s">
        <v>28</v>
      </c>
      <c r="R20" s="12">
        <f t="shared" si="4"/>
        <v>5</v>
      </c>
      <c r="S20" s="10" t="str">
        <f t="shared" si="1"/>
        <v>Achieved</v>
      </c>
    </row>
    <row r="21" spans="1:19" x14ac:dyDescent="0.45">
      <c r="A21" s="9" t="s">
        <v>516</v>
      </c>
      <c r="B21" s="8" t="s">
        <v>749</v>
      </c>
      <c r="C21" s="8" t="s">
        <v>72</v>
      </c>
      <c r="D21" s="8" t="str" cm="1">
        <f t="array" ref="D21">_xlfn.IFS(
  OR(C21="AR", C21="VK", C21="MS", C21="PT", C21="MM", C21="PP"), "CENTRAL",
  OR(C21="SS", C21="GC", C21="SM", C21="AY", C21="AG"), "NORTH",
  OR(C21="DP", C21="PG", C21="KD", C21="DS", C21="SP"), "WEST-I",
  OR(C21="MP", C21="SK", C21="NA", C21="OD"), "WEST-II",
  OR(C21="ND", C21="AM", C21="JK"), "EAST",
  TRUE, "UNKNOWN"
)</f>
        <v>CENTRAL</v>
      </c>
      <c r="E21" s="10" t="s">
        <v>698</v>
      </c>
      <c r="F21" s="10" t="s">
        <v>699</v>
      </c>
      <c r="G21" s="8" t="s">
        <v>32</v>
      </c>
      <c r="H21" s="10" t="s">
        <v>700</v>
      </c>
      <c r="I21" s="37">
        <v>45841</v>
      </c>
      <c r="J21" s="37">
        <v>45841</v>
      </c>
      <c r="K21" s="10" t="s">
        <v>70</v>
      </c>
      <c r="L21" s="10" t="s">
        <v>35</v>
      </c>
      <c r="M21" s="13">
        <v>51.04</v>
      </c>
      <c r="O21" s="12">
        <v>0</v>
      </c>
      <c r="P21" s="12">
        <f t="shared" si="0"/>
        <v>0</v>
      </c>
      <c r="Q21" s="10" t="s">
        <v>28</v>
      </c>
      <c r="R21" s="12">
        <f t="shared" si="4"/>
        <v>5</v>
      </c>
      <c r="S21" s="10" t="str">
        <f t="shared" si="1"/>
        <v>Achieved</v>
      </c>
    </row>
    <row r="22" spans="1:19" x14ac:dyDescent="0.45">
      <c r="A22" s="8" t="s">
        <v>676</v>
      </c>
      <c r="B22" s="8" t="s">
        <v>798</v>
      </c>
      <c r="C22" s="8" t="s">
        <v>65</v>
      </c>
      <c r="D22" s="8" t="str" cm="1">
        <f t="array" ref="D22">_xlfn.IFS(
  OR(C22="AR", C22="VK", C22="MS", C22="PT", C22="MM", C22="PP"), "CENTRAL",
  OR(C22="SS", C22="GC", C22="SM", C22="AY", C22="AG"), "NORTH",
  OR(C22="DP", C22="PG", C22="KD", C22="DS", C22="SP"), "WEST-I",
  OR(C22="MP", C22="SK", C22="NA", C22="OD"), "WEST-II",
  OR(C22="ND", C22="AM", C22="JK"), "EAST",
  TRUE, "UNKNOWN"
)</f>
        <v>CENTRAL</v>
      </c>
      <c r="E22" s="10" t="s">
        <v>799</v>
      </c>
      <c r="F22" s="10" t="s">
        <v>208</v>
      </c>
      <c r="G22" s="8" t="s">
        <v>32</v>
      </c>
      <c r="H22" s="10" t="s">
        <v>800</v>
      </c>
      <c r="I22" s="37">
        <v>45853</v>
      </c>
      <c r="J22" s="37">
        <v>45855</v>
      </c>
      <c r="K22" s="10" t="s">
        <v>26</v>
      </c>
      <c r="L22" s="10" t="s">
        <v>27</v>
      </c>
      <c r="M22" s="13">
        <v>873.65</v>
      </c>
      <c r="N22" s="37">
        <v>45855</v>
      </c>
      <c r="O22" s="12">
        <v>0</v>
      </c>
      <c r="P22" s="12">
        <f t="shared" si="0"/>
        <v>2</v>
      </c>
      <c r="Q22" s="10" t="s">
        <v>82</v>
      </c>
      <c r="R22" s="12">
        <f t="shared" si="4"/>
        <v>7</v>
      </c>
      <c r="S22" s="10" t="str">
        <f t="shared" si="1"/>
        <v>Achieved</v>
      </c>
    </row>
    <row r="23" spans="1:19" x14ac:dyDescent="0.45">
      <c r="A23" s="8" t="s">
        <v>676</v>
      </c>
      <c r="B23" s="8" t="s">
        <v>820</v>
      </c>
      <c r="C23" s="8" t="s">
        <v>72</v>
      </c>
      <c r="D23" s="8" t="str" cm="1">
        <f t="array" ref="D23">_xlfn.IFS(
  OR(C23="AR", C23="VK", C23="MS", C23="PT", C23="MM", C23="PP"), "CENTRAL",
  OR(C23="SS", C23="GC", C23="SM", C23="AY", C23="AG"), "NORTH",
  OR(C23="DP", C23="PG", C23="KD", C23="DS", C23="SP"), "WEST-I",
  OR(C23="MP", C23="SK", C23="NA", C23="OD"), "WEST-II",
  OR(C23="ND", C23="AM", C23="JK"), "EAST",
  TRUE, "UNKNOWN"
)</f>
        <v>CENTRAL</v>
      </c>
      <c r="E23" s="10" t="s">
        <v>821</v>
      </c>
      <c r="F23" s="10" t="s">
        <v>822</v>
      </c>
      <c r="G23" s="8" t="s">
        <v>32</v>
      </c>
      <c r="H23" s="10" t="s">
        <v>823</v>
      </c>
      <c r="I23" s="37">
        <v>45856</v>
      </c>
      <c r="J23" s="37">
        <v>45858</v>
      </c>
      <c r="K23" s="10" t="s">
        <v>762</v>
      </c>
      <c r="L23" s="10" t="s">
        <v>47</v>
      </c>
      <c r="M23" s="13">
        <v>133.01</v>
      </c>
      <c r="O23" s="12">
        <v>0</v>
      </c>
      <c r="P23" s="12">
        <f t="shared" si="0"/>
        <v>2</v>
      </c>
      <c r="Q23" s="10" t="s">
        <v>28</v>
      </c>
      <c r="R23" s="12">
        <f t="shared" ref="R23:R24" si="5">IF(Q23="A", 3, IF(Q23="B", 5, IF(Q23="C", 7, IF(Q23="D", 10, ""))))</f>
        <v>5</v>
      </c>
      <c r="S23" s="10" t="str">
        <f t="shared" si="1"/>
        <v>Achieved</v>
      </c>
    </row>
    <row r="24" spans="1:19" x14ac:dyDescent="0.45">
      <c r="A24" s="8" t="s">
        <v>676</v>
      </c>
      <c r="B24" s="8" t="s">
        <v>839</v>
      </c>
      <c r="C24" s="8" t="s">
        <v>380</v>
      </c>
      <c r="D24" s="8" t="str" cm="1">
        <f t="array" ref="D24">_xlfn.IFS(
  OR(C24="AR", C24="VK", C24="MS", C24="PT", C24="MM", C24="PP"), "CENTRAL",
  OR(C24="SS", C24="GC", C24="SM", C24="AY", C24="AG"), "NORTH",
  OR(C24="DP", C24="PG", C24="KD", C24="DS", C24="SP"), "WEST-I",
  OR(C24="MP", C24="SK", C24="NA", C24="OD"), "WEST-II",
  OR(C24="ND", C24="AM", C24="JK"), "EAST",
  TRUE, "UNKNOWN"
)</f>
        <v>WEST-I</v>
      </c>
      <c r="E24" s="10" t="s">
        <v>836</v>
      </c>
      <c r="F24" s="10" t="s">
        <v>837</v>
      </c>
      <c r="G24" s="8" t="s">
        <v>32</v>
      </c>
      <c r="H24" s="10" t="s">
        <v>838</v>
      </c>
      <c r="I24" s="37">
        <v>45853</v>
      </c>
      <c r="J24" s="37">
        <v>45859</v>
      </c>
      <c r="K24" s="10" t="s">
        <v>41</v>
      </c>
      <c r="L24" s="10" t="s">
        <v>27</v>
      </c>
      <c r="M24" s="13">
        <v>290.39999999999998</v>
      </c>
      <c r="O24" s="12">
        <v>0</v>
      </c>
      <c r="P24" s="12">
        <f t="shared" si="0"/>
        <v>6</v>
      </c>
      <c r="Q24" s="10" t="s">
        <v>28</v>
      </c>
      <c r="R24" s="12">
        <f t="shared" si="5"/>
        <v>5</v>
      </c>
      <c r="S24" s="10" t="str">
        <f t="shared" si="1"/>
        <v>Not Achieved</v>
      </c>
    </row>
    <row r="25" spans="1:19" x14ac:dyDescent="0.45">
      <c r="A25" s="8" t="s">
        <v>676</v>
      </c>
      <c r="B25" s="8" t="s">
        <v>915</v>
      </c>
      <c r="C25" s="8" t="s">
        <v>633</v>
      </c>
      <c r="D25" s="8" t="str" cm="1">
        <f t="array" ref="D25">_xlfn.IFS(
  OR(C25="AR", C25="VK", C25="MS", C25="PT", C25="MM", C25="PP"), "CENTRAL",
  OR(C25="SS", C25="GC", C25="SM", C25="AY", C25="AG"), "NORTH",
  OR(C25="DP", C25="PG", C25="KD", C25="DS", C25="SP"), "WEST-I",
  OR(C25="MP", C25="SK", C25="NA", C25="OD"), "WEST-II",
  OR(C25="ND", C25="AM", C25="JK"), "EAST",
  TRUE, "UNKNOWN"
)</f>
        <v>WEST-I</v>
      </c>
      <c r="E25" s="10" t="s">
        <v>916</v>
      </c>
      <c r="F25" s="10" t="s">
        <v>121</v>
      </c>
      <c r="G25" s="8" t="s">
        <v>32</v>
      </c>
      <c r="H25" s="10" t="s">
        <v>917</v>
      </c>
      <c r="I25" s="37">
        <v>45863</v>
      </c>
      <c r="J25" s="37">
        <v>45867</v>
      </c>
      <c r="K25" s="10" t="s">
        <v>186</v>
      </c>
      <c r="L25" s="10" t="s">
        <v>47</v>
      </c>
      <c r="M25" s="13">
        <v>509.52</v>
      </c>
      <c r="O25" s="12">
        <v>0</v>
      </c>
      <c r="P25" s="12">
        <f t="shared" si="0"/>
        <v>4</v>
      </c>
      <c r="Q25" s="10" t="s">
        <v>28</v>
      </c>
      <c r="R25" s="12">
        <f t="shared" ref="R25:R28" si="6">IF(Q25="A", 3, IF(Q25="B", 5, IF(Q25="C", 7, IF(Q25="D", 10, ""))))</f>
        <v>5</v>
      </c>
      <c r="S25" s="10" t="str">
        <f t="shared" si="1"/>
        <v>Achieved</v>
      </c>
    </row>
    <row r="26" spans="1:19" x14ac:dyDescent="0.45">
      <c r="A26" s="8" t="s">
        <v>676</v>
      </c>
      <c r="B26" s="8" t="s">
        <v>930</v>
      </c>
      <c r="C26" s="8" t="s">
        <v>30</v>
      </c>
      <c r="D26" s="8" t="str" cm="1">
        <f t="array" ref="D26">_xlfn.IFS(
  OR(C26="AR", C26="VK", C26="MS", C26="PT", C26="MM", C26="PP"), "CENTRAL",
  OR(C26="SS", C26="GC", C26="SM", C26="AY", C26="AG"), "NORTH",
  OR(C26="DP", C26="PG", C26="KD", C26="DS", C26="SP"), "WEST-I",
  OR(C26="MP", C26="SK", C26="NA", C26="OD"), "WEST-II",
  OR(C26="ND", C26="AM", C26="JK"), "EAST",
  TRUE, "UNKNOWN"
)</f>
        <v>CENTRAL</v>
      </c>
      <c r="E26" s="10" t="s">
        <v>931</v>
      </c>
      <c r="F26" s="10" t="s">
        <v>67</v>
      </c>
      <c r="G26" s="8" t="s">
        <v>32</v>
      </c>
      <c r="H26" s="10" t="s">
        <v>932</v>
      </c>
      <c r="I26" s="37">
        <v>45868</v>
      </c>
      <c r="J26" s="37">
        <v>45868</v>
      </c>
      <c r="K26" s="10" t="s">
        <v>134</v>
      </c>
      <c r="L26" s="10" t="s">
        <v>47</v>
      </c>
      <c r="M26" s="13">
        <v>52.89</v>
      </c>
      <c r="N26" s="37">
        <v>45869</v>
      </c>
      <c r="O26" s="12">
        <v>0</v>
      </c>
      <c r="P26" s="12">
        <f t="shared" si="0"/>
        <v>0</v>
      </c>
      <c r="Q26" s="10" t="s">
        <v>28</v>
      </c>
      <c r="R26" s="12">
        <f t="shared" si="6"/>
        <v>5</v>
      </c>
      <c r="S26" s="10" t="str">
        <f t="shared" si="1"/>
        <v>Achieved</v>
      </c>
    </row>
    <row r="27" spans="1:19" x14ac:dyDescent="0.45">
      <c r="A27" s="9" t="s">
        <v>945</v>
      </c>
      <c r="B27" s="8" t="s">
        <v>958</v>
      </c>
      <c r="C27" s="8" t="s">
        <v>221</v>
      </c>
      <c r="D27" s="8" t="str" cm="1">
        <f t="array" ref="D27">_xlfn.IFS(
  OR(C27="AR", C27="VK", C27="MS", C27="PT", C27="MM", C27="PP"), "CENTRAL",
  OR(C27="SS", C27="GC", C27="SM", C27="AY", C27="AG"), "NORTH",
  OR(C27="DP", C27="PG", C27="KD", C27="DS", C27="SP"), "WEST-I",
  OR(C27="MP", C27="SK", C27="NA", C27="OD"), "WEST-II",
  OR(C27="ND", C27="AM", C27="JK"), "EAST",
  TRUE, "UNKNOWN"
)</f>
        <v>EAST</v>
      </c>
      <c r="E27" s="10" t="s">
        <v>677</v>
      </c>
      <c r="F27" s="10" t="s">
        <v>102</v>
      </c>
      <c r="G27" s="8" t="s">
        <v>679</v>
      </c>
      <c r="H27" s="10" t="s">
        <v>959</v>
      </c>
      <c r="I27" s="37">
        <v>45868</v>
      </c>
      <c r="J27" s="37">
        <v>45871</v>
      </c>
      <c r="K27" s="10" t="s">
        <v>34</v>
      </c>
      <c r="L27" s="10" t="s">
        <v>35</v>
      </c>
      <c r="M27" s="13">
        <v>1634.53</v>
      </c>
      <c r="N27" s="37">
        <v>45871</v>
      </c>
      <c r="O27" s="12">
        <v>0</v>
      </c>
      <c r="P27" s="12">
        <f t="shared" si="0"/>
        <v>3</v>
      </c>
      <c r="Q27" s="10" t="s">
        <v>28</v>
      </c>
      <c r="R27" s="12">
        <f t="shared" si="6"/>
        <v>5</v>
      </c>
      <c r="S27" s="10" t="str">
        <f t="shared" si="1"/>
        <v>Achieved</v>
      </c>
    </row>
    <row r="28" spans="1:19" x14ac:dyDescent="0.45">
      <c r="A28" s="9" t="s">
        <v>945</v>
      </c>
      <c r="B28" s="8" t="s">
        <v>1003</v>
      </c>
      <c r="C28" s="8" t="s">
        <v>65</v>
      </c>
      <c r="D28" s="8" t="str" cm="1">
        <f t="array" ref="D28">_xlfn.IFS(
  OR(C28="AR", C28="VK", C28="MS", C28="PT", C28="MM", C28="PP"), "CENTRAL",
  OR(C28="SS", C28="GC", C28="SM", C28="AY", C28="AG"), "NORTH",
  OR(C28="DP", C28="PG", C28="KD", C28="DS", C28="SP"), "WEST-I",
  OR(C28="MP", C28="SK", C28="NA", C28="OD"), "WEST-II",
  OR(C28="ND", C28="AM", C28="JK"), "EAST",
  TRUE, "UNKNOWN"
)</f>
        <v>CENTRAL</v>
      </c>
      <c r="E28" s="10" t="s">
        <v>1004</v>
      </c>
      <c r="F28" s="10" t="s">
        <v>208</v>
      </c>
      <c r="G28" s="8" t="s">
        <v>32</v>
      </c>
      <c r="H28" s="10" t="s">
        <v>1005</v>
      </c>
      <c r="I28" s="37">
        <v>45873</v>
      </c>
      <c r="J28" s="37">
        <v>45874</v>
      </c>
      <c r="K28" s="10" t="s">
        <v>46</v>
      </c>
      <c r="L28" s="10" t="s">
        <v>47</v>
      </c>
      <c r="M28" s="13">
        <v>39.520000000000003</v>
      </c>
      <c r="N28" s="37">
        <v>45874</v>
      </c>
      <c r="O28" s="12">
        <v>0</v>
      </c>
      <c r="P28" s="12">
        <f t="shared" si="0"/>
        <v>1</v>
      </c>
      <c r="Q28" s="10" t="s">
        <v>28</v>
      </c>
      <c r="R28" s="12">
        <f t="shared" si="6"/>
        <v>5</v>
      </c>
      <c r="S28" s="10" t="str">
        <f t="shared" si="1"/>
        <v>Achieved</v>
      </c>
    </row>
    <row r="29" spans="1:19" x14ac:dyDescent="0.45">
      <c r="A29" s="9" t="s">
        <v>945</v>
      </c>
      <c r="B29" s="8" t="s">
        <v>958</v>
      </c>
      <c r="C29" s="8" t="s">
        <v>221</v>
      </c>
      <c r="D29" s="8" t="str" cm="1">
        <f t="array" ref="D29">_xlfn.IFS(
  OR(C29="AR", C29="VK", C29="MS", C29="PT", C29="MM", C29="PP"), "CENTRAL",
  OR(C29="SS", C29="GC", C29="SM", C29="AY", C29="AG"), "NORTH",
  OR(C29="DP", C29="PG", C29="KD", C29="DS", C29="SP"), "WEST-I",
  OR(C29="MP", C29="SK", C29="NA", C29="OD"), "WEST-II",
  OR(C29="ND", C29="AM", C29="JK"), "EAST",
  TRUE, "UNKNOWN"
)</f>
        <v>EAST</v>
      </c>
      <c r="E29" s="10" t="s">
        <v>677</v>
      </c>
      <c r="F29" s="10" t="s">
        <v>102</v>
      </c>
      <c r="G29" s="8" t="s">
        <v>679</v>
      </c>
      <c r="H29" s="10" t="s">
        <v>959</v>
      </c>
      <c r="I29" s="37">
        <v>45868</v>
      </c>
      <c r="J29" s="37">
        <v>45880</v>
      </c>
      <c r="K29" s="10" t="s">
        <v>34</v>
      </c>
      <c r="L29" s="10" t="s">
        <v>35</v>
      </c>
      <c r="M29" s="13">
        <v>1699.7</v>
      </c>
      <c r="N29" s="37">
        <v>45880</v>
      </c>
      <c r="O29" s="12">
        <v>1</v>
      </c>
      <c r="P29" s="12">
        <f t="shared" si="0"/>
        <v>12</v>
      </c>
      <c r="Q29" s="10" t="s">
        <v>28</v>
      </c>
      <c r="R29" s="12">
        <f t="shared" ref="R29" si="7">IF(Q29="A", 3, IF(Q29="B", 5, IF(Q29="C", 7, IF(Q29="D", 10, ""))))</f>
        <v>5</v>
      </c>
      <c r="S29" s="10" t="str">
        <f t="shared" si="1"/>
        <v>Not Achieved</v>
      </c>
    </row>
    <row r="30" spans="1:19" x14ac:dyDescent="0.45">
      <c r="A30" s="9" t="s">
        <v>945</v>
      </c>
      <c r="B30" s="8" t="s">
        <v>958</v>
      </c>
      <c r="C30" s="8" t="s">
        <v>221</v>
      </c>
      <c r="D30" s="8" t="str" cm="1">
        <f t="array" ref="D30">_xlfn.IFS(
  OR(C30="AR", C30="VK", C30="MS", C30="PT", C30="MM", C30="PP"), "CENTRAL",
  OR(C30="SS", C30="GC", C30="SM", C30="AY", C30="AG"), "NORTH",
  OR(C30="DP", C30="PG", C30="KD", C30="DS", C30="SP"), "WEST-I",
  OR(C30="MP", C30="SK", C30="NA", C30="OD"), "WEST-II",
  OR(C30="ND", C30="AM", C30="JK"), "EAST",
  TRUE, "UNKNOWN"
)</f>
        <v>EAST</v>
      </c>
      <c r="E30" s="10" t="s">
        <v>677</v>
      </c>
      <c r="F30" s="10" t="s">
        <v>102</v>
      </c>
      <c r="G30" s="8" t="s">
        <v>679</v>
      </c>
      <c r="H30" s="10" t="s">
        <v>959</v>
      </c>
      <c r="I30" s="37">
        <v>45868</v>
      </c>
      <c r="J30" s="37">
        <v>45881</v>
      </c>
      <c r="K30" s="10" t="s">
        <v>34</v>
      </c>
      <c r="L30" s="10" t="s">
        <v>35</v>
      </c>
      <c r="M30" s="13">
        <v>1426.54</v>
      </c>
      <c r="N30" s="37">
        <v>45881</v>
      </c>
      <c r="O30" s="12">
        <v>2</v>
      </c>
      <c r="P30" s="12">
        <f t="shared" si="0"/>
        <v>13</v>
      </c>
      <c r="Q30" s="10" t="s">
        <v>28</v>
      </c>
      <c r="R30" s="12">
        <f t="shared" ref="R30" si="8">IF(Q30="A", 3, IF(Q30="B", 5, IF(Q30="C", 7, IF(Q30="D", 10, ""))))</f>
        <v>5</v>
      </c>
      <c r="S30" s="10" t="str">
        <f t="shared" si="1"/>
        <v>Not Achieved</v>
      </c>
    </row>
    <row r="31" spans="1:19" x14ac:dyDescent="0.45">
      <c r="A31" s="9" t="s">
        <v>945</v>
      </c>
      <c r="B31" s="8" t="s">
        <v>1230</v>
      </c>
      <c r="C31" s="8" t="s">
        <v>30</v>
      </c>
      <c r="D31" s="8" t="str" cm="1">
        <f t="array" ref="D31">_xlfn.IFS(
  OR(C31="AR", C31="VK", C31="MS", C31="PT", C31="MM", C31="PP"), "CENTRAL",
  OR(C31="SS", C31="GC", C31="SM", C31="AY", C31="AG"), "NORTH",
  OR(C31="DP", C31="PG", C31="KD", C31="DS", C31="SP"), "WEST-I",
  OR(C31="MP", C31="SK", C31="NA", C31="OD"), "WEST-II",
  OR(C31="ND", C31="AM", C31="JK"), "EAST",
  TRUE, "UNKNOWN"
)</f>
        <v>CENTRAL</v>
      </c>
      <c r="E31" s="10" t="s">
        <v>1231</v>
      </c>
      <c r="F31" s="10" t="s">
        <v>1232</v>
      </c>
      <c r="G31" s="8" t="s">
        <v>32</v>
      </c>
      <c r="H31" s="10" t="s">
        <v>1233</v>
      </c>
      <c r="I31" s="37">
        <v>45896</v>
      </c>
      <c r="J31" s="37">
        <v>45899</v>
      </c>
      <c r="K31" s="10" t="s">
        <v>761</v>
      </c>
      <c r="L31" s="10" t="s">
        <v>47</v>
      </c>
      <c r="M31" s="13">
        <v>44.85</v>
      </c>
      <c r="N31" s="37">
        <v>45899</v>
      </c>
      <c r="O31" s="12">
        <v>0</v>
      </c>
      <c r="P31" s="12">
        <f t="shared" ref="P31" si="9">SUM(J31-I31)</f>
        <v>3</v>
      </c>
      <c r="Q31" s="10" t="s">
        <v>28</v>
      </c>
      <c r="R31" s="12">
        <f t="shared" ref="R31" si="10">IF(Q31="A", 3, IF(Q31="B", 5, IF(Q31="C", 7, IF(Q31="D", 10, ""))))</f>
        <v>5</v>
      </c>
      <c r="S31" s="10" t="str">
        <f t="shared" ref="S31" si="11">IF(R31&gt;=P31, "Achieved", "Not Achieved")</f>
        <v>Achieved</v>
      </c>
    </row>
    <row r="32" spans="1:19" x14ac:dyDescent="0.45">
      <c r="A32" s="9" t="s">
        <v>945</v>
      </c>
      <c r="B32" s="8" t="s">
        <v>1230</v>
      </c>
      <c r="C32" s="8" t="s">
        <v>30</v>
      </c>
      <c r="D32" s="8" t="str" cm="1">
        <f t="array" ref="D32">_xlfn.IFS(
  OR(C32="AR", C32="VK", C32="MS", C32="PT", C32="MM", C32="PP"), "CENTRAL",
  OR(C32="SS", C32="GC", C32="SM", C32="AY", C32="AG"), "NORTH",
  OR(C32="DP", C32="PG", C32="KD", C32="DS", C32="SP"), "WEST-I",
  OR(C32="MP", C32="SK", C32="NA", C32="OD"), "WEST-II",
  OR(C32="ND", C32="AM", C32="JK"), "EAST",
  TRUE, "UNKNOWN"
)</f>
        <v>CENTRAL</v>
      </c>
      <c r="E32" s="10" t="s">
        <v>1231</v>
      </c>
      <c r="F32" s="10" t="s">
        <v>1234</v>
      </c>
      <c r="G32" s="8" t="s">
        <v>32</v>
      </c>
      <c r="H32" s="10" t="s">
        <v>1233</v>
      </c>
      <c r="I32" s="37">
        <v>45896</v>
      </c>
      <c r="J32" s="37">
        <v>45899</v>
      </c>
      <c r="K32" s="10" t="s">
        <v>761</v>
      </c>
      <c r="L32" s="10" t="s">
        <v>47</v>
      </c>
      <c r="M32" s="13">
        <v>57.19</v>
      </c>
      <c r="N32" s="37">
        <v>45899</v>
      </c>
      <c r="O32" s="12">
        <v>0</v>
      </c>
      <c r="P32" s="12">
        <f t="shared" ref="P32:P33" si="12">SUM(J32-I32)</f>
        <v>3</v>
      </c>
      <c r="Q32" s="10" t="s">
        <v>28</v>
      </c>
      <c r="R32" s="12">
        <f t="shared" ref="R32:R33" si="13">IF(Q32="A", 3, IF(Q32="B", 5, IF(Q32="C", 7, IF(Q32="D", 10, ""))))</f>
        <v>5</v>
      </c>
      <c r="S32" s="10" t="str">
        <f t="shared" ref="S32:S33" si="14">IF(R32&gt;=P32, "Achieved", "Not Achieved")</f>
        <v>Achieved</v>
      </c>
    </row>
    <row r="33" spans="1:19" x14ac:dyDescent="0.45">
      <c r="A33" s="9" t="s">
        <v>945</v>
      </c>
      <c r="B33" s="8" t="s">
        <v>1230</v>
      </c>
      <c r="C33" s="8" t="s">
        <v>30</v>
      </c>
      <c r="D33" s="8" t="str" cm="1">
        <f t="array" ref="D33">_xlfn.IFS(
  OR(C33="AR", C33="VK", C33="MS", C33="PT", C33="MM", C33="PP"), "CENTRAL",
  OR(C33="SS", C33="GC", C33="SM", C33="AY", C33="AG"), "NORTH",
  OR(C33="DP", C33="PG", C33="KD", C33="DS", C33="SP"), "WEST-I",
  OR(C33="MP", C33="SK", C33="NA", C33="OD"), "WEST-II",
  OR(C33="ND", C33="AM", C33="JK"), "EAST",
  TRUE, "UNKNOWN"
)</f>
        <v>CENTRAL</v>
      </c>
      <c r="E33" s="10" t="s">
        <v>1231</v>
      </c>
      <c r="F33" s="10" t="s">
        <v>1232</v>
      </c>
      <c r="G33" s="8" t="s">
        <v>32</v>
      </c>
      <c r="H33" s="10" t="s">
        <v>1233</v>
      </c>
      <c r="I33" s="37">
        <v>45896</v>
      </c>
      <c r="J33" s="37">
        <v>45908</v>
      </c>
      <c r="K33" s="10" t="s">
        <v>761</v>
      </c>
      <c r="L33" s="10" t="s">
        <v>47</v>
      </c>
      <c r="M33" s="13">
        <v>58.6</v>
      </c>
      <c r="N33" s="37">
        <v>45908</v>
      </c>
      <c r="O33" s="12">
        <v>1</v>
      </c>
      <c r="P33" s="12">
        <f t="shared" si="12"/>
        <v>12</v>
      </c>
      <c r="Q33" s="10" t="s">
        <v>28</v>
      </c>
      <c r="R33" s="12">
        <f t="shared" si="13"/>
        <v>5</v>
      </c>
      <c r="S33" s="10" t="str">
        <f t="shared" si="14"/>
        <v>Not Achieved</v>
      </c>
    </row>
    <row r="34" spans="1:19" x14ac:dyDescent="0.45">
      <c r="A34" s="9" t="s">
        <v>945</v>
      </c>
      <c r="B34" s="8" t="s">
        <v>1230</v>
      </c>
      <c r="C34" s="8" t="s">
        <v>30</v>
      </c>
      <c r="D34" s="8" t="str" cm="1">
        <f t="array" ref="D34">_xlfn.IFS(
  OR(C34="AR", C34="VK", C34="MS", C34="PT", C34="MM", C34="PP"), "CENTRAL",
  OR(C34="SS", C34="GC", C34="SM", C34="AY", C34="AG"), "NORTH",
  OR(C34="DP", C34="PG", C34="KD", C34="DS", C34="SP"), "WEST-I",
  OR(C34="MP", C34="SK", C34="NA", C34="OD"), "WEST-II",
  OR(C34="ND", C34="AM", C34="JK"), "EAST",
  TRUE, "UNKNOWN"
)</f>
        <v>CENTRAL</v>
      </c>
      <c r="E34" s="10" t="s">
        <v>1231</v>
      </c>
      <c r="F34" s="10" t="s">
        <v>1234</v>
      </c>
      <c r="G34" s="8" t="s">
        <v>32</v>
      </c>
      <c r="H34" s="10" t="s">
        <v>1233</v>
      </c>
      <c r="I34" s="37">
        <v>45896</v>
      </c>
      <c r="J34" s="37">
        <v>45908</v>
      </c>
      <c r="K34" s="10" t="s">
        <v>761</v>
      </c>
      <c r="L34" s="10" t="s">
        <v>47</v>
      </c>
      <c r="M34" s="13">
        <v>71.61</v>
      </c>
      <c r="N34" s="37">
        <v>45908</v>
      </c>
      <c r="O34" s="12">
        <v>1</v>
      </c>
      <c r="P34" s="12">
        <f t="shared" ref="P34" si="15">SUM(J34-I34)</f>
        <v>12</v>
      </c>
      <c r="Q34" s="10" t="s">
        <v>28</v>
      </c>
      <c r="R34" s="12">
        <f t="shared" ref="R34" si="16">IF(Q34="A", 3, IF(Q34="B", 5, IF(Q34="C", 7, IF(Q34="D", 10, ""))))</f>
        <v>5</v>
      </c>
      <c r="S34" s="10" t="str">
        <f t="shared" ref="S34" si="17">IF(R34&gt;=P34, "Achieved", "Not Achieved")</f>
        <v>Not Achieved</v>
      </c>
    </row>
    <row r="35" spans="1:19" x14ac:dyDescent="0.45">
      <c r="A35" s="9" t="s">
        <v>945</v>
      </c>
      <c r="B35" s="8" t="s">
        <v>1257</v>
      </c>
      <c r="C35" s="8" t="s">
        <v>241</v>
      </c>
      <c r="D35" s="8" t="str" cm="1">
        <f t="array" ref="D35">_xlfn.IFS(
  OR(C35="AR", C35="VK", C35="MS", C35="PT", C35="MM", C35="PP"), "CENTRAL",
  OR(C35="SS", C35="GC", C35="SM", C35="AY", C35="AG"), "NORTH",
  OR(C35="DP", C35="PG", C35="KD", C35="DS", C35="SP"), "WEST-I",
  OR(C35="MP", C35="SK", C35="NA", C35="OD"), "WEST-II",
  OR(C35="ND", C35="AM", C35="JK"), "EAST",
  TRUE, "UNKNOWN"
)</f>
        <v>CENTRAL</v>
      </c>
      <c r="E35" s="10" t="s">
        <v>1258</v>
      </c>
      <c r="F35" s="10" t="s">
        <v>208</v>
      </c>
      <c r="G35" s="8" t="s">
        <v>32</v>
      </c>
      <c r="H35" s="10" t="s">
        <v>1259</v>
      </c>
      <c r="I35" s="37">
        <v>45875</v>
      </c>
      <c r="J35" s="37">
        <v>45875</v>
      </c>
      <c r="K35" s="10" t="s">
        <v>175</v>
      </c>
      <c r="L35" s="10" t="s">
        <v>47</v>
      </c>
      <c r="M35" s="13">
        <v>151.63999999999999</v>
      </c>
      <c r="N35" s="37">
        <v>45909</v>
      </c>
      <c r="O35" s="12">
        <v>1</v>
      </c>
      <c r="P35" s="12">
        <f t="shared" ref="P35" si="18">SUM(J35-I35)</f>
        <v>0</v>
      </c>
      <c r="Q35" s="10" t="s">
        <v>28</v>
      </c>
      <c r="R35" s="12">
        <f t="shared" ref="R35" si="19">IF(Q35="A", 3, IF(Q35="B", 5, IF(Q35="C", 7, IF(Q35="D", 10, ""))))</f>
        <v>5</v>
      </c>
      <c r="S35" s="10" t="str">
        <f t="shared" ref="S35" si="20">IF(R35&gt;=P35, "Achieved", "Not Achieved")</f>
        <v>Achieved</v>
      </c>
    </row>
    <row r="36" spans="1:19" x14ac:dyDescent="0.45">
      <c r="A36" s="9" t="s">
        <v>1182</v>
      </c>
      <c r="B36" s="8" t="s">
        <v>1267</v>
      </c>
      <c r="C36" s="8" t="s">
        <v>30</v>
      </c>
      <c r="D36" s="8" t="str" cm="1">
        <f t="array" ref="D36">_xlfn.IFS(
  OR(C36="AR", C36="VK", C36="MS", C36="PT", C36="MM", C36="PP"), "CENTRAL",
  OR(C36="SS", C36="GC", C36="SM", C36="AY", C36="AG"), "NORTH",
  OR(C36="DP", C36="PG", C36="KD", C36="DS", C36="SP"), "WEST-I",
  OR(C36="MP", C36="SK", C36="NA", C36="OD"), "WEST-II",
  OR(C36="ND", C36="AM", C36="JK"), "EAST",
  TRUE, "UNKNOWN"
)</f>
        <v>CENTRAL</v>
      </c>
      <c r="E36" s="10" t="s">
        <v>1268</v>
      </c>
      <c r="F36" s="10" t="s">
        <v>208</v>
      </c>
      <c r="G36" s="8" t="s">
        <v>32</v>
      </c>
      <c r="H36" s="10" t="s">
        <v>1269</v>
      </c>
      <c r="I36" s="37">
        <v>45909</v>
      </c>
      <c r="J36" s="37">
        <v>45910</v>
      </c>
      <c r="K36" s="10" t="s">
        <v>175</v>
      </c>
      <c r="L36" s="10" t="s">
        <v>47</v>
      </c>
      <c r="M36" s="13">
        <v>41.74</v>
      </c>
      <c r="N36" s="37">
        <v>45910</v>
      </c>
      <c r="O36" s="12">
        <v>1</v>
      </c>
      <c r="P36" s="12">
        <f t="shared" ref="P36:P37" si="21">SUM(J36-I36)</f>
        <v>1</v>
      </c>
      <c r="Q36" s="10" t="s">
        <v>28</v>
      </c>
      <c r="R36" s="12">
        <f t="shared" ref="R36:R37" si="22">IF(Q36="A", 3, IF(Q36="B", 5, IF(Q36="C", 7, IF(Q36="D", 10, ""))))</f>
        <v>5</v>
      </c>
      <c r="S36" s="10" t="str">
        <f t="shared" ref="S36:S37" si="23">IF(R36&gt;=P36, "Achieved", "Not Achieved")</f>
        <v>Achieved</v>
      </c>
    </row>
    <row r="37" spans="1:19" x14ac:dyDescent="0.45">
      <c r="A37" s="9" t="s">
        <v>1182</v>
      </c>
      <c r="B37" s="8" t="s">
        <v>958</v>
      </c>
      <c r="C37" s="8" t="s">
        <v>221</v>
      </c>
      <c r="D37" s="8" t="str" cm="1">
        <f t="array" ref="D37">_xlfn.IFS(
  OR(C37="AR", C37="VK", C37="MS", C37="PT", C37="MM", C37="PP"), "CENTRAL",
  OR(C37="SS", C37="GC", C37="SM", C37="AY", C37="AG"), "NORTH",
  OR(C37="DP", C37="PG", C37="KD", C37="DS", C37="SP"), "WEST-I",
  OR(C37="MP", C37="SK", C37="NA", C37="OD"), "WEST-II",
  OR(C37="ND", C37="AM", C37="JK"), "EAST",
  TRUE, "UNKNOWN"
)</f>
        <v>EAST</v>
      </c>
      <c r="E37" s="10" t="s">
        <v>677</v>
      </c>
      <c r="F37" s="10" t="s">
        <v>102</v>
      </c>
      <c r="G37" s="8" t="s">
        <v>679</v>
      </c>
      <c r="H37" s="10" t="s">
        <v>959</v>
      </c>
      <c r="I37" s="37">
        <v>45868</v>
      </c>
      <c r="J37" s="37">
        <v>45911</v>
      </c>
      <c r="K37" s="10" t="s">
        <v>34</v>
      </c>
      <c r="L37" s="10" t="s">
        <v>35</v>
      </c>
      <c r="M37" s="13">
        <v>1507.15</v>
      </c>
      <c r="N37" s="37">
        <v>45911</v>
      </c>
      <c r="O37" s="12">
        <v>3</v>
      </c>
      <c r="P37" s="12">
        <f t="shared" si="21"/>
        <v>43</v>
      </c>
      <c r="Q37" s="10" t="s">
        <v>28</v>
      </c>
      <c r="R37" s="12">
        <f t="shared" si="22"/>
        <v>5</v>
      </c>
      <c r="S37" s="10" t="str">
        <f t="shared" si="23"/>
        <v>Not Achieved</v>
      </c>
    </row>
    <row r="38" spans="1:19" x14ac:dyDescent="0.45">
      <c r="A38" s="9" t="s">
        <v>1182</v>
      </c>
      <c r="B38" s="6" t="s">
        <v>1368</v>
      </c>
      <c r="C38" s="8" t="s">
        <v>72</v>
      </c>
      <c r="D38" s="8" t="str" cm="1">
        <f t="array" ref="D38">_xlfn.IFS(
  OR(C38="AR", C38="VK", C38="MS", C38="PT", C38="MM", C38="PP"), "CENTRAL",
  OR(C38="SS", C38="GC", C38="SM", C38="AY", C38="AG"), "NORTH",
  OR(C38="DP", C38="PG", C38="KD", C38="DS", C38="SP"), "WEST-I",
  OR(C38="MP", C38="SK", C38="NA", C38="OD"), "WEST-II",
  OR(C38="ND", C38="AM", C38="JK"), "EAST",
  TRUE, "UNKNOWN"
)</f>
        <v>CENTRAL</v>
      </c>
      <c r="E38" s="10" t="s">
        <v>159</v>
      </c>
      <c r="F38" s="10" t="s">
        <v>276</v>
      </c>
      <c r="G38" s="8" t="s">
        <v>32</v>
      </c>
      <c r="H38" s="10" t="s">
        <v>1369</v>
      </c>
      <c r="I38" s="37">
        <v>45922</v>
      </c>
      <c r="J38" s="37">
        <v>45924</v>
      </c>
      <c r="K38" s="10" t="s">
        <v>762</v>
      </c>
      <c r="L38" s="10" t="s">
        <v>47</v>
      </c>
      <c r="M38" s="13">
        <v>130.61000000000001</v>
      </c>
      <c r="O38" s="12">
        <v>0</v>
      </c>
      <c r="P38" s="12">
        <f t="shared" ref="P38" si="24">SUM(J38-I38)</f>
        <v>2</v>
      </c>
      <c r="Q38" s="10" t="s">
        <v>28</v>
      </c>
      <c r="R38" s="12">
        <f t="shared" ref="R38" si="25">IF(Q38="A", 3, IF(Q38="B", 5, IF(Q38="C", 7, IF(Q38="D", 10, ""))))</f>
        <v>5</v>
      </c>
      <c r="S38" s="10" t="str">
        <f t="shared" ref="S38" si="26">IF(R38&gt;=P38, "Achieved", "Not Achieved")</f>
        <v>Achieved</v>
      </c>
    </row>
    <row r="39" spans="1:19" x14ac:dyDescent="0.45">
      <c r="A39" s="9" t="s">
        <v>1182</v>
      </c>
      <c r="B39" s="8" t="s">
        <v>1420</v>
      </c>
      <c r="C39" s="8" t="s">
        <v>30</v>
      </c>
      <c r="D39" s="8" t="str" cm="1">
        <f t="array" ref="D39">_xlfn.IFS(
  OR(C39="AR", C39="VK", C39="MS", C39="PT", C39="MM", C39="PP"), "CENTRAL",
  OR(C39="SS", C39="GC", C39="SM", C39="AY", C39="AG"), "NORTH",
  OR(C39="DP", C39="PG", C39="KD", C39="DS", C39="SP"), "WEST-I",
  OR(C39="MP", C39="SK", C39="NA", C39="OD"), "WEST-II",
  OR(C39="ND", C39="AM", C39="JK"), "EAST",
  TRUE, "UNKNOWN"
)</f>
        <v>CENTRAL</v>
      </c>
      <c r="E39" s="10" t="s">
        <v>1421</v>
      </c>
      <c r="F39" s="10" t="s">
        <v>38</v>
      </c>
      <c r="G39" s="8" t="s">
        <v>32</v>
      </c>
      <c r="H39" s="10" t="s">
        <v>1422</v>
      </c>
      <c r="I39" s="37">
        <v>45926</v>
      </c>
      <c r="J39" s="37">
        <v>45926</v>
      </c>
      <c r="K39" s="10" t="s">
        <v>175</v>
      </c>
      <c r="L39" s="10" t="s">
        <v>47</v>
      </c>
      <c r="M39" s="13">
        <v>24.81</v>
      </c>
      <c r="N39" s="37">
        <v>45929</v>
      </c>
      <c r="O39" s="12">
        <v>0</v>
      </c>
      <c r="P39" s="12">
        <f t="shared" ref="P39" si="27">SUM(J39-I39)</f>
        <v>0</v>
      </c>
      <c r="Q39" s="10" t="s">
        <v>57</v>
      </c>
      <c r="R39" s="12">
        <f t="shared" ref="R39" si="28">IF(Q39="A", 3, IF(Q39="B", 5, IF(Q39="C", 7, IF(Q39="D", 10, ""))))</f>
        <v>3</v>
      </c>
      <c r="S39" s="10" t="str">
        <f t="shared" ref="S39:S49" si="29">IF(R39&gt;=P39, "Achieved", "Not Achieved")</f>
        <v>Achieved</v>
      </c>
    </row>
    <row r="40" spans="1:19" x14ac:dyDescent="0.45">
      <c r="A40" s="9" t="s">
        <v>1182</v>
      </c>
      <c r="B40" s="8" t="s">
        <v>1420</v>
      </c>
      <c r="C40" s="8" t="s">
        <v>30</v>
      </c>
      <c r="D40" s="8" t="str" cm="1">
        <f t="array" ref="D40">_xlfn.IFS(
  OR(C40="AR", C40="VK", C40="MS", C40="PT", C40="MM", C40="PP"), "CENTRAL",
  OR(C40="SS", C40="GC", C40="SM", C40="AY", C40="AG"), "NORTH",
  OR(C40="DP", C40="PG", C40="KD", C40="DS", C40="SP"), "WEST-I",
  OR(C40="MP", C40="SK", C40="NA", C40="OD"), "WEST-II",
  OR(C40="ND", C40="AM", C40="JK"), "EAST",
  TRUE, "UNKNOWN"
)</f>
        <v>CENTRAL</v>
      </c>
      <c r="E40" s="10" t="s">
        <v>1421</v>
      </c>
      <c r="F40" s="10" t="s">
        <v>38</v>
      </c>
      <c r="G40" s="8" t="s">
        <v>32</v>
      </c>
      <c r="H40" s="10" t="s">
        <v>1422</v>
      </c>
      <c r="I40" s="37">
        <v>45926</v>
      </c>
      <c r="J40" s="37">
        <v>45933</v>
      </c>
      <c r="K40" s="10" t="s">
        <v>175</v>
      </c>
      <c r="L40" s="10" t="s">
        <v>47</v>
      </c>
      <c r="M40" s="13">
        <v>37.08</v>
      </c>
      <c r="N40" s="37">
        <v>45931</v>
      </c>
      <c r="O40" s="12">
        <v>1</v>
      </c>
      <c r="P40" s="12">
        <f t="shared" ref="P40:P45" si="30">SUM(J40-I40)</f>
        <v>7</v>
      </c>
      <c r="Q40" s="10" t="s">
        <v>57</v>
      </c>
      <c r="R40" s="12">
        <f t="shared" ref="R40:R45" si="31">IF(Q40="A", 3, IF(Q40="B", 5, IF(Q40="C", 7, IF(Q40="D", 10, ""))))</f>
        <v>3</v>
      </c>
      <c r="S40" s="10" t="str">
        <f t="shared" si="29"/>
        <v>Not Achieved</v>
      </c>
    </row>
    <row r="41" spans="1:19" x14ac:dyDescent="0.45">
      <c r="A41" s="9" t="s">
        <v>1439</v>
      </c>
      <c r="B41" s="8" t="s">
        <v>1477</v>
      </c>
      <c r="C41" s="8" t="s">
        <v>30</v>
      </c>
      <c r="D41" s="8" t="str" cm="1">
        <f t="array" ref="D41">_xlfn.IFS(
  OR(C41="AR", C41="VK", C41="MS", C41="PT", C41="MM", C41="PP"), "CENTRAL",
  OR(C41="SS", C41="GC", C41="SM", C41="AY", C41="AG"), "NORTH",
  OR(C41="DP", C41="PG", C41="KD", C41="DS", C41="SP"), "WEST-I",
  OR(C41="MP", C41="SK", C41="NA", C41="OD"), "WEST-II",
  OR(C41="ND", C41="AM", C41="JK"), "EAST",
  TRUE, "UNKNOWN"
)</f>
        <v>CENTRAL</v>
      </c>
      <c r="E41" s="10" t="s">
        <v>1473</v>
      </c>
      <c r="F41" s="10" t="s">
        <v>1474</v>
      </c>
      <c r="G41" s="8" t="s">
        <v>1475</v>
      </c>
      <c r="H41" s="10" t="s">
        <v>1476</v>
      </c>
      <c r="I41" s="37">
        <v>45936</v>
      </c>
      <c r="J41" s="37">
        <v>45936</v>
      </c>
      <c r="K41" s="10" t="s">
        <v>134</v>
      </c>
      <c r="L41" s="10" t="s">
        <v>47</v>
      </c>
      <c r="M41" s="13">
        <v>144.22999999999999</v>
      </c>
      <c r="N41" s="37">
        <v>45937</v>
      </c>
      <c r="O41" s="12">
        <v>0</v>
      </c>
      <c r="P41" s="12">
        <f t="shared" si="30"/>
        <v>0</v>
      </c>
      <c r="Q41" s="10" t="s">
        <v>28</v>
      </c>
      <c r="R41" s="12">
        <f t="shared" si="31"/>
        <v>5</v>
      </c>
      <c r="S41" s="10" t="str">
        <f t="shared" si="29"/>
        <v>Achieved</v>
      </c>
    </row>
    <row r="42" spans="1:19" x14ac:dyDescent="0.45">
      <c r="A42" s="9" t="s">
        <v>1439</v>
      </c>
      <c r="B42" s="8" t="s">
        <v>1482</v>
      </c>
      <c r="C42" s="8" t="s">
        <v>30</v>
      </c>
      <c r="D42" s="8" t="str" cm="1">
        <f t="array" ref="D42">_xlfn.IFS(
  OR(C42="AR", C42="VK", C42="MS", C42="PT", C42="MM", C42="PP"), "CENTRAL",
  OR(C42="SS", C42="GC", C42="SM", C42="AY", C42="AG"), "NORTH",
  OR(C42="DP", C42="PG", C42="KD", C42="DS", C42="SP"), "WEST-I",
  OR(C42="MP", C42="SK", C42="NA", C42="OD"), "WEST-II",
  OR(C42="ND", C42="AM", C42="JK"), "EAST",
  TRUE, "UNKNOWN"
)</f>
        <v>CENTRAL</v>
      </c>
      <c r="E42" s="10" t="s">
        <v>1421</v>
      </c>
      <c r="F42" s="10" t="s">
        <v>67</v>
      </c>
      <c r="G42" s="8" t="s">
        <v>32</v>
      </c>
      <c r="H42" s="10" t="s">
        <v>1422</v>
      </c>
      <c r="I42" s="37">
        <v>45936</v>
      </c>
      <c r="J42" s="37">
        <v>45936</v>
      </c>
      <c r="K42" s="10" t="s">
        <v>761</v>
      </c>
      <c r="L42" s="10" t="s">
        <v>47</v>
      </c>
      <c r="M42" s="13">
        <v>445.41</v>
      </c>
      <c r="O42" s="12">
        <v>0</v>
      </c>
      <c r="P42" s="12">
        <f t="shared" si="30"/>
        <v>0</v>
      </c>
      <c r="Q42" s="10" t="s">
        <v>28</v>
      </c>
      <c r="R42" s="12">
        <f t="shared" si="31"/>
        <v>5</v>
      </c>
      <c r="S42" s="10" t="str">
        <f t="shared" si="29"/>
        <v>Achieved</v>
      </c>
    </row>
    <row r="43" spans="1:19" x14ac:dyDescent="0.45">
      <c r="A43" s="9" t="s">
        <v>1439</v>
      </c>
      <c r="B43" s="8" t="s">
        <v>1501</v>
      </c>
      <c r="C43" s="8" t="s">
        <v>241</v>
      </c>
      <c r="D43" s="8" t="str" cm="1">
        <f t="array" ref="D43">_xlfn.IFS(
  OR(C43="AR", C43="VK", C43="MS", C43="PT", C43="MM", C43="PP"), "CENTRAL",
  OR(C43="SS", C43="GC", C43="SM", C43="AY", C43="AG"), "NORTH",
  OR(C43="DP", C43="PG", C43="KD", C43="DS", C43="SP"), "WEST-I",
  OR(C43="MP", C43="SK", C43="NA", C43="OD"), "WEST-II",
  OR(C43="ND", C43="AM", C43="JK"), "EAST",
  TRUE, "UNKNOWN"
)</f>
        <v>CENTRAL</v>
      </c>
      <c r="E43" s="10" t="s">
        <v>1502</v>
      </c>
      <c r="F43" s="10" t="s">
        <v>67</v>
      </c>
      <c r="G43" s="8" t="s">
        <v>32</v>
      </c>
      <c r="H43" s="10" t="s">
        <v>760</v>
      </c>
      <c r="I43" s="37">
        <v>45936</v>
      </c>
      <c r="J43" s="37">
        <v>45937</v>
      </c>
      <c r="K43" s="10" t="s">
        <v>761</v>
      </c>
      <c r="L43" s="10" t="s">
        <v>47</v>
      </c>
      <c r="M43" s="13">
        <v>774.78</v>
      </c>
      <c r="O43" s="12">
        <v>0</v>
      </c>
      <c r="P43" s="12">
        <f t="shared" ref="P43:P44" si="32">SUM(J43-I43)</f>
        <v>1</v>
      </c>
      <c r="Q43" s="10" t="s">
        <v>28</v>
      </c>
      <c r="R43" s="12">
        <f t="shared" ref="R43:R44" si="33">IF(Q43="A", 3, IF(Q43="B", 5, IF(Q43="C", 7, IF(Q43="D", 10, ""))))</f>
        <v>5</v>
      </c>
      <c r="S43" s="10" t="str">
        <f t="shared" ref="S43:S44" si="34">IF(R43&gt;=P43, "Achieved", "Not Achieved")</f>
        <v>Achieved</v>
      </c>
    </row>
    <row r="44" spans="1:19" x14ac:dyDescent="0.45">
      <c r="A44" s="9" t="s">
        <v>1439</v>
      </c>
      <c r="B44" s="8" t="s">
        <v>1522</v>
      </c>
      <c r="C44" s="8" t="s">
        <v>30</v>
      </c>
      <c r="D44" s="8" t="str" cm="1">
        <f t="array" ref="D44">_xlfn.IFS(
  OR(C44="AR", C44="VK", C44="MS", C44="PT", C44="MM", C44="PP"), "CENTRAL",
  OR(C44="SS", C44="GC", C44="SM", C44="AY", C44="AG"), "NORTH",
  OR(C44="DP", C44="PG", C44="KD", C44="DS", C44="SP"), "WEST-I",
  OR(C44="MP", C44="SK", C44="NA", C44="OD"), "WEST-II",
  OR(C44="ND", C44="AM", C44="JK"), "EAST",
  TRUE, "UNKNOWN"
)</f>
        <v>CENTRAL</v>
      </c>
      <c r="E44" s="10" t="s">
        <v>1473</v>
      </c>
      <c r="F44" s="10" t="s">
        <v>1474</v>
      </c>
      <c r="G44" s="8" t="s">
        <v>1475</v>
      </c>
      <c r="H44" s="10" t="s">
        <v>1476</v>
      </c>
      <c r="I44" s="37">
        <v>45936</v>
      </c>
      <c r="J44" s="37">
        <v>45938</v>
      </c>
      <c r="K44" s="10" t="s">
        <v>134</v>
      </c>
      <c r="L44" s="10" t="s">
        <v>47</v>
      </c>
      <c r="M44" s="13">
        <v>219.23</v>
      </c>
      <c r="O44" s="12">
        <v>0</v>
      </c>
      <c r="P44" s="12">
        <f t="shared" si="32"/>
        <v>2</v>
      </c>
      <c r="Q44" s="10" t="s">
        <v>28</v>
      </c>
      <c r="R44" s="12">
        <f t="shared" si="33"/>
        <v>5</v>
      </c>
      <c r="S44" s="10" t="str">
        <f t="shared" si="34"/>
        <v>Achieved</v>
      </c>
    </row>
    <row r="45" spans="1:19" x14ac:dyDescent="0.45">
      <c r="A45" s="9" t="s">
        <v>1439</v>
      </c>
      <c r="B45" s="8" t="s">
        <v>1740</v>
      </c>
      <c r="C45" s="8" t="s">
        <v>241</v>
      </c>
      <c r="D45" s="8" t="str" cm="1">
        <f t="array" ref="D45">_xlfn.IFS(
  OR(C45="AR", C45="VK", C45="MS", C45="PT", C45="MM", C45="PP"), "CENTRAL",
  OR(C45="SS", C45="GC", C45="SM", C45="AY", C45="AG"), "NORTH",
  OR(C45="DP", C45="PG", C45="KD", C45="DS", C45="SP"), "WEST-I",
  OR(C45="MP", C45="SK", C45="NA", C45="OD"), "WEST-II",
  OR(C45="ND", C45="AM", C45="JK"), "EAST",
  TRUE, "UNKNOWN"
)</f>
        <v>CENTRAL</v>
      </c>
      <c r="E45" s="10" t="s">
        <v>1544</v>
      </c>
      <c r="F45" s="10" t="s">
        <v>1545</v>
      </c>
      <c r="G45" s="8" t="s">
        <v>32</v>
      </c>
      <c r="H45" s="10" t="s">
        <v>1546</v>
      </c>
      <c r="I45" s="37">
        <v>45938</v>
      </c>
      <c r="J45" s="37">
        <v>45941</v>
      </c>
      <c r="K45" s="10" t="s">
        <v>175</v>
      </c>
      <c r="L45" s="10" t="s">
        <v>47</v>
      </c>
      <c r="M45" s="13">
        <v>108.99</v>
      </c>
      <c r="N45" s="37">
        <v>45939</v>
      </c>
      <c r="O45" s="12">
        <v>0</v>
      </c>
      <c r="P45" s="12">
        <f t="shared" si="30"/>
        <v>3</v>
      </c>
      <c r="Q45" s="10" t="s">
        <v>28</v>
      </c>
      <c r="R45" s="12">
        <f t="shared" si="31"/>
        <v>5</v>
      </c>
      <c r="S45" s="10" t="str">
        <f t="shared" si="29"/>
        <v>Achieved</v>
      </c>
    </row>
    <row r="46" spans="1:19" s="8" customFormat="1" ht="13.15" x14ac:dyDescent="0.45">
      <c r="A46" s="9" t="s">
        <v>1439</v>
      </c>
      <c r="B46" s="8" t="s">
        <v>1741</v>
      </c>
      <c r="C46" s="10" t="s">
        <v>72</v>
      </c>
      <c r="D46" s="8" t="str" cm="1">
        <f t="array" ref="D46">_xlfn.IFS(
  OR(C46="AR", C46="VK", C46="MS", C46="PT", C46="MM", C46="PP"), "CENTRAL",
  OR(C46="SS", C46="GC", C46="SM", C46="AY", C46="AG"), "NORTH",
  OR(C46="DP", C46="PG", C46="KD", C46="DS", C46="SP"), "WEST-I",
  OR(C46="MP", C46="SK", C46="NA", C46="OD"), "WEST-II",
  OR(C46="ND", C46="AM", C46="JK"), "EAST",
  TRUE, "UNKNOWN"
)</f>
        <v>CENTRAL</v>
      </c>
      <c r="E46" s="10" t="s">
        <v>1560</v>
      </c>
      <c r="F46" s="8" t="s">
        <v>276</v>
      </c>
      <c r="G46" s="8" t="s">
        <v>594</v>
      </c>
      <c r="H46" s="8" t="s">
        <v>1561</v>
      </c>
      <c r="I46" s="37">
        <v>45939</v>
      </c>
      <c r="J46" s="37">
        <v>45939</v>
      </c>
      <c r="K46" s="10" t="s">
        <v>175</v>
      </c>
      <c r="L46" s="10" t="s">
        <v>47</v>
      </c>
      <c r="M46" s="13">
        <v>40.64</v>
      </c>
      <c r="N46" s="37">
        <v>45943</v>
      </c>
      <c r="O46" s="8">
        <v>0</v>
      </c>
      <c r="P46" s="12">
        <f>SUM(J46-I46)</f>
        <v>0</v>
      </c>
      <c r="Q46" s="10" t="s">
        <v>28</v>
      </c>
      <c r="R46" s="8">
        <f>IF(Q46="A", 3, IF(Q46="B", 5, IF(Q46="C", 7, IF(Q46="D", 10, ""))))</f>
        <v>5</v>
      </c>
      <c r="S46" s="10" t="str">
        <f>IF(R46&gt;=P46, "Achieved", "Not Achieved")</f>
        <v>Achieved</v>
      </c>
    </row>
    <row r="47" spans="1:19" x14ac:dyDescent="0.45">
      <c r="A47" s="9" t="s">
        <v>1656</v>
      </c>
      <c r="B47" s="8" t="s">
        <v>958</v>
      </c>
      <c r="C47" s="8" t="s">
        <v>221</v>
      </c>
      <c r="D47" s="8" t="str" cm="1">
        <f t="array" ref="D47">_xlfn.IFS(
  OR(C47="AR", C47="VK", C47="MS", C47="PT", C47="MM", C47="PP"), "CENTRAL",
  OR(C47="SS", C47="GC", C47="SM", C47="AY", C47="AG"), "NORTH",
  OR(C47="DP", C47="PG", C47="KD", C47="DS", C47="SP"), "WEST-I",
  OR(C47="MP", C47="SK", C47="NA", C47="OD"), "WEST-II",
  OR(C47="ND", C47="AM", C47="JK"), "EAST",
  TRUE, "UNKNOWN"
)</f>
        <v>EAST</v>
      </c>
      <c r="E47" s="10" t="s">
        <v>677</v>
      </c>
      <c r="F47" s="10" t="s">
        <v>102</v>
      </c>
      <c r="G47" s="8" t="s">
        <v>679</v>
      </c>
      <c r="H47" s="10" t="s">
        <v>959</v>
      </c>
      <c r="I47" s="37">
        <v>45868</v>
      </c>
      <c r="J47" s="37">
        <v>45978</v>
      </c>
      <c r="K47" s="10" t="s">
        <v>34</v>
      </c>
      <c r="L47" s="10" t="s">
        <v>35</v>
      </c>
      <c r="M47" s="13">
        <v>1412.72</v>
      </c>
      <c r="N47" s="37">
        <v>45978</v>
      </c>
      <c r="O47" s="12">
        <v>4</v>
      </c>
      <c r="P47" s="12">
        <f t="shared" ref="P47" si="35">SUM(J47-I47)</f>
        <v>110</v>
      </c>
      <c r="Q47" s="10" t="s">
        <v>28</v>
      </c>
      <c r="R47" s="12">
        <f t="shared" ref="R47" si="36">IF(Q47="A", 3, IF(Q47="B", 5, IF(Q47="C", 7, IF(Q47="D", 10, ""))))</f>
        <v>5</v>
      </c>
      <c r="S47" s="10" t="str">
        <f t="shared" ref="S47" si="37">IF(R47&gt;=P47, "Achieved", "Not Achieved")</f>
        <v>Not Achieved</v>
      </c>
    </row>
    <row r="48" spans="1:19" x14ac:dyDescent="0.45">
      <c r="A48" s="9" t="s">
        <v>1656</v>
      </c>
      <c r="B48" s="8" t="s">
        <v>958</v>
      </c>
      <c r="C48" s="8" t="s">
        <v>221</v>
      </c>
      <c r="D48" s="8" t="str" cm="1">
        <f t="array" ref="D48">_xlfn.IFS(
  OR(C48="AR", C48="VK", C48="MS", C48="PT", C48="MM", C48="PP"), "CENTRAL",
  OR(C48="SS", C48="GC", C48="SM", C48="AY", C48="AG"), "NORTH",
  OR(C48="DP", C48="PG", C48="KD", C48="DS", C48="SP"), "WEST-I",
  OR(C48="MP", C48="SK", C48="NA", C48="OD"), "WEST-II",
  OR(C48="ND", C48="AM", C48="JK"), "EAST",
  TRUE, "UNKNOWN"
)</f>
        <v>EAST</v>
      </c>
      <c r="E48" s="10" t="s">
        <v>677</v>
      </c>
      <c r="F48" s="10" t="s">
        <v>102</v>
      </c>
      <c r="G48" s="8" t="s">
        <v>679</v>
      </c>
      <c r="H48" s="10" t="s">
        <v>959</v>
      </c>
      <c r="I48" s="37">
        <v>45868</v>
      </c>
      <c r="J48" s="37">
        <v>45978</v>
      </c>
      <c r="K48" s="10" t="s">
        <v>34</v>
      </c>
      <c r="L48" s="10" t="s">
        <v>35</v>
      </c>
      <c r="M48" s="13">
        <v>1552.54</v>
      </c>
      <c r="N48" s="37">
        <v>45978</v>
      </c>
      <c r="O48" s="12">
        <v>5</v>
      </c>
      <c r="P48" s="12">
        <f t="shared" ref="P48" si="38">SUM(J48-I48)</f>
        <v>110</v>
      </c>
      <c r="Q48" s="10" t="s">
        <v>28</v>
      </c>
      <c r="R48" s="12">
        <f t="shared" ref="R48" si="39">IF(Q48="A", 3, IF(Q48="B", 5, IF(Q48="C", 7, IF(Q48="D", 10, ""))))</f>
        <v>5</v>
      </c>
      <c r="S48" s="10" t="str">
        <f t="shared" ref="S48" si="40">IF(R48&gt;=P48, "Achieved", "Not Achieved")</f>
        <v>Not Achieved</v>
      </c>
    </row>
    <row r="49" spans="1:19" x14ac:dyDescent="0.45">
      <c r="A49" s="9" t="s">
        <v>1656</v>
      </c>
      <c r="B49" s="8" t="s">
        <v>2850</v>
      </c>
      <c r="C49" s="8" t="s">
        <v>156</v>
      </c>
      <c r="D49" s="8" t="str" cm="1">
        <f t="array" ref="D49">_xlfn.IFS(
  OR(C49="AR", C49="VK", C49="MS", C49="PT", C49="MM", C49="PP"), "CENTRAL",
  OR(C49="SS", C49="GC", C49="SM", C49="AY", C49="AG"), "NORTH",
  OR(C49="DP", C49="PG", C49="KD", C49="DS", C49="SP"), "WEST-I",
  OR(C49="MP", C49="SK", C49="NA", C49="OD"), "WEST-II",
  OR(C49="ND", C49="AM", C49="JK"), "EAST",
  TRUE, "UNKNOWN"
)</f>
        <v>CENTRAL</v>
      </c>
      <c r="E49" s="10" t="s">
        <v>1864</v>
      </c>
      <c r="F49" s="10" t="s">
        <v>127</v>
      </c>
      <c r="G49" s="8" t="s">
        <v>32</v>
      </c>
      <c r="H49" s="10" t="s">
        <v>456</v>
      </c>
      <c r="I49" s="37">
        <v>45982</v>
      </c>
      <c r="J49" s="37">
        <v>45986</v>
      </c>
      <c r="K49" s="10" t="s">
        <v>49</v>
      </c>
      <c r="L49" s="10" t="s">
        <v>50</v>
      </c>
      <c r="M49" s="13">
        <v>229.86</v>
      </c>
      <c r="O49" s="12">
        <v>0</v>
      </c>
      <c r="P49" s="12">
        <f t="shared" ref="P49" si="41">SUM(J49-I49)</f>
        <v>4</v>
      </c>
      <c r="Q49" s="10" t="s">
        <v>28</v>
      </c>
      <c r="R49" s="12">
        <f t="shared" ref="R49" si="42">IF(Q49="A", 3, IF(Q49="B", 5, IF(Q49="C", 7, IF(Q49="D", 10, ""))))</f>
        <v>5</v>
      </c>
      <c r="S49" s="10" t="str">
        <f t="shared" si="29"/>
        <v>Achieved</v>
      </c>
    </row>
    <row r="50" spans="1:19" x14ac:dyDescent="0.45">
      <c r="A50" s="9" t="s">
        <v>1656</v>
      </c>
      <c r="B50" s="8" t="s">
        <v>2850</v>
      </c>
      <c r="C50" s="8" t="s">
        <v>156</v>
      </c>
      <c r="D50" s="8" t="str" cm="1">
        <f t="array" ref="D50">_xlfn.IFS(
  OR(C50="AR", C50="VK", C50="MS", C50="PT", C50="MM", C50="PP"), "CENTRAL",
  OR(C50="SS", C50="GC", C50="SM", C50="AY", C50="AG"), "NORTH",
  OR(C50="DP", C50="PG", C50="KD", C50="DS", C50="SP"), "WEST-I",
  OR(C50="MP", C50="SK", C50="NA", C50="OD"), "WEST-II",
  OR(C50="ND", C50="AM", C50="JK"), "EAST",
  TRUE, "UNKNOWN"
)</f>
        <v>CENTRAL</v>
      </c>
      <c r="E50" s="10" t="s">
        <v>1864</v>
      </c>
      <c r="F50" s="10" t="s">
        <v>1865</v>
      </c>
      <c r="G50" s="8" t="s">
        <v>32</v>
      </c>
      <c r="H50" s="10" t="s">
        <v>456</v>
      </c>
      <c r="I50" s="37">
        <v>45982</v>
      </c>
      <c r="J50" s="37">
        <v>45986</v>
      </c>
      <c r="K50" s="10" t="s">
        <v>56</v>
      </c>
      <c r="L50" s="10" t="s">
        <v>50</v>
      </c>
      <c r="M50" s="13">
        <v>88.59</v>
      </c>
      <c r="O50" s="12">
        <v>0</v>
      </c>
      <c r="P50" s="12">
        <f t="shared" ref="P50" si="43">SUM(J50-I50)</f>
        <v>4</v>
      </c>
      <c r="Q50" s="10" t="s">
        <v>57</v>
      </c>
      <c r="R50" s="12">
        <f t="shared" ref="R50" si="44">IF(Q50="A", 3, IF(Q50="B", 5, IF(Q50="C", 7, IF(Q50="D", 10, ""))))</f>
        <v>3</v>
      </c>
      <c r="S50" s="10" t="str">
        <f t="shared" ref="S50" si="45">IF(R50&gt;=P50, "Achieved", "Not Achieved")</f>
        <v>Not Achieved</v>
      </c>
    </row>
    <row r="51" spans="1:19" x14ac:dyDescent="0.45">
      <c r="A51" s="9" t="s">
        <v>1656</v>
      </c>
      <c r="B51" s="8" t="s">
        <v>1866</v>
      </c>
      <c r="C51" s="8" t="s">
        <v>156</v>
      </c>
      <c r="D51" s="8" t="str" cm="1">
        <f t="array" ref="D51">_xlfn.IFS(
  OR(C51="AR", C51="VK", C51="MS", C51="PT", C51="MM", C51="PP"), "CENTRAL",
  OR(C51="SS", C51="GC", C51="SM", C51="AY", C51="AG"), "NORTH",
  OR(C51="DP", C51="PG", C51="KD", C51="DS", C51="SP"), "WEST-I",
  OR(C51="MP", C51="SK", C51="NA", C51="OD"), "WEST-II",
  OR(C51="ND", C51="AM", C51="JK"), "EAST",
  TRUE, "UNKNOWN"
)</f>
        <v>CENTRAL</v>
      </c>
      <c r="E51" s="10" t="s">
        <v>2011</v>
      </c>
      <c r="F51" s="10" t="s">
        <v>121</v>
      </c>
      <c r="G51" s="8" t="s">
        <v>32</v>
      </c>
      <c r="H51" s="10" t="s">
        <v>456</v>
      </c>
      <c r="I51" s="37">
        <v>45982</v>
      </c>
      <c r="J51" s="37">
        <v>45987</v>
      </c>
      <c r="K51" s="10" t="s">
        <v>49</v>
      </c>
      <c r="L51" s="10" t="s">
        <v>50</v>
      </c>
      <c r="M51" s="13">
        <v>286.68</v>
      </c>
      <c r="O51" s="12">
        <v>0</v>
      </c>
      <c r="P51" s="12">
        <f t="shared" ref="P51" si="46">SUM(J51-I51)</f>
        <v>5</v>
      </c>
      <c r="Q51" s="10" t="s">
        <v>28</v>
      </c>
      <c r="R51" s="12">
        <f t="shared" ref="R51" si="47">IF(Q51="A", 3, IF(Q51="B", 5, IF(Q51="C", 7, IF(Q51="D", 10, ""))))</f>
        <v>5</v>
      </c>
      <c r="S51" s="10" t="str">
        <f t="shared" ref="S51" si="48">IF(R51&gt;=P51, "Achieved", "Not Achieved")</f>
        <v>Achieved</v>
      </c>
    </row>
    <row r="52" spans="1:19" x14ac:dyDescent="0.45">
      <c r="A52" s="9" t="s">
        <v>1930</v>
      </c>
      <c r="B52" s="8" t="s">
        <v>1978</v>
      </c>
      <c r="C52" s="8" t="s">
        <v>30</v>
      </c>
      <c r="D52" s="8" t="str" cm="1">
        <f t="array" ref="D52">_xlfn.IFS(
  OR(C52="AR", C52="VK", C52="MS", C52="PT", C52="MM", C52="PP"), "CENTRAL",
  OR(C52="SS", C52="GC", C52="SM", C52="AY", C52="AG"), "NORTH",
  OR(C52="DP", C52="PG", C52="KD", C52="DS", C52="SP"), "WEST-I",
  OR(C52="MP", C52="SK", C52="NA", C52="OD"), "WEST-II",
  OR(C52="ND", C52="AM", C52="JK"), "EAST",
  TRUE, "UNKNOWN"
)</f>
        <v>CENTRAL</v>
      </c>
      <c r="E52" s="10" t="s">
        <v>159</v>
      </c>
      <c r="F52" s="10" t="s">
        <v>116</v>
      </c>
      <c r="G52" s="8" t="s">
        <v>32</v>
      </c>
      <c r="H52" s="10" t="s">
        <v>1979</v>
      </c>
      <c r="I52" s="37">
        <v>45994</v>
      </c>
      <c r="J52" s="37">
        <v>45994</v>
      </c>
      <c r="K52" s="10" t="s">
        <v>761</v>
      </c>
      <c r="L52" s="10" t="s">
        <v>47</v>
      </c>
      <c r="M52" s="13">
        <v>19.260000000000002</v>
      </c>
      <c r="O52" s="12">
        <v>0</v>
      </c>
      <c r="P52" s="12">
        <f t="shared" ref="P52:P53" si="49">SUM(J52-I52)</f>
        <v>0</v>
      </c>
      <c r="Q52" s="10" t="s">
        <v>28</v>
      </c>
      <c r="R52" s="12">
        <f t="shared" ref="R52:R53" si="50">IF(Q52="A", 3, IF(Q52="B", 5, IF(Q52="C", 7, IF(Q52="D", 10, ""))))</f>
        <v>5</v>
      </c>
      <c r="S52" s="10" t="str">
        <f t="shared" ref="S52:S53" si="51">IF(R52&gt;=P52, "Achieved", "Not Achieved")</f>
        <v>Achieved</v>
      </c>
    </row>
    <row r="53" spans="1:19" x14ac:dyDescent="0.45">
      <c r="A53" s="9" t="s">
        <v>1930</v>
      </c>
      <c r="B53" s="8" t="s">
        <v>1866</v>
      </c>
      <c r="C53" s="8" t="s">
        <v>156</v>
      </c>
      <c r="D53" s="8" t="str" cm="1">
        <f t="array" ref="D53">_xlfn.IFS(
  OR(C53="AR", C53="VK", C53="MS", C53="PT", C53="MM", C53="PP"), "CENTRAL",
  OR(C53="SS", C53="GC", C53="SM", C53="AY", C53="AG"), "NORTH",
  OR(C53="DP", C53="PG", C53="KD", C53="DS", C53="SP"), "WEST-I",
  OR(C53="MP", C53="SK", C53="NA", C53="OD"), "WEST-II",
  OR(C53="ND", C53="AM", C53="JK"), "EAST",
  TRUE, "UNKNOWN"
)</f>
        <v>CENTRAL</v>
      </c>
      <c r="E53" s="10" t="s">
        <v>2011</v>
      </c>
      <c r="F53" s="10" t="s">
        <v>121</v>
      </c>
      <c r="G53" s="8" t="s">
        <v>32</v>
      </c>
      <c r="H53" s="10" t="s">
        <v>456</v>
      </c>
      <c r="I53" s="37">
        <v>45982</v>
      </c>
      <c r="J53" s="37">
        <v>46006</v>
      </c>
      <c r="K53" s="10" t="s">
        <v>49</v>
      </c>
      <c r="L53" s="10" t="s">
        <v>50</v>
      </c>
      <c r="M53" s="13">
        <v>313.45999999999998</v>
      </c>
      <c r="O53" s="12">
        <v>1</v>
      </c>
      <c r="P53" s="12">
        <f t="shared" si="49"/>
        <v>24</v>
      </c>
      <c r="Q53" s="10" t="s">
        <v>28</v>
      </c>
      <c r="R53" s="12">
        <f t="shared" si="50"/>
        <v>5</v>
      </c>
      <c r="S53" s="10" t="str">
        <f t="shared" si="51"/>
        <v>Not Achieved</v>
      </c>
    </row>
    <row r="54" spans="1:19" x14ac:dyDescent="0.45">
      <c r="A54" s="9" t="s">
        <v>1930</v>
      </c>
      <c r="B54" s="8" t="s">
        <v>2045</v>
      </c>
      <c r="C54" s="8" t="s">
        <v>99</v>
      </c>
      <c r="D54" s="8" t="str" cm="1">
        <f t="array" ref="D54">_xlfn.IFS(
  OR(C54="AR", C54="VK", C54="MS", C54="PT", C54="MM", C54="PP"), "CENTRAL",
  OR(C54="SS", C54="GC", C54="SM", C54="AY", C54="AG"), "NORTH",
  OR(C54="DP", C54="PG", C54="KD", C54="DS", C54="SP"), "WEST-I",
  OR(C54="MP", C54="SK", C54="NA", C54="OD"), "WEST-II",
  OR(C54="ND", C54="AM", C54="JK"), "EAST",
  TRUE, "UNKNOWN"
)</f>
        <v>EAST</v>
      </c>
      <c r="E54" s="10" t="s">
        <v>2046</v>
      </c>
      <c r="F54" s="10" t="s">
        <v>2047</v>
      </c>
      <c r="G54" s="8" t="s">
        <v>2048</v>
      </c>
      <c r="H54" s="10" t="s">
        <v>2049</v>
      </c>
      <c r="I54" s="37">
        <v>46006</v>
      </c>
      <c r="J54" s="37">
        <v>46010</v>
      </c>
      <c r="K54" s="10" t="s">
        <v>70</v>
      </c>
      <c r="L54" s="10" t="s">
        <v>35</v>
      </c>
      <c r="M54" s="13">
        <v>182.29</v>
      </c>
      <c r="N54" s="37">
        <v>46010</v>
      </c>
      <c r="O54" s="12">
        <v>0</v>
      </c>
      <c r="P54" s="12">
        <f t="shared" ref="P54" si="52">SUM(J54-I54)</f>
        <v>4</v>
      </c>
      <c r="Q54" s="10" t="s">
        <v>28</v>
      </c>
      <c r="R54" s="12">
        <f t="shared" ref="R54" si="53">IF(Q54="A", 3, IF(Q54="B", 5, IF(Q54="C", 7, IF(Q54="D", 10, ""))))</f>
        <v>5</v>
      </c>
      <c r="S54" s="10" t="str">
        <f t="shared" ref="S54" si="54">IF(R54&gt;=P54, "Achieved", "Not Achieved")</f>
        <v>Achieved</v>
      </c>
    </row>
    <row r="55" spans="1:19" x14ac:dyDescent="0.45">
      <c r="A55" s="9" t="s">
        <v>1930</v>
      </c>
      <c r="B55" s="8" t="s">
        <v>2045</v>
      </c>
      <c r="C55" s="8" t="s">
        <v>99</v>
      </c>
      <c r="D55" s="8" t="str" cm="1">
        <f t="array" ref="D55">_xlfn.IFS(
  OR(C55="AR", C55="VK", C55="MS", C55="PT", C55="MM", C55="PP"), "CENTRAL",
  OR(C55="SS", C55="GC", C55="SM", C55="AY", C55="AG"), "NORTH",
  OR(C55="DP", C55="PG", C55="KD", C55="DS", C55="SP"), "WEST-I",
  OR(C55="MP", C55="SK", C55="NA", C55="OD"), "WEST-II",
  OR(C55="ND", C55="AM", C55="JK"), "EAST",
  TRUE, "UNKNOWN"
)</f>
        <v>EAST</v>
      </c>
      <c r="E55" s="10" t="s">
        <v>2046</v>
      </c>
      <c r="F55" s="10" t="s">
        <v>2050</v>
      </c>
      <c r="G55" s="8" t="s">
        <v>2048</v>
      </c>
      <c r="H55" s="10" t="s">
        <v>2049</v>
      </c>
      <c r="I55" s="37">
        <v>46006</v>
      </c>
      <c r="J55" s="37">
        <v>46010</v>
      </c>
      <c r="K55" s="10" t="s">
        <v>70</v>
      </c>
      <c r="L55" s="10" t="s">
        <v>35</v>
      </c>
      <c r="M55" s="13">
        <v>20.39</v>
      </c>
      <c r="N55" s="37">
        <v>46010</v>
      </c>
      <c r="O55" s="12">
        <v>0</v>
      </c>
      <c r="P55" s="12">
        <f t="shared" ref="P55:P57" si="55">SUM(J55-I55)</f>
        <v>4</v>
      </c>
      <c r="Q55" s="10" t="s">
        <v>28</v>
      </c>
      <c r="R55" s="12">
        <f t="shared" ref="R55:R57" si="56">IF(Q55="A", 3, IF(Q55="B", 5, IF(Q55="C", 7, IF(Q55="D", 10, ""))))</f>
        <v>5</v>
      </c>
      <c r="S55" s="10" t="str">
        <f t="shared" ref="S55:S57" si="57">IF(R55&gt;=P55, "Achieved", "Not Achieved")</f>
        <v>Achieved</v>
      </c>
    </row>
    <row r="56" spans="1:19" x14ac:dyDescent="0.45">
      <c r="A56" s="9" t="s">
        <v>1930</v>
      </c>
      <c r="B56" s="8" t="s">
        <v>1866</v>
      </c>
      <c r="C56" s="8" t="s">
        <v>156</v>
      </c>
      <c r="D56" s="8" t="str" cm="1">
        <f t="array" ref="D56">_xlfn.IFS(
  OR(C56="AR", C56="VK", C56="MS", C56="PT", C56="MM", C56="PP"), "CENTRAL",
  OR(C56="SS", C56="GC", C56="SM", C56="AY", C56="AG"), "NORTH",
  OR(C56="DP", C56="PG", C56="KD", C56="DS", C56="SP"), "WEST-I",
  OR(C56="MP", C56="SK", C56="NA", C56="OD"), "WEST-II",
  OR(C56="ND", C56="AM", C56="JK"), "EAST",
  TRUE, "UNKNOWN"
)</f>
        <v>CENTRAL</v>
      </c>
      <c r="E56" s="10" t="s">
        <v>2011</v>
      </c>
      <c r="F56" s="10" t="s">
        <v>121</v>
      </c>
      <c r="G56" s="8" t="s">
        <v>32</v>
      </c>
      <c r="H56" s="10" t="s">
        <v>456</v>
      </c>
      <c r="I56" s="37">
        <v>45982</v>
      </c>
      <c r="J56" s="37">
        <v>46021</v>
      </c>
      <c r="K56" s="10" t="s">
        <v>49</v>
      </c>
      <c r="L56" s="10" t="s">
        <v>50</v>
      </c>
      <c r="M56" s="13">
        <v>289.77999999999997</v>
      </c>
      <c r="O56" s="12">
        <v>2</v>
      </c>
      <c r="P56" s="12">
        <f t="shared" si="55"/>
        <v>39</v>
      </c>
      <c r="Q56" s="10" t="s">
        <v>28</v>
      </c>
      <c r="R56" s="12">
        <f t="shared" si="56"/>
        <v>5</v>
      </c>
      <c r="S56" s="10" t="str">
        <f t="shared" si="57"/>
        <v>Not Achieved</v>
      </c>
    </row>
    <row r="57" spans="1:19" x14ac:dyDescent="0.45">
      <c r="A57" s="9" t="s">
        <v>2126</v>
      </c>
      <c r="B57" s="8" t="s">
        <v>958</v>
      </c>
      <c r="C57" s="8" t="s">
        <v>221</v>
      </c>
      <c r="D57" s="8" t="str" cm="1">
        <f t="array" ref="D57">_xlfn.IFS(
  OR(C57="AR", C57="VK", C57="MS", C57="PT", C57="MM", C57="PP"), "CENTRAL",
  OR(C57="SS", C57="GC", C57="SM", C57="AY", C57="AG"), "NORTH",
  OR(C57="DP", C57="PG", C57="KD", C57="DS", C57="SP"), "WEST-I",
  OR(C57="MP", C57="SK", C57="NA", C57="OD"), "WEST-II",
  OR(C57="ND", C57="AM", C57="JK"), "EAST",
  TRUE, "UNKNOWN"
)</f>
        <v>EAST</v>
      </c>
      <c r="E57" s="10" t="s">
        <v>677</v>
      </c>
      <c r="F57" s="10" t="s">
        <v>102</v>
      </c>
      <c r="G57" s="8" t="s">
        <v>679</v>
      </c>
      <c r="H57" s="10" t="s">
        <v>959</v>
      </c>
      <c r="I57" s="37">
        <v>45868</v>
      </c>
      <c r="J57" s="37">
        <v>46024</v>
      </c>
      <c r="K57" s="10" t="s">
        <v>34</v>
      </c>
      <c r="L57" s="10" t="s">
        <v>35</v>
      </c>
      <c r="M57" s="13">
        <v>1392.18</v>
      </c>
      <c r="O57" s="12">
        <v>5</v>
      </c>
      <c r="P57" s="12">
        <f t="shared" si="55"/>
        <v>156</v>
      </c>
      <c r="Q57" s="10" t="s">
        <v>28</v>
      </c>
      <c r="R57" s="12">
        <f t="shared" si="56"/>
        <v>5</v>
      </c>
      <c r="S57" s="10" t="str">
        <f t="shared" si="57"/>
        <v>Not Achieved</v>
      </c>
    </row>
    <row r="58" spans="1:19" x14ac:dyDescent="0.45">
      <c r="A58" s="9" t="s">
        <v>2126</v>
      </c>
      <c r="B58" s="8" t="s">
        <v>2208</v>
      </c>
      <c r="C58" s="8" t="s">
        <v>1255</v>
      </c>
      <c r="D58" s="8" t="str" cm="1">
        <f t="array" ref="D58">_xlfn.IFS(
  OR(C58="AR", C58="VK", C58="MS", C58="PT", C58="MM", C58="PP"), "CENTRAL",
  OR(C58="SS", C58="GC", C58="SM", C58="AY", C58="AG"), "NORTH",
  OR(C58="DP", C58="PG", C58="KD", C58="DS", C58="SP"), "WEST-I",
  OR(C58="MP", C58="SK", C58="NA", C58="OD"), "WEST-II",
  OR(C58="ND", C58="AM", C58="JK"), "EAST",
  TRUE, "UNKNOWN"
)</f>
        <v>WEST-I</v>
      </c>
      <c r="E58" s="10" t="s">
        <v>2209</v>
      </c>
      <c r="F58" s="10" t="s">
        <v>2210</v>
      </c>
      <c r="G58" s="8" t="s">
        <v>2211</v>
      </c>
      <c r="H58" s="10" t="s">
        <v>2212</v>
      </c>
      <c r="I58" s="37">
        <v>46026</v>
      </c>
      <c r="J58" s="37">
        <v>46031</v>
      </c>
      <c r="K58" s="10" t="s">
        <v>46</v>
      </c>
      <c r="L58" s="10" t="s">
        <v>47</v>
      </c>
      <c r="M58" s="13">
        <v>1071.77</v>
      </c>
      <c r="N58" s="37">
        <v>46031</v>
      </c>
      <c r="O58" s="12">
        <v>0</v>
      </c>
      <c r="P58" s="12">
        <f t="shared" ref="P58" si="58">SUM(J58-I58)</f>
        <v>5</v>
      </c>
      <c r="Q58" s="10" t="s">
        <v>59</v>
      </c>
      <c r="R58" s="12">
        <f t="shared" ref="R58" si="59">IF(Q58="A", 3, IF(Q58="B", 5, IF(Q58="C", 7, IF(Q58="D", 10, ""))))</f>
        <v>10</v>
      </c>
      <c r="S58" s="10" t="str">
        <f t="shared" ref="S58" si="60">IF(R58&gt;=P58, "Achieved", "Not Achieved")</f>
        <v>Achieved</v>
      </c>
    </row>
    <row r="59" spans="1:19" x14ac:dyDescent="0.45">
      <c r="A59" s="9" t="s">
        <v>2126</v>
      </c>
      <c r="B59" s="8" t="s">
        <v>2217</v>
      </c>
      <c r="C59" s="8" t="s">
        <v>156</v>
      </c>
      <c r="D59" s="8" t="str" cm="1">
        <f t="array" ref="D59">_xlfn.IFS(
  OR(C59="AR", C59="VK", C59="MS", C59="PT", C59="MM", C59="PP"), "CENTRAL",
  OR(C59="SS", C59="GC", C59="SM", C59="AY", C59="AG"), "NORTH",
  OR(C59="DP", C59="PG", C59="KD", C59="DS", C59="SP"), "WEST-I",
  OR(C59="MP", C59="SK", C59="NA", C59="OD"), "WEST-II",
  OR(C59="ND", C59="AM", C59="JK"), "EAST",
  TRUE, "UNKNOWN"
)</f>
        <v>CENTRAL</v>
      </c>
      <c r="E59" s="10" t="s">
        <v>2201</v>
      </c>
      <c r="F59" s="10" t="s">
        <v>2218</v>
      </c>
      <c r="G59" s="8" t="s">
        <v>2202</v>
      </c>
      <c r="H59" s="10" t="s">
        <v>2203</v>
      </c>
      <c r="I59" s="37">
        <v>45665</v>
      </c>
      <c r="J59" s="37">
        <v>45665</v>
      </c>
      <c r="K59" s="10" t="s">
        <v>2161</v>
      </c>
      <c r="L59" s="10" t="s">
        <v>50</v>
      </c>
      <c r="M59" s="13">
        <v>45.37</v>
      </c>
      <c r="O59" s="12">
        <v>0</v>
      </c>
      <c r="P59" s="12">
        <f t="shared" ref="P59" si="61">SUM(J59-I59)</f>
        <v>0</v>
      </c>
      <c r="Q59" s="10" t="s">
        <v>28</v>
      </c>
      <c r="R59" s="12">
        <f t="shared" ref="R59" si="62">IF(Q59="A", 3, IF(Q59="B", 5, IF(Q59="C", 7, IF(Q59="D", 10, ""))))</f>
        <v>5</v>
      </c>
      <c r="S59" s="10" t="str">
        <f t="shared" ref="S59" si="63">IF(R59&gt;=P59, "Achieved", "Not Achieved")</f>
        <v>Achieved</v>
      </c>
    </row>
    <row r="60" spans="1:19" x14ac:dyDescent="0.45">
      <c r="A60" s="9" t="s">
        <v>2126</v>
      </c>
      <c r="B60" s="8" t="s">
        <v>2217</v>
      </c>
      <c r="C60" s="8" t="s">
        <v>156</v>
      </c>
      <c r="D60" s="8" t="str" cm="1">
        <f t="array" ref="D60">_xlfn.IFS(
  OR(C60="AR", C60="VK", C60="MS", C60="PT", C60="MM", C60="PP"), "CENTRAL",
  OR(C60="SS", C60="GC", C60="SM", C60="AY", C60="AG"), "NORTH",
  OR(C60="DP", C60="PG", C60="KD", C60="DS", C60="SP"), "WEST-I",
  OR(C60="MP", C60="SK", C60="NA", C60="OD"), "WEST-II",
  OR(C60="ND", C60="AM", C60="JK"), "EAST",
  TRUE, "UNKNOWN"
)</f>
        <v>CENTRAL</v>
      </c>
      <c r="E60" s="10" t="s">
        <v>2201</v>
      </c>
      <c r="F60" s="10" t="s">
        <v>2219</v>
      </c>
      <c r="G60" s="8" t="s">
        <v>2202</v>
      </c>
      <c r="H60" s="10" t="s">
        <v>2203</v>
      </c>
      <c r="I60" s="37">
        <v>45665</v>
      </c>
      <c r="J60" s="37">
        <v>45665</v>
      </c>
      <c r="K60" s="10" t="s">
        <v>2161</v>
      </c>
      <c r="L60" s="10" t="s">
        <v>50</v>
      </c>
      <c r="M60" s="13">
        <v>31.55</v>
      </c>
      <c r="O60" s="12">
        <v>0</v>
      </c>
      <c r="P60" s="12">
        <f t="shared" ref="P60" si="64">SUM(J60-I60)</f>
        <v>0</v>
      </c>
      <c r="Q60" s="10" t="s">
        <v>28</v>
      </c>
      <c r="R60" s="12">
        <f t="shared" ref="R60" si="65">IF(Q60="A", 3, IF(Q60="B", 5, IF(Q60="C", 7, IF(Q60="D", 10, ""))))</f>
        <v>5</v>
      </c>
      <c r="S60" s="10" t="str">
        <f t="shared" ref="S60" si="66">IF(R60&gt;=P60, "Achieved", "Not Achieved")</f>
        <v>Achieved</v>
      </c>
    </row>
    <row r="61" spans="1:19" x14ac:dyDescent="0.45">
      <c r="A61" s="9" t="s">
        <v>2126</v>
      </c>
      <c r="B61" s="8" t="s">
        <v>2217</v>
      </c>
      <c r="C61" s="8" t="s">
        <v>156</v>
      </c>
      <c r="D61" s="8" t="str" cm="1">
        <f t="array" ref="D61">_xlfn.IFS(
  OR(C61="AR", C61="VK", C61="MS", C61="PT", C61="MM", C61="PP"), "CENTRAL",
  OR(C61="SS", C61="GC", C61="SM", C61="AY", C61="AG"), "NORTH",
  OR(C61="DP", C61="PG", C61="KD", C61="DS", C61="SP"), "WEST-I",
  OR(C61="MP", C61="SK", C61="NA", C61="OD"), "WEST-II",
  OR(C61="ND", C61="AM", C61="JK"), "EAST",
  TRUE, "UNKNOWN"
)</f>
        <v>CENTRAL</v>
      </c>
      <c r="E61" s="10" t="s">
        <v>2201</v>
      </c>
      <c r="F61" s="10" t="s">
        <v>2220</v>
      </c>
      <c r="G61" s="8" t="s">
        <v>2202</v>
      </c>
      <c r="H61" s="10" t="s">
        <v>2203</v>
      </c>
      <c r="I61" s="37">
        <v>45665</v>
      </c>
      <c r="J61" s="37">
        <v>45665</v>
      </c>
      <c r="K61" s="10" t="s">
        <v>2161</v>
      </c>
      <c r="L61" s="10" t="s">
        <v>50</v>
      </c>
      <c r="M61" s="13">
        <v>290.82</v>
      </c>
      <c r="O61" s="12">
        <v>0</v>
      </c>
      <c r="P61" s="12">
        <f t="shared" ref="P61" si="67">SUM(J61-I61)</f>
        <v>0</v>
      </c>
      <c r="Q61" s="10" t="s">
        <v>28</v>
      </c>
      <c r="R61" s="12">
        <f t="shared" ref="R61" si="68">IF(Q61="A", 3, IF(Q61="B", 5, IF(Q61="C", 7, IF(Q61="D", 10, ""))))</f>
        <v>5</v>
      </c>
      <c r="S61" s="10" t="str">
        <f t="shared" ref="S61" si="69">IF(R61&gt;=P61, "Achieved", "Not Achieved")</f>
        <v>Achieved</v>
      </c>
    </row>
    <row r="62" spans="1:19" x14ac:dyDescent="0.45">
      <c r="A62" s="9" t="s">
        <v>2126</v>
      </c>
      <c r="B62" s="8" t="s">
        <v>2217</v>
      </c>
      <c r="C62" s="8" t="s">
        <v>156</v>
      </c>
      <c r="D62" s="8" t="str" cm="1">
        <f t="array" ref="D62">_xlfn.IFS(
  OR(C62="AR", C62="VK", C62="MS", C62="PT", C62="MM", C62="PP"), "CENTRAL",
  OR(C62="SS", C62="GC", C62="SM", C62="AY", C62="AG"), "NORTH",
  OR(C62="DP", C62="PG", C62="KD", C62="DS", C62="SP"), "WEST-I",
  OR(C62="MP", C62="SK", C62="NA", C62="OD"), "WEST-II",
  OR(C62="ND", C62="AM", C62="JK"), "EAST",
  TRUE, "UNKNOWN"
)</f>
        <v>CENTRAL</v>
      </c>
      <c r="E62" s="10" t="s">
        <v>2201</v>
      </c>
      <c r="F62" s="10" t="s">
        <v>2200</v>
      </c>
      <c r="G62" s="8" t="s">
        <v>2202</v>
      </c>
      <c r="H62" s="10" t="s">
        <v>2203</v>
      </c>
      <c r="I62" s="37">
        <v>45665</v>
      </c>
      <c r="J62" s="37">
        <v>45665</v>
      </c>
      <c r="K62" s="10" t="s">
        <v>2161</v>
      </c>
      <c r="L62" s="10" t="s">
        <v>50</v>
      </c>
      <c r="M62" s="13">
        <v>209.65</v>
      </c>
      <c r="O62" s="12">
        <v>0</v>
      </c>
      <c r="P62" s="12">
        <f t="shared" ref="P62" si="70">SUM(J62-I62)</f>
        <v>0</v>
      </c>
      <c r="Q62" s="10" t="s">
        <v>28</v>
      </c>
      <c r="R62" s="12">
        <f t="shared" ref="R62" si="71">IF(Q62="A", 3, IF(Q62="B", 5, IF(Q62="C", 7, IF(Q62="D", 10, ""))))</f>
        <v>5</v>
      </c>
      <c r="S62" s="10" t="str">
        <f t="shared" ref="S62" si="72">IF(R62&gt;=P62, "Achieved", "Not Achieved")</f>
        <v>Achieved</v>
      </c>
    </row>
    <row r="63" spans="1:19" x14ac:dyDescent="0.45">
      <c r="A63" s="9" t="s">
        <v>2126</v>
      </c>
      <c r="B63" s="8" t="s">
        <v>2217</v>
      </c>
      <c r="C63" s="8" t="s">
        <v>156</v>
      </c>
      <c r="D63" s="8" t="str" cm="1">
        <f t="array" ref="D63">_xlfn.IFS(
  OR(C63="AR", C63="VK", C63="MS", C63="PT", C63="MM", C63="PP"), "CENTRAL",
  OR(C63="SS", C63="GC", C63="SM", C63="AY", C63="AG"), "NORTH",
  OR(C63="DP", C63="PG", C63="KD", C63="DS", C63="SP"), "WEST-I",
  OR(C63="MP", C63="SK", C63="NA", C63="OD"), "WEST-II",
  OR(C63="ND", C63="AM", C63="JK"), "EAST",
  TRUE, "UNKNOWN"
)</f>
        <v>CENTRAL</v>
      </c>
      <c r="E63" s="10" t="s">
        <v>2201</v>
      </c>
      <c r="F63" s="10" t="s">
        <v>2221</v>
      </c>
      <c r="G63" s="8" t="s">
        <v>2202</v>
      </c>
      <c r="H63" s="10" t="s">
        <v>2203</v>
      </c>
      <c r="I63" s="37">
        <v>45665</v>
      </c>
      <c r="J63" s="37">
        <v>45665</v>
      </c>
      <c r="K63" s="10" t="s">
        <v>2161</v>
      </c>
      <c r="L63" s="10" t="s">
        <v>50</v>
      </c>
      <c r="M63" s="13">
        <v>29.06</v>
      </c>
      <c r="O63" s="12">
        <v>0</v>
      </c>
      <c r="P63" s="12">
        <f t="shared" ref="P63" si="73">SUM(J63-I63)</f>
        <v>0</v>
      </c>
      <c r="Q63" s="10" t="s">
        <v>28</v>
      </c>
      <c r="R63" s="12">
        <f t="shared" ref="R63" si="74">IF(Q63="A", 3, IF(Q63="B", 5, IF(Q63="C", 7, IF(Q63="D", 10, ""))))</f>
        <v>5</v>
      </c>
      <c r="S63" s="10" t="str">
        <f t="shared" ref="S63" si="75">IF(R63&gt;=P63, "Achieved", "Not Achieved")</f>
        <v>Achieved</v>
      </c>
    </row>
    <row r="64" spans="1:19" x14ac:dyDescent="0.45">
      <c r="A64" s="9" t="s">
        <v>2126</v>
      </c>
      <c r="B64" s="8" t="s">
        <v>2280</v>
      </c>
      <c r="C64" s="8" t="s">
        <v>156</v>
      </c>
      <c r="D64" s="8" t="str" cm="1">
        <f t="array" ref="D64">_xlfn.IFS(
  OR(C64="AR", C64="VK", C64="MS", C64="PT", C64="MM", C64="PP"), "CENTRAL",
  OR(C64="SS", C64="GC", C64="SM", C64="AY", C64="AG"), "NORTH",
  OR(C64="DP", C64="PG", C64="KD", C64="DS", C64="SP"), "WEST-I",
  OR(C64="MP", C64="SK", C64="NA", C64="OD"), "WEST-II",
  OR(C64="ND", C64="AM", C64="JK"), "EAST",
  TRUE, "UNKNOWN"
)</f>
        <v>CENTRAL</v>
      </c>
      <c r="E64" s="10" t="s">
        <v>2281</v>
      </c>
      <c r="F64" s="10" t="s">
        <v>2282</v>
      </c>
      <c r="G64" s="8" t="s">
        <v>85</v>
      </c>
      <c r="H64" s="10" t="s">
        <v>2283</v>
      </c>
      <c r="I64" s="37">
        <v>46043</v>
      </c>
      <c r="J64" s="37">
        <v>46044</v>
      </c>
      <c r="K64" s="10" t="s">
        <v>186</v>
      </c>
      <c r="L64" s="10" t="s">
        <v>47</v>
      </c>
      <c r="M64" s="13">
        <v>375.8</v>
      </c>
      <c r="N64" s="37">
        <v>46044</v>
      </c>
      <c r="O64" s="12">
        <v>0</v>
      </c>
      <c r="P64" s="12">
        <f t="shared" ref="P64" si="76">SUM(J64-I64)</f>
        <v>1</v>
      </c>
      <c r="Q64" s="10" t="s">
        <v>28</v>
      </c>
      <c r="R64" s="12">
        <f t="shared" ref="R64:R69" si="77">IF(Q64="A", 3, IF(Q64="B", 5, IF(Q64="C", 7, IF(Q64="D", 10, ""))))</f>
        <v>5</v>
      </c>
      <c r="S64" s="10" t="str">
        <f t="shared" ref="S64:S69" si="78">IF(R64&gt;=P64, "Achieved", "Not Achieved")</f>
        <v>Achieved</v>
      </c>
    </row>
    <row r="65" spans="1:20" x14ac:dyDescent="0.45">
      <c r="A65" s="9" t="s">
        <v>2126</v>
      </c>
      <c r="B65" s="8" t="s">
        <v>2217</v>
      </c>
      <c r="C65" s="8" t="s">
        <v>156</v>
      </c>
      <c r="D65" s="8" t="str" cm="1">
        <f t="array" ref="D65">_xlfn.IFS(
  OR(C65="AR", C65="VK", C65="MS", C65="PT", C65="MM", C65="PP"), "CENTRAL",
  OR(C65="SS", C65="GC", C65="SM", C65="AY", C65="AG"), "NORTH",
  OR(C65="DP", C65="PG", C65="KD", C65="DS", C65="SP"), "WEST-I",
  OR(C65="MP", C65="SK", C65="NA", C65="OD"), "WEST-II",
  OR(C65="ND", C65="AM", C65="JK"), "EAST",
  TRUE, "UNKNOWN"
)</f>
        <v>CENTRAL</v>
      </c>
      <c r="E65" s="10" t="s">
        <v>2201</v>
      </c>
      <c r="F65" s="10" t="s">
        <v>2218</v>
      </c>
      <c r="G65" s="8" t="s">
        <v>2202</v>
      </c>
      <c r="H65" s="10" t="s">
        <v>2203</v>
      </c>
      <c r="I65" s="37">
        <v>45685</v>
      </c>
      <c r="J65" s="37">
        <v>45685</v>
      </c>
      <c r="K65" s="10" t="s">
        <v>2161</v>
      </c>
      <c r="L65" s="10" t="s">
        <v>50</v>
      </c>
      <c r="M65" s="13">
        <v>36.03</v>
      </c>
      <c r="O65" s="12">
        <v>1</v>
      </c>
      <c r="P65" s="12">
        <v>1</v>
      </c>
      <c r="Q65" s="10" t="s">
        <v>28</v>
      </c>
      <c r="R65" s="12">
        <f t="shared" si="77"/>
        <v>5</v>
      </c>
      <c r="S65" s="10" t="str">
        <f t="shared" si="78"/>
        <v>Achieved</v>
      </c>
    </row>
    <row r="66" spans="1:20" x14ac:dyDescent="0.45">
      <c r="A66" s="9" t="s">
        <v>2126</v>
      </c>
      <c r="B66" s="8" t="s">
        <v>2217</v>
      </c>
      <c r="C66" s="8" t="s">
        <v>156</v>
      </c>
      <c r="D66" s="8" t="str" cm="1">
        <f t="array" ref="D66">_xlfn.IFS(
  OR(C66="AR", C66="VK", C66="MS", C66="PT", C66="MM", C66="PP"), "CENTRAL",
  OR(C66="SS", C66="GC", C66="SM", C66="AY", C66="AG"), "NORTH",
  OR(C66="DP", C66="PG", C66="KD", C66="DS", C66="SP"), "WEST-I",
  OR(C66="MP", C66="SK", C66="NA", C66="OD"), "WEST-II",
  OR(C66="ND", C66="AM", C66="JK"), "EAST",
  TRUE, "UNKNOWN"
)</f>
        <v>CENTRAL</v>
      </c>
      <c r="E66" s="10" t="s">
        <v>2201</v>
      </c>
      <c r="F66" s="10" t="s">
        <v>2219</v>
      </c>
      <c r="G66" s="8" t="s">
        <v>2202</v>
      </c>
      <c r="H66" s="10" t="s">
        <v>2203</v>
      </c>
      <c r="I66" s="37">
        <v>45685</v>
      </c>
      <c r="J66" s="37">
        <v>45685</v>
      </c>
      <c r="K66" s="10" t="s">
        <v>2161</v>
      </c>
      <c r="L66" s="10" t="s">
        <v>50</v>
      </c>
      <c r="M66" s="13">
        <v>26.95</v>
      </c>
      <c r="O66" s="12">
        <v>1</v>
      </c>
      <c r="P66" s="12">
        <v>1</v>
      </c>
      <c r="Q66" s="10" t="s">
        <v>28</v>
      </c>
      <c r="R66" s="12">
        <f t="shared" si="77"/>
        <v>5</v>
      </c>
      <c r="S66" s="10" t="str">
        <f t="shared" si="78"/>
        <v>Achieved</v>
      </c>
    </row>
    <row r="67" spans="1:20" x14ac:dyDescent="0.45">
      <c r="A67" s="9" t="s">
        <v>2126</v>
      </c>
      <c r="B67" s="8" t="s">
        <v>2217</v>
      </c>
      <c r="C67" s="8" t="s">
        <v>156</v>
      </c>
      <c r="D67" s="8" t="str" cm="1">
        <f t="array" ref="D67">_xlfn.IFS(
  OR(C67="AR", C67="VK", C67="MS", C67="PT", C67="MM", C67="PP"), "CENTRAL",
  OR(C67="SS", C67="GC", C67="SM", C67="AY", C67="AG"), "NORTH",
  OR(C67="DP", C67="PG", C67="KD", C67="DS", C67="SP"), "WEST-I",
  OR(C67="MP", C67="SK", C67="NA", C67="OD"), "WEST-II",
  OR(C67="ND", C67="AM", C67="JK"), "EAST",
  TRUE, "UNKNOWN"
)</f>
        <v>CENTRAL</v>
      </c>
      <c r="E67" s="10" t="s">
        <v>2201</v>
      </c>
      <c r="F67" s="10" t="s">
        <v>2220</v>
      </c>
      <c r="G67" s="8" t="s">
        <v>2202</v>
      </c>
      <c r="H67" s="10" t="s">
        <v>2203</v>
      </c>
      <c r="I67" s="37">
        <v>45685</v>
      </c>
      <c r="J67" s="37">
        <v>45685</v>
      </c>
      <c r="K67" s="10" t="s">
        <v>2161</v>
      </c>
      <c r="L67" s="10" t="s">
        <v>50</v>
      </c>
      <c r="M67" s="13">
        <v>278.08999999999997</v>
      </c>
      <c r="O67" s="12">
        <v>1</v>
      </c>
      <c r="P67" s="12">
        <v>1</v>
      </c>
      <c r="Q67" s="10" t="s">
        <v>28</v>
      </c>
      <c r="R67" s="12">
        <f t="shared" si="77"/>
        <v>5</v>
      </c>
      <c r="S67" s="10" t="str">
        <f t="shared" si="78"/>
        <v>Achieved</v>
      </c>
    </row>
    <row r="68" spans="1:20" x14ac:dyDescent="0.45">
      <c r="A68" s="9" t="s">
        <v>2126</v>
      </c>
      <c r="B68" s="8" t="s">
        <v>2217</v>
      </c>
      <c r="C68" s="8" t="s">
        <v>156</v>
      </c>
      <c r="D68" s="8" t="str" cm="1">
        <f t="array" ref="D68">_xlfn.IFS(
  OR(C68="AR", C68="VK", C68="MS", C68="PT", C68="MM", C68="PP"), "CENTRAL",
  OR(C68="SS", C68="GC", C68="SM", C68="AY", C68="AG"), "NORTH",
  OR(C68="DP", C68="PG", C68="KD", C68="DS", C68="SP"), "WEST-I",
  OR(C68="MP", C68="SK", C68="NA", C68="OD"), "WEST-II",
  OR(C68="ND", C68="AM", C68="JK"), "EAST",
  TRUE, "UNKNOWN"
)</f>
        <v>CENTRAL</v>
      </c>
      <c r="E68" s="10" t="s">
        <v>2201</v>
      </c>
      <c r="F68" s="10" t="s">
        <v>2200</v>
      </c>
      <c r="G68" s="8" t="s">
        <v>2202</v>
      </c>
      <c r="H68" s="10" t="s">
        <v>2203</v>
      </c>
      <c r="I68" s="37">
        <v>45685</v>
      </c>
      <c r="J68" s="37">
        <v>45685</v>
      </c>
      <c r="K68" s="10" t="s">
        <v>2161</v>
      </c>
      <c r="L68" s="10" t="s">
        <v>50</v>
      </c>
      <c r="M68" s="13">
        <v>200.3</v>
      </c>
      <c r="O68" s="12">
        <v>1</v>
      </c>
      <c r="P68" s="12">
        <v>1</v>
      </c>
      <c r="Q68" s="10" t="s">
        <v>28</v>
      </c>
      <c r="R68" s="12">
        <f t="shared" si="77"/>
        <v>5</v>
      </c>
      <c r="S68" s="10" t="str">
        <f t="shared" si="78"/>
        <v>Achieved</v>
      </c>
    </row>
    <row r="69" spans="1:20" x14ac:dyDescent="0.45">
      <c r="A69" s="9" t="s">
        <v>2126</v>
      </c>
      <c r="B69" s="8" t="s">
        <v>2217</v>
      </c>
      <c r="C69" s="8" t="s">
        <v>156</v>
      </c>
      <c r="D69" s="8" t="str" cm="1">
        <f t="array" ref="D69">_xlfn.IFS(
  OR(C69="AR", C69="VK", C69="MS", C69="PT", C69="MM", C69="PP"), "CENTRAL",
  OR(C69="SS", C69="GC", C69="SM", C69="AY", C69="AG"), "NORTH",
  OR(C69="DP", C69="PG", C69="KD", C69="DS", C69="SP"), "WEST-I",
  OR(C69="MP", C69="SK", C69="NA", C69="OD"), "WEST-II",
  OR(C69="ND", C69="AM", C69="JK"), "EAST",
  TRUE, "UNKNOWN"
)</f>
        <v>CENTRAL</v>
      </c>
      <c r="E69" s="10" t="s">
        <v>2201</v>
      </c>
      <c r="F69" s="10" t="s">
        <v>2221</v>
      </c>
      <c r="G69" s="8" t="s">
        <v>2202</v>
      </c>
      <c r="H69" s="10" t="s">
        <v>2203</v>
      </c>
      <c r="I69" s="37">
        <v>45685</v>
      </c>
      <c r="J69" s="37">
        <v>45685</v>
      </c>
      <c r="K69" s="10" t="s">
        <v>2161</v>
      </c>
      <c r="L69" s="10" t="s">
        <v>50</v>
      </c>
      <c r="M69" s="13">
        <v>24.8</v>
      </c>
      <c r="O69" s="12">
        <v>1</v>
      </c>
      <c r="P69" s="12">
        <v>1</v>
      </c>
      <c r="Q69" s="10" t="s">
        <v>28</v>
      </c>
      <c r="R69" s="12">
        <f t="shared" si="77"/>
        <v>5</v>
      </c>
      <c r="S69" s="10" t="str">
        <f t="shared" si="78"/>
        <v>Achieved</v>
      </c>
    </row>
    <row r="70" spans="1:20" x14ac:dyDescent="0.45">
      <c r="A70" s="9" t="s">
        <v>2366</v>
      </c>
      <c r="B70" s="8" t="s">
        <v>2362</v>
      </c>
      <c r="C70" s="8" t="s">
        <v>30</v>
      </c>
      <c r="D70" s="8" t="str" cm="1">
        <f t="array" ref="D70">_xlfn.IFS(
  OR(C70="AR", C70="VK", C70="MS", C70="PT", C70="MM", C70="PP"), "CENTRAL",
  OR(C70="SS", C70="GC", C70="SM", C70="AY", C70="AG"), "NORTH",
  OR(C70="DP", C70="PG", C70="KD", C70="DS", C70="SP"), "WEST-I",
  OR(C70="MP", C70="SK", C70="NA", C70="OD"), "WEST-II",
  OR(C70="ND", C70="AM", C70="JK"), "EAST",
  TRUE, "UNKNOWN"
)</f>
        <v>CENTRAL</v>
      </c>
      <c r="E70" s="10" t="s">
        <v>2363</v>
      </c>
      <c r="F70" s="10" t="s">
        <v>2364</v>
      </c>
      <c r="G70" s="8" t="s">
        <v>32</v>
      </c>
      <c r="H70" s="10" t="s">
        <v>2365</v>
      </c>
      <c r="I70" s="37">
        <v>46052</v>
      </c>
      <c r="J70" s="37">
        <v>46055</v>
      </c>
      <c r="K70" s="10" t="s">
        <v>46</v>
      </c>
      <c r="L70" s="10" t="s">
        <v>47</v>
      </c>
      <c r="M70" s="13">
        <v>290.45</v>
      </c>
      <c r="O70" s="12">
        <v>0</v>
      </c>
      <c r="P70" s="12">
        <v>1</v>
      </c>
      <c r="Q70" s="10" t="s">
        <v>28</v>
      </c>
      <c r="R70" s="12">
        <f t="shared" ref="R70" si="79">IF(Q70="A", 3, IF(Q70="B", 5, IF(Q70="C", 7, IF(Q70="D", 10, ""))))</f>
        <v>5</v>
      </c>
      <c r="S70" s="10" t="str">
        <f t="shared" ref="S70" si="80">IF(R70&gt;=P70, "Achieved", "Not Achieved")</f>
        <v>Achieved</v>
      </c>
    </row>
    <row r="71" spans="1:20" x14ac:dyDescent="0.45">
      <c r="A71" s="9" t="s">
        <v>2366</v>
      </c>
      <c r="B71" s="8" t="s">
        <v>2415</v>
      </c>
      <c r="C71" s="8" t="s">
        <v>99</v>
      </c>
      <c r="D71" s="8" t="str" cm="1">
        <f t="array" ref="D71">_xlfn.IFS(
  OR(C71="AR", C71="VK", C71="MS", C71="PT", C71="MM", C71="PP"), "CENTRAL",
  OR(C71="SS", C71="GC", C71="SM", C71="AY", C71="AG"), "NORTH",
  OR(C71="DP", C71="PG", C71="KD", C71="DS", C71="SP"), "WEST-I",
  OR(C71="MP", C71="SK", C71="NA", C71="OD"), "WEST-II",
  OR(C71="ND", C71="AM", C71="JK"), "EAST",
  TRUE, "UNKNOWN"
)</f>
        <v>EAST</v>
      </c>
      <c r="E71" s="10" t="s">
        <v>2411</v>
      </c>
      <c r="F71" s="10" t="s">
        <v>2414</v>
      </c>
      <c r="G71" s="8" t="s">
        <v>32</v>
      </c>
      <c r="H71" s="10" t="s">
        <v>2413</v>
      </c>
      <c r="I71" s="37">
        <v>46057</v>
      </c>
      <c r="J71" s="37">
        <v>46059</v>
      </c>
      <c r="K71" s="10" t="s">
        <v>70</v>
      </c>
      <c r="L71" s="10" t="s">
        <v>35</v>
      </c>
      <c r="M71" s="13">
        <v>52.88</v>
      </c>
      <c r="N71" s="37">
        <v>46059</v>
      </c>
      <c r="O71" s="12">
        <v>0</v>
      </c>
      <c r="P71" s="12">
        <v>1</v>
      </c>
      <c r="Q71" s="10" t="s">
        <v>28</v>
      </c>
      <c r="R71" s="12">
        <f t="shared" ref="R71" si="81">IF(Q71="A", 3, IF(Q71="B", 5, IF(Q71="C", 7, IF(Q71="D", 10, ""))))</f>
        <v>5</v>
      </c>
      <c r="S71" s="10" t="str">
        <f t="shared" ref="S71" si="82">IF(R71&gt;=P71, "Achieved", "Not Achieved")</f>
        <v>Achieved</v>
      </c>
    </row>
    <row r="72" spans="1:20" x14ac:dyDescent="0.45">
      <c r="A72" s="9" t="s">
        <v>2366</v>
      </c>
      <c r="B72" s="8" t="s">
        <v>2415</v>
      </c>
      <c r="C72" s="8" t="s">
        <v>99</v>
      </c>
      <c r="D72" s="8" t="str" cm="1">
        <f t="array" ref="D72">_xlfn.IFS(
  OR(C72="AR", C72="VK", C72="MS", C72="PT", C72="MM", C72="PP"), "CENTRAL",
  OR(C72="SS", C72="GC", C72="SM", C72="AY", C72="AG"), "NORTH",
  OR(C72="DP", C72="PG", C72="KD", C72="DS", C72="SP"), "WEST-I",
  OR(C72="MP", C72="SK", C72="NA", C72="OD"), "WEST-II",
  OR(C72="ND", C72="AM", C72="JK"), "EAST",
  TRUE, "UNKNOWN"
)</f>
        <v>EAST</v>
      </c>
      <c r="E72" s="10" t="s">
        <v>2411</v>
      </c>
      <c r="F72" s="10" t="s">
        <v>2416</v>
      </c>
      <c r="G72" s="8" t="s">
        <v>32</v>
      </c>
      <c r="H72" s="10" t="s">
        <v>2413</v>
      </c>
      <c r="I72" s="37">
        <v>46057</v>
      </c>
      <c r="J72" s="37">
        <v>46059</v>
      </c>
      <c r="K72" s="10" t="s">
        <v>70</v>
      </c>
      <c r="L72" s="10" t="s">
        <v>35</v>
      </c>
      <c r="M72" s="13">
        <v>547.92999999999995</v>
      </c>
      <c r="N72" s="37">
        <v>46059</v>
      </c>
      <c r="O72" s="12">
        <v>0</v>
      </c>
      <c r="P72" s="12">
        <v>1</v>
      </c>
      <c r="Q72" s="10" t="s">
        <v>28</v>
      </c>
      <c r="R72" s="12">
        <f t="shared" ref="R72" si="83">IF(Q72="A", 3, IF(Q72="B", 5, IF(Q72="C", 7, IF(Q72="D", 10, ""))))</f>
        <v>5</v>
      </c>
      <c r="S72" s="10" t="str">
        <f t="shared" ref="S72" si="84">IF(R72&gt;=P72, "Achieved", "Not Achieved")</f>
        <v>Achieved</v>
      </c>
    </row>
    <row r="73" spans="1:20" x14ac:dyDescent="0.45">
      <c r="A73" s="9" t="s">
        <v>2366</v>
      </c>
      <c r="B73" s="8" t="s">
        <v>2418</v>
      </c>
      <c r="C73" s="8" t="s">
        <v>156</v>
      </c>
      <c r="D73" s="8" t="str" cm="1">
        <f t="array" ref="D73">_xlfn.IFS(
  OR(C73="AR", C73="VK", C73="MS", C73="PT", C73="MM", C73="PP"), "CENTRAL",
  OR(C73="SS", C73="GC", C73="SM", C73="AY", C73="AG"), "NORTH",
  OR(C73="DP", C73="PG", C73="KD", C73="DS", C73="SP"), "WEST-I",
  OR(C73="MP", C73="SK", C73="NA", C73="OD"), "WEST-II",
  OR(C73="ND", C73="AM", C73="JK"), "EAST",
  TRUE, "UNKNOWN"
)</f>
        <v>CENTRAL</v>
      </c>
      <c r="E73" s="10" t="s">
        <v>2419</v>
      </c>
      <c r="F73" s="10" t="s">
        <v>1096</v>
      </c>
      <c r="G73" s="8" t="s">
        <v>32</v>
      </c>
      <c r="H73" s="10" t="s">
        <v>2420</v>
      </c>
      <c r="I73" s="37">
        <v>46057</v>
      </c>
      <c r="J73" s="37">
        <v>46060</v>
      </c>
      <c r="K73" s="10" t="s">
        <v>762</v>
      </c>
      <c r="L73" s="10" t="s">
        <v>47</v>
      </c>
      <c r="M73" s="13">
        <v>212.96</v>
      </c>
      <c r="N73" s="37">
        <v>46060</v>
      </c>
      <c r="O73" s="12">
        <v>0</v>
      </c>
      <c r="P73" s="12">
        <v>1</v>
      </c>
      <c r="Q73" s="10" t="s">
        <v>28</v>
      </c>
      <c r="R73" s="12">
        <f t="shared" ref="R73" si="85">IF(Q73="A", 3, IF(Q73="B", 5, IF(Q73="C", 7, IF(Q73="D", 10, ""))))</f>
        <v>5</v>
      </c>
      <c r="S73" s="10" t="str">
        <f t="shared" ref="S73" si="86">IF(R73&gt;=P73, "Achieved", "Not Achieved")</f>
        <v>Achieved</v>
      </c>
    </row>
    <row r="74" spans="1:20" x14ac:dyDescent="0.45">
      <c r="A74" s="9" t="s">
        <v>2366</v>
      </c>
      <c r="B74" s="8" t="s">
        <v>2468</v>
      </c>
      <c r="C74" s="8" t="s">
        <v>72</v>
      </c>
      <c r="D74" s="8" t="str" cm="1">
        <f t="array" ref="D74">_xlfn.IFS(
  OR(C74="AR", C74="VK", C74="MS", C74="PT", C74="MM", C74="PP"), "CENTRAL",
  OR(C74="SS", C74="GC", C74="SM", C74="AY", C74="AG"), "NORTH",
  OR(C74="DP", C74="PG", C74="KD", C74="DS", C74="SP"), "WEST-I",
  OR(C74="MP", C74="SK", C74="NA", C74="OD"), "WEST-II",
  OR(C74="ND", C74="AM", C74="JK"), "EAST",
  TRUE, "UNKNOWN"
)</f>
        <v>CENTRAL</v>
      </c>
      <c r="F74" s="10" t="s">
        <v>121</v>
      </c>
      <c r="G74" s="8" t="s">
        <v>32</v>
      </c>
      <c r="H74" s="10" t="s">
        <v>2466</v>
      </c>
      <c r="I74" s="37">
        <v>46062</v>
      </c>
      <c r="J74" s="37">
        <v>46064</v>
      </c>
      <c r="K74" s="10" t="s">
        <v>46</v>
      </c>
      <c r="L74" s="10" t="s">
        <v>47</v>
      </c>
      <c r="M74" s="13">
        <v>93.25</v>
      </c>
      <c r="N74" s="37">
        <v>46064</v>
      </c>
      <c r="O74" s="12">
        <v>0</v>
      </c>
      <c r="P74" s="12">
        <v>1</v>
      </c>
      <c r="Q74" s="10" t="s">
        <v>28</v>
      </c>
      <c r="R74" s="12">
        <f t="shared" ref="R74" si="87">IF(Q74="A", 3, IF(Q74="B", 5, IF(Q74="C", 7, IF(Q74="D", 10, ""))))</f>
        <v>5</v>
      </c>
      <c r="S74" s="10" t="str">
        <f t="shared" ref="S74" si="88">IF(R74&gt;=P74, "Achieved", "Not Achieved")</f>
        <v>Achieved</v>
      </c>
      <c r="T74" s="1" t="s">
        <v>2295</v>
      </c>
    </row>
    <row r="75" spans="1:20" x14ac:dyDescent="0.45">
      <c r="A75" s="9" t="s">
        <v>2366</v>
      </c>
      <c r="B75" s="8" t="s">
        <v>2469</v>
      </c>
      <c r="C75" s="8" t="s">
        <v>241</v>
      </c>
      <c r="D75" s="8" t="str" cm="1">
        <f t="array" ref="D75">_xlfn.IFS(
  OR(C75="AR", C75="VK", C75="MS", C75="PT", C75="MM", C75="PP"), "CENTRAL",
  OR(C75="SS", C75="GC", C75="SM", C75="AY", C75="AG"), "NORTH",
  OR(C75="DP", C75="PG", C75="KD", C75="DS", C75="SP"), "WEST-I",
  OR(C75="MP", C75="SK", C75="NA", C75="OD"), "WEST-II",
  OR(C75="ND", C75="AM", C75="JK"), "EAST",
  TRUE, "UNKNOWN"
)</f>
        <v>CENTRAL</v>
      </c>
      <c r="E75" s="10" t="s">
        <v>189</v>
      </c>
      <c r="F75" s="10" t="s">
        <v>2470</v>
      </c>
      <c r="G75" s="8" t="s">
        <v>32</v>
      </c>
      <c r="H75" s="10" t="s">
        <v>2471</v>
      </c>
      <c r="I75" s="37">
        <v>46041</v>
      </c>
      <c r="J75" s="37">
        <v>46041</v>
      </c>
      <c r="K75" s="10" t="s">
        <v>70</v>
      </c>
      <c r="L75" s="10" t="s">
        <v>35</v>
      </c>
      <c r="M75" s="13">
        <v>271.88</v>
      </c>
      <c r="O75" s="12">
        <v>0</v>
      </c>
      <c r="P75" s="12">
        <v>1</v>
      </c>
      <c r="Q75" s="10" t="s">
        <v>57</v>
      </c>
      <c r="R75" s="12">
        <f t="shared" ref="R75" si="89">IF(Q75="A", 3, IF(Q75="B", 5, IF(Q75="C", 7, IF(Q75="D", 10, ""))))</f>
        <v>3</v>
      </c>
      <c r="S75" s="10" t="str">
        <f t="shared" ref="S75" si="90">IF(R75&gt;=P75, "Achieved", "Not Achieved")</f>
        <v>Achieved</v>
      </c>
    </row>
    <row r="76" spans="1:20" x14ac:dyDescent="0.45">
      <c r="A76" s="9" t="s">
        <v>2366</v>
      </c>
      <c r="B76" s="8" t="s">
        <v>2469</v>
      </c>
      <c r="C76" s="8" t="s">
        <v>241</v>
      </c>
      <c r="D76" s="8" t="str" cm="1">
        <f t="array" ref="D76">_xlfn.IFS(
  OR(C76="AR", C76="VK", C76="MS", C76="PT", C76="MM", C76="PP"), "CENTRAL",
  OR(C76="SS", C76="GC", C76="SM", C76="AY", C76="AG"), "NORTH",
  OR(C76="DP", C76="PG", C76="KD", C76="DS", C76="SP"), "WEST-I",
  OR(C76="MP", C76="SK", C76="NA", C76="OD"), "WEST-II",
  OR(C76="ND", C76="AM", C76="JK"), "EAST",
  TRUE, "UNKNOWN"
)</f>
        <v>CENTRAL</v>
      </c>
      <c r="E76" s="10" t="s">
        <v>189</v>
      </c>
      <c r="F76" s="10" t="s">
        <v>2470</v>
      </c>
      <c r="G76" s="8" t="s">
        <v>32</v>
      </c>
      <c r="H76" s="10" t="s">
        <v>2471</v>
      </c>
      <c r="I76" s="37">
        <v>46041</v>
      </c>
      <c r="J76" s="37">
        <v>46041</v>
      </c>
      <c r="K76" s="10" t="s">
        <v>70</v>
      </c>
      <c r="L76" s="10" t="s">
        <v>35</v>
      </c>
      <c r="M76" s="13">
        <v>287.89999999999998</v>
      </c>
      <c r="O76" s="12">
        <v>0</v>
      </c>
      <c r="P76" s="12">
        <v>1</v>
      </c>
      <c r="Q76" s="10" t="s">
        <v>57</v>
      </c>
      <c r="R76" s="12">
        <f t="shared" ref="R76" si="91">IF(Q76="A", 3, IF(Q76="B", 5, IF(Q76="C", 7, IF(Q76="D", 10, ""))))</f>
        <v>3</v>
      </c>
      <c r="S76" s="10" t="str">
        <f t="shared" ref="S76" si="92">IF(R76&gt;=P76, "Achieved", "Not Achieved")</f>
        <v>Achieved</v>
      </c>
    </row>
    <row r="77" spans="1:20" x14ac:dyDescent="0.45">
      <c r="A77" s="9" t="s">
        <v>2366</v>
      </c>
      <c r="B77" s="8" t="s">
        <v>2486</v>
      </c>
      <c r="C77" s="8" t="s">
        <v>108</v>
      </c>
      <c r="D77" s="8" t="str" cm="1">
        <f t="array" ref="D77">_xlfn.IFS(
  OR(C77="AR", C77="VK", C77="MS", C77="PT", C77="MM", C77="PP"), "CENTRAL",
  OR(C77="SS", C77="GC", C77="SM", C77="AY", C77="AG"), "NORTH",
  OR(C77="DP", C77="PG", C77="KD", C77="DS", C77="SP"), "WEST-I",
  OR(C77="MP", C77="SK", C77="NA", C77="OD"), "WEST-II",
  OR(C77="ND", C77="AM", C77="JK"), "EAST",
  TRUE, "UNKNOWN"
)</f>
        <v>EAST</v>
      </c>
      <c r="E77" s="10" t="s">
        <v>189</v>
      </c>
      <c r="F77" s="10" t="s">
        <v>2408</v>
      </c>
      <c r="G77" s="8" t="s">
        <v>32</v>
      </c>
      <c r="H77" s="10" t="s">
        <v>2409</v>
      </c>
      <c r="I77" s="37">
        <v>46056</v>
      </c>
      <c r="J77" s="37">
        <v>46057</v>
      </c>
      <c r="K77" s="10" t="s">
        <v>1703</v>
      </c>
      <c r="L77" s="10" t="s">
        <v>35</v>
      </c>
      <c r="M77" s="13">
        <v>477.02</v>
      </c>
      <c r="N77" s="37">
        <v>46057</v>
      </c>
      <c r="O77" s="12">
        <v>0</v>
      </c>
      <c r="P77" s="12">
        <v>1</v>
      </c>
      <c r="Q77" s="10" t="s">
        <v>28</v>
      </c>
      <c r="R77" s="12">
        <f t="shared" ref="R77:R78" si="93">IF(Q77="A", 3, IF(Q77="B", 5, IF(Q77="C", 7, IF(Q77="D", 10, ""))))</f>
        <v>5</v>
      </c>
      <c r="S77" s="10" t="str">
        <f t="shared" ref="S77:S78" si="94">IF(R77&gt;=P77, "Achieved", "Not Achieved")</f>
        <v>Achieved</v>
      </c>
    </row>
    <row r="78" spans="1:20" x14ac:dyDescent="0.45">
      <c r="A78" s="9" t="s">
        <v>2366</v>
      </c>
      <c r="B78" s="8" t="s">
        <v>2485</v>
      </c>
      <c r="C78" s="8" t="s">
        <v>99</v>
      </c>
      <c r="D78" s="8" t="str" cm="1">
        <f t="array" ref="D78">_xlfn.IFS(
  OR(C78="AR", C78="VK", C78="MS", C78="PT", C78="MM", C78="PP"), "CENTRAL",
  OR(C78="SS", C78="GC", C78="SM", C78="AY", C78="AG"), "NORTH",
  OR(C78="DP", C78="PG", C78="KD", C78="DS", C78="SP"), "WEST-I",
  OR(C78="MP", C78="SK", C78="NA", C78="OD"), "WEST-II",
  OR(C78="ND", C78="AM", C78="JK"), "EAST",
  TRUE, "UNKNOWN"
)</f>
        <v>EAST</v>
      </c>
      <c r="E78" s="10" t="s">
        <v>677</v>
      </c>
      <c r="F78" s="10" t="s">
        <v>78</v>
      </c>
      <c r="H78" s="10" t="s">
        <v>2487</v>
      </c>
      <c r="I78" s="37">
        <v>46050</v>
      </c>
      <c r="J78" s="37">
        <v>46052</v>
      </c>
      <c r="K78" s="10" t="s">
        <v>1703</v>
      </c>
      <c r="L78" s="10" t="s">
        <v>35</v>
      </c>
      <c r="M78" s="13">
        <v>253.08</v>
      </c>
      <c r="N78" s="37">
        <v>46052</v>
      </c>
      <c r="O78" s="12">
        <v>0</v>
      </c>
      <c r="P78" s="12">
        <f t="shared" ref="P78" si="95">SUM(J78-I78)</f>
        <v>2</v>
      </c>
      <c r="Q78" s="10" t="s">
        <v>28</v>
      </c>
      <c r="R78" s="12">
        <f t="shared" si="93"/>
        <v>5</v>
      </c>
      <c r="S78" s="10" t="str">
        <f t="shared" si="94"/>
        <v>Achieved</v>
      </c>
    </row>
    <row r="79" spans="1:20" x14ac:dyDescent="0.45">
      <c r="A79" s="9" t="s">
        <v>2366</v>
      </c>
      <c r="B79" s="8" t="s">
        <v>2488</v>
      </c>
      <c r="C79" s="8" t="s">
        <v>156</v>
      </c>
      <c r="D79" s="8" t="str" cm="1">
        <f t="array" ref="D79">_xlfn.IFS(
  OR(C79="AR", C79="VK", C79="MS", C79="PT", C79="MM", C79="PP"), "CENTRAL",
  OR(C79="SS", C79="GC", C79="SM", C79="AY", C79="AG"), "NORTH",
  OR(C79="DP", C79="PG", C79="KD", C79="DS", C79="SP"), "WEST-I",
  OR(C79="MP", C79="SK", C79="NA", C79="OD"), "WEST-II",
  OR(C79="ND", C79="AM", C79="JK"), "EAST",
  TRUE, "UNKNOWN"
)</f>
        <v>CENTRAL</v>
      </c>
      <c r="E79" s="10" t="s">
        <v>2489</v>
      </c>
      <c r="F79" s="10" t="s">
        <v>359</v>
      </c>
      <c r="G79" s="8" t="s">
        <v>2490</v>
      </c>
      <c r="H79" s="10" t="s">
        <v>2491</v>
      </c>
      <c r="I79" s="37">
        <v>45663</v>
      </c>
      <c r="J79" s="37">
        <v>45666</v>
      </c>
      <c r="K79" s="10" t="s">
        <v>1703</v>
      </c>
      <c r="L79" s="10" t="s">
        <v>35</v>
      </c>
      <c r="M79" s="13">
        <v>113</v>
      </c>
      <c r="N79" s="37">
        <v>45666</v>
      </c>
      <c r="O79" s="12">
        <v>0</v>
      </c>
      <c r="P79" s="12">
        <f t="shared" ref="P79" si="96">SUM(J79-I79)</f>
        <v>3</v>
      </c>
      <c r="Q79" s="10" t="s">
        <v>28</v>
      </c>
      <c r="R79" s="12">
        <f t="shared" ref="R79" si="97">IF(Q79="A", 3, IF(Q79="B", 5, IF(Q79="C", 7, IF(Q79="D", 10, ""))))</f>
        <v>5</v>
      </c>
      <c r="S79" s="10" t="str">
        <f t="shared" ref="S79" si="98">IF(R79&gt;=P79, "Achieved", "Not Achieved")</f>
        <v>Achieved</v>
      </c>
    </row>
    <row r="80" spans="1:20" x14ac:dyDescent="0.45">
      <c r="A80" s="9" t="s">
        <v>2366</v>
      </c>
      <c r="B80" s="8" t="s">
        <v>2495</v>
      </c>
      <c r="C80" s="8" t="s">
        <v>30</v>
      </c>
      <c r="D80" s="8" t="str" cm="1">
        <f t="array" ref="D80">_xlfn.IFS(
  OR(C80="AR", C80="VK", C80="MS", C80="PT", C80="MM", C80="PP"), "CENTRAL",
  OR(C80="SS", C80="GC", C80="SM", C80="AY", C80="AG"), "NORTH",
  OR(C80="DP", C80="PG", C80="KD", C80="DS", C80="SP"), "WEST-I",
  OR(C80="MP", C80="SK", C80="NA", C80="OD"), "WEST-II",
  OR(C80="ND", C80="AM", C80="JK"), "EAST",
  TRUE, "UNKNOWN"
)</f>
        <v>CENTRAL</v>
      </c>
      <c r="E80" s="10" t="s">
        <v>2496</v>
      </c>
      <c r="F80" s="10" t="s">
        <v>2497</v>
      </c>
      <c r="G80" s="8" t="s">
        <v>2498</v>
      </c>
      <c r="H80" s="10" t="s">
        <v>1203</v>
      </c>
      <c r="I80" s="37">
        <v>45657</v>
      </c>
      <c r="J80" s="37">
        <v>45660</v>
      </c>
      <c r="K80" s="10" t="s">
        <v>1703</v>
      </c>
      <c r="L80" s="10" t="s">
        <v>35</v>
      </c>
      <c r="M80" s="13">
        <v>180.64</v>
      </c>
      <c r="O80" s="12">
        <v>0</v>
      </c>
      <c r="P80" s="12">
        <f t="shared" ref="P80" si="99">SUM(J80-I80)</f>
        <v>3</v>
      </c>
      <c r="Q80" s="10" t="s">
        <v>28</v>
      </c>
      <c r="R80" s="12">
        <f t="shared" ref="R80" si="100">IF(Q80="A", 3, IF(Q80="B", 5, IF(Q80="C", 7, IF(Q80="D", 10, ""))))</f>
        <v>5</v>
      </c>
      <c r="S80" s="10" t="str">
        <f t="shared" ref="S80" si="101">IF(R80&gt;=P80, "Achieved", "Not Achieved")</f>
        <v>Achieved</v>
      </c>
    </row>
    <row r="81" spans="1:19" x14ac:dyDescent="0.45">
      <c r="A81" s="9" t="s">
        <v>2366</v>
      </c>
      <c r="B81" s="8" t="s">
        <v>2495</v>
      </c>
      <c r="C81" s="8" t="s">
        <v>30</v>
      </c>
      <c r="D81" s="8" t="str" cm="1">
        <f t="array" ref="D81">_xlfn.IFS(
  OR(C81="AR", C81="VK", C81="MS", C81="PT", C81="MM", C81="PP"), "CENTRAL",
  OR(C81="SS", C81="GC", C81="SM", C81="AY", C81="AG"), "NORTH",
  OR(C81="DP", C81="PG", C81="KD", C81="DS", C81="SP"), "WEST-I",
  OR(C81="MP", C81="SK", C81="NA", C81="OD"), "WEST-II",
  OR(C81="ND", C81="AM", C81="JK"), "EAST",
  TRUE, "UNKNOWN"
)</f>
        <v>CENTRAL</v>
      </c>
      <c r="E81" s="10" t="s">
        <v>2496</v>
      </c>
      <c r="F81" s="10" t="s">
        <v>2497</v>
      </c>
      <c r="G81" s="8" t="s">
        <v>2498</v>
      </c>
      <c r="H81" s="10" t="s">
        <v>1203</v>
      </c>
      <c r="I81" s="37">
        <v>45657</v>
      </c>
      <c r="J81" s="37">
        <v>45660</v>
      </c>
      <c r="K81" s="10" t="s">
        <v>1703</v>
      </c>
      <c r="L81" s="10" t="s">
        <v>35</v>
      </c>
      <c r="M81" s="13">
        <v>17.09</v>
      </c>
      <c r="O81" s="12">
        <v>0</v>
      </c>
      <c r="P81" s="12">
        <f t="shared" ref="P81:P82" si="102">SUM(J81-I81)</f>
        <v>3</v>
      </c>
      <c r="Q81" s="10" t="s">
        <v>28</v>
      </c>
      <c r="R81" s="12">
        <f t="shared" ref="R81:R82" si="103">IF(Q81="A", 3, IF(Q81="B", 5, IF(Q81="C", 7, IF(Q81="D", 10, ""))))</f>
        <v>5</v>
      </c>
      <c r="S81" s="10" t="str">
        <f t="shared" ref="S81:S82" si="104">IF(R81&gt;=P81, "Achieved", "Not Achieved")</f>
        <v>Achieved</v>
      </c>
    </row>
    <row r="82" spans="1:19" x14ac:dyDescent="0.45">
      <c r="A82" s="9" t="s">
        <v>2366</v>
      </c>
      <c r="B82" s="8" t="s">
        <v>2495</v>
      </c>
      <c r="C82" s="8" t="s">
        <v>30</v>
      </c>
      <c r="D82" s="8" t="str" cm="1">
        <f t="array" ref="D82">_xlfn.IFS(
  OR(C82="AR", C82="VK", C82="MS", C82="PT", C82="MM", C82="PP"), "CENTRAL",
  OR(C82="SS", C82="GC", C82="SM", C82="AY", C82="AG"), "NORTH",
  OR(C82="DP", C82="PG", C82="KD", C82="DS", C82="SP"), "WEST-I",
  OR(C82="MP", C82="SK", C82="NA", C82="OD"), "WEST-II",
  OR(C82="ND", C82="AM", C82="JK"), "EAST",
  TRUE, "UNKNOWN"
)</f>
        <v>CENTRAL</v>
      </c>
      <c r="E82" s="10" t="s">
        <v>2496</v>
      </c>
      <c r="F82" s="10" t="s">
        <v>2497</v>
      </c>
      <c r="G82" s="8" t="s">
        <v>2498</v>
      </c>
      <c r="H82" s="10" t="s">
        <v>1203</v>
      </c>
      <c r="I82" s="37">
        <v>45657</v>
      </c>
      <c r="J82" s="37">
        <v>45660</v>
      </c>
      <c r="K82" s="10" t="s">
        <v>1703</v>
      </c>
      <c r="L82" s="10" t="s">
        <v>35</v>
      </c>
      <c r="M82" s="13">
        <v>34.74</v>
      </c>
      <c r="O82" s="12">
        <v>0</v>
      </c>
      <c r="P82" s="12">
        <f t="shared" si="102"/>
        <v>3</v>
      </c>
      <c r="Q82" s="10" t="s">
        <v>28</v>
      </c>
      <c r="R82" s="12">
        <f t="shared" si="103"/>
        <v>5</v>
      </c>
      <c r="S82" s="10" t="str">
        <f t="shared" si="104"/>
        <v>Achieved</v>
      </c>
    </row>
    <row r="83" spans="1:19" x14ac:dyDescent="0.45">
      <c r="A83" s="9" t="s">
        <v>2366</v>
      </c>
      <c r="B83" s="8" t="s">
        <v>2503</v>
      </c>
      <c r="C83" s="8" t="s">
        <v>30</v>
      </c>
      <c r="D83" s="8" t="str" cm="1">
        <f t="array" ref="D83">_xlfn.IFS(
  OR(C83="AR", C83="VK", C83="MS", C83="PT", C83="MM", C83="PP"), "CENTRAL",
  OR(C83="SS", C83="GC", C83="SM", C83="AY", C83="AG"), "NORTH",
  OR(C83="DP", C83="PG", C83="KD", C83="DS", C83="SP"), "WEST-I",
  OR(C83="MP", C83="SK", C83="NA", C83="OD"), "WEST-II",
  OR(C83="ND", C83="AM", C83="JK"), "EAST",
  TRUE, "UNKNOWN"
)</f>
        <v>CENTRAL</v>
      </c>
      <c r="G83" s="8" t="s">
        <v>32</v>
      </c>
      <c r="H83" s="10" t="s">
        <v>2504</v>
      </c>
      <c r="I83" s="37">
        <v>46017</v>
      </c>
      <c r="J83" s="37">
        <v>46017</v>
      </c>
      <c r="K83" s="10" t="s">
        <v>1703</v>
      </c>
      <c r="L83" s="10" t="s">
        <v>35</v>
      </c>
      <c r="M83" s="13">
        <v>33.76</v>
      </c>
      <c r="O83" s="12">
        <v>0</v>
      </c>
      <c r="P83" s="12">
        <f t="shared" ref="P83:P84" si="105">SUM(J83-I83)</f>
        <v>0</v>
      </c>
      <c r="Q83" s="10" t="s">
        <v>28</v>
      </c>
      <c r="R83" s="12">
        <f t="shared" ref="R83:R84" si="106">IF(Q83="A", 3, IF(Q83="B", 5, IF(Q83="C", 7, IF(Q83="D", 10, ""))))</f>
        <v>5</v>
      </c>
      <c r="S83" s="10" t="str">
        <f t="shared" ref="S83:S84" si="107">IF(R83&gt;=P83, "Achieved", "Not Achieved")</f>
        <v>Achieved</v>
      </c>
    </row>
    <row r="84" spans="1:19" x14ac:dyDescent="0.45">
      <c r="A84" s="9" t="s">
        <v>2366</v>
      </c>
      <c r="B84" s="8" t="s">
        <v>2485</v>
      </c>
      <c r="C84" s="8" t="s">
        <v>99</v>
      </c>
      <c r="D84" s="8" t="str" cm="1">
        <f t="array" ref="D84">_xlfn.IFS(
  OR(C84="AR", C84="VK", C84="MS", C84="PT", C84="MM", C84="PP"), "CENTRAL",
  OR(C84="SS", C84="GC", C84="SM", C84="AY", C84="AG"), "NORTH",
  OR(C84="DP", C84="PG", C84="KD", C84="DS", C84="SP"), "WEST-I",
  OR(C84="MP", C84="SK", C84="NA", C84="OD"), "WEST-II",
  OR(C84="ND", C84="AM", C84="JK"), "EAST",
  TRUE, "UNKNOWN"
)</f>
        <v>EAST</v>
      </c>
      <c r="E84" s="10" t="s">
        <v>677</v>
      </c>
      <c r="F84" s="10" t="s">
        <v>78</v>
      </c>
      <c r="H84" s="10" t="s">
        <v>2487</v>
      </c>
      <c r="I84" s="37">
        <v>46050</v>
      </c>
      <c r="J84" s="37">
        <v>46064</v>
      </c>
      <c r="K84" s="10" t="s">
        <v>1703</v>
      </c>
      <c r="L84" s="10" t="s">
        <v>35</v>
      </c>
      <c r="M84" s="13">
        <v>185.92</v>
      </c>
      <c r="N84" s="37">
        <v>46064</v>
      </c>
      <c r="O84" s="12">
        <v>1</v>
      </c>
      <c r="P84" s="12">
        <f t="shared" si="105"/>
        <v>14</v>
      </c>
      <c r="Q84" s="10" t="s">
        <v>28</v>
      </c>
      <c r="R84" s="12">
        <f t="shared" si="106"/>
        <v>5</v>
      </c>
      <c r="S84" s="10" t="str">
        <f t="shared" si="107"/>
        <v>Not Achieved</v>
      </c>
    </row>
    <row r="85" spans="1:19" x14ac:dyDescent="0.45">
      <c r="A85" s="9" t="s">
        <v>2652</v>
      </c>
      <c r="B85" s="8" t="s">
        <v>2658</v>
      </c>
      <c r="C85" s="8" t="s">
        <v>72</v>
      </c>
      <c r="D85" s="8" t="str" cm="1">
        <f t="array" ref="D85">_xlfn.IFS(
  OR(C85="AR", C85="VK", C85="MS", C85="PT", C85="MM", C85="PP"), "CENTRAL",
  OR(C85="SS", C85="GC", C85="SM", C85="AY", C85="AG"), "NORTH",
  OR(C85="DP", C85="PG", C85="KD", C85="DS", C85="SP"), "WEST-I",
  OR(C85="MP", C85="SK", C85="NA", C85="OD"), "WEST-II",
  OR(C85="ND", C85="AM", C85="JK"), "EAST",
  TRUE, "UNKNOWN"
)</f>
        <v>CENTRAL</v>
      </c>
      <c r="E85" s="10" t="s">
        <v>2659</v>
      </c>
      <c r="F85" s="10" t="s">
        <v>121</v>
      </c>
      <c r="G85" s="8" t="s">
        <v>32</v>
      </c>
      <c r="H85" s="10" t="s">
        <v>2660</v>
      </c>
      <c r="I85" s="37">
        <v>46086</v>
      </c>
      <c r="J85" s="37">
        <v>46086</v>
      </c>
      <c r="K85" s="10" t="s">
        <v>1703</v>
      </c>
      <c r="L85" s="10" t="s">
        <v>50</v>
      </c>
      <c r="M85" s="13">
        <v>327.20999999999998</v>
      </c>
      <c r="O85" s="12">
        <v>1</v>
      </c>
      <c r="P85" s="12">
        <f t="shared" ref="P85:P86" si="108">SUM(J85-I85)</f>
        <v>0</v>
      </c>
      <c r="Q85" s="10" t="s">
        <v>28</v>
      </c>
      <c r="R85" s="12">
        <f t="shared" ref="R85:R86" si="109">IF(Q85="A", 3, IF(Q85="B", 5, IF(Q85="C", 7, IF(Q85="D", 10, ""))))</f>
        <v>5</v>
      </c>
      <c r="S85" s="10" t="str">
        <f t="shared" ref="S85:S86" si="110">IF(R85&gt;=P85, "Achieved", "Not Achieved")</f>
        <v>Achieved</v>
      </c>
    </row>
    <row r="86" spans="1:19" x14ac:dyDescent="0.45">
      <c r="A86" s="9" t="s">
        <v>2652</v>
      </c>
      <c r="B86" s="8" t="s">
        <v>2485</v>
      </c>
      <c r="C86" s="8" t="s">
        <v>99</v>
      </c>
      <c r="D86" s="8" t="str" cm="1">
        <f t="array" ref="D86">_xlfn.IFS(
  OR(C86="AR", C86="VK", C86="MS", C86="PT", C86="MM", C86="PP"), "CENTRAL",
  OR(C86="SS", C86="GC", C86="SM", C86="AY", C86="AG"), "NORTH",
  OR(C86="DP", C86="PG", C86="KD", C86="DS", C86="SP"), "WEST-I",
  OR(C86="MP", C86="SK", C86="NA", C86="OD"), "WEST-II",
  OR(C86="ND", C86="AM", C86="JK"), "EAST",
  TRUE, "UNKNOWN"
)</f>
        <v>EAST</v>
      </c>
      <c r="E86" s="10" t="s">
        <v>677</v>
      </c>
      <c r="F86" s="10" t="s">
        <v>78</v>
      </c>
      <c r="G86" s="8" t="s">
        <v>32</v>
      </c>
      <c r="H86" s="10" t="s">
        <v>2487</v>
      </c>
      <c r="I86" s="37">
        <v>46050</v>
      </c>
      <c r="J86" s="37">
        <v>46087</v>
      </c>
      <c r="K86" s="10" t="s">
        <v>34</v>
      </c>
      <c r="L86" s="10" t="s">
        <v>35</v>
      </c>
      <c r="M86" s="13">
        <v>122.06</v>
      </c>
      <c r="N86" s="37">
        <v>46087</v>
      </c>
      <c r="O86" s="12">
        <v>2</v>
      </c>
      <c r="P86" s="12">
        <f t="shared" si="108"/>
        <v>37</v>
      </c>
      <c r="Q86" s="10" t="s">
        <v>28</v>
      </c>
      <c r="R86" s="12">
        <f t="shared" si="109"/>
        <v>5</v>
      </c>
      <c r="S86" s="10" t="str">
        <f t="shared" si="110"/>
        <v>Not Achieved</v>
      </c>
    </row>
    <row r="87" spans="1:19" x14ac:dyDescent="0.45">
      <c r="A87" s="9" t="s">
        <v>2652</v>
      </c>
      <c r="B87" s="8" t="s">
        <v>2755</v>
      </c>
      <c r="C87" s="8" t="s">
        <v>65</v>
      </c>
      <c r="D87" s="8" t="str" cm="1">
        <f t="array" ref="D87">_xlfn.IFS(
  OR(C87="AR", C87="VK", C87="MS", C87="PT", C87="MM", C87="PP"), "CENTRAL",
  OR(C87="SS", C87="GC", C87="SM", C87="AY", C87="AG"), "NORTH",
  OR(C87="DP", C87="PG", C87="KD", C87="DS", C87="SP"), "WEST-I",
  OR(C87="MP", C87="SK", C87="NA", C87="OD"), "WEST-II",
  OR(C87="ND", C87="AM", C87="JK"), "EAST",
  TRUE, "UNKNOWN"
)</f>
        <v>CENTRAL</v>
      </c>
      <c r="E87" s="10" t="s">
        <v>2756</v>
      </c>
      <c r="F87" s="10" t="s">
        <v>643</v>
      </c>
      <c r="G87" s="8" t="s">
        <v>32</v>
      </c>
      <c r="H87" s="10" t="s">
        <v>2757</v>
      </c>
      <c r="I87" s="37">
        <v>46098</v>
      </c>
      <c r="J87" s="37">
        <v>46098</v>
      </c>
      <c r="K87" s="10" t="s">
        <v>87</v>
      </c>
      <c r="L87" s="10" t="s">
        <v>47</v>
      </c>
      <c r="M87" s="13">
        <v>540</v>
      </c>
      <c r="O87" s="12">
        <v>0</v>
      </c>
      <c r="P87" s="12">
        <f t="shared" ref="P87" si="111">SUM(J87-I87)</f>
        <v>0</v>
      </c>
      <c r="Q87" s="10" t="s">
        <v>82</v>
      </c>
      <c r="R87" s="12">
        <f t="shared" ref="R87" si="112">IF(Q87="A", 3, IF(Q87="B", 5, IF(Q87="C", 7, IF(Q87="D", 10, ""))))</f>
        <v>7</v>
      </c>
      <c r="S87" s="10" t="str">
        <f t="shared" ref="S87" si="113">IF(R87&gt;=P87, "Achieved", "Not Achieved")</f>
        <v>Achieved</v>
      </c>
    </row>
    <row r="88" spans="1:19" x14ac:dyDescent="0.45">
      <c r="A88" s="9" t="s">
        <v>2652</v>
      </c>
      <c r="B88" s="8" t="s">
        <v>2762</v>
      </c>
      <c r="C88" s="8" t="s">
        <v>241</v>
      </c>
      <c r="D88" s="8" t="str" cm="1">
        <f t="array" ref="D88">_xlfn.IFS(
  OR(C88="AR", C88="VK", C88="MS", C88="PT", C88="MM", C88="PP"), "CENTRAL",
  OR(C88="SS", C88="GC", C88="SM", C88="AY", C88="AG"), "NORTH",
  OR(C88="DP", C88="PG", C88="KD", C88="DS", C88="SP"), "WEST-I",
  OR(C88="MP", C88="SK", C88="NA", C88="OD"), "WEST-II",
  OR(C88="ND", C88="AM", C88="JK"), "EAST",
  TRUE, "UNKNOWN"
)</f>
        <v>CENTRAL</v>
      </c>
      <c r="E88" s="10" t="s">
        <v>2763</v>
      </c>
      <c r="F88" s="10" t="s">
        <v>2764</v>
      </c>
      <c r="G88" s="8" t="s">
        <v>788</v>
      </c>
      <c r="H88" s="10" t="s">
        <v>2765</v>
      </c>
      <c r="I88" s="37">
        <v>46098</v>
      </c>
      <c r="J88" s="37">
        <v>46098</v>
      </c>
      <c r="K88" s="10" t="s">
        <v>87</v>
      </c>
      <c r="L88" s="10" t="s">
        <v>47</v>
      </c>
      <c r="M88" s="13">
        <v>90</v>
      </c>
      <c r="O88" s="12">
        <v>0</v>
      </c>
      <c r="P88" s="12">
        <f t="shared" ref="P88" si="114">SUM(J88-I88)</f>
        <v>0</v>
      </c>
      <c r="Q88" s="10" t="s">
        <v>28</v>
      </c>
      <c r="R88" s="12">
        <f t="shared" ref="R88" si="115">IF(Q88="A", 3, IF(Q88="B", 5, IF(Q88="C", 7, IF(Q88="D", 10, ""))))</f>
        <v>5</v>
      </c>
      <c r="S88" s="10" t="str">
        <f t="shared" ref="S88" si="116">IF(R88&gt;=P88, "Achieved", "Not Achieved")</f>
        <v>Achieved</v>
      </c>
    </row>
    <row r="89" spans="1:19" x14ac:dyDescent="0.45">
      <c r="A89" s="9" t="s">
        <v>2652</v>
      </c>
      <c r="B89" s="8" t="s">
        <v>2762</v>
      </c>
      <c r="C89" s="8" t="s">
        <v>241</v>
      </c>
      <c r="D89" s="8" t="str" cm="1">
        <f t="array" ref="D89">_xlfn.IFS(
  OR(C89="AR", C89="VK", C89="MS", C89="PT", C89="MM", C89="PP"), "CENTRAL",
  OR(C89="SS", C89="GC", C89="SM", C89="AY", C89="AG"), "NORTH",
  OR(C89="DP", C89="PG", C89="KD", C89="DS", C89="SP"), "WEST-I",
  OR(C89="MP", C89="SK", C89="NA", C89="OD"), "WEST-II",
  OR(C89="ND", C89="AM", C89="JK"), "EAST",
  TRUE, "UNKNOWN"
)</f>
        <v>CENTRAL</v>
      </c>
      <c r="E89" s="10" t="s">
        <v>2763</v>
      </c>
      <c r="F89" s="10" t="s">
        <v>2766</v>
      </c>
      <c r="G89" s="8" t="s">
        <v>788</v>
      </c>
      <c r="H89" s="10" t="s">
        <v>2765</v>
      </c>
      <c r="I89" s="37">
        <v>46098</v>
      </c>
      <c r="J89" s="37">
        <v>46098</v>
      </c>
      <c r="K89" s="10" t="s">
        <v>87</v>
      </c>
      <c r="L89" s="10" t="s">
        <v>47</v>
      </c>
      <c r="M89" s="13">
        <v>36</v>
      </c>
      <c r="O89" s="12">
        <v>0</v>
      </c>
      <c r="P89" s="12">
        <f t="shared" ref="P89" si="117">SUM(J89-I89)</f>
        <v>0</v>
      </c>
      <c r="Q89" s="10" t="s">
        <v>28</v>
      </c>
      <c r="R89" s="12">
        <f t="shared" ref="R89" si="118">IF(Q89="A", 3, IF(Q89="B", 5, IF(Q89="C", 7, IF(Q89="D", 10, ""))))</f>
        <v>5</v>
      </c>
      <c r="S89" s="10" t="str">
        <f t="shared" ref="S89" si="119">IF(R89&gt;=P89, "Achieved", "Not Achieved")</f>
        <v>Achieved</v>
      </c>
    </row>
    <row r="90" spans="1:19" x14ac:dyDescent="0.45">
      <c r="A90" s="9" t="s">
        <v>2652</v>
      </c>
      <c r="B90" s="8" t="s">
        <v>2770</v>
      </c>
      <c r="C90" s="8" t="s">
        <v>99</v>
      </c>
      <c r="D90" s="8" t="str" cm="1">
        <f t="array" ref="D90">_xlfn.IFS(
  OR(C90="AR", C90="VK", C90="MS", C90="PT", C90="MM", C90="PP"), "CENTRAL",
  OR(C90="SS", C90="GC", C90="SM", C90="AY", C90="AG"), "NORTH",
  OR(C90="DP", C90="PG", C90="KD", C90="DS", C90="SP"), "WEST-I",
  OR(C90="MP", C90="SK", C90="NA", C90="OD"), "WEST-II",
  OR(C90="ND", C90="AM", C90="JK"), "EAST",
  TRUE, "UNKNOWN"
)</f>
        <v>EAST</v>
      </c>
      <c r="E90" s="10" t="s">
        <v>2771</v>
      </c>
      <c r="H90" s="10" t="s">
        <v>2772</v>
      </c>
      <c r="I90" s="37">
        <v>46094</v>
      </c>
      <c r="J90" s="37">
        <v>46099</v>
      </c>
      <c r="K90" s="10" t="s">
        <v>1703</v>
      </c>
      <c r="L90" s="10" t="s">
        <v>35</v>
      </c>
      <c r="M90" s="13">
        <v>1300.97</v>
      </c>
      <c r="N90" s="37">
        <v>46099</v>
      </c>
      <c r="O90" s="12">
        <v>0</v>
      </c>
      <c r="P90" s="12">
        <f t="shared" ref="P90:P91" si="120">SUM(J90-I90)</f>
        <v>5</v>
      </c>
      <c r="Q90" s="10" t="s">
        <v>28</v>
      </c>
      <c r="R90" s="12">
        <f t="shared" ref="R90:R91" si="121">IF(Q90="A", 3, IF(Q90="B", 5, IF(Q90="C", 7, IF(Q90="D", 10, ""))))</f>
        <v>5</v>
      </c>
      <c r="S90" s="10" t="str">
        <f t="shared" ref="S90:S91" si="122">IF(R90&gt;=P90, "Achieved", "Not Achieved")</f>
        <v>Achieved</v>
      </c>
    </row>
    <row r="91" spans="1:19" x14ac:dyDescent="0.45">
      <c r="A91" s="9" t="s">
        <v>2652</v>
      </c>
      <c r="B91" s="8" t="s">
        <v>2780</v>
      </c>
      <c r="C91" s="8" t="s">
        <v>72</v>
      </c>
      <c r="D91" s="8" t="str" cm="1">
        <f t="array" ref="D91">_xlfn.IFS(
  OR(C91="AR", C91="VK", C91="MS", C91="PT", C91="MM", C91="PP"), "CENTRAL",
  OR(C91="SS", C91="GC", C91="SM", C91="AY", C91="AG"), "NORTH",
  OR(C91="DP", C91="PG", C91="KD", C91="DS", C91="SP"), "WEST-I",
  OR(C91="MP", C91="SK", C91="NA", C91="OD"), "WEST-II",
  OR(C91="ND", C91="AM", C91="JK"), "EAST",
  TRUE, "UNKNOWN"
)</f>
        <v>CENTRAL</v>
      </c>
      <c r="F91" s="10" t="s">
        <v>2766</v>
      </c>
      <c r="G91" s="8" t="s">
        <v>32</v>
      </c>
      <c r="H91" s="10" t="s">
        <v>2781</v>
      </c>
      <c r="I91" s="37">
        <v>46099</v>
      </c>
      <c r="J91" s="37">
        <v>46099</v>
      </c>
      <c r="K91" s="10" t="s">
        <v>87</v>
      </c>
      <c r="L91" s="10" t="s">
        <v>47</v>
      </c>
      <c r="M91" s="13">
        <v>54</v>
      </c>
      <c r="O91" s="12">
        <v>0</v>
      </c>
      <c r="P91" s="12">
        <f t="shared" si="120"/>
        <v>0</v>
      </c>
      <c r="Q91" s="10" t="s">
        <v>28</v>
      </c>
      <c r="R91" s="12">
        <f t="shared" si="121"/>
        <v>5</v>
      </c>
      <c r="S91" s="10" t="str">
        <f t="shared" si="122"/>
        <v>Achieved</v>
      </c>
    </row>
    <row r="92" spans="1:19" x14ac:dyDescent="0.45">
      <c r="A92" s="9" t="s">
        <v>2652</v>
      </c>
      <c r="B92" s="8" t="s">
        <v>2770</v>
      </c>
      <c r="C92" s="8" t="s">
        <v>99</v>
      </c>
      <c r="D92" s="8" t="str" cm="1">
        <f t="array" ref="D92">_xlfn.IFS(
  OR(C92="AR", C92="VK", C92="MS", C92="PT", C92="MM", C92="PP"), "CENTRAL",
  OR(C92="SS", C92="GC", C92="SM", C92="AY", C92="AG"), "NORTH",
  OR(C92="DP", C92="PG", C92="KD", C92="DS", C92="SP"), "WEST-I",
  OR(C92="MP", C92="SK", C92="NA", C92="OD"), "WEST-II",
  OR(C92="ND", C92="AM", C92="JK"), "EAST",
  TRUE, "UNKNOWN"
)</f>
        <v>EAST</v>
      </c>
      <c r="E92" s="10" t="s">
        <v>2771</v>
      </c>
      <c r="H92" s="10" t="s">
        <v>2772</v>
      </c>
      <c r="I92" s="37">
        <v>46094</v>
      </c>
      <c r="J92" s="37">
        <v>46101</v>
      </c>
      <c r="K92" s="10" t="s">
        <v>1703</v>
      </c>
      <c r="L92" s="10" t="s">
        <v>35</v>
      </c>
      <c r="M92" s="13">
        <v>1320.85</v>
      </c>
      <c r="N92" s="37">
        <v>46101</v>
      </c>
      <c r="O92" s="12">
        <v>1</v>
      </c>
      <c r="P92" s="12">
        <f t="shared" ref="P92" si="123">SUM(J92-I92)</f>
        <v>7</v>
      </c>
      <c r="Q92" s="10" t="s">
        <v>28</v>
      </c>
      <c r="R92" s="12">
        <f t="shared" ref="R92" si="124">IF(Q92="A", 3, IF(Q92="B", 5, IF(Q92="C", 7, IF(Q92="D", 10, ""))))</f>
        <v>5</v>
      </c>
      <c r="S92" s="10" t="str">
        <f t="shared" ref="S92" si="125">IF(R92&gt;=P92, "Achieved", "Not Achieved")</f>
        <v>Not Achieved</v>
      </c>
    </row>
    <row r="93" spans="1:19" s="8" customFormat="1" ht="13.15" x14ac:dyDescent="0.45">
      <c r="A93" s="9" t="s">
        <v>2652</v>
      </c>
      <c r="B93" s="8" t="s">
        <v>1863</v>
      </c>
      <c r="C93" s="10" t="s">
        <v>72</v>
      </c>
      <c r="D93" s="8" t="str" cm="1">
        <f t="array" ref="D93">_xlfn.IFS(
  OR(C93="AR", C93="VK", C93="MS", C93="PT", C93="MM", C93="PP"), "CENTRAL",
  OR(C93="SS", C93="GC", C93="SM", C93="AY", C93="AG"), "NORTH",
  OR(C93="DP", C93="PG", C93="KD", C93="DS", C93="SP"), "WEST-I",
  OR(C93="MP", C93="SK", C93="NA", C93="OD"), "WEST-II",
  OR(C93="ND", C93="AM", C93="JK"), "EAST",
  TRUE, "UNKNOWN"
)</f>
        <v>CENTRAL</v>
      </c>
      <c r="E93" s="10" t="s">
        <v>1802</v>
      </c>
      <c r="F93" s="8" t="s">
        <v>643</v>
      </c>
      <c r="G93" s="8" t="s">
        <v>32</v>
      </c>
      <c r="H93" s="8" t="s">
        <v>783</v>
      </c>
      <c r="I93" s="37">
        <v>45973</v>
      </c>
      <c r="J93" s="37">
        <v>45975</v>
      </c>
      <c r="K93" s="10" t="s">
        <v>87</v>
      </c>
      <c r="L93" s="10" t="s">
        <v>47</v>
      </c>
      <c r="M93" s="13">
        <v>3267</v>
      </c>
      <c r="N93" s="37"/>
      <c r="O93" s="8">
        <v>0</v>
      </c>
      <c r="P93" s="12">
        <f>SUM(J93-I93)</f>
        <v>2</v>
      </c>
      <c r="Q93" s="10" t="s">
        <v>82</v>
      </c>
      <c r="R93" s="8">
        <f>IF(Q93="A", 3, IF(Q93="B", 5, IF(Q93="C", 7, IF(Q93="D", 10, ""))))</f>
        <v>7</v>
      </c>
      <c r="S93" s="10" t="str">
        <f>IF(R93&gt;=P93, "Achieved", "Not Achieved")</f>
        <v>Achieved</v>
      </c>
    </row>
    <row r="94" spans="1:19" x14ac:dyDescent="0.45">
      <c r="A94" s="9" t="s">
        <v>2652</v>
      </c>
      <c r="B94" s="8" t="s">
        <v>2878</v>
      </c>
      <c r="C94" s="8" t="s">
        <v>30</v>
      </c>
      <c r="D94" s="8" t="str" cm="1">
        <f t="array" ref="D94">_xlfn.IFS(
  OR(C94="AR", C94="VK", C94="MS", C94="PT", C94="MM", C94="PP"), "CENTRAL",
  OR(C94="SS", C94="GC", C94="SM", C94="AY", C94="AG"), "NORTH",
  OR(C94="DP", C94="PG", C94="KD", C94="DS", C94="SP"), "WEST-I",
  OR(C94="MP", C94="SK", C94="NA", C94="OD"), "WEST-II",
  OR(C94="ND", C94="AM", C94="JK"), "EAST",
  TRUE, "UNKNOWN"
)</f>
        <v>CENTRAL</v>
      </c>
      <c r="E94" s="10" t="s">
        <v>2879</v>
      </c>
      <c r="F94" s="10" t="s">
        <v>102</v>
      </c>
      <c r="G94" s="8" t="s">
        <v>2880</v>
      </c>
      <c r="H94" s="10" t="s">
        <v>1203</v>
      </c>
      <c r="I94" s="37">
        <v>46107</v>
      </c>
      <c r="J94" s="37">
        <v>46111</v>
      </c>
      <c r="K94" s="10" t="s">
        <v>2161</v>
      </c>
      <c r="L94" s="10" t="s">
        <v>50</v>
      </c>
      <c r="M94" s="13">
        <v>38.99</v>
      </c>
      <c r="N94" s="37">
        <v>46111</v>
      </c>
      <c r="O94" s="8">
        <v>0</v>
      </c>
      <c r="P94" s="12">
        <f>SUM(J94-I94)</f>
        <v>4</v>
      </c>
      <c r="Q94" s="10" t="s">
        <v>28</v>
      </c>
      <c r="R94" s="8">
        <f>IF(Q94="A", 3, IF(Q94="B", 5, IF(Q94="C", 7, IF(Q94="D", 10, ""))))</f>
        <v>5</v>
      </c>
      <c r="S94" s="10" t="str">
        <f>IF(R94&gt;=P94, "Achieved", "Not Achieved")</f>
        <v>Achieved</v>
      </c>
    </row>
    <row r="95" spans="1:19" x14ac:dyDescent="0.45">
      <c r="A95" s="9" t="s">
        <v>2652</v>
      </c>
      <c r="B95" s="8" t="s">
        <v>2951</v>
      </c>
      <c r="C95" s="8" t="s">
        <v>30</v>
      </c>
      <c r="D95" s="8" t="str" cm="1">
        <f t="array" ref="D95">_xlfn.IFS(
  OR(C95="AR", C95="VK", C95="MS", C95="PT", C95="MM", C95="PP"), "CENTRAL",
  OR(C95="SS", C95="GC", C95="SM", C95="AY", C95="AG"), "NORTH",
  OR(C95="DP", C95="PG", C95="KD", C95="DS", C95="SP"), "WEST-I",
  OR(C95="MP", C95="SK", C95="NA", C95="OD"), "WEST-II",
  OR(C95="ND", C95="AM", C95="JK"), "EAST",
  TRUE, "UNKNOWN"
)</f>
        <v>CENTRAL</v>
      </c>
      <c r="E95" s="10" t="s">
        <v>2949</v>
      </c>
      <c r="F95" s="10" t="s">
        <v>102</v>
      </c>
      <c r="G95" s="8" t="s">
        <v>2950</v>
      </c>
      <c r="H95" s="10" t="s">
        <v>1203</v>
      </c>
      <c r="I95" s="37">
        <v>46114</v>
      </c>
      <c r="J95" s="37">
        <v>46116</v>
      </c>
      <c r="K95" s="10" t="s">
        <v>49</v>
      </c>
      <c r="L95" s="10" t="s">
        <v>50</v>
      </c>
      <c r="M95" s="13">
        <v>196.95</v>
      </c>
      <c r="O95" s="8">
        <v>0</v>
      </c>
      <c r="P95" s="12">
        <f>SUM(J95-I95)</f>
        <v>2</v>
      </c>
      <c r="Q95" s="10" t="s">
        <v>28</v>
      </c>
      <c r="R95" s="8">
        <f>IF(Q95="A", 3, IF(Q95="B", 5, IF(Q95="C", 7, IF(Q95="D", 10, ""))))</f>
        <v>5</v>
      </c>
      <c r="S95" s="10" t="str">
        <f>IF(R95&gt;=P95, "Achieved", "Not Achieved")</f>
        <v>Achieved</v>
      </c>
    </row>
    <row r="96" spans="1:19" x14ac:dyDescent="0.45">
      <c r="A96" s="9" t="s">
        <v>2652</v>
      </c>
      <c r="B96" s="8" t="s">
        <v>2955</v>
      </c>
      <c r="C96" s="8" t="s">
        <v>72</v>
      </c>
      <c r="D96" s="8" t="str" cm="1">
        <f t="array" ref="D96">_xlfn.IFS(
  OR(C96="AR", C96="VK", C96="MS", C96="PT", C96="MM", C96="PP"), "CENTRAL",
  OR(C96="SS", C96="GC", C96="SM", C96="AY", C96="AG"), "NORTH",
  OR(C96="DP", C96="PG", C96="KD", C96="DS", C96="SP"), "WEST-I",
  OR(C96="MP", C96="SK", C96="NA", C96="OD"), "WEST-II",
  OR(C96="ND", C96="AM", C96="JK"), "EAST",
  TRUE, "UNKNOWN"
)</f>
        <v>CENTRAL</v>
      </c>
      <c r="E96" s="10" t="s">
        <v>2956</v>
      </c>
      <c r="F96" s="10" t="s">
        <v>2957</v>
      </c>
      <c r="G96" s="8" t="s">
        <v>2958</v>
      </c>
      <c r="H96" s="10" t="s">
        <v>2959</v>
      </c>
      <c r="I96" s="37">
        <v>46114</v>
      </c>
      <c r="J96" s="37">
        <v>46118</v>
      </c>
      <c r="K96" s="10" t="s">
        <v>2161</v>
      </c>
      <c r="L96" s="10" t="s">
        <v>50</v>
      </c>
      <c r="M96" s="13">
        <v>68.069999999999993</v>
      </c>
      <c r="N96" s="37">
        <v>46118</v>
      </c>
      <c r="O96" s="8">
        <v>0</v>
      </c>
      <c r="P96" s="12">
        <f>SUM(J96-I96)</f>
        <v>4</v>
      </c>
      <c r="Q96" s="10" t="s">
        <v>28</v>
      </c>
      <c r="R96" s="8">
        <f>IF(Q96="A", 3, IF(Q96="B", 5, IF(Q96="C", 7, IF(Q96="D", 10, ""))))</f>
        <v>5</v>
      </c>
      <c r="S96" s="10" t="str">
        <f>IF(R96&gt;=P96, "Achieved", "Not Achieved")</f>
        <v>Achieved</v>
      </c>
    </row>
  </sheetData>
  <autoFilter ref="A1:T1" xr:uid="{00000000-0001-0000-0200-000000000000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17A4-5289-494E-AE23-21D262A51BD2}">
  <sheetPr codeName="Sheet6"/>
  <dimension ref="A1:M3"/>
  <sheetViews>
    <sheetView zoomScale="115" zoomScaleNormal="115" workbookViewId="0">
      <pane ySplit="1" topLeftCell="A2" activePane="bottomLeft" state="frozen"/>
      <selection pane="bottomLeft" activeCell="H11" sqref="H11"/>
    </sheetView>
  </sheetViews>
  <sheetFormatPr defaultColWidth="9" defaultRowHeight="11.65" x14ac:dyDescent="0.45"/>
  <cols>
    <col min="1" max="1" width="4.86328125" style="21" customWidth="1"/>
    <col min="2" max="2" width="10.1328125" style="17" customWidth="1"/>
    <col min="3" max="3" width="8.1328125" style="17" customWidth="1"/>
    <col min="4" max="4" width="31.265625" style="22" customWidth="1"/>
    <col min="5" max="5" width="6.46484375" style="17" customWidth="1"/>
    <col min="6" max="6" width="8" style="69" customWidth="1"/>
    <col min="7" max="7" width="11.86328125" style="22" customWidth="1"/>
    <col min="8" max="8" width="8.265625" style="22" customWidth="1"/>
    <col min="9" max="9" width="7.3984375" style="22" customWidth="1"/>
    <col min="10" max="10" width="7.59765625" style="22" customWidth="1"/>
    <col min="11" max="11" width="13.3984375" style="41" customWidth="1"/>
    <col min="12" max="16384" width="9" style="17"/>
  </cols>
  <sheetData>
    <row r="1" spans="1:13" ht="13.5" thickBot="1" x14ac:dyDescent="0.5">
      <c r="A1" s="61" t="s">
        <v>320</v>
      </c>
      <c r="B1" s="62" t="s">
        <v>1</v>
      </c>
      <c r="C1" s="63" t="s">
        <v>1519</v>
      </c>
      <c r="D1" s="64" t="s">
        <v>317</v>
      </c>
      <c r="E1" s="62" t="s">
        <v>315</v>
      </c>
      <c r="F1" s="68" t="s">
        <v>1520</v>
      </c>
      <c r="G1" s="65" t="s">
        <v>11</v>
      </c>
      <c r="H1" s="65" t="s">
        <v>12</v>
      </c>
      <c r="I1" s="65" t="s">
        <v>2</v>
      </c>
      <c r="J1" s="65" t="s">
        <v>16</v>
      </c>
      <c r="K1" s="66" t="s">
        <v>319</v>
      </c>
      <c r="L1" s="62" t="s">
        <v>314</v>
      </c>
      <c r="M1" s="18"/>
    </row>
    <row r="2" spans="1:13" x14ac:dyDescent="0.45">
      <c r="A2" s="21">
        <v>1</v>
      </c>
      <c r="B2" s="17" t="s">
        <v>1279</v>
      </c>
      <c r="C2" s="17" t="s">
        <v>1392</v>
      </c>
      <c r="D2" s="22" t="s">
        <v>1573</v>
      </c>
      <c r="E2" s="17">
        <v>500.71</v>
      </c>
      <c r="F2" s="69">
        <v>8126</v>
      </c>
      <c r="G2" s="22" t="s">
        <v>186</v>
      </c>
      <c r="H2" s="22" t="s">
        <v>47</v>
      </c>
      <c r="I2" s="22" t="s">
        <v>241</v>
      </c>
      <c r="J2" s="22" t="s">
        <v>82</v>
      </c>
      <c r="K2" s="41">
        <v>45944</v>
      </c>
      <c r="L2" s="17" t="str" cm="1">
        <f t="array" ref="L2">_xlfn.IFS(
  OR(I2="AR", I2="VK", I2="MS", I2="PT", I2="MM", I2="PP"), "CENTRAL",
  OR(I2="SS", I2="GC", I2="SM", I2="AY", I2="AG"), "NORTH",
  OR(I2="DP", I2="PG", I2="KD", I2="DS", I2="SP"), "WEST-I",
  OR(I2="MP", I2="SK", I2="NA", I2="OD"), "WEST-II",
  OR(I2="ND", I2="AM", I2="JK"), "EAST",
  TRUE, "UNKNOWN"
)</f>
        <v>CENTRAL</v>
      </c>
    </row>
    <row r="3" spans="1:13" x14ac:dyDescent="0.45">
      <c r="A3" s="21">
        <v>2</v>
      </c>
      <c r="B3" s="17" t="s">
        <v>2402</v>
      </c>
      <c r="C3" s="17" t="s">
        <v>1392</v>
      </c>
      <c r="D3" s="22" t="s">
        <v>2403</v>
      </c>
      <c r="E3" s="17">
        <v>127.89</v>
      </c>
      <c r="F3" s="69">
        <v>2589</v>
      </c>
      <c r="G3" s="22" t="s">
        <v>46</v>
      </c>
      <c r="H3" s="22" t="s">
        <v>50</v>
      </c>
      <c r="I3" s="22" t="s">
        <v>633</v>
      </c>
      <c r="J3" s="22" t="s">
        <v>28</v>
      </c>
      <c r="K3" s="41">
        <v>46055</v>
      </c>
      <c r="L3" s="17" t="str" cm="1">
        <f t="array" ref="L3">_xlfn.IFS(
  OR(I3="AR", I3="VK", I3="MS", I3="PT", I3="MM", I3="PP"), "CENTRAL",
  OR(I3="SS", I3="GC", I3="SM", I3="AY", I3="AG"), "NORTH",
  OR(I3="DP", I3="PG", I3="KD", I3="DS", I3="SP"), "WEST-I",
  OR(I3="MP", I3="SK", I3="NA", I3="OD"), "WEST-II",
  OR(I3="ND", I3="AM", I3="JK"), "EAST",
  TRUE, "UNKNOWN"
)</f>
        <v>WEST-I</v>
      </c>
    </row>
  </sheetData>
  <pageMargins left="0.7" right="0.7" top="0.75" bottom="0.75" header="0.3" footer="0.3"/>
  <pageSetup paperSize="9" orientation="portrait" verticalDpi="0" r:id="rId1"/>
  <ignoredErrors>
    <ignoredError sqref="L2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autoPageBreaks="0"/>
  </sheetPr>
  <dimension ref="A1:Q105"/>
  <sheetViews>
    <sheetView zoomScaleNormal="100" zoomScaleSheetLayoutView="130" workbookViewId="0">
      <pane ySplit="1" topLeftCell="A32" activePane="bottomLeft" state="frozen"/>
      <selection pane="bottomLeft" activeCell="A59" sqref="A59:XFD59"/>
    </sheetView>
  </sheetViews>
  <sheetFormatPr defaultColWidth="9" defaultRowHeight="11.65" x14ac:dyDescent="0.45"/>
  <cols>
    <col min="1" max="1" width="5.73046875" style="21" customWidth="1"/>
    <col min="2" max="2" width="10.86328125" style="17" customWidth="1"/>
    <col min="3" max="3" width="10.73046875" style="72" customWidth="1"/>
    <col min="4" max="4" width="50.1328125" style="22" customWidth="1"/>
    <col min="5" max="6" width="6.46484375" style="28" customWidth="1"/>
    <col min="7" max="7" width="5.265625" style="28" customWidth="1"/>
    <col min="8" max="8" width="8.86328125" style="28" customWidth="1"/>
    <col min="9" max="9" width="7.265625" style="69" customWidth="1"/>
    <col min="10" max="10" width="8.265625" style="22" customWidth="1"/>
    <col min="11" max="11" width="7.73046875" style="22" customWidth="1"/>
    <col min="12" max="12" width="9.73046875" style="22" customWidth="1"/>
    <col min="13" max="13" width="5.46484375" style="22" customWidth="1"/>
    <col min="14" max="14" width="14" style="41" customWidth="1"/>
    <col min="15" max="16384" width="9" style="17"/>
  </cols>
  <sheetData>
    <row r="1" spans="1:16" ht="13.5" thickBot="1" x14ac:dyDescent="0.5">
      <c r="A1" s="54" t="s">
        <v>320</v>
      </c>
      <c r="B1" s="55" t="s">
        <v>1</v>
      </c>
      <c r="C1" s="56" t="s">
        <v>316</v>
      </c>
      <c r="D1" s="57" t="s">
        <v>317</v>
      </c>
      <c r="E1" s="83" t="s">
        <v>315</v>
      </c>
      <c r="F1" s="58" t="s">
        <v>478</v>
      </c>
      <c r="G1" s="58" t="s">
        <v>479</v>
      </c>
      <c r="H1" s="58" t="s">
        <v>1907</v>
      </c>
      <c r="I1" s="70" t="s">
        <v>318</v>
      </c>
      <c r="J1" s="59" t="s">
        <v>11</v>
      </c>
      <c r="K1" s="59" t="s">
        <v>12</v>
      </c>
      <c r="L1" s="59" t="s">
        <v>2</v>
      </c>
      <c r="M1" s="59" t="s">
        <v>16</v>
      </c>
      <c r="N1" s="60" t="s">
        <v>319</v>
      </c>
      <c r="O1" s="55" t="s">
        <v>314</v>
      </c>
    </row>
    <row r="2" spans="1:16" x14ac:dyDescent="0.45">
      <c r="A2" s="21">
        <v>1</v>
      </c>
      <c r="B2" s="17" t="s">
        <v>313</v>
      </c>
      <c r="C2" s="72" t="s">
        <v>299</v>
      </c>
      <c r="D2" s="22" t="s">
        <v>300</v>
      </c>
      <c r="E2" s="28">
        <v>834.77</v>
      </c>
      <c r="F2" s="28">
        <v>114</v>
      </c>
      <c r="H2" s="71">
        <f t="shared" ref="H2:H34" si="0">SUM(E2, F2) - N(G2)</f>
        <v>948.77</v>
      </c>
      <c r="I2" s="69">
        <v>7112</v>
      </c>
      <c r="J2" s="22" t="s">
        <v>87</v>
      </c>
      <c r="K2" s="22" t="s">
        <v>47</v>
      </c>
      <c r="L2" s="22" t="str">
        <f>LEFT(B2,2)</f>
        <v>DP</v>
      </c>
      <c r="M2" s="22" t="s">
        <v>28</v>
      </c>
      <c r="N2" s="41">
        <v>45757</v>
      </c>
      <c r="O2" s="17" t="str" cm="1">
        <f t="array" ref="O2">_xlfn.IFS(
  OR(L2="AR", L2="VK", L2="MS", L2="PT", L2="MM", L2="PP"), "CENTRAL",
  OR(L2="SS", L2="GC", L2="SM", L2="AY", L2="AG"), "NORTH",
  OR(L2="DP", L2="PG", L2="KD", L2="DS", L2="SP"), "WEST-I",
  OR(L2="MP", L2="SK", L2="NA", L2="OD"), "WEST-II",
  OR(L2="ND", L2="AM", L2="JK"), "EAST",
  TRUE, "UNKNOWN"
)</f>
        <v>WEST-I</v>
      </c>
    </row>
    <row r="3" spans="1:16" x14ac:dyDescent="0.45">
      <c r="A3" s="21">
        <v>2</v>
      </c>
      <c r="B3" s="17" t="s">
        <v>301</v>
      </c>
      <c r="C3" s="72" t="s">
        <v>302</v>
      </c>
      <c r="D3" s="22" t="s">
        <v>303</v>
      </c>
      <c r="E3" s="28">
        <v>244.36</v>
      </c>
      <c r="F3" s="28">
        <v>5.51</v>
      </c>
      <c r="H3" s="71">
        <f t="shared" si="0"/>
        <v>249.87</v>
      </c>
      <c r="I3" s="69">
        <v>4022</v>
      </c>
      <c r="J3" s="22" t="s">
        <v>186</v>
      </c>
      <c r="K3" s="22" t="s">
        <v>47</v>
      </c>
      <c r="L3" s="22" t="str">
        <f>LEFT(B3,2)</f>
        <v>MM</v>
      </c>
      <c r="M3" s="22" t="s">
        <v>28</v>
      </c>
      <c r="N3" s="41">
        <v>45768</v>
      </c>
      <c r="O3" s="17" t="str" cm="1">
        <f t="array" ref="O3">_xlfn.IFS(
  OR(L3="AR", L3="VK", L3="MS", L3="PT", L3="MM", L3="PP"), "CENTRAL",
  OR(L3="SS", L3="GC", L3="SM", L3="AY", L3="AG"), "NORTH",
  OR(L3="DP", L3="PG", L3="KD", L3="DS", L3="SP"), "WEST-I",
  OR(L3="MP", L3="SK", L3="NA", L3="OD"), "WEST-II",
  OR(L3="ND", L3="AM", L3="JK"), "EAST",
  TRUE, "UNKNOWN"
)</f>
        <v>CENTRAL</v>
      </c>
    </row>
    <row r="4" spans="1:16" x14ac:dyDescent="0.45">
      <c r="A4" s="21">
        <v>3</v>
      </c>
      <c r="B4" s="17" t="s">
        <v>310</v>
      </c>
      <c r="C4" s="72" t="s">
        <v>311</v>
      </c>
      <c r="D4" s="22" t="s">
        <v>312</v>
      </c>
      <c r="E4" s="28">
        <v>187.83</v>
      </c>
      <c r="H4" s="71">
        <f t="shared" si="0"/>
        <v>187.83</v>
      </c>
      <c r="I4" s="69">
        <v>5355</v>
      </c>
      <c r="J4" s="22" t="s">
        <v>41</v>
      </c>
      <c r="K4" s="22" t="s">
        <v>27</v>
      </c>
      <c r="L4" s="22" t="str">
        <f>LEFT(B4,2)</f>
        <v>AM</v>
      </c>
      <c r="M4" s="22" t="s">
        <v>28</v>
      </c>
      <c r="N4" s="41">
        <v>45779</v>
      </c>
      <c r="O4" s="17" t="str" cm="1">
        <f t="array" ref="O4">_xlfn.IFS(
  OR(L4="AR", L4="VK", L4="MS", L4="PT", L4="MM", L4="PP"), "CENTRAL",
  OR(L4="SS", L4="GC", L4="SM", L4="AY", L4="AG"), "NORTH",
  OR(L4="DP", L4="PG", L4="KD", L4="DS", L4="SP"), "WEST-I",
  OR(L4="MP", L4="SK", L4="NA", L4="OD"), "WEST-II",
  OR(L4="ND", L4="AM", L4="JK"), "EAST",
  TRUE, "UNKNOWN"
)</f>
        <v>EAST</v>
      </c>
    </row>
    <row r="5" spans="1:16" x14ac:dyDescent="0.45">
      <c r="A5" s="21">
        <v>4</v>
      </c>
      <c r="B5" s="17" t="s">
        <v>304</v>
      </c>
      <c r="C5" s="72" t="s">
        <v>305</v>
      </c>
      <c r="D5" s="22" t="s">
        <v>309</v>
      </c>
      <c r="E5" s="28">
        <v>1201.81</v>
      </c>
      <c r="F5" s="28">
        <v>44.5</v>
      </c>
      <c r="G5" s="28">
        <v>0</v>
      </c>
      <c r="H5" s="71">
        <f t="shared" si="0"/>
        <v>1246.31</v>
      </c>
      <c r="I5" s="69">
        <v>17638</v>
      </c>
      <c r="J5" s="22" t="s">
        <v>87</v>
      </c>
      <c r="K5" s="22" t="s">
        <v>47</v>
      </c>
      <c r="L5" s="22" t="str">
        <f>LEFT(B5,2)</f>
        <v>MM</v>
      </c>
      <c r="M5" s="22" t="s">
        <v>82</v>
      </c>
      <c r="N5" s="41">
        <v>45780</v>
      </c>
      <c r="O5" s="17" t="str" cm="1">
        <f t="array" ref="O5">_xlfn.IFS(
  OR(L5="AR", L5="VK", L5="MS", L5="PT", L5="MM", L5="PP"), "CENTRAL",
  OR(L5="SS", L5="GC", L5="SM", L5="AY", L5="AG"), "NORTH",
  OR(L5="DP", L5="PG", L5="KD", L5="DS", L5="SP"), "WEST-I",
  OR(L5="MP", L5="SK", L5="NA", L5="OD"), "WEST-II",
  OR(L5="ND", L5="AM", L5="JK"), "EAST",
  TRUE, "UNKNOWN"
)</f>
        <v>CENTRAL</v>
      </c>
    </row>
    <row r="6" spans="1:16" x14ac:dyDescent="0.45">
      <c r="A6" s="21">
        <v>5</v>
      </c>
      <c r="B6" s="17" t="s">
        <v>306</v>
      </c>
      <c r="C6" s="72" t="s">
        <v>307</v>
      </c>
      <c r="D6" s="22" t="s">
        <v>308</v>
      </c>
      <c r="E6" s="28">
        <v>26.2</v>
      </c>
      <c r="H6" s="71">
        <f t="shared" si="0"/>
        <v>26.2</v>
      </c>
      <c r="I6" s="69">
        <v>906</v>
      </c>
      <c r="J6" s="22" t="s">
        <v>34</v>
      </c>
      <c r="K6" s="22" t="s">
        <v>35</v>
      </c>
      <c r="L6" s="22" t="s">
        <v>221</v>
      </c>
      <c r="M6" s="22" t="s">
        <v>28</v>
      </c>
      <c r="N6" s="41">
        <v>45780</v>
      </c>
      <c r="O6" s="17" t="str" cm="1">
        <f t="array" ref="O6">_xlfn.IFS(
  OR(L6="AR", L6="VK", L6="MS", L6="PT", L6="MM", L6="PP"), "CENTRAL",
  OR(L6="SS", L6="GC", L6="SM", L6="AY", L6="AG"), "NORTH",
  OR(L6="DP", L6="PG", L6="KD", L6="DS", L6="SP"), "WEST-I",
  OR(L6="MP", L6="SK", L6="NA", L6="OD"), "WEST-II",
  OR(L6="ND", L6="AM", L6="JK"), "EAST",
  TRUE, "UNKNOWN"
)</f>
        <v>EAST</v>
      </c>
    </row>
    <row r="7" spans="1:16" x14ac:dyDescent="0.45">
      <c r="A7" s="21">
        <v>6</v>
      </c>
      <c r="B7" s="17" t="s">
        <v>332</v>
      </c>
      <c r="C7" s="72" t="s">
        <v>333</v>
      </c>
      <c r="D7" s="22" t="s">
        <v>334</v>
      </c>
      <c r="E7" s="28">
        <v>320.2</v>
      </c>
      <c r="H7" s="71">
        <f t="shared" si="0"/>
        <v>320.2</v>
      </c>
      <c r="I7" s="69">
        <v>7006</v>
      </c>
      <c r="J7" s="22" t="s">
        <v>81</v>
      </c>
      <c r="K7" s="22" t="s">
        <v>35</v>
      </c>
      <c r="L7" s="22" t="str">
        <f>LEFT(B7,2)</f>
        <v>SM</v>
      </c>
      <c r="M7" s="22" t="s">
        <v>28</v>
      </c>
      <c r="N7" s="41">
        <v>45792</v>
      </c>
      <c r="O7" s="17" t="str" cm="1">
        <f t="array" ref="O7">_xlfn.IFS(
  OR(L7="AR", L7="VK", L7="MS", L7="PT", L7="MM", L7="PP"), "CENTRAL",
  OR(L7="SS", L7="GC", L7="SM", L7="AY", L7="AG"), "NORTH",
  OR(L7="DP", L7="PG", L7="KD", L7="DS", L7="SP"), "WEST-I",
  OR(L7="MP", L7="SK", L7="NA", L7="OD"), "WEST-II",
  OR(L7="ND", L7="AM", L7="JK"), "EAST",
  TRUE, "UNKNOWN"
)</f>
        <v>NORTH</v>
      </c>
    </row>
    <row r="8" spans="1:16" ht="11.25" customHeight="1" x14ac:dyDescent="0.45">
      <c r="A8" s="119">
        <v>7</v>
      </c>
      <c r="B8" s="120" t="s">
        <v>587</v>
      </c>
      <c r="C8" s="121" t="s">
        <v>389</v>
      </c>
      <c r="D8" s="122" t="s">
        <v>388</v>
      </c>
      <c r="E8" s="123"/>
      <c r="F8" s="123"/>
      <c r="G8" s="123"/>
      <c r="H8" s="124">
        <f t="shared" si="0"/>
        <v>0</v>
      </c>
      <c r="I8" s="125"/>
      <c r="J8" s="122"/>
      <c r="K8" s="122"/>
      <c r="L8" s="122" t="s">
        <v>72</v>
      </c>
      <c r="M8" s="122" t="s">
        <v>28</v>
      </c>
      <c r="N8" s="126">
        <v>45797</v>
      </c>
      <c r="O8" s="120" t="str" cm="1">
        <f t="array" ref="O8">_xlfn.IFS(
  OR(L8="AR", L8="VK", L8="MS", L8="PT", L8="MM", L8="PP"), "CENTRAL",
  OR(L8="SS", L8="GC", L8="SM", L8="AY", L8="AG"), "NORTH",
  OR(L8="DP", L8="PG", L8="KD", L8="DS", L8="SP"), "WEST-I",
  OR(L8="MP", L8="SK", L8="NA", L8="OD"), "WEST-II",
  OR(L8="ND", L8="AM", L8="JK"), "EAST",
  TRUE, "UNKNOWN"
)</f>
        <v>CENTRAL</v>
      </c>
      <c r="P8" s="17" t="s">
        <v>2930</v>
      </c>
    </row>
    <row r="9" spans="1:16" ht="11.25" customHeight="1" x14ac:dyDescent="0.45">
      <c r="A9" s="21">
        <v>8</v>
      </c>
      <c r="B9" s="17" t="s">
        <v>588</v>
      </c>
      <c r="C9" s="72" t="s">
        <v>496</v>
      </c>
      <c r="D9" s="22" t="s">
        <v>497</v>
      </c>
      <c r="E9" s="28">
        <v>57.64</v>
      </c>
      <c r="H9" s="71">
        <f t="shared" si="0"/>
        <v>57.64</v>
      </c>
      <c r="J9" s="22" t="s">
        <v>47</v>
      </c>
      <c r="K9" s="22" t="s">
        <v>387</v>
      </c>
      <c r="L9" s="22" t="s">
        <v>65</v>
      </c>
      <c r="M9" s="22" t="s">
        <v>28</v>
      </c>
      <c r="N9" s="41">
        <v>45806</v>
      </c>
      <c r="O9" s="17" t="str" cm="1">
        <f t="array" ref="O9">_xlfn.IFS(
  OR(L9="AR", L9="VK", L9="MS", L9="PT", L9="MM", L9="PP"), "CENTRAL",
  OR(L9="SS", L9="GC", L9="SM", L9="AY", L9="AG"), "NORTH",
  OR(L9="DP", L9="PG", L9="KD", L9="DS", L9="SP"), "WEST-I",
  OR(L9="MP", L9="SK", L9="NA", L9="OD"), "WEST-II",
  OR(L9="ND", L9="AM", L9="JK"), "EAST",
  TRUE, "UNKNOWN"
)</f>
        <v>CENTRAL</v>
      </c>
    </row>
    <row r="10" spans="1:16" x14ac:dyDescent="0.45">
      <c r="A10" s="21">
        <v>9</v>
      </c>
      <c r="B10" s="17" t="s">
        <v>419</v>
      </c>
      <c r="C10" s="72" t="s">
        <v>512</v>
      </c>
      <c r="D10" s="22" t="s">
        <v>601</v>
      </c>
      <c r="E10" s="28">
        <v>25.32</v>
      </c>
      <c r="G10" s="28">
        <v>3.4390000000000001</v>
      </c>
      <c r="H10" s="71">
        <f t="shared" si="0"/>
        <v>21.881</v>
      </c>
      <c r="I10" s="69">
        <f>229+198</f>
        <v>427</v>
      </c>
      <c r="J10" s="22" t="s">
        <v>56</v>
      </c>
      <c r="K10" s="22" t="s">
        <v>50</v>
      </c>
      <c r="L10" s="22" t="s">
        <v>65</v>
      </c>
      <c r="M10" s="22" t="s">
        <v>57</v>
      </c>
      <c r="N10" s="41">
        <v>45808</v>
      </c>
      <c r="O10" s="17" t="str" cm="1">
        <f t="array" ref="O10">_xlfn.IFS(
  OR(L10="AR", L10="VK", L10="MS", L10="PT", L10="MM", L10="PP"), "CENTRAL",
  OR(L10="SS", L10="GC", L10="SM", L10="AY", L10="AG"), "NORTH",
  OR(L10="DP", L10="PG", L10="KD", L10="DS", L10="SP"), "WEST-I",
  OR(L10="MP", L10="SK", L10="NA", L10="OD"), "WEST-II",
  OR(L10="ND", L10="AM", L10="JK"), "EAST",
  TRUE, "UNKNOWN"
)</f>
        <v>CENTRAL</v>
      </c>
    </row>
    <row r="11" spans="1:16" x14ac:dyDescent="0.45">
      <c r="A11" s="21">
        <v>10</v>
      </c>
      <c r="B11" s="17" t="s">
        <v>200</v>
      </c>
      <c r="C11" s="72" t="s">
        <v>555</v>
      </c>
      <c r="D11" s="22" t="s">
        <v>557</v>
      </c>
      <c r="E11" s="28">
        <v>1274.5</v>
      </c>
      <c r="H11" s="71">
        <f t="shared" si="0"/>
        <v>1274.5</v>
      </c>
      <c r="I11" s="69">
        <v>36673</v>
      </c>
      <c r="J11" s="22" t="s">
        <v>50</v>
      </c>
      <c r="K11" s="22" t="s">
        <v>50</v>
      </c>
      <c r="L11" s="22" t="s">
        <v>72</v>
      </c>
      <c r="M11" s="22" t="s">
        <v>28</v>
      </c>
      <c r="N11" s="41">
        <v>45818</v>
      </c>
      <c r="O11" s="17" t="str" cm="1">
        <f t="array" ref="O11">_xlfn.IFS(
  OR(L11="AR", L11="VK", L11="MS", L11="PT", L11="MM", L11="PP"), "CENTRAL",
  OR(L11="SS", L11="GC", L11="SM", L11="AY", L11="AG"), "NORTH",
  OR(L11="DP", L11="PG", L11="KD", L11="DS", L11="SP"), "WEST-I",
  OR(L11="MP", L11="SK", L11="NA", L11="OD"), "WEST-II",
  OR(L11="ND", L11="AM", L11="JK"), "EAST",
  TRUE, "UNKNOWN"
)</f>
        <v>CENTRAL</v>
      </c>
    </row>
    <row r="12" spans="1:16" x14ac:dyDescent="0.45">
      <c r="A12" s="21">
        <v>10</v>
      </c>
      <c r="B12" s="17" t="s">
        <v>200</v>
      </c>
      <c r="C12" s="72" t="s">
        <v>555</v>
      </c>
      <c r="D12" s="22" t="s">
        <v>556</v>
      </c>
      <c r="E12" s="28">
        <v>851.13</v>
      </c>
      <c r="H12" s="71">
        <f t="shared" si="0"/>
        <v>851.13</v>
      </c>
      <c r="I12" s="69">
        <v>24035</v>
      </c>
      <c r="J12" s="22" t="s">
        <v>49</v>
      </c>
      <c r="K12" s="22" t="s">
        <v>50</v>
      </c>
      <c r="L12" s="22" t="s">
        <v>72</v>
      </c>
      <c r="M12" s="22" t="s">
        <v>28</v>
      </c>
      <c r="N12" s="41">
        <v>45818</v>
      </c>
      <c r="O12" s="17" t="str" cm="1">
        <f t="array" ref="O12">_xlfn.IFS(
  OR(L12="AR", L12="VK", L12="MS", L12="PT", L12="MM", L12="PP"), "CENTRAL",
  OR(L12="SS", L12="GC", L12="SM", L12="AY", L12="AG"), "NORTH",
  OR(L12="DP", L12="PG", L12="KD", L12="DS", L12="SP"), "WEST-I",
  OR(L12="MP", L12="SK", L12="NA", L12="OD"), "WEST-II",
  OR(L12="ND", L12="AM", L12="JK"), "EAST",
  TRUE, "UNKNOWN"
)</f>
        <v>CENTRAL</v>
      </c>
    </row>
    <row r="13" spans="1:16" x14ac:dyDescent="0.45">
      <c r="A13" s="21">
        <v>11</v>
      </c>
      <c r="B13" s="17" t="s">
        <v>288</v>
      </c>
      <c r="C13" s="72" t="s">
        <v>589</v>
      </c>
      <c r="D13" s="22" t="s">
        <v>590</v>
      </c>
      <c r="E13" s="28">
        <v>283.79000000000002</v>
      </c>
      <c r="F13" s="28">
        <v>20.16</v>
      </c>
      <c r="H13" s="71">
        <f t="shared" si="0"/>
        <v>303.95000000000005</v>
      </c>
      <c r="I13" s="69">
        <v>5952</v>
      </c>
      <c r="J13" s="22" t="s">
        <v>81</v>
      </c>
      <c r="K13" s="22" t="s">
        <v>50</v>
      </c>
      <c r="L13" s="22" t="s">
        <v>21</v>
      </c>
      <c r="M13" s="22" t="s">
        <v>28</v>
      </c>
      <c r="N13" s="41">
        <v>45819</v>
      </c>
      <c r="O13" s="17" t="str" cm="1">
        <f t="array" ref="O13">_xlfn.IFS(
  OR(L13="AR", L13="VK", L13="MS", L13="PT", L13="MM", L13="PP"), "CENTRAL",
  OR(L13="SS", L13="GC", L13="SM", L13="AY", L13="AG"), "NORTH",
  OR(L13="DP", L13="PG", L13="KD", L13="DS", L13="SP"), "WEST-I",
  OR(L13="MP", L13="SK", L13="NA", L13="OD"), "WEST-II",
  OR(L13="ND", L13="AM", L13="JK"), "EAST",
  TRUE, "UNKNOWN"
)</f>
        <v>NORTH</v>
      </c>
    </row>
    <row r="14" spans="1:16" x14ac:dyDescent="0.45">
      <c r="A14" s="21">
        <v>12</v>
      </c>
      <c r="B14" s="17" t="s">
        <v>436</v>
      </c>
      <c r="C14" s="72" t="s">
        <v>597</v>
      </c>
      <c r="D14" s="22" t="s">
        <v>598</v>
      </c>
      <c r="E14" s="28">
        <v>31.92</v>
      </c>
      <c r="H14" s="71">
        <f t="shared" si="0"/>
        <v>31.92</v>
      </c>
      <c r="I14" s="69">
        <v>9</v>
      </c>
      <c r="J14" s="22" t="s">
        <v>441</v>
      </c>
      <c r="K14" s="22" t="s">
        <v>27</v>
      </c>
      <c r="L14" s="22" t="s">
        <v>136</v>
      </c>
      <c r="M14" s="22" t="s">
        <v>28</v>
      </c>
      <c r="N14" s="41">
        <v>45820</v>
      </c>
      <c r="O14" s="17" t="str" cm="1">
        <f t="array" ref="O14">_xlfn.IFS(
  OR(L14="AR", L14="VK", L14="MS", L14="PT", L14="MM", L14="PP"), "CENTRAL",
  OR(L14="SS", L14="GC", L14="SM", L14="AY", L14="AG"), "NORTH",
  OR(L14="DP", L14="PG", L14="KD", L14="DS", L14="SP"), "WEST-I",
  OR(L14="MP", L14="SK", L14="NA", L14="OD"), "WEST-II",
  OR(L14="ND", L14="AM", L14="JK"), "EAST",
  TRUE, "UNKNOWN"
)</f>
        <v>WEST-II</v>
      </c>
    </row>
    <row r="15" spans="1:16" x14ac:dyDescent="0.45">
      <c r="A15" s="21">
        <v>13</v>
      </c>
      <c r="B15" s="17" t="s">
        <v>599</v>
      </c>
      <c r="C15" s="72" t="s">
        <v>600</v>
      </c>
      <c r="D15" s="22" t="s">
        <v>1641</v>
      </c>
      <c r="E15" s="28">
        <v>1596.91</v>
      </c>
      <c r="F15" s="28">
        <v>17</v>
      </c>
      <c r="H15" s="71">
        <f t="shared" si="0"/>
        <v>1613.91</v>
      </c>
      <c r="I15" s="69">
        <v>21941</v>
      </c>
      <c r="J15" s="22" t="s">
        <v>70</v>
      </c>
      <c r="K15" s="22" t="s">
        <v>35</v>
      </c>
      <c r="L15" s="22" t="s">
        <v>382</v>
      </c>
      <c r="M15" s="22" t="s">
        <v>28</v>
      </c>
      <c r="N15" s="41">
        <v>45821</v>
      </c>
      <c r="O15" s="17" t="str" cm="1">
        <f t="array" ref="O15">_xlfn.IFS(
  OR(L15="AR", L15="VK", L15="MS", L15="PT", L15="MM", L15="PP"), "CENTRAL",
  OR(L15="SS", L15="GC", L15="SM", L15="AY", L15="AG"), "NORTH",
  OR(L15="DP", L15="PG", L15="KD", L15="DS", L15="SP"), "WEST-I",
  OR(L15="MP", L15="SK", L15="NA", L15="OD"), "WEST-II",
  OR(L15="ND", L15="AM", L15="JK"), "EAST",
  TRUE, "UNKNOWN"
)</f>
        <v>NORTH</v>
      </c>
    </row>
    <row r="16" spans="1:16" ht="12.75" customHeight="1" x14ac:dyDescent="0.45">
      <c r="A16" s="119">
        <v>14</v>
      </c>
      <c r="B16" s="120" t="s">
        <v>683</v>
      </c>
      <c r="C16" s="121" t="s">
        <v>681</v>
      </c>
      <c r="D16" s="122" t="s">
        <v>682</v>
      </c>
      <c r="E16" s="123"/>
      <c r="F16" s="123"/>
      <c r="G16" s="123"/>
      <c r="H16" s="124">
        <f t="shared" si="0"/>
        <v>0</v>
      </c>
      <c r="I16" s="125"/>
      <c r="J16" s="122"/>
      <c r="K16" s="122"/>
      <c r="L16" s="122" t="s">
        <v>72</v>
      </c>
      <c r="M16" s="122" t="s">
        <v>28</v>
      </c>
      <c r="N16" s="126">
        <v>45840</v>
      </c>
      <c r="O16" s="120" t="str" cm="1">
        <f t="array" ref="O16">_xlfn.IFS(
  OR(L16="AR", L16="VK", L16="MS", L16="PT", L16="MM", L16="PP"), "CENTRAL",
  OR(L16="SS", L16="GC", L16="SM", L16="AY", L16="AG"), "NORTH",
  OR(L16="DP", L16="PG", L16="KD", L16="DS", L16="SP"), "WEST-I",
  OR(L16="MP", L16="SK", L16="NA", L16="OD"), "WEST-II",
  OR(L16="ND", L16="AM", L16="JK"), "EAST",
  TRUE, "UNKNOWN"
)</f>
        <v>CENTRAL</v>
      </c>
      <c r="P16" s="17" t="s">
        <v>2931</v>
      </c>
    </row>
    <row r="17" spans="1:16" ht="12.75" customHeight="1" x14ac:dyDescent="0.45">
      <c r="A17" s="21">
        <v>15</v>
      </c>
      <c r="B17" s="17" t="s">
        <v>646</v>
      </c>
      <c r="C17" s="72" t="s">
        <v>784</v>
      </c>
      <c r="D17" s="22" t="s">
        <v>590</v>
      </c>
      <c r="E17" s="28">
        <v>595.02</v>
      </c>
      <c r="F17" s="28">
        <v>3.24</v>
      </c>
      <c r="H17" s="71">
        <f t="shared" si="0"/>
        <v>598.26</v>
      </c>
      <c r="I17" s="69">
        <v>18241</v>
      </c>
      <c r="J17" s="22" t="s">
        <v>81</v>
      </c>
      <c r="K17" s="22" t="s">
        <v>27</v>
      </c>
      <c r="L17" s="22" t="s">
        <v>21</v>
      </c>
      <c r="M17" s="22" t="s">
        <v>28</v>
      </c>
      <c r="N17" s="41">
        <v>45854</v>
      </c>
      <c r="O17" s="17" t="str" cm="1">
        <f t="array" ref="O17">_xlfn.IFS(
  OR(L17="AR", L17="VK", L17="MS", L17="PT", L17="MM", L17="PP"), "CENTRAL",
  OR(L17="SS", L17="GC", L17="SM", L17="AY", L17="AG"), "NORTH",
  OR(L17="DP", L17="PG", L17="KD", L17="DS", L17="SP"), "WEST-I",
  OR(L17="MP", L17="SK", L17="NA", L17="OD"), "WEST-II",
  OR(L17="ND", L17="AM", L17="JK"), "EAST",
  TRUE, "UNKNOWN"
)</f>
        <v>NORTH</v>
      </c>
    </row>
    <row r="18" spans="1:16" x14ac:dyDescent="0.45">
      <c r="A18" s="21">
        <v>16</v>
      </c>
      <c r="B18" s="17" t="s">
        <v>292</v>
      </c>
      <c r="C18" s="72" t="s">
        <v>925</v>
      </c>
      <c r="D18" s="22" t="s">
        <v>967</v>
      </c>
      <c r="E18" s="28">
        <v>619.96</v>
      </c>
      <c r="F18" s="28">
        <v>5.5</v>
      </c>
      <c r="H18" s="71">
        <f t="shared" si="0"/>
        <v>625.46</v>
      </c>
      <c r="I18" s="69">
        <v>14542</v>
      </c>
      <c r="J18" s="22" t="s">
        <v>50</v>
      </c>
      <c r="K18" s="22" t="s">
        <v>50</v>
      </c>
      <c r="L18" s="22" t="s">
        <v>61</v>
      </c>
      <c r="M18" s="22" t="s">
        <v>28</v>
      </c>
      <c r="N18" s="41">
        <v>45869</v>
      </c>
      <c r="O18" s="17" t="str" cm="1">
        <f t="array" ref="O18">_xlfn.IFS(
  OR(L18="AR", L18="VK", L18="MS", L18="PT", L18="MM", L18="PP"), "CENTRAL",
  OR(L18="SS", L18="GC", L18="SM", L18="AY", L18="AG"), "NORTH",
  OR(L18="DP", L18="PG", L18="KD", L18="DS", L18="SP"), "WEST-I",
  OR(L18="MP", L18="SK", L18="NA", L18="OD"), "WEST-II",
  OR(L18="ND", L18="AM", L18="JK"), "EAST",
  TRUE, "UNKNOWN"
)</f>
        <v>NORTH</v>
      </c>
    </row>
    <row r="19" spans="1:16" x14ac:dyDescent="0.45">
      <c r="A19" s="119">
        <v>17</v>
      </c>
      <c r="B19" s="120" t="s">
        <v>993</v>
      </c>
      <c r="C19" s="121" t="s">
        <v>978</v>
      </c>
      <c r="D19" s="122" t="s">
        <v>979</v>
      </c>
      <c r="E19" s="123"/>
      <c r="F19" s="123"/>
      <c r="G19" s="123"/>
      <c r="H19" s="124">
        <f t="shared" si="0"/>
        <v>0</v>
      </c>
      <c r="I19" s="125"/>
      <c r="J19" s="122"/>
      <c r="K19" s="122"/>
      <c r="L19" s="122" t="s">
        <v>72</v>
      </c>
      <c r="M19" s="122" t="s">
        <v>28</v>
      </c>
      <c r="N19" s="126">
        <v>45871</v>
      </c>
      <c r="O19" s="120" t="str" cm="1">
        <f t="array" ref="O19">_xlfn.IFS(
  OR(L19="AR", L19="VK", L19="MS", L19="PT", L19="MM", L19="PP"), "CENTRAL",
  OR(L19="SS", L19="GC", L19="SM", L19="AY", L19="AG"), "NORTH",
  OR(L19="DP", L19="PG", L19="KD", L19="DS", L19="SP"), "WEST-I",
  OR(L19="MP", L19="SK", L19="NA", L19="OD"), "WEST-II",
  OR(L19="ND", L19="AM", L19="JK"), "EAST",
  TRUE, "UNKNOWN"
)</f>
        <v>CENTRAL</v>
      </c>
      <c r="P19" s="17" t="s">
        <v>2932</v>
      </c>
    </row>
    <row r="20" spans="1:16" x14ac:dyDescent="0.45">
      <c r="A20" s="21">
        <v>18</v>
      </c>
      <c r="B20" s="17" t="s">
        <v>982</v>
      </c>
      <c r="C20" s="72" t="s">
        <v>980</v>
      </c>
      <c r="D20" s="22" t="s">
        <v>981</v>
      </c>
      <c r="E20" s="28">
        <v>205.48</v>
      </c>
      <c r="H20" s="71">
        <f t="shared" si="0"/>
        <v>205.48</v>
      </c>
      <c r="I20" s="69">
        <v>5042</v>
      </c>
      <c r="J20" s="22" t="s">
        <v>134</v>
      </c>
      <c r="K20" s="22" t="s">
        <v>47</v>
      </c>
      <c r="L20" s="22" t="s">
        <v>764</v>
      </c>
      <c r="M20" s="22" t="s">
        <v>28</v>
      </c>
      <c r="N20" s="41">
        <v>45875</v>
      </c>
      <c r="O20" s="17" t="str" cm="1">
        <f t="array" ref="O20">_xlfn.IFS(
  OR(L20="AR", L20="VK", L20="MS", L20="PT", L20="MM", L20="PP"), "CENTRAL",
  OR(L20="SS", L20="GC", L20="SM", L20="AY", L20="AG"), "NORTH",
  OR(L20="DP", L20="PG", L20="KD", L20="DS", L20="SP"), "WEST-I",
  OR(L20="MP", L20="SK", L20="NA", L20="OD"), "WEST-II",
  OR(L20="ND", L20="AM", L20="JK"), "EAST",
  TRUE, "UNKNOWN"
)</f>
        <v>WEST-I</v>
      </c>
    </row>
    <row r="21" spans="1:16" x14ac:dyDescent="0.45">
      <c r="A21" s="21">
        <v>19</v>
      </c>
      <c r="B21" s="17" t="s">
        <v>985</v>
      </c>
      <c r="C21" s="72" t="s">
        <v>983</v>
      </c>
      <c r="D21" s="22" t="s">
        <v>984</v>
      </c>
      <c r="E21" s="28">
        <v>336.93</v>
      </c>
      <c r="H21" s="71">
        <f t="shared" si="0"/>
        <v>336.93</v>
      </c>
      <c r="I21" s="69">
        <v>8672</v>
      </c>
      <c r="J21" s="22" t="s">
        <v>134</v>
      </c>
      <c r="K21" s="22" t="s">
        <v>47</v>
      </c>
      <c r="L21" s="22" t="s">
        <v>764</v>
      </c>
      <c r="M21" s="22" t="s">
        <v>28</v>
      </c>
      <c r="N21" s="41">
        <v>45875</v>
      </c>
      <c r="O21" s="17" t="str" cm="1">
        <f t="array" ref="O21">_xlfn.IFS(
  OR(L21="AR", L21="VK", L21="MS", L21="PT", L21="MM", L21="PP"), "CENTRAL",
  OR(L21="SS", L21="GC", L21="SM", L21="AY", L21="AG"), "NORTH",
  OR(L21="DP", L21="PG", L21="KD", L21="DS", L21="SP"), "WEST-I",
  OR(L21="MP", L21="SK", L21="NA", L21="OD"), "WEST-II",
  OR(L21="ND", L21="AM", L21="JK"), "EAST",
  TRUE, "UNKNOWN"
)</f>
        <v>WEST-I</v>
      </c>
    </row>
    <row r="22" spans="1:16" x14ac:dyDescent="0.45">
      <c r="A22" s="21">
        <v>20</v>
      </c>
      <c r="B22" s="17" t="s">
        <v>987</v>
      </c>
      <c r="C22" s="72" t="s">
        <v>988</v>
      </c>
      <c r="D22" s="22" t="s">
        <v>986</v>
      </c>
      <c r="E22" s="28">
        <v>353.31</v>
      </c>
      <c r="H22" s="71">
        <f t="shared" si="0"/>
        <v>353.31</v>
      </c>
      <c r="I22" s="69">
        <v>8129</v>
      </c>
      <c r="J22" s="22" t="s">
        <v>134</v>
      </c>
      <c r="K22" s="22" t="s">
        <v>47</v>
      </c>
      <c r="L22" s="22" t="s">
        <v>764</v>
      </c>
      <c r="M22" s="22" t="s">
        <v>28</v>
      </c>
      <c r="N22" s="41">
        <v>45875</v>
      </c>
      <c r="O22" s="17" t="str" cm="1">
        <f t="array" ref="O22">_xlfn.IFS(
  OR(L22="AR", L22="VK", L22="MS", L22="PT", L22="MM", L22="PP"), "CENTRAL",
  OR(L22="SS", L22="GC", L22="SM", L22="AY", L22="AG"), "NORTH",
  OR(L22="DP", L22="PG", L22="KD", L22="DS", L22="SP"), "WEST-I",
  OR(L22="MP", L22="SK", L22="NA", L22="OD"), "WEST-II",
  OR(L22="ND", L22="AM", L22="JK"), "EAST",
  TRUE, "UNKNOWN"
)</f>
        <v>WEST-I</v>
      </c>
    </row>
    <row r="23" spans="1:16" x14ac:dyDescent="0.45">
      <c r="A23" s="21">
        <v>21</v>
      </c>
      <c r="B23" s="17" t="s">
        <v>991</v>
      </c>
      <c r="C23" s="72" t="s">
        <v>989</v>
      </c>
      <c r="D23" s="22" t="s">
        <v>990</v>
      </c>
      <c r="E23" s="28">
        <v>59.35</v>
      </c>
      <c r="H23" s="71">
        <f t="shared" si="0"/>
        <v>59.35</v>
      </c>
      <c r="I23" s="69">
        <v>1816</v>
      </c>
      <c r="J23" s="22" t="s">
        <v>47</v>
      </c>
      <c r="K23" s="22" t="s">
        <v>47</v>
      </c>
      <c r="L23" s="22" t="s">
        <v>764</v>
      </c>
      <c r="M23" s="22" t="s">
        <v>28</v>
      </c>
      <c r="N23" s="41">
        <v>45875</v>
      </c>
      <c r="O23" s="17" t="str" cm="1">
        <f t="array" ref="O23">_xlfn.IFS(
  OR(L23="AR", L23="VK", L23="MS", L23="PT", L23="MM", L23="PP"), "CENTRAL",
  OR(L23="SS", L23="GC", L23="SM", L23="AY", L23="AG"), "NORTH",
  OR(L23="DP", L23="PG", L23="KD", L23="DS", L23="SP"), "WEST-I",
  OR(L23="MP", L23="SK", L23="NA", L23="OD"), "WEST-II",
  OR(L23="ND", L23="AM", L23="JK"), "EAST",
  TRUE, "UNKNOWN"
)</f>
        <v>WEST-I</v>
      </c>
    </row>
    <row r="24" spans="1:16" x14ac:dyDescent="0.45">
      <c r="A24" s="21">
        <v>22</v>
      </c>
      <c r="B24" s="17" t="s">
        <v>735</v>
      </c>
      <c r="C24" s="72" t="s">
        <v>1082</v>
      </c>
      <c r="D24" s="22" t="s">
        <v>1083</v>
      </c>
      <c r="E24" s="28">
        <v>472.59</v>
      </c>
      <c r="F24" s="28">
        <f>1.55+4.1</f>
        <v>5.6499999999999995</v>
      </c>
      <c r="H24" s="71">
        <f t="shared" si="0"/>
        <v>478.23999999999995</v>
      </c>
      <c r="I24" s="69">
        <v>6828</v>
      </c>
      <c r="J24" s="22" t="s">
        <v>41</v>
      </c>
      <c r="K24" s="22" t="s">
        <v>27</v>
      </c>
      <c r="L24" s="22" t="s">
        <v>61</v>
      </c>
      <c r="M24" s="22" t="s">
        <v>28</v>
      </c>
      <c r="N24" s="41">
        <v>45883</v>
      </c>
      <c r="O24" s="17" t="str" cm="1">
        <f t="array" ref="O24">_xlfn.IFS(
  OR(L24="AR", L24="VK", L24="MS", L24="PT", L24="MM", L24="PP"), "CENTRAL",
  OR(L24="SS", L24="GC", L24="SM", L24="AY", L24="AG"), "NORTH",
  OR(L24="DP", L24="PG", L24="KD", L24="DS", L24="SP"), "WEST-I",
  OR(L24="MP", L24="SK", L24="NA", L24="OD"), "WEST-II",
  OR(L24="ND", L24="AM", L24="JK"), "EAST",
  TRUE, "UNKNOWN"
)</f>
        <v>NORTH</v>
      </c>
    </row>
    <row r="25" spans="1:16" x14ac:dyDescent="0.45">
      <c r="A25" s="21">
        <v>23</v>
      </c>
      <c r="B25" s="17" t="s">
        <v>1062</v>
      </c>
      <c r="C25" s="72" t="s">
        <v>1060</v>
      </c>
      <c r="D25" s="22" t="s">
        <v>1626</v>
      </c>
      <c r="E25" s="28">
        <v>432.54</v>
      </c>
      <c r="F25" s="28">
        <v>21.879999999999995</v>
      </c>
      <c r="H25" s="71">
        <f t="shared" si="0"/>
        <v>454.42</v>
      </c>
      <c r="I25" s="69">
        <v>12472</v>
      </c>
      <c r="J25" s="22" t="s">
        <v>26</v>
      </c>
      <c r="K25" s="22" t="s">
        <v>35</v>
      </c>
      <c r="L25" s="22" t="s">
        <v>21</v>
      </c>
      <c r="M25" s="22" t="s">
        <v>28</v>
      </c>
      <c r="N25" s="41">
        <v>45887</v>
      </c>
      <c r="O25" s="17" t="str" cm="1">
        <f t="array" ref="O25">_xlfn.IFS(
  OR(L25="AR", L25="VK", L25="MS", L25="PT", L25="MM", L25="PP"), "CENTRAL",
  OR(L25="SS", L25="GC", L25="SM", L25="AY", L25="AG"), "NORTH",
  OR(L25="DP", L25="PG", L25="KD", L25="DS", L25="SP"), "WEST-I",
  OR(L25="MP", L25="SK", L25="NA", L25="OD"), "WEST-II",
  OR(L25="ND", L25="AM", L25="JK"), "EAST",
  TRUE, "UNKNOWN"
)</f>
        <v>NORTH</v>
      </c>
    </row>
    <row r="26" spans="1:16" x14ac:dyDescent="0.45">
      <c r="A26" s="21">
        <v>23</v>
      </c>
      <c r="B26" s="17" t="s">
        <v>1062</v>
      </c>
      <c r="C26" s="72" t="s">
        <v>1060</v>
      </c>
      <c r="D26" s="22" t="s">
        <v>1061</v>
      </c>
      <c r="E26" s="28">
        <v>1281.3499999999999</v>
      </c>
      <c r="F26" s="28">
        <v>49.380000000000109</v>
      </c>
      <c r="H26" s="71">
        <f t="shared" si="0"/>
        <v>1330.73</v>
      </c>
      <c r="I26" s="69">
        <v>38480</v>
      </c>
      <c r="J26" s="22" t="s">
        <v>26</v>
      </c>
      <c r="K26" s="22" t="s">
        <v>35</v>
      </c>
      <c r="L26" s="22" t="s">
        <v>21</v>
      </c>
      <c r="M26" s="22" t="s">
        <v>28</v>
      </c>
      <c r="N26" s="41">
        <v>45887</v>
      </c>
      <c r="O26" s="17" t="str" cm="1">
        <f t="array" ref="O26">_xlfn.IFS(
  OR(L26="AR", L26="VK", L26="MS", L26="PT", L26="MM", L26="PP"), "CENTRAL",
  OR(L26="SS", L26="GC", L26="SM", L26="AY", L26="AG"), "NORTH",
  OR(L26="DP", L26="PG", L26="KD", L26="DS", L26="SP"), "WEST-I",
  OR(L26="MP", L26="SK", L26="NA", L26="OD"), "WEST-II",
  OR(L26="ND", L26="AM", L26="JK"), "EAST",
  TRUE, "UNKNOWN"
)</f>
        <v>NORTH</v>
      </c>
    </row>
    <row r="27" spans="1:16" x14ac:dyDescent="0.45">
      <c r="A27" s="21">
        <v>23</v>
      </c>
      <c r="B27" s="17" t="s">
        <v>1062</v>
      </c>
      <c r="C27" s="72" t="s">
        <v>1060</v>
      </c>
      <c r="D27" s="22" t="s">
        <v>2745</v>
      </c>
      <c r="E27" s="28">
        <v>388.18</v>
      </c>
      <c r="H27" s="71">
        <f t="shared" ref="H27" si="1">SUM(E27, F27) - N(G27)</f>
        <v>388.18</v>
      </c>
      <c r="I27" s="69">
        <v>9917</v>
      </c>
      <c r="J27" s="22" t="s">
        <v>26</v>
      </c>
      <c r="K27" s="22" t="s">
        <v>35</v>
      </c>
      <c r="L27" s="22" t="s">
        <v>21</v>
      </c>
      <c r="M27" s="22" t="s">
        <v>28</v>
      </c>
      <c r="N27" s="41">
        <v>46097</v>
      </c>
      <c r="O27" s="17" t="str" cm="1">
        <f t="array" ref="O27">_xlfn.IFS(
  OR(L27="AR", L27="VK", L27="MS", L27="PT", L27="MM", L27="PP"), "CENTRAL",
  OR(L27="SS", L27="GC", L27="SM", L27="AY", L27="AG"), "NORTH",
  OR(L27="DP", L27="PG", L27="KD", L27="DS", L27="SP"), "WEST-I",
  OR(L27="MP", L27="SK", L27="NA", L27="OD"), "WEST-II",
  OR(L27="ND", L27="AM", L27="JK"), "EAST",
  TRUE, "UNKNOWN"
)</f>
        <v>NORTH</v>
      </c>
    </row>
    <row r="28" spans="1:16" x14ac:dyDescent="0.45">
      <c r="A28" s="21">
        <v>24</v>
      </c>
      <c r="B28" s="17" t="s">
        <v>449</v>
      </c>
      <c r="C28" s="72" t="s">
        <v>1080</v>
      </c>
      <c r="D28" s="22" t="s">
        <v>1081</v>
      </c>
      <c r="E28" s="28">
        <v>760.73</v>
      </c>
      <c r="H28" s="71">
        <f t="shared" si="0"/>
        <v>760.73</v>
      </c>
      <c r="I28" s="69">
        <f>15435+5165</f>
        <v>20600</v>
      </c>
      <c r="J28" s="22" t="s">
        <v>175</v>
      </c>
      <c r="K28" s="22" t="s">
        <v>47</v>
      </c>
      <c r="L28" s="22" t="s">
        <v>61</v>
      </c>
      <c r="M28" s="22" t="s">
        <v>28</v>
      </c>
      <c r="N28" s="41">
        <v>45888</v>
      </c>
      <c r="O28" s="17" t="str" cm="1">
        <f t="array" ref="O28">_xlfn.IFS(
  OR(L28="AR", L28="VK", L28="MS", L28="PT", L28="MM", L28="PP"), "CENTRAL",
  OR(L28="SS", L28="GC", L28="SM", L28="AY", L28="AG"), "NORTH",
  OR(L28="DP", L28="PG", L28="KD", L28="DS", L28="SP"), "WEST-I",
  OR(L28="MP", L28="SK", L28="NA", L28="OD"), "WEST-II",
  OR(L28="ND", L28="AM", L28="JK"), "EAST",
  TRUE, "UNKNOWN"
)</f>
        <v>NORTH</v>
      </c>
    </row>
    <row r="29" spans="1:16" x14ac:dyDescent="0.45">
      <c r="A29" s="21">
        <v>25</v>
      </c>
      <c r="B29" s="17" t="s">
        <v>1116</v>
      </c>
      <c r="C29" s="72" t="s">
        <v>1112</v>
      </c>
      <c r="D29" s="22" t="s">
        <v>1113</v>
      </c>
      <c r="E29" s="28">
        <v>2726.91</v>
      </c>
      <c r="H29" s="71">
        <f t="shared" si="0"/>
        <v>2726.91</v>
      </c>
      <c r="J29" s="22" t="s">
        <v>27</v>
      </c>
      <c r="K29" s="22" t="s">
        <v>27</v>
      </c>
      <c r="L29" s="22" t="s">
        <v>764</v>
      </c>
      <c r="M29" s="22" t="s">
        <v>28</v>
      </c>
      <c r="N29" s="41">
        <v>45892</v>
      </c>
      <c r="O29" s="17" t="str" cm="1">
        <f t="array" ref="O29">_xlfn.IFS(
  OR(L29="AR", L29="VK", L29="MS", L29="PT", L29="MM", L29="PP"), "CENTRAL",
  OR(L29="SS", L29="GC", L29="SM", L29="AY", L29="AG"), "NORTH",
  OR(L29="DP", L29="PG", L29="KD", L29="DS", L29="SP"), "WEST-I",
  OR(L29="MP", L29="SK", L29="NA", L29="OD"), "WEST-II",
  OR(L29="ND", L29="AM", L29="JK"), "EAST",
  TRUE, "UNKNOWN"
)</f>
        <v>WEST-I</v>
      </c>
    </row>
    <row r="30" spans="1:16" x14ac:dyDescent="0.45">
      <c r="A30" s="21">
        <v>26</v>
      </c>
      <c r="B30" s="17" t="s">
        <v>492</v>
      </c>
      <c r="C30" s="72" t="s">
        <v>1114</v>
      </c>
      <c r="D30" s="22" t="s">
        <v>1115</v>
      </c>
      <c r="E30" s="28">
        <v>233.44</v>
      </c>
      <c r="F30" s="28">
        <v>10.4</v>
      </c>
      <c r="H30" s="71">
        <f t="shared" si="0"/>
        <v>243.84</v>
      </c>
      <c r="I30" s="69">
        <v>1972</v>
      </c>
      <c r="J30" s="22" t="s">
        <v>46</v>
      </c>
      <c r="K30" s="22" t="s">
        <v>47</v>
      </c>
      <c r="L30" s="22" t="s">
        <v>72</v>
      </c>
      <c r="M30" s="22" t="s">
        <v>82</v>
      </c>
      <c r="N30" s="41">
        <v>45894</v>
      </c>
      <c r="O30" s="17" t="str" cm="1">
        <f t="array" ref="O30">_xlfn.IFS(
  OR(L30="AR", L30="VK", L30="MS", L30="PT", L30="MM", L30="PP"), "CENTRAL",
  OR(L30="SS", L30="GC", L30="SM", L30="AY", L30="AG"), "NORTH",
  OR(L30="DP", L30="PG", L30="KD", L30="DS", L30="SP"), "WEST-I",
  OR(L30="MP", L30="SK", L30="NA", L30="OD"), "WEST-II",
  OR(L30="ND", L30="AM", L30="JK"), "EAST",
  TRUE, "UNKNOWN"
)</f>
        <v>CENTRAL</v>
      </c>
    </row>
    <row r="31" spans="1:16" x14ac:dyDescent="0.45">
      <c r="A31" s="21">
        <v>27</v>
      </c>
      <c r="B31" s="17" t="s">
        <v>774</v>
      </c>
      <c r="C31" s="72" t="s">
        <v>1140</v>
      </c>
      <c r="D31" s="22" t="s">
        <v>1141</v>
      </c>
      <c r="E31" s="28">
        <v>332.98</v>
      </c>
      <c r="H31" s="71">
        <f t="shared" si="0"/>
        <v>332.98</v>
      </c>
      <c r="I31" s="69">
        <v>6130</v>
      </c>
      <c r="J31" s="22" t="s">
        <v>186</v>
      </c>
      <c r="K31" s="22" t="s">
        <v>47</v>
      </c>
      <c r="L31" s="22" t="s">
        <v>380</v>
      </c>
      <c r="M31" s="22" t="s">
        <v>28</v>
      </c>
      <c r="N31" s="41">
        <v>45898</v>
      </c>
      <c r="O31" s="17" t="str" cm="1">
        <f t="array" ref="O31">_xlfn.IFS(
  OR(L31="AR", L31="VK", L31="MS", L31="PT", L31="MM", L31="PP"), "CENTRAL",
  OR(L31="SS", L31="GC", L31="SM", L31="AY", L31="AG"), "NORTH",
  OR(L31="DP", L31="PG", L31="KD", L31="DS", L31="SP"), "WEST-I",
  OR(L31="MP", L31="SK", L31="NA", L31="OD"), "WEST-II",
  OR(L31="ND", L31="AM", L31="JK"), "EAST",
  TRUE, "UNKNOWN"
)</f>
        <v>WEST-I</v>
      </c>
    </row>
    <row r="32" spans="1:16" x14ac:dyDescent="0.45">
      <c r="A32" s="21">
        <v>28</v>
      </c>
      <c r="B32" s="17" t="s">
        <v>1213</v>
      </c>
      <c r="C32" s="72" t="s">
        <v>1214</v>
      </c>
      <c r="D32" s="22" t="s">
        <v>1212</v>
      </c>
      <c r="E32" s="28">
        <v>124.45</v>
      </c>
      <c r="H32" s="71">
        <f t="shared" si="0"/>
        <v>124.45</v>
      </c>
      <c r="J32" s="22" t="s">
        <v>47</v>
      </c>
      <c r="K32" s="22" t="s">
        <v>387</v>
      </c>
      <c r="L32" s="22" t="s">
        <v>72</v>
      </c>
      <c r="M32" s="22" t="s">
        <v>28</v>
      </c>
      <c r="N32" s="41">
        <v>45904</v>
      </c>
      <c r="O32" s="17" t="str" cm="1">
        <f t="array" ref="O32">_xlfn.IFS(
  OR(L32="AR", L32="VK", L32="MS", L32="PT", L32="MM", L32="PP"), "CENTRAL",
  OR(L32="SS", L32="GC", L32="SM", L32="AY", L32="AG"), "NORTH",
  OR(L32="DP", L32="PG", L32="KD", L32="DS", L32="SP"), "WEST-I",
  OR(L32="MP", L32="SK", L32="NA", L32="OD"), "WEST-II",
  OR(L32="ND", L32="AM", L32="JK"), "EAST",
  TRUE, "UNKNOWN"
)</f>
        <v>CENTRAL</v>
      </c>
    </row>
    <row r="33" spans="1:15" x14ac:dyDescent="0.45">
      <c r="A33" s="21">
        <v>29</v>
      </c>
      <c r="B33" s="17" t="s">
        <v>1038</v>
      </c>
      <c r="C33" s="72" t="s">
        <v>1206</v>
      </c>
      <c r="D33" s="22" t="s">
        <v>1211</v>
      </c>
      <c r="E33" s="28">
        <v>80.650000000000006</v>
      </c>
      <c r="H33" s="71">
        <f t="shared" si="0"/>
        <v>80.650000000000006</v>
      </c>
      <c r="I33" s="69">
        <v>1052</v>
      </c>
      <c r="J33" s="22" t="s">
        <v>34</v>
      </c>
      <c r="K33" s="22" t="s">
        <v>35</v>
      </c>
      <c r="L33" s="22" t="s">
        <v>30</v>
      </c>
      <c r="M33" s="22" t="s">
        <v>28</v>
      </c>
      <c r="N33" s="41">
        <v>45905</v>
      </c>
      <c r="O33" s="17" t="str" cm="1">
        <f t="array" ref="O33">_xlfn.IFS(
  OR(L33="AR", L33="VK", L33="MS", L33="PT", L33="MM", L33="PP"), "CENTRAL",
  OR(L33="SS", L33="GC", L33="SM", L33="AY", L33="AG"), "NORTH",
  OR(L33="DP", L33="PG", L33="KD", L33="DS", L33="SP"), "WEST-I",
  OR(L33="MP", L33="SK", L33="NA", L33="OD"), "WEST-II",
  OR(L33="ND", L33="AM", L33="JK"), "EAST",
  TRUE, "UNKNOWN"
)</f>
        <v>CENTRAL</v>
      </c>
    </row>
    <row r="34" spans="1:15" x14ac:dyDescent="0.45">
      <c r="A34" s="21">
        <v>30</v>
      </c>
      <c r="B34" s="17" t="s">
        <v>778</v>
      </c>
      <c r="C34" s="72" t="s">
        <v>1207</v>
      </c>
      <c r="D34" s="22" t="s">
        <v>1208</v>
      </c>
      <c r="E34" s="28">
        <v>1753.48</v>
      </c>
      <c r="H34" s="71">
        <f t="shared" si="0"/>
        <v>1753.48</v>
      </c>
      <c r="I34" s="69">
        <v>41361</v>
      </c>
      <c r="J34" s="22" t="s">
        <v>134</v>
      </c>
      <c r="K34" s="22" t="s">
        <v>47</v>
      </c>
      <c r="L34" s="22" t="s">
        <v>380</v>
      </c>
      <c r="M34" s="22" t="s">
        <v>82</v>
      </c>
      <c r="N34" s="41">
        <v>45906</v>
      </c>
      <c r="O34" s="17" t="str" cm="1">
        <f t="array" ref="O34">_xlfn.IFS(
  OR(L34="AR", L34="VK", L34="MS", L34="PT", L34="MM", L34="PP"), "CENTRAL",
  OR(L34="SS", L34="GC", L34="SM", L34="AY", L34="AG"), "NORTH",
  OR(L34="DP", L34="PG", L34="KD", L34="DS", L34="SP"), "WEST-I",
  OR(L34="MP", L34="SK", L34="NA", L34="OD"), "WEST-II",
  OR(L34="ND", L34="AM", L34="JK"), "EAST",
  TRUE, "UNKNOWN"
)</f>
        <v>WEST-I</v>
      </c>
    </row>
    <row r="35" spans="1:15" x14ac:dyDescent="0.45">
      <c r="A35" s="21">
        <v>31</v>
      </c>
      <c r="B35" s="17" t="s">
        <v>815</v>
      </c>
      <c r="C35" s="72" t="s">
        <v>1209</v>
      </c>
      <c r="D35" s="22" t="s">
        <v>1210</v>
      </c>
      <c r="E35" s="28">
        <v>940.13</v>
      </c>
      <c r="H35" s="71">
        <f t="shared" ref="H35:H66" si="2">SUM(E35, F35) - N(G35)</f>
        <v>940.13</v>
      </c>
      <c r="I35" s="69">
        <v>26085</v>
      </c>
      <c r="J35" s="22" t="s">
        <v>186</v>
      </c>
      <c r="K35" s="22" t="s">
        <v>47</v>
      </c>
      <c r="L35" s="22" t="s">
        <v>764</v>
      </c>
      <c r="M35" s="22" t="s">
        <v>28</v>
      </c>
      <c r="N35" s="41">
        <v>45906</v>
      </c>
      <c r="O35" s="17" t="str" cm="1">
        <f t="array" ref="O35">_xlfn.IFS(
  OR(L35="AR", L35="VK", L35="MS", L35="PT", L35="MM", L35="PP"), "CENTRAL",
  OR(L35="SS", L35="GC", L35="SM", L35="AY", L35="AG"), "NORTH",
  OR(L35="DP", L35="PG", L35="KD", L35="DS", L35="SP"), "WEST-I",
  OR(L35="MP", L35="SK", L35="NA", L35="OD"), "WEST-II",
  OR(L35="ND", L35="AM", L35="JK"), "EAST",
  TRUE, "UNKNOWN"
)</f>
        <v>WEST-I</v>
      </c>
    </row>
    <row r="36" spans="1:15" x14ac:dyDescent="0.45">
      <c r="A36" s="21">
        <v>32</v>
      </c>
      <c r="B36" s="17" t="s">
        <v>726</v>
      </c>
      <c r="C36" s="72" t="s">
        <v>1320</v>
      </c>
      <c r="D36" s="22" t="s">
        <v>1321</v>
      </c>
      <c r="E36" s="28">
        <v>82.42</v>
      </c>
      <c r="F36" s="28">
        <v>4.03</v>
      </c>
      <c r="G36" s="28">
        <v>0.87</v>
      </c>
      <c r="H36" s="71">
        <f t="shared" si="2"/>
        <v>85.58</v>
      </c>
      <c r="I36" s="69">
        <v>753</v>
      </c>
      <c r="J36" s="22" t="s">
        <v>70</v>
      </c>
      <c r="K36" s="22" t="s">
        <v>35</v>
      </c>
      <c r="L36" s="22" t="s">
        <v>633</v>
      </c>
      <c r="M36" s="22" t="s">
        <v>28</v>
      </c>
      <c r="N36" s="41">
        <v>45919</v>
      </c>
      <c r="O36" s="17" t="str" cm="1">
        <f t="array" ref="O36">_xlfn.IFS(
  OR(L36="AR", L36="VK", L36="MS", L36="PT", L36="MM", L36="PP"), "CENTRAL",
  OR(L36="SS", L36="GC", L36="SM", L36="AY", L36="AG"), "NORTH",
  OR(L36="DP", L36="PG", L36="KD", L36="DS", L36="SP"), "WEST-I",
  OR(L36="MP", L36="SK", L36="NA", L36="OD"), "WEST-II",
  OR(L36="ND", L36="AM", L36="JK"), "EAST",
  TRUE, "UNKNOWN"
)</f>
        <v>WEST-I</v>
      </c>
    </row>
    <row r="37" spans="1:15" x14ac:dyDescent="0.45">
      <c r="A37" s="21">
        <v>33</v>
      </c>
      <c r="B37" s="17" t="s">
        <v>1063</v>
      </c>
      <c r="C37" s="72" t="s">
        <v>1325</v>
      </c>
      <c r="D37" s="22" t="s">
        <v>1354</v>
      </c>
      <c r="E37" s="28">
        <v>3547.86</v>
      </c>
      <c r="H37" s="71">
        <f t="shared" si="2"/>
        <v>3547.86</v>
      </c>
      <c r="I37" s="69">
        <f>56874</f>
        <v>56874</v>
      </c>
      <c r="J37" s="22" t="s">
        <v>87</v>
      </c>
      <c r="K37" s="22" t="s">
        <v>47</v>
      </c>
      <c r="L37" s="22" t="s">
        <v>21</v>
      </c>
      <c r="M37" s="22" t="s">
        <v>59</v>
      </c>
      <c r="N37" s="41">
        <v>45923</v>
      </c>
      <c r="O37" s="17" t="str" cm="1">
        <f t="array" ref="O37">_xlfn.IFS(
  OR(L37="AR", L37="VK", L37="MS", L37="PT", L37="MM", L37="PP"), "CENTRAL",
  OR(L37="SS", L37="GC", L37="SM", L37="AY", L37="AG"), "NORTH",
  OR(L37="DP", L37="PG", L37="KD", L37="DS", L37="SP"), "WEST-I",
  OR(L37="MP", L37="SK", L37="NA", L37="OD"), "WEST-II",
  OR(L37="ND", L37="AM", L37="JK"), "EAST",
  TRUE, "UNKNOWN"
)</f>
        <v>NORTH</v>
      </c>
    </row>
    <row r="38" spans="1:15" x14ac:dyDescent="0.45">
      <c r="A38" s="21">
        <v>33</v>
      </c>
      <c r="B38" s="17" t="s">
        <v>1063</v>
      </c>
      <c r="C38" s="72" t="s">
        <v>1325</v>
      </c>
      <c r="D38" s="22" t="s">
        <v>1870</v>
      </c>
      <c r="E38" s="28">
        <v>107.93</v>
      </c>
      <c r="F38" s="28">
        <v>29.55</v>
      </c>
      <c r="H38" s="71">
        <f t="shared" si="2"/>
        <v>137.48000000000002</v>
      </c>
      <c r="I38" s="69">
        <v>2086</v>
      </c>
      <c r="J38" s="22" t="s">
        <v>87</v>
      </c>
      <c r="K38" s="22" t="s">
        <v>47</v>
      </c>
      <c r="L38" s="22" t="s">
        <v>21</v>
      </c>
      <c r="M38" s="22" t="s">
        <v>59</v>
      </c>
      <c r="N38" s="41">
        <v>45923</v>
      </c>
      <c r="O38" s="17" t="str" cm="1">
        <f t="array" ref="O38">_xlfn.IFS(
  OR(L38="AR", L38="VK", L38="MS", L38="PT", L38="MM", L38="PP"), "CENTRAL",
  OR(L38="SS", L38="GC", L38="SM", L38="AY", L38="AG"), "NORTH",
  OR(L38="DP", L38="PG", L38="KD", L38="DS", L38="SP"), "WEST-I",
  OR(L38="MP", L38="SK", L38="NA", L38="OD"), "WEST-II",
  OR(L38="ND", L38="AM", L38="JK"), "EAST",
  TRUE, "UNKNOWN"
)</f>
        <v>NORTH</v>
      </c>
    </row>
    <row r="39" spans="1:15" x14ac:dyDescent="0.45">
      <c r="A39" s="21">
        <v>34</v>
      </c>
      <c r="B39" s="17" t="s">
        <v>1047</v>
      </c>
      <c r="C39" s="72" t="s">
        <v>1329</v>
      </c>
      <c r="D39" s="22" t="s">
        <v>1683</v>
      </c>
      <c r="E39" s="28">
        <v>894.82</v>
      </c>
      <c r="F39" s="28">
        <v>4.2</v>
      </c>
      <c r="H39" s="71">
        <f t="shared" si="2"/>
        <v>899.0200000000001</v>
      </c>
      <c r="I39" s="69">
        <v>25001</v>
      </c>
      <c r="J39" s="22" t="s">
        <v>49</v>
      </c>
      <c r="K39" s="22" t="s">
        <v>50</v>
      </c>
      <c r="L39" s="22" t="s">
        <v>382</v>
      </c>
      <c r="M39" s="22" t="s">
        <v>59</v>
      </c>
      <c r="N39" s="41">
        <v>45923</v>
      </c>
      <c r="O39" s="17" t="str" cm="1">
        <f t="array" ref="O39">_xlfn.IFS(
  OR(L39="AR", L39="VK", L39="MS", L39="PT", L39="MM", L39="PP"), "CENTRAL",
  OR(L39="SS", L39="GC", L39="SM", L39="AY", L39="AG"), "NORTH",
  OR(L39="DP", L39="PG", L39="KD", L39="DS", L39="SP"), "WEST-I",
  OR(L39="MP", L39="SK", L39="NA", L39="OD"), "WEST-II",
  OR(L39="ND", L39="AM", L39="JK"), "EAST",
  TRUE, "UNKNOWN"
)</f>
        <v>NORTH</v>
      </c>
    </row>
    <row r="40" spans="1:15" x14ac:dyDescent="0.45">
      <c r="A40" s="21">
        <v>35</v>
      </c>
      <c r="B40" s="17" t="s">
        <v>1367</v>
      </c>
      <c r="C40" s="72" t="s">
        <v>1365</v>
      </c>
      <c r="D40" s="22" t="s">
        <v>1366</v>
      </c>
      <c r="E40" s="28">
        <v>550</v>
      </c>
      <c r="H40" s="71">
        <f t="shared" si="2"/>
        <v>550</v>
      </c>
      <c r="I40" s="69">
        <v>7177</v>
      </c>
      <c r="J40" s="22" t="s">
        <v>27</v>
      </c>
      <c r="K40" s="22" t="s">
        <v>27</v>
      </c>
      <c r="L40" s="22" t="s">
        <v>136</v>
      </c>
      <c r="M40" s="22" t="s">
        <v>82</v>
      </c>
      <c r="N40" s="41">
        <v>45924</v>
      </c>
      <c r="O40" s="17" t="str" cm="1">
        <f t="array" ref="O40">_xlfn.IFS(
  OR(L40="AR", L40="VK", L40="MS", L40="PT", L40="MM", L40="PP"), "CENTRAL",
  OR(L40="SS", L40="GC", L40="SM", L40="AY", L40="AG"), "NORTH",
  OR(L40="DP", L40="PG", L40="KD", L40="DS", L40="SP"), "WEST-I",
  OR(L40="MP", L40="SK", L40="NA", L40="OD"), "WEST-II",
  OR(L40="ND", L40="AM", L40="JK"), "EAST",
  TRUE, "UNKNOWN"
)</f>
        <v>WEST-II</v>
      </c>
    </row>
    <row r="41" spans="1:15" x14ac:dyDescent="0.45">
      <c r="A41" s="21">
        <v>36</v>
      </c>
      <c r="B41" s="17" t="s">
        <v>707</v>
      </c>
      <c r="C41" s="72" t="s">
        <v>1427</v>
      </c>
      <c r="D41" s="22" t="s">
        <v>1397</v>
      </c>
      <c r="E41" s="28">
        <v>532.28</v>
      </c>
      <c r="F41" s="28">
        <v>6.83</v>
      </c>
      <c r="H41" s="71">
        <f t="shared" si="2"/>
        <v>539.11</v>
      </c>
      <c r="I41" s="69">
        <v>7719</v>
      </c>
      <c r="J41" s="22" t="s">
        <v>186</v>
      </c>
      <c r="K41" s="22" t="s">
        <v>47</v>
      </c>
      <c r="L41" s="22" t="s">
        <v>156</v>
      </c>
      <c r="M41" s="22" t="s">
        <v>82</v>
      </c>
      <c r="N41" s="41">
        <v>45926</v>
      </c>
      <c r="O41" s="17" t="str" cm="1">
        <f t="array" ref="O41">_xlfn.IFS(
  OR(L41="AR", L41="VK", L41="MS", L41="PT", L41="MM", L41="PP"), "CENTRAL",
  OR(L41="SS", L41="GC", L41="SM", L41="AY", L41="AG"), "NORTH",
  OR(L41="DP", L41="PG", L41="KD", L41="DS", L41="SP"), "WEST-I",
  OR(L41="MP", L41="SK", L41="NA", L41="OD"), "WEST-II",
  OR(L41="ND", L41="AM", L41="JK"), "EAST",
  TRUE, "UNKNOWN"
)</f>
        <v>CENTRAL</v>
      </c>
    </row>
    <row r="42" spans="1:15" x14ac:dyDescent="0.45">
      <c r="A42" s="21">
        <v>37</v>
      </c>
      <c r="B42" s="17" t="s">
        <v>460</v>
      </c>
      <c r="C42" s="72" t="s">
        <v>1541</v>
      </c>
      <c r="D42" s="22" t="s">
        <v>1575</v>
      </c>
      <c r="E42" s="28">
        <v>117.87</v>
      </c>
      <c r="H42" s="71">
        <f t="shared" si="2"/>
        <v>117.87</v>
      </c>
      <c r="I42" s="69">
        <v>2483</v>
      </c>
      <c r="J42" s="22" t="s">
        <v>34</v>
      </c>
      <c r="K42" s="22" t="s">
        <v>35</v>
      </c>
      <c r="L42" s="22" t="s">
        <v>61</v>
      </c>
      <c r="M42" s="22" t="s">
        <v>57</v>
      </c>
      <c r="N42" s="41">
        <v>45930</v>
      </c>
      <c r="O42" s="17" t="str" cm="1">
        <f t="array" ref="O42">_xlfn.IFS(
  OR(L42="AR", L42="VK", L42="MS", L42="PT", L42="MM", L42="PP"), "CENTRAL",
  OR(L42="SS", L42="GC", L42="SM", L42="AY", L42="AG"), "NORTH",
  OR(L42="DP", L42="PG", L42="KD", L42="DS", L42="SP"), "WEST-I",
  OR(L42="MP", L42="SK", L42="NA", L42="OD"), "WEST-II",
  OR(L42="ND", L42="AM", L42="JK"), "EAST",
  TRUE, "UNKNOWN"
)</f>
        <v>NORTH</v>
      </c>
    </row>
    <row r="43" spans="1:15" x14ac:dyDescent="0.45">
      <c r="A43" s="21">
        <v>38</v>
      </c>
      <c r="B43" s="17" t="s">
        <v>1398</v>
      </c>
      <c r="C43" s="72" t="s">
        <v>1574</v>
      </c>
      <c r="D43" s="22" t="s">
        <v>1399</v>
      </c>
      <c r="E43" s="28">
        <v>803.98</v>
      </c>
      <c r="H43" s="71">
        <f t="shared" si="2"/>
        <v>803.98</v>
      </c>
      <c r="I43" s="69">
        <v>11967</v>
      </c>
      <c r="J43" s="22" t="s">
        <v>87</v>
      </c>
      <c r="K43" s="22" t="s">
        <v>47</v>
      </c>
      <c r="L43" s="22" t="s">
        <v>65</v>
      </c>
      <c r="M43" s="22" t="s">
        <v>28</v>
      </c>
      <c r="N43" s="41">
        <v>45944</v>
      </c>
      <c r="O43" s="17" t="str" cm="1">
        <f t="array" ref="O43">_xlfn.IFS(
  OR(L43="AR", L43="VK", L43="MS", L43="PT", L43="MM", L43="PP"), "CENTRAL",
  OR(L43="SS", L43="GC", L43="SM", L43="AY", L43="AG"), "NORTH",
  OR(L43="DP", L43="PG", L43="KD", L43="DS", L43="SP"), "WEST-I",
  OR(L43="MP", L43="SK", L43="NA", L43="OD"), "WEST-II",
  OR(L43="ND", L43="AM", L43="JK"), "EAST",
  TRUE, "UNKNOWN"
)</f>
        <v>CENTRAL</v>
      </c>
    </row>
    <row r="44" spans="1:15" x14ac:dyDescent="0.45">
      <c r="A44" s="21">
        <v>39</v>
      </c>
      <c r="B44" s="17" t="s">
        <v>995</v>
      </c>
      <c r="C44" s="72" t="s">
        <v>1615</v>
      </c>
      <c r="D44" s="22" t="s">
        <v>1616</v>
      </c>
      <c r="E44" s="28">
        <v>287.18</v>
      </c>
      <c r="H44" s="71">
        <f t="shared" si="2"/>
        <v>287.18</v>
      </c>
      <c r="I44" s="69">
        <v>7071</v>
      </c>
      <c r="J44" s="22" t="s">
        <v>56</v>
      </c>
      <c r="K44" s="22" t="s">
        <v>50</v>
      </c>
      <c r="L44" s="22" t="s">
        <v>72</v>
      </c>
      <c r="M44" s="22" t="s">
        <v>28</v>
      </c>
      <c r="N44" s="41">
        <v>45957</v>
      </c>
      <c r="O44" s="17" t="str" cm="1">
        <f t="array" ref="O44">_xlfn.IFS(
  OR(L44="AR", L44="VK", L44="MS", L44="PT", L44="MM", L44="PP"), "CENTRAL",
  OR(L44="SS", L44="GC", L44="SM", L44="AY", L44="AG"), "NORTH",
  OR(L44="DP", L44="PG", L44="KD", L44="DS", L44="SP"), "WEST-I",
  OR(L44="MP", L44="SK", L44="NA", L44="OD"), "WEST-II",
  OR(L44="ND", L44="AM", L44="JK"), "EAST",
  TRUE, "UNKNOWN"
)</f>
        <v>CENTRAL</v>
      </c>
    </row>
    <row r="45" spans="1:15" x14ac:dyDescent="0.45">
      <c r="A45" s="21">
        <v>40</v>
      </c>
      <c r="B45" s="17" t="s">
        <v>235</v>
      </c>
      <c r="C45" s="72" t="s">
        <v>1657</v>
      </c>
      <c r="D45" s="22" t="s">
        <v>1499</v>
      </c>
      <c r="E45" s="28">
        <v>280.82</v>
      </c>
      <c r="H45" s="71">
        <f t="shared" si="2"/>
        <v>280.82</v>
      </c>
      <c r="I45" s="69">
        <v>4440</v>
      </c>
      <c r="J45" s="22" t="s">
        <v>186</v>
      </c>
      <c r="K45" s="22" t="s">
        <v>47</v>
      </c>
      <c r="L45" s="22" t="s">
        <v>156</v>
      </c>
      <c r="M45" s="22" t="s">
        <v>28</v>
      </c>
      <c r="N45" s="41">
        <v>45960</v>
      </c>
      <c r="O45" s="17" t="str" cm="1">
        <f t="array" ref="O45">_xlfn.IFS(
  OR(L45="AR", L45="VK", L45="MS", L45="PT", L45="MM", L45="PP"), "CENTRAL",
  OR(L45="SS", L45="GC", L45="SM", L45="AY", L45="AG"), "NORTH",
  OR(L45="DP", L45="PG", L45="KD", L45="DS", L45="SP"), "WEST-I",
  OR(L45="MP", L45="SK", L45="NA", L45="OD"), "WEST-II",
  OR(L45="ND", L45="AM", L45="JK"), "EAST",
  TRUE, "UNKNOWN"
)</f>
        <v>CENTRAL</v>
      </c>
    </row>
    <row r="46" spans="1:15" x14ac:dyDescent="0.45">
      <c r="A46" s="21">
        <v>41</v>
      </c>
      <c r="B46" s="17" t="s">
        <v>350</v>
      </c>
      <c r="C46" s="72" t="s">
        <v>1722</v>
      </c>
      <c r="D46" s="22" t="s">
        <v>1723</v>
      </c>
      <c r="E46" s="28">
        <v>1218.8699999999999</v>
      </c>
      <c r="H46" s="71">
        <f t="shared" si="2"/>
        <v>1218.8699999999999</v>
      </c>
      <c r="I46" s="69">
        <v>23499</v>
      </c>
      <c r="J46" s="22" t="s">
        <v>34</v>
      </c>
      <c r="K46" s="22" t="s">
        <v>35</v>
      </c>
      <c r="L46" s="22" t="s">
        <v>221</v>
      </c>
      <c r="M46" s="22" t="s">
        <v>28</v>
      </c>
      <c r="N46" s="41">
        <v>45962</v>
      </c>
      <c r="O46" s="17" t="str" cm="1">
        <f t="array" ref="O46">_xlfn.IFS(
  OR(L46="AR", L46="VK", L46="MS", L46="PT", L46="MM", L46="PP"), "CENTRAL",
  OR(L46="SS", L46="GC", L46="SM", L46="AY", L46="AG"), "NORTH",
  OR(L46="DP", L46="PG", L46="KD", L46="DS", L46="SP"), "WEST-I",
  OR(L46="MP", L46="SK", L46="NA", L46="OD"), "WEST-II",
  OR(L46="ND", L46="AM", L46="JK"), "EAST",
  TRUE, "UNKNOWN"
)</f>
        <v>EAST</v>
      </c>
    </row>
    <row r="47" spans="1:15" x14ac:dyDescent="0.45">
      <c r="A47" s="21">
        <v>42</v>
      </c>
      <c r="B47" s="17" t="s">
        <v>1566</v>
      </c>
      <c r="C47" s="72" t="s">
        <v>1795</v>
      </c>
      <c r="D47" s="22" t="s">
        <v>1211</v>
      </c>
      <c r="E47" s="28">
        <v>37.94</v>
      </c>
      <c r="H47" s="71">
        <f t="shared" si="2"/>
        <v>37.94</v>
      </c>
      <c r="I47" s="69">
        <v>834</v>
      </c>
      <c r="J47" s="22" t="s">
        <v>34</v>
      </c>
      <c r="K47" s="22" t="s">
        <v>35</v>
      </c>
      <c r="L47" s="22" t="s">
        <v>30</v>
      </c>
      <c r="M47" s="22" t="s">
        <v>28</v>
      </c>
      <c r="N47" s="41">
        <v>45964</v>
      </c>
      <c r="O47" s="17" t="str" cm="1">
        <f t="array" ref="O47">_xlfn.IFS(
  OR(L47="AR", L47="VK", L47="MS", L47="PT", L47="MM", L47="PP"), "CENTRAL",
  OR(L47="SS", L47="GC", L47="SM", L47="AY", L47="AG"), "NORTH",
  OR(L47="DP", L47="PG", L47="KD", L47="DS", L47="SP"), "WEST-I",
  OR(L47="MP", L47="SK", L47="NA", L47="OD"), "WEST-II",
  OR(L47="ND", L47="AM", L47="JK"), "EAST",
  TRUE, "UNKNOWN"
)</f>
        <v>CENTRAL</v>
      </c>
    </row>
    <row r="48" spans="1:15" x14ac:dyDescent="0.45">
      <c r="A48" s="21">
        <v>43</v>
      </c>
      <c r="B48" s="17" t="s">
        <v>1326</v>
      </c>
      <c r="C48" s="72" t="s">
        <v>1796</v>
      </c>
      <c r="D48" s="22" t="s">
        <v>1616</v>
      </c>
      <c r="E48" s="28">
        <v>365.64</v>
      </c>
      <c r="F48" s="28">
        <v>3.2</v>
      </c>
      <c r="H48" s="71">
        <f t="shared" si="2"/>
        <v>368.84</v>
      </c>
      <c r="I48" s="69">
        <v>8559</v>
      </c>
      <c r="J48" s="22" t="s">
        <v>49</v>
      </c>
      <c r="K48" s="22" t="s">
        <v>50</v>
      </c>
      <c r="L48" s="22" t="s">
        <v>382</v>
      </c>
      <c r="M48" s="22" t="s">
        <v>28</v>
      </c>
      <c r="N48" s="41">
        <v>45976</v>
      </c>
      <c r="O48" s="17" t="str" cm="1">
        <f t="array" ref="O48">_xlfn.IFS(
  OR(L48="AR", L48="VK", L48="MS", L48="PT", L48="MM", L48="PP"), "CENTRAL",
  OR(L48="SS", L48="GC", L48="SM", L48="AY", L48="AG"), "NORTH",
  OR(L48="DP", L48="PG", L48="KD", L48="DS", L48="SP"), "WEST-I",
  OR(L48="MP", L48="SK", L48="NA", L48="OD"), "WEST-II",
  OR(L48="ND", L48="AM", L48="JK"), "EAST",
  TRUE, "UNKNOWN"
)</f>
        <v>NORTH</v>
      </c>
    </row>
    <row r="49" spans="1:15" x14ac:dyDescent="0.45">
      <c r="A49" s="21">
        <v>44</v>
      </c>
      <c r="B49" s="17" t="s">
        <v>1389</v>
      </c>
      <c r="C49" s="72" t="s">
        <v>1844</v>
      </c>
      <c r="D49" s="22" t="s">
        <v>1390</v>
      </c>
      <c r="E49" s="28">
        <v>427.37</v>
      </c>
      <c r="F49" s="28">
        <v>10.89</v>
      </c>
      <c r="H49" s="71">
        <f t="shared" si="2"/>
        <v>438.26</v>
      </c>
      <c r="I49" s="69">
        <v>8671</v>
      </c>
      <c r="J49" s="22" t="s">
        <v>41</v>
      </c>
      <c r="K49" s="22" t="s">
        <v>27</v>
      </c>
      <c r="L49" s="22" t="s">
        <v>136</v>
      </c>
      <c r="M49" s="22" t="s">
        <v>28</v>
      </c>
      <c r="N49" s="41">
        <v>45981</v>
      </c>
      <c r="O49" s="17" t="str" cm="1">
        <f t="array" ref="O49">_xlfn.IFS(
  OR(L49="AR", L49="VK", L49="MS", L49="PT", L49="MM", L49="PP"), "CENTRAL",
  OR(L49="SS", L49="GC", L49="SM", L49="AY", L49="AG"), "NORTH",
  OR(L49="DP", L49="PG", L49="KD", L49="DS", L49="SP"), "WEST-I",
  OR(L49="MP", L49="SK", L49="NA", L49="OD"), "WEST-II",
  OR(L49="ND", L49="AM", L49="JK"), "EAST",
  TRUE, "UNKNOWN"
)</f>
        <v>WEST-II</v>
      </c>
    </row>
    <row r="50" spans="1:15" x14ac:dyDescent="0.45">
      <c r="A50" s="21">
        <v>44</v>
      </c>
      <c r="B50" s="17" t="s">
        <v>1389</v>
      </c>
      <c r="C50" s="72" t="s">
        <v>1844</v>
      </c>
      <c r="D50" s="22" t="s">
        <v>1391</v>
      </c>
      <c r="E50" s="28">
        <v>601.80999999999995</v>
      </c>
      <c r="F50" s="28">
        <v>11</v>
      </c>
      <c r="H50" s="71">
        <f t="shared" si="2"/>
        <v>612.80999999999995</v>
      </c>
      <c r="I50" s="69">
        <v>14261</v>
      </c>
      <c r="J50" s="22" t="s">
        <v>41</v>
      </c>
      <c r="K50" s="22" t="s">
        <v>27</v>
      </c>
      <c r="L50" s="22" t="s">
        <v>136</v>
      </c>
      <c r="M50" s="22" t="s">
        <v>82</v>
      </c>
      <c r="N50" s="41">
        <v>45981</v>
      </c>
      <c r="O50" s="17" t="str" cm="1">
        <f t="array" ref="O50">_xlfn.IFS(
  OR(L50="AR", L50="VK", L50="MS", L50="PT", L50="MM", L50="PP"), "CENTRAL",
  OR(L50="SS", L50="GC", L50="SM", L50="AY", L50="AG"), "NORTH",
  OR(L50="DP", L50="PG", L50="KD", L50="DS", L50="SP"), "WEST-I",
  OR(L50="MP", L50="SK", L50="NA", L50="OD"), "WEST-II",
  OR(L50="ND", L50="AM", L50="JK"), "EAST",
  TRUE, "UNKNOWN"
)</f>
        <v>WEST-II</v>
      </c>
    </row>
    <row r="51" spans="1:15" x14ac:dyDescent="0.45">
      <c r="A51" s="21">
        <v>45</v>
      </c>
      <c r="B51" s="17" t="s">
        <v>1377</v>
      </c>
      <c r="C51" s="72" t="s">
        <v>1873</v>
      </c>
      <c r="D51" s="22" t="s">
        <v>1874</v>
      </c>
      <c r="E51" s="28">
        <v>224.82</v>
      </c>
      <c r="H51" s="71">
        <f t="shared" si="2"/>
        <v>224.82</v>
      </c>
      <c r="I51" s="69">
        <v>3320</v>
      </c>
      <c r="J51" s="22" t="s">
        <v>34</v>
      </c>
      <c r="K51" s="22" t="s">
        <v>35</v>
      </c>
      <c r="L51" s="22" t="s">
        <v>61</v>
      </c>
      <c r="M51" s="22" t="s">
        <v>28</v>
      </c>
      <c r="N51" s="41">
        <v>45988</v>
      </c>
      <c r="O51" s="17" t="str" cm="1">
        <f t="array" ref="O51">_xlfn.IFS(
  OR(L51="AR", L51="VK", L51="MS", L51="PT", L51="MM", L51="PP"), "CENTRAL",
  OR(L51="SS", L51="GC", L51="SM", L51="AY", L51="AG"), "NORTH",
  OR(L51="DP", L51="PG", L51="KD", L51="DS", L51="SP"), "WEST-I",
  OR(L51="MP", L51="SK", L51="NA", L51="OD"), "WEST-II",
  OR(L51="ND", L51="AM", L51="JK"), "EAST",
  TRUE, "UNKNOWN"
)</f>
        <v>NORTH</v>
      </c>
    </row>
    <row r="52" spans="1:15" x14ac:dyDescent="0.45">
      <c r="A52" s="21">
        <v>45</v>
      </c>
      <c r="B52" s="17" t="s">
        <v>1377</v>
      </c>
      <c r="C52" s="72" t="s">
        <v>1873</v>
      </c>
      <c r="D52" s="22" t="s">
        <v>1875</v>
      </c>
      <c r="E52" s="28">
        <v>172.75</v>
      </c>
      <c r="H52" s="71">
        <f t="shared" si="2"/>
        <v>172.75</v>
      </c>
      <c r="I52" s="69">
        <v>2336</v>
      </c>
      <c r="J52" s="22" t="s">
        <v>34</v>
      </c>
      <c r="K52" s="22" t="s">
        <v>35</v>
      </c>
      <c r="L52" s="22" t="s">
        <v>61</v>
      </c>
      <c r="M52" s="22" t="s">
        <v>28</v>
      </c>
      <c r="N52" s="41">
        <v>45988</v>
      </c>
      <c r="O52" s="17" t="str" cm="1">
        <f t="array" ref="O52">_xlfn.IFS(
  OR(L52="AR", L52="VK", L52="MS", L52="PT", L52="MM", L52="PP"), "CENTRAL",
  OR(L52="SS", L52="GC", L52="SM", L52="AY", L52="AG"), "NORTH",
  OR(L52="DP", L52="PG", L52="KD", L52="DS", L52="SP"), "WEST-I",
  OR(L52="MP", L52="SK", L52="NA", L52="OD"), "WEST-II",
  OR(L52="ND", L52="AM", L52="JK"), "EAST",
  TRUE, "UNKNOWN"
)</f>
        <v>NORTH</v>
      </c>
    </row>
    <row r="53" spans="1:15" x14ac:dyDescent="0.45">
      <c r="A53" s="21">
        <v>46</v>
      </c>
      <c r="B53" s="17" t="s">
        <v>1167</v>
      </c>
      <c r="C53" s="72" t="s">
        <v>1882</v>
      </c>
      <c r="D53" s="22" t="s">
        <v>1883</v>
      </c>
      <c r="E53" s="28">
        <v>445.14</v>
      </c>
      <c r="H53" s="71">
        <f t="shared" si="2"/>
        <v>445.14</v>
      </c>
      <c r="I53" s="69">
        <v>10458</v>
      </c>
      <c r="J53" s="22" t="s">
        <v>49</v>
      </c>
      <c r="K53" s="22" t="s">
        <v>50</v>
      </c>
      <c r="L53" s="22" t="s">
        <v>380</v>
      </c>
      <c r="M53" s="22" t="s">
        <v>28</v>
      </c>
      <c r="N53" s="41">
        <v>45989</v>
      </c>
      <c r="O53" s="17" t="str" cm="1">
        <f t="array" ref="O53">_xlfn.IFS(
  OR(L53="AR", L53="VK", L53="MS", L53="PT", L53="MM", L53="PP"), "CENTRAL",
  OR(L53="SS", L53="GC", L53="SM", L53="AY", L53="AG"), "NORTH",
  OR(L53="DP", L53="PG", L53="KD", L53="DS", L53="SP"), "WEST-I",
  OR(L53="MP", L53="SK", L53="NA", L53="OD"), "WEST-II",
  OR(L53="ND", L53="AM", L53="JK"), "EAST",
  TRUE, "UNKNOWN"
)</f>
        <v>WEST-I</v>
      </c>
    </row>
    <row r="54" spans="1:15" x14ac:dyDescent="0.45">
      <c r="A54" s="21">
        <v>47</v>
      </c>
      <c r="B54" s="17" t="s">
        <v>1651</v>
      </c>
      <c r="C54" s="72" t="s">
        <v>1885</v>
      </c>
      <c r="D54" s="22" t="s">
        <v>1841</v>
      </c>
      <c r="E54" s="28">
        <v>2277.2399999999998</v>
      </c>
      <c r="F54" s="28">
        <v>156.41</v>
      </c>
      <c r="H54" s="71">
        <f t="shared" si="2"/>
        <v>2433.6499999999996</v>
      </c>
      <c r="I54" s="69">
        <v>33079</v>
      </c>
      <c r="J54" s="22" t="s">
        <v>186</v>
      </c>
      <c r="K54" s="22" t="s">
        <v>47</v>
      </c>
      <c r="L54" s="22" t="s">
        <v>241</v>
      </c>
      <c r="M54" s="22" t="s">
        <v>82</v>
      </c>
      <c r="N54" s="41">
        <v>45994</v>
      </c>
      <c r="O54" s="17" t="str" cm="1">
        <f t="array" ref="O54">_xlfn.IFS(
  OR(L54="AR", L54="VK", L54="MS", L54="PT", L54="MM", L54="PP"), "CENTRAL",
  OR(L54="SS", L54="GC", L54="SM", L54="AY", L54="AG"), "NORTH",
  OR(L54="DP", L54="PG", L54="KD", L54="DS", L54="SP"), "WEST-I",
  OR(L54="MP", L54="SK", L54="NA", L54="OD"), "WEST-II",
  OR(L54="ND", L54="AM", L54="JK"), "EAST",
  TRUE, "UNKNOWN"
)</f>
        <v>CENTRAL</v>
      </c>
    </row>
    <row r="55" spans="1:15" x14ac:dyDescent="0.45">
      <c r="A55" s="21">
        <v>48</v>
      </c>
      <c r="B55" s="17" t="s">
        <v>1876</v>
      </c>
      <c r="C55" s="72" t="s">
        <v>1981</v>
      </c>
      <c r="D55" s="22" t="s">
        <v>1877</v>
      </c>
      <c r="E55" s="28">
        <v>89.57</v>
      </c>
      <c r="H55" s="71">
        <f t="shared" si="2"/>
        <v>89.57</v>
      </c>
      <c r="I55" s="69">
        <v>687</v>
      </c>
      <c r="J55" s="22" t="s">
        <v>87</v>
      </c>
      <c r="K55" s="22" t="s">
        <v>47</v>
      </c>
      <c r="L55" s="22" t="s">
        <v>764</v>
      </c>
      <c r="M55" s="22" t="s">
        <v>28</v>
      </c>
      <c r="N55" s="41">
        <v>46000</v>
      </c>
      <c r="O55" s="17" t="str" cm="1">
        <f t="array" ref="O55">_xlfn.IFS(
  OR(L55="AR", L55="VK", L55="MS", L55="PT", L55="MM", L55="PP"), "CENTRAL",
  OR(L55="SS", L55="GC", L55="SM", L55="AY", L55="AG"), "NORTH",
  OR(L55="DP", L55="PG", L55="KD", L55="DS", L55="SP"), "WEST-I",
  OR(L55="MP", L55="SK", L55="NA", L55="OD"), "WEST-II",
  OR(L55="ND", L55="AM", L55="JK"), "EAST",
  TRUE, "UNKNOWN"
)</f>
        <v>WEST-I</v>
      </c>
    </row>
    <row r="56" spans="1:15" x14ac:dyDescent="0.45">
      <c r="A56" s="21">
        <v>48</v>
      </c>
      <c r="B56" s="17" t="s">
        <v>1876</v>
      </c>
      <c r="C56" s="72" t="s">
        <v>1981</v>
      </c>
      <c r="D56" s="22" t="s">
        <v>1878</v>
      </c>
      <c r="E56" s="28">
        <v>1213.46</v>
      </c>
      <c r="F56" s="28">
        <v>52.6</v>
      </c>
      <c r="H56" s="71">
        <f t="shared" si="2"/>
        <v>1266.06</v>
      </c>
      <c r="I56" s="69">
        <v>9314</v>
      </c>
      <c r="J56" s="22" t="s">
        <v>87</v>
      </c>
      <c r="K56" s="22" t="s">
        <v>47</v>
      </c>
      <c r="L56" s="22" t="s">
        <v>764</v>
      </c>
      <c r="M56" s="22" t="s">
        <v>82</v>
      </c>
      <c r="N56" s="41">
        <v>46000</v>
      </c>
      <c r="O56" s="17" t="str" cm="1">
        <f t="array" ref="O56">_xlfn.IFS(
  OR(L56="AR", L56="VK", L56="MS", L56="PT", L56="MM", L56="PP"), "CENTRAL",
  OR(L56="SS", L56="GC", L56="SM", L56="AY", L56="AG"), "NORTH",
  OR(L56="DP", L56="PG", L56="KD", L56="DS", L56="SP"), "WEST-I",
  OR(L56="MP", L56="SK", L56="NA", L56="OD"), "WEST-II",
  OR(L56="ND", L56="AM", L56="JK"), "EAST",
  TRUE, "UNKNOWN"
)</f>
        <v>WEST-I</v>
      </c>
    </row>
    <row r="57" spans="1:15" x14ac:dyDescent="0.45">
      <c r="A57" s="21">
        <v>48</v>
      </c>
      <c r="B57" s="17" t="s">
        <v>1876</v>
      </c>
      <c r="C57" s="72" t="s">
        <v>1981</v>
      </c>
      <c r="D57" s="22" t="s">
        <v>1879</v>
      </c>
      <c r="E57" s="28">
        <v>2296.7399999999998</v>
      </c>
      <c r="F57" s="28">
        <f>3.5+0.08</f>
        <v>3.58</v>
      </c>
      <c r="H57" s="71">
        <f t="shared" si="2"/>
        <v>2300.3199999999997</v>
      </c>
      <c r="I57" s="69">
        <v>15353</v>
      </c>
      <c r="J57" s="22" t="s">
        <v>87</v>
      </c>
      <c r="K57" s="22" t="s">
        <v>47</v>
      </c>
      <c r="L57" s="22" t="s">
        <v>764</v>
      </c>
      <c r="M57" s="22" t="s">
        <v>82</v>
      </c>
      <c r="N57" s="41">
        <v>46000</v>
      </c>
      <c r="O57" s="17" t="str" cm="1">
        <f t="array" ref="O57">_xlfn.IFS(
  OR(L57="AR", L57="VK", L57="MS", L57="PT", L57="MM", L57="PP"), "CENTRAL",
  OR(L57="SS", L57="GC", L57="SM", L57="AY", L57="AG"), "NORTH",
  OR(L57="DP", L57="PG", L57="KD", L57="DS", L57="SP"), "WEST-I",
  OR(L57="MP", L57="SK", L57="NA", L57="OD"), "WEST-II",
  OR(L57="ND", L57="AM", L57="JK"), "EAST",
  TRUE, "UNKNOWN"
)</f>
        <v>WEST-I</v>
      </c>
    </row>
    <row r="58" spans="1:15" x14ac:dyDescent="0.45">
      <c r="A58" s="21">
        <v>48</v>
      </c>
      <c r="B58" s="17" t="s">
        <v>1876</v>
      </c>
      <c r="C58" s="72" t="s">
        <v>1981</v>
      </c>
      <c r="D58" s="22" t="s">
        <v>1880</v>
      </c>
      <c r="E58" s="28">
        <v>278.36</v>
      </c>
      <c r="F58" s="28">
        <f>4.3+1+0.9+0.15</f>
        <v>6.3500000000000005</v>
      </c>
      <c r="H58" s="71">
        <f t="shared" si="2"/>
        <v>284.71000000000004</v>
      </c>
      <c r="I58" s="69">
        <v>841</v>
      </c>
      <c r="J58" s="22" t="s">
        <v>87</v>
      </c>
      <c r="K58" s="22" t="s">
        <v>47</v>
      </c>
      <c r="L58" s="22" t="s">
        <v>764</v>
      </c>
      <c r="M58" s="22" t="s">
        <v>82</v>
      </c>
      <c r="N58" s="41">
        <v>46000</v>
      </c>
      <c r="O58" s="17" t="str" cm="1">
        <f t="array" ref="O58">_xlfn.IFS(
  OR(L58="AR", L58="VK", L58="MS", L58="PT", L58="MM", L58="PP"), "CENTRAL",
  OR(L58="SS", L58="GC", L58="SM", L58="AY", L58="AG"), "NORTH",
  OR(L58="DP", L58="PG", L58="KD", L58="DS", L58="SP"), "WEST-I",
  OR(L58="MP", L58="SK", L58="NA", L58="OD"), "WEST-II",
  OR(L58="ND", L58="AM", L58="JK"), "EAST",
  TRUE, "UNKNOWN"
)</f>
        <v>WEST-I</v>
      </c>
    </row>
    <row r="59" spans="1:15" x14ac:dyDescent="0.45">
      <c r="A59" s="21">
        <v>49</v>
      </c>
      <c r="B59" s="17" t="s">
        <v>1291</v>
      </c>
      <c r="C59" s="72" t="s">
        <v>1992</v>
      </c>
      <c r="D59" s="22" t="s">
        <v>1797</v>
      </c>
      <c r="E59" s="28">
        <v>1194.56</v>
      </c>
      <c r="H59" s="71">
        <f t="shared" si="2"/>
        <v>1194.56</v>
      </c>
      <c r="I59" s="69">
        <v>15803</v>
      </c>
      <c r="J59" s="22" t="s">
        <v>46</v>
      </c>
      <c r="K59" s="22" t="s">
        <v>47</v>
      </c>
      <c r="L59" s="22" t="s">
        <v>65</v>
      </c>
      <c r="M59" s="22" t="s">
        <v>28</v>
      </c>
      <c r="N59" s="41">
        <v>46002</v>
      </c>
      <c r="O59" s="17" t="str" cm="1">
        <f t="array" ref="O59">_xlfn.IFS(
  OR(L59="AR", L59="VK", L59="MS", L59="PT", L59="MM", L59="PP"), "CENTRAL",
  OR(L59="SS", L59="GC", L59="SM", L59="AY", L59="AG"), "NORTH",
  OR(L59="DP", L59="PG", L59="KD", L59="DS", L59="SP"), "WEST-I",
  OR(L59="MP", L59="SK", L59="NA", L59="OD"), "WEST-II",
  OR(L59="ND", L59="AM", L59="JK"), "EAST",
  TRUE, "UNKNOWN"
)</f>
        <v>CENTRAL</v>
      </c>
    </row>
    <row r="60" spans="1:15" x14ac:dyDescent="0.45">
      <c r="A60" s="21">
        <v>50</v>
      </c>
      <c r="B60" s="17" t="s">
        <v>1142</v>
      </c>
      <c r="C60" s="72" t="s">
        <v>2026</v>
      </c>
      <c r="D60" s="22" t="s">
        <v>1951</v>
      </c>
      <c r="E60" s="28">
        <v>900.67</v>
      </c>
      <c r="F60" s="28">
        <v>23.69</v>
      </c>
      <c r="H60" s="71">
        <f t="shared" si="2"/>
        <v>924.36</v>
      </c>
      <c r="I60" s="69">
        <v>11310</v>
      </c>
      <c r="J60" s="22" t="s">
        <v>186</v>
      </c>
      <c r="K60" s="22" t="s">
        <v>47</v>
      </c>
      <c r="L60" s="22" t="s">
        <v>65</v>
      </c>
      <c r="M60" s="22" t="s">
        <v>82</v>
      </c>
      <c r="N60" s="41">
        <v>46008</v>
      </c>
      <c r="O60" s="17" t="str" cm="1">
        <f t="array" ref="O60">_xlfn.IFS(
  OR(L60="AR", L60="VK", L60="MS", L60="PT", L60="MM", L60="PP"), "CENTRAL",
  OR(L60="SS", L60="GC", L60="SM", L60="AY", L60="AG"), "NORTH",
  OR(L60="DP", L60="PG", L60="KD", L60="DS", L60="SP"), "WEST-I",
  OR(L60="MP", L60="SK", L60="NA", L60="OD"), "WEST-II",
  OR(L60="ND", L60="AM", L60="JK"), "EAST",
  TRUE, "UNKNOWN"
)</f>
        <v>CENTRAL</v>
      </c>
    </row>
    <row r="61" spans="1:15" x14ac:dyDescent="0.45">
      <c r="A61" s="21">
        <v>51</v>
      </c>
      <c r="B61" s="17" t="s">
        <v>1445</v>
      </c>
      <c r="C61" s="72" t="s">
        <v>2090</v>
      </c>
      <c r="D61" s="22" t="s">
        <v>1881</v>
      </c>
      <c r="E61" s="28">
        <v>704.77</v>
      </c>
      <c r="H61" s="71">
        <f t="shared" si="2"/>
        <v>704.77</v>
      </c>
      <c r="I61" s="69">
        <v>8826</v>
      </c>
      <c r="J61" s="22" t="s">
        <v>81</v>
      </c>
      <c r="K61" s="22" t="s">
        <v>27</v>
      </c>
      <c r="L61" s="22" t="s">
        <v>1178</v>
      </c>
      <c r="M61" s="22" t="s">
        <v>28</v>
      </c>
      <c r="N61" s="41">
        <v>46017</v>
      </c>
      <c r="O61" s="17" t="str" cm="1">
        <f t="array" ref="O61">_xlfn.IFS(
  OR(L61="AR", L61="VK", L61="MS", L61="PT", L61="MM", L61="PP"), "CENTRAL",
  OR(L61="SS", L61="GC", L61="SM", L61="AY", L61="AG"), "NORTH",
  OR(L61="DP", L61="PG", L61="KD", L61="DS", L61="SP"), "WEST-I",
  OR(L61="MP", L61="SK", L61="NA", L61="OD"), "WEST-II",
  OR(L61="ND", L61="AM", L61="JK"), "EAST",
  TRUE, "UNKNOWN"
)</f>
        <v>NORTH</v>
      </c>
    </row>
    <row r="62" spans="1:15" x14ac:dyDescent="0.45">
      <c r="A62" s="21">
        <v>52</v>
      </c>
      <c r="B62" s="17" t="s">
        <v>1786</v>
      </c>
      <c r="C62" s="72" t="s">
        <v>2094</v>
      </c>
      <c r="D62" s="22" t="s">
        <v>2024</v>
      </c>
      <c r="E62" s="28">
        <v>240.83</v>
      </c>
      <c r="F62" s="28">
        <v>2.1800000000000002</v>
      </c>
      <c r="H62" s="71">
        <f t="shared" si="2"/>
        <v>243.01000000000002</v>
      </c>
      <c r="I62" s="69">
        <v>4944</v>
      </c>
      <c r="J62" s="22" t="s">
        <v>441</v>
      </c>
      <c r="K62" s="22" t="s">
        <v>27</v>
      </c>
      <c r="L62" s="22" t="s">
        <v>1178</v>
      </c>
      <c r="M62" s="22" t="s">
        <v>28</v>
      </c>
      <c r="N62" s="41">
        <v>46023</v>
      </c>
      <c r="O62" s="17" t="str" cm="1">
        <f t="array" ref="O62">_xlfn.IFS(
  OR(L62="AR", L62="VK", L62="MS", L62="PT", L62="MM", L62="PP"), "CENTRAL",
  OR(L62="SS", L62="GC", L62="SM", L62="AY", L62="AG"), "NORTH",
  OR(L62="DP", L62="PG", L62="KD", L62="DS", L62="SP"), "WEST-I",
  OR(L62="MP", L62="SK", L62="NA", L62="OD"), "WEST-II",
  OR(L62="ND", L62="AM", L62="JK"), "EAST",
  TRUE, "UNKNOWN"
)</f>
        <v>NORTH</v>
      </c>
    </row>
    <row r="63" spans="1:15" x14ac:dyDescent="0.45">
      <c r="A63" s="21">
        <v>52</v>
      </c>
      <c r="B63" s="17" t="s">
        <v>1786</v>
      </c>
      <c r="C63" s="72" t="s">
        <v>2094</v>
      </c>
      <c r="D63" s="22" t="s">
        <v>2025</v>
      </c>
      <c r="E63" s="28">
        <v>77.099999999999994</v>
      </c>
      <c r="F63" s="28">
        <v>2.2400000000000002</v>
      </c>
      <c r="H63" s="71">
        <f t="shared" si="2"/>
        <v>79.339999999999989</v>
      </c>
      <c r="I63" s="69">
        <v>995</v>
      </c>
      <c r="J63" s="22" t="s">
        <v>441</v>
      </c>
      <c r="K63" s="22" t="s">
        <v>27</v>
      </c>
      <c r="L63" s="22" t="s">
        <v>1178</v>
      </c>
      <c r="M63" s="22" t="s">
        <v>28</v>
      </c>
      <c r="N63" s="41">
        <v>46023</v>
      </c>
      <c r="O63" s="17" t="str" cm="1">
        <f t="array" ref="O63">_xlfn.IFS(
  OR(L63="AR", L63="VK", L63="MS", L63="PT", L63="MM", L63="PP"), "CENTRAL",
  OR(L63="SS", L63="GC", L63="SM", L63="AY", L63="AG"), "NORTH",
  OR(L63="DP", L63="PG", L63="KD", L63="DS", L63="SP"), "WEST-I",
  OR(L63="MP", L63="SK", L63="NA", L63="OD"), "WEST-II",
  OR(L63="ND", L63="AM", L63="JK"), "EAST",
  TRUE, "UNKNOWN"
)</f>
        <v>NORTH</v>
      </c>
    </row>
    <row r="64" spans="1:15" x14ac:dyDescent="0.45">
      <c r="A64" s="21">
        <v>53</v>
      </c>
      <c r="B64" s="17" t="s">
        <v>1357</v>
      </c>
      <c r="C64" s="72" t="s">
        <v>2106</v>
      </c>
      <c r="D64" s="22" t="s">
        <v>2093</v>
      </c>
      <c r="E64" s="28">
        <v>231.84</v>
      </c>
      <c r="F64" s="28">
        <v>21.67</v>
      </c>
      <c r="H64" s="71">
        <f t="shared" si="2"/>
        <v>253.51</v>
      </c>
      <c r="I64" s="69">
        <v>3896</v>
      </c>
      <c r="J64" s="81" t="s">
        <v>26</v>
      </c>
      <c r="K64" s="22" t="s">
        <v>27</v>
      </c>
      <c r="L64" s="81" t="s">
        <v>136</v>
      </c>
      <c r="M64" s="81" t="s">
        <v>28</v>
      </c>
      <c r="N64" s="41">
        <v>46027</v>
      </c>
      <c r="O64" s="81" t="str" cm="1">
        <f t="array" ref="O64">_xlfn.IFS(
  OR(L64="AR", L64="VK", L64="MS", L64="PT", L64="MM", L64="PP"), "CENTRAL",
  OR(L64="SS", L64="GC", L64="SM", L64="AY", L64="AG"), "NORTH",
  OR(L64="DP", L64="PG", L64="KD", L64="DS", L64="SP"), "WEST-I",
  OR(L64="MP", L64="SK", L64="NA", L64="OD"), "WEST-II",
  OR(L64="ND", L64="AM", L64="JK"), "EAST",
  TRUE, "UNKNOWN"
)</f>
        <v>WEST-II</v>
      </c>
    </row>
    <row r="65" spans="1:17" x14ac:dyDescent="0.45">
      <c r="A65" s="21">
        <v>54</v>
      </c>
      <c r="B65" s="17" t="s">
        <v>1849</v>
      </c>
      <c r="C65" s="72" t="s">
        <v>2109</v>
      </c>
      <c r="D65" s="22" t="s">
        <v>2110</v>
      </c>
      <c r="E65" s="28">
        <v>775.1</v>
      </c>
      <c r="H65" s="71">
        <f t="shared" si="2"/>
        <v>775.1</v>
      </c>
      <c r="I65" s="69">
        <v>20975</v>
      </c>
      <c r="J65" s="81" t="s">
        <v>761</v>
      </c>
      <c r="K65" s="22" t="s">
        <v>47</v>
      </c>
      <c r="L65" s="81" t="s">
        <v>380</v>
      </c>
      <c r="M65" s="81" t="s">
        <v>28</v>
      </c>
      <c r="N65" s="41">
        <v>46028</v>
      </c>
      <c r="O65" s="67" t="str" cm="1">
        <f t="array" ref="O65">_xlfn.IFS(
  OR(L65="AR", L65="VK", L65="MS", L65="PT", L65="MM", L65="PP"), "CENTRAL",
  OR(L65="SS", L65="GC", L65="SM", L65="AY", L65="AG"), "NORTH",
  OR(L65="DP", L65="PG", L65="KD", L65="DS", L65="SP"), "WEST-I",
  OR(L65="MP", L65="SK", L65="NA", L65="OD"), "WEST-II",
  OR(L65="ND", L65="AM", L65="JK"), "EAST",
  TRUE, "UNKNOWN"
)</f>
        <v>WEST-I</v>
      </c>
    </row>
    <row r="66" spans="1:17" x14ac:dyDescent="0.45">
      <c r="A66" s="21">
        <v>55</v>
      </c>
      <c r="B66" s="17" t="s">
        <v>1851</v>
      </c>
      <c r="C66" s="72" t="s">
        <v>2111</v>
      </c>
      <c r="D66" s="22" t="s">
        <v>2112</v>
      </c>
      <c r="E66" s="28">
        <v>1382.08</v>
      </c>
      <c r="H66" s="71">
        <f t="shared" si="2"/>
        <v>1382.08</v>
      </c>
      <c r="I66" s="69">
        <v>33320</v>
      </c>
      <c r="J66" s="81" t="s">
        <v>761</v>
      </c>
      <c r="K66" s="22" t="s">
        <v>47</v>
      </c>
      <c r="L66" s="81" t="s">
        <v>380</v>
      </c>
      <c r="M66" s="81" t="s">
        <v>28</v>
      </c>
      <c r="N66" s="41">
        <v>46028</v>
      </c>
      <c r="O66" s="67" t="str" cm="1">
        <f t="array" ref="O66">_xlfn.IFS(
  OR(L66="AR", L66="VK", L66="MS", L66="PT", L66="MM", L66="PP"), "CENTRAL",
  OR(L66="SS", L66="GC", L66="SM", L66="AY", L66="AG"), "NORTH",
  OR(L66="DP", L66="PG", L66="KD", L66="DS", L66="SP"), "WEST-I",
  OR(L66="MP", L66="SK", L66="NA", L66="OD"), "WEST-II",
  OR(L66="ND", L66="AM", L66="JK"), "EAST",
  TRUE, "UNKNOWN"
)</f>
        <v>WEST-I</v>
      </c>
    </row>
    <row r="67" spans="1:17" x14ac:dyDescent="0.45">
      <c r="A67" s="21">
        <v>56</v>
      </c>
      <c r="B67" s="17" t="s">
        <v>2116</v>
      </c>
      <c r="C67" s="72" t="s">
        <v>2119</v>
      </c>
      <c r="D67" s="22" t="s">
        <v>2120</v>
      </c>
      <c r="E67" s="28">
        <v>1608.49</v>
      </c>
      <c r="H67" s="71">
        <f t="shared" ref="H67:H73" si="3">SUM(E67, F67) - N(G67)</f>
        <v>1608.49</v>
      </c>
      <c r="I67" s="69">
        <v>39340</v>
      </c>
      <c r="J67" s="81" t="s">
        <v>47</v>
      </c>
      <c r="K67" s="22" t="s">
        <v>47</v>
      </c>
      <c r="L67" s="81" t="s">
        <v>72</v>
      </c>
      <c r="M67" s="81" t="s">
        <v>28</v>
      </c>
      <c r="N67" s="41">
        <v>46029</v>
      </c>
      <c r="O67" s="67" t="str" cm="1">
        <f t="array" ref="O67">_xlfn.IFS(
  OR(L67="AR", L67="VK", L67="MS", L67="PT", L67="MM", L67="PP"), "CENTRAL",
  OR(L67="SS", L67="GC", L67="SM", L67="AY", L67="AG"), "NORTH",
  OR(L67="DP", L67="PG", L67="KD", L67="DS", L67="SP"), "WEST-I",
  OR(L67="MP", L67="SK", L67="NA", L67="OD"), "WEST-II",
  OR(L67="ND", L67="AM", L67="JK"), "EAST",
  TRUE, "UNKNOWN"
)</f>
        <v>CENTRAL</v>
      </c>
    </row>
    <row r="68" spans="1:17" x14ac:dyDescent="0.45">
      <c r="A68" s="21">
        <v>57</v>
      </c>
      <c r="B68" s="17" t="s">
        <v>1689</v>
      </c>
      <c r="C68" s="72" t="s">
        <v>2151</v>
      </c>
      <c r="D68" s="22" t="s">
        <v>1872</v>
      </c>
      <c r="E68" s="28">
        <v>551.98</v>
      </c>
      <c r="H68" s="71">
        <f t="shared" si="3"/>
        <v>551.98</v>
      </c>
      <c r="I68" s="69">
        <v>6160</v>
      </c>
      <c r="J68" s="81" t="s">
        <v>134</v>
      </c>
      <c r="K68" s="22" t="s">
        <v>47</v>
      </c>
      <c r="L68" s="81" t="s">
        <v>241</v>
      </c>
      <c r="M68" s="22" t="s">
        <v>82</v>
      </c>
      <c r="N68" s="41">
        <v>46034</v>
      </c>
      <c r="O68" s="22" t="str" cm="1">
        <f t="array" ref="O68">_xlfn.IFS(
  OR(L68="AR", L68="VK", L68="MS", L68="PT", L68="MM", L68="PP"), "CENTRAL",
  OR(L68="SS", L68="GC", L68="SM", L68="AY", L68="AG"), "NORTH",
  OR(L68="DP", L68="PG", L68="KD", L68="DS", L68="SP"), "WEST-I",
  OR(L68="MP", L68="SK", L68="NA", L68="OD"), "WEST-II",
  OR(L68="ND", L68="AM", L68="JK"), "EAST",
  TRUE, "UNKNOWN"
)</f>
        <v>CENTRAL</v>
      </c>
    </row>
    <row r="69" spans="1:17" x14ac:dyDescent="0.45">
      <c r="A69" s="21">
        <v>58</v>
      </c>
      <c r="B69" s="17" t="s">
        <v>785</v>
      </c>
      <c r="C69" s="72" t="s">
        <v>2152</v>
      </c>
      <c r="D69" s="22" t="s">
        <v>1790</v>
      </c>
      <c r="E69" s="28">
        <v>157.72999999999999</v>
      </c>
      <c r="F69" s="28">
        <v>8.57</v>
      </c>
      <c r="H69" s="71">
        <f t="shared" si="3"/>
        <v>166.29999999999998</v>
      </c>
      <c r="I69" s="69">
        <v>2014</v>
      </c>
      <c r="J69" s="22" t="s">
        <v>46</v>
      </c>
      <c r="K69" s="22" t="s">
        <v>47</v>
      </c>
      <c r="L69" s="22" t="s">
        <v>72</v>
      </c>
      <c r="M69" s="22" t="s">
        <v>28</v>
      </c>
      <c r="N69" s="41">
        <v>46035</v>
      </c>
      <c r="O69" s="17" t="str" cm="1">
        <f t="array" ref="O69">_xlfn.IFS(
  OR(L69="AR", L69="VK", L69="MS", L69="PT", L69="MM", L69="PP"), "CENTRAL",
  OR(L69="SS", L69="GC", L69="SM", L69="AY", L69="AG"), "NORTH",
  OR(L69="DP", L69="PG", L69="KD", L69="DS", L69="SP"), "WEST-I",
  OR(L69="MP", L69="SK", L69="NA", L69="OD"), "WEST-II",
  OR(L69="ND", L69="AM", L69="JK"), "EAST",
  TRUE, "UNKNOWN"
)</f>
        <v>CENTRAL</v>
      </c>
      <c r="P69" s="22"/>
      <c r="Q69" s="41"/>
    </row>
    <row r="70" spans="1:17" x14ac:dyDescent="0.45">
      <c r="A70" s="21">
        <v>59</v>
      </c>
      <c r="B70" s="17" t="s">
        <v>1969</v>
      </c>
      <c r="C70" s="72" t="s">
        <v>2153</v>
      </c>
      <c r="D70" s="22" t="s">
        <v>2091</v>
      </c>
      <c r="E70" s="28">
        <v>1506.61</v>
      </c>
      <c r="F70" s="28">
        <v>14.06</v>
      </c>
      <c r="H70" s="71">
        <f t="shared" si="3"/>
        <v>1520.6699999999998</v>
      </c>
      <c r="I70" s="69">
        <v>44519</v>
      </c>
      <c r="J70" s="22" t="s">
        <v>1973</v>
      </c>
      <c r="K70" s="22" t="s">
        <v>27</v>
      </c>
      <c r="L70" s="22" t="s">
        <v>1178</v>
      </c>
      <c r="M70" s="22" t="s">
        <v>28</v>
      </c>
      <c r="N70" s="41">
        <v>46035</v>
      </c>
      <c r="O70" s="17" t="str" cm="1">
        <f t="array" ref="O70">_xlfn.IFS(
  OR(L70="AR", L70="VK", L70="MS", L70="PT", L70="MM", L70="PP"), "CENTRAL",
  OR(L70="SS", L70="GC", L70="SM", L70="AY", L70="AG"), "NORTH",
  OR(L70="DP", L70="PG", L70="KD", L70="DS", L70="SP"), "WEST-I",
  OR(L70="MP", L70="SK", L70="NA", L70="OD"), "WEST-II",
  OR(L70="ND", L70="AM", L70="JK"), "EAST",
  TRUE, "UNKNOWN"
)</f>
        <v>NORTH</v>
      </c>
      <c r="P70" s="22"/>
      <c r="Q70" s="41"/>
    </row>
    <row r="71" spans="1:17" x14ac:dyDescent="0.45">
      <c r="A71" s="21">
        <v>60</v>
      </c>
      <c r="B71" s="17" t="s">
        <v>2150</v>
      </c>
      <c r="C71" s="72" t="s">
        <v>2247</v>
      </c>
      <c r="D71" s="22" t="s">
        <v>2054</v>
      </c>
      <c r="E71" s="28">
        <v>472.18</v>
      </c>
      <c r="H71" s="71">
        <f t="shared" si="3"/>
        <v>472.18</v>
      </c>
      <c r="I71" s="69">
        <v>10404</v>
      </c>
      <c r="J71" s="22" t="s">
        <v>26</v>
      </c>
      <c r="K71" s="22" t="s">
        <v>27</v>
      </c>
      <c r="L71" s="22" t="s">
        <v>1178</v>
      </c>
      <c r="M71" s="22" t="s">
        <v>28</v>
      </c>
      <c r="N71" s="41">
        <v>46045</v>
      </c>
      <c r="O71" s="17" t="str" cm="1">
        <f t="array" ref="O71">_xlfn.IFS(
  OR(L71="AR", L71="VK", L71="MS", L71="PT", L71="MM", L71="PP"), "CENTRAL",
  OR(L71="SS", L71="GC", L71="SM", L71="AY", L71="AG"), "NORTH",
  OR(L71="DP", L71="PG", L71="KD", L71="DS", L71="SP"), "WEST-I",
  OR(L71="MP", L71="SK", L71="NA", L71="OD"), "WEST-II",
  OR(L71="ND", L71="AM", L71="JK"), "EAST",
  TRUE, "UNKNOWN"
)</f>
        <v>NORTH</v>
      </c>
    </row>
    <row r="72" spans="1:17" x14ac:dyDescent="0.45">
      <c r="A72" s="21">
        <v>60</v>
      </c>
      <c r="B72" s="17" t="s">
        <v>2150</v>
      </c>
      <c r="C72" s="72" t="s">
        <v>2247</v>
      </c>
      <c r="D72" s="22" t="s">
        <v>2055</v>
      </c>
      <c r="E72" s="28">
        <v>175</v>
      </c>
      <c r="H72" s="71">
        <f t="shared" si="3"/>
        <v>175</v>
      </c>
      <c r="I72" s="69">
        <v>10404</v>
      </c>
      <c r="J72" s="22" t="s">
        <v>26</v>
      </c>
      <c r="K72" s="22" t="s">
        <v>27</v>
      </c>
      <c r="L72" s="22" t="s">
        <v>1178</v>
      </c>
      <c r="M72" s="22" t="s">
        <v>28</v>
      </c>
      <c r="N72" s="41">
        <v>46045</v>
      </c>
      <c r="O72" s="17" t="str" cm="1">
        <f t="array" ref="O72">_xlfn.IFS(
  OR(L72="AR", L72="VK", L72="MS", L72="PT", L72="MM", L72="PP"), "CENTRAL",
  OR(L72="SS", L72="GC", L72="SM", L72="AY", L72="AG"), "NORTH",
  OR(L72="DP", L72="PG", L72="KD", L72="DS", L72="SP"), "WEST-I",
  OR(L72="MP", L72="SK", L72="NA", L72="OD"), "WEST-II",
  OR(L72="ND", L72="AM", L72="JK"), "EAST",
  TRUE, "UNKNOWN"
)</f>
        <v>NORTH</v>
      </c>
    </row>
    <row r="73" spans="1:17" x14ac:dyDescent="0.45">
      <c r="A73" s="21">
        <v>61</v>
      </c>
      <c r="B73" s="17" t="s">
        <v>1400</v>
      </c>
      <c r="C73" s="72" t="s">
        <v>2279</v>
      </c>
      <c r="D73" s="22" t="s">
        <v>1401</v>
      </c>
      <c r="E73" s="28">
        <v>534.39</v>
      </c>
      <c r="F73" s="28">
        <v>30.1</v>
      </c>
      <c r="H73" s="71">
        <f t="shared" si="3"/>
        <v>564.49</v>
      </c>
      <c r="I73" s="69">
        <v>4634</v>
      </c>
      <c r="J73" s="22" t="s">
        <v>50</v>
      </c>
      <c r="K73" s="22" t="s">
        <v>50</v>
      </c>
      <c r="L73" s="22" t="s">
        <v>136</v>
      </c>
      <c r="M73" s="22" t="s">
        <v>82</v>
      </c>
      <c r="N73" s="41">
        <v>46052</v>
      </c>
      <c r="O73" s="17" t="str" cm="1">
        <f t="array" ref="O73">_xlfn.IFS(
  OR(L73="AR", L73="VK", L73="MS", L73="PT", L73="MM", L73="PP"), "CENTRAL",
  OR(L73="SS", L73="GC", L73="SM", L73="AY", L73="AG"), "NORTH",
  OR(L73="DP", L73="PG", L73="KD", L73="DS", L73="SP"), "WEST-I",
  OR(L73="MP", L73="SK", L73="NA", L73="OD"), "WEST-II",
  OR(L73="ND", L73="AM", L73="JK"), "EAST",
  TRUE, "UNKNOWN"
)</f>
        <v>WEST-II</v>
      </c>
    </row>
    <row r="74" spans="1:17" x14ac:dyDescent="0.45">
      <c r="A74" s="21">
        <v>62</v>
      </c>
      <c r="B74" s="17" t="s">
        <v>2040</v>
      </c>
      <c r="C74" s="72" t="s">
        <v>2417</v>
      </c>
      <c r="D74" s="22" t="s">
        <v>2248</v>
      </c>
      <c r="E74" s="17">
        <v>310.17</v>
      </c>
      <c r="H74" s="71">
        <f t="shared" ref="H74:H78" si="4">SUM(E74, F74) - N(G74)</f>
        <v>310.17</v>
      </c>
      <c r="I74" s="69">
        <v>10824</v>
      </c>
      <c r="J74" s="69" t="s">
        <v>761</v>
      </c>
      <c r="K74" s="22" t="s">
        <v>50</v>
      </c>
      <c r="L74" s="22" t="s">
        <v>30</v>
      </c>
      <c r="M74" s="22" t="s">
        <v>28</v>
      </c>
      <c r="N74" s="41">
        <v>46060</v>
      </c>
      <c r="O74" s="41" t="str" cm="1">
        <f t="array" ref="O74">_xlfn.IFS(
  OR(L74="AR", L74="VK", L74="MS", L74="PT", L74="MM", L74="PP"), "CENTRAL",
  OR(L74="SS", L74="GC", L74="SM", L74="AY", L74="AG"), "NORTH",
  OR(L74="DP", L74="PG", L74="KD", L74="DS", L74="SP"), "WEST-I",
  OR(L74="MP", L74="SK", L74="NA", L74="OD"), "WEST-II",
  OR(L74="ND", L74="AM", L74="JK"), "EAST",
  TRUE, "UNKNOWN"
)</f>
        <v>CENTRAL</v>
      </c>
    </row>
    <row r="75" spans="1:17" x14ac:dyDescent="0.45">
      <c r="A75" s="21">
        <v>62</v>
      </c>
      <c r="B75" s="17" t="s">
        <v>2040</v>
      </c>
      <c r="C75" s="72" t="s">
        <v>2417</v>
      </c>
      <c r="D75" s="22" t="s">
        <v>2249</v>
      </c>
      <c r="E75" s="17">
        <v>140.21</v>
      </c>
      <c r="H75" s="71">
        <f t="shared" si="4"/>
        <v>140.21</v>
      </c>
      <c r="I75" s="69">
        <v>4479</v>
      </c>
      <c r="J75" s="69" t="s">
        <v>761</v>
      </c>
      <c r="K75" s="22" t="s">
        <v>50</v>
      </c>
      <c r="L75" s="22" t="s">
        <v>30</v>
      </c>
      <c r="M75" s="22" t="s">
        <v>28</v>
      </c>
      <c r="N75" s="41">
        <v>46060</v>
      </c>
      <c r="O75" s="41" t="str" cm="1">
        <f t="array" ref="O75">_xlfn.IFS(
  OR(L75="AR", L75="VK", L75="MS", L75="PT", L75="MM", L75="PP"), "CENTRAL",
  OR(L75="SS", L75="GC", L75="SM", L75="AY", L75="AG"), "NORTH",
  OR(L75="DP", L75="PG", L75="KD", L75="DS", L75="SP"), "WEST-I",
  OR(L75="MP", L75="SK", L75="NA", L75="OD"), "WEST-II",
  OR(L75="ND", L75="AM", L75="JK"), "EAST",
  TRUE, "UNKNOWN"
)</f>
        <v>CENTRAL</v>
      </c>
    </row>
    <row r="76" spans="1:17" x14ac:dyDescent="0.45">
      <c r="A76" s="21">
        <v>62</v>
      </c>
      <c r="B76" s="17" t="s">
        <v>2040</v>
      </c>
      <c r="C76" s="72" t="s">
        <v>2417</v>
      </c>
      <c r="D76" s="22" t="s">
        <v>2250</v>
      </c>
      <c r="E76" s="17">
        <v>216.07</v>
      </c>
      <c r="H76" s="71">
        <f t="shared" si="4"/>
        <v>216.07</v>
      </c>
      <c r="I76" s="69">
        <v>9064</v>
      </c>
      <c r="J76" s="69" t="s">
        <v>761</v>
      </c>
      <c r="K76" s="22" t="s">
        <v>50</v>
      </c>
      <c r="L76" s="22" t="s">
        <v>30</v>
      </c>
      <c r="M76" s="22" t="s">
        <v>28</v>
      </c>
      <c r="N76" s="41">
        <v>46060</v>
      </c>
      <c r="O76" s="41" t="str" cm="1">
        <f t="array" ref="O76">_xlfn.IFS(
  OR(L76="AR", L76="VK", L76="MS", L76="PT", L76="MM", L76="PP"), "CENTRAL",
  OR(L76="SS", L76="GC", L76="SM", L76="AY", L76="AG"), "NORTH",
  OR(L76="DP", L76="PG", L76="KD", L76="DS", L76="SP"), "WEST-I",
  OR(L76="MP", L76="SK", L76="NA", L76="OD"), "WEST-II",
  OR(L76="ND", L76="AM", L76="JK"), "EAST",
  TRUE, "UNKNOWN"
)</f>
        <v>CENTRAL</v>
      </c>
    </row>
    <row r="77" spans="1:17" x14ac:dyDescent="0.45">
      <c r="A77" s="21">
        <v>63</v>
      </c>
      <c r="B77" s="17" t="s">
        <v>1243</v>
      </c>
      <c r="C77" s="72" t="s">
        <v>2586</v>
      </c>
      <c r="D77" s="22" t="s">
        <v>2051</v>
      </c>
      <c r="E77" s="17">
        <v>416.48</v>
      </c>
      <c r="F77" s="17"/>
      <c r="G77" s="17"/>
      <c r="H77" s="71">
        <f t="shared" si="4"/>
        <v>416.48</v>
      </c>
      <c r="I77" s="69">
        <v>7563</v>
      </c>
      <c r="J77" s="22" t="s">
        <v>27</v>
      </c>
      <c r="K77" s="22" t="s">
        <v>27</v>
      </c>
      <c r="L77" s="22" t="s">
        <v>61</v>
      </c>
      <c r="M77" s="22" t="s">
        <v>28</v>
      </c>
      <c r="N77" s="41">
        <v>46070</v>
      </c>
      <c r="O77" s="17" t="str" cm="1">
        <f t="array" ref="O77">_xlfn.IFS(
  OR(L77="AR", L77="VK", L77="MS", L77="PT", L77="MM", L77="PP"), "CENTRAL",
  OR(L77="SS", L77="GC", L77="SM", L77="AY", L77="AG"), "NORTH",
  OR(L77="DP", L77="PG", L77="KD", L77="DS", L77="SP"), "WEST-I",
  OR(L77="MP", L77="SK", L77="NA", L77="OD"), "WEST-II",
  OR(L77="ND", L77="AM", L77="JK"), "EAST",
  TRUE, "UNKNOWN"
)</f>
        <v>NORTH</v>
      </c>
    </row>
    <row r="78" spans="1:17" x14ac:dyDescent="0.45">
      <c r="A78" s="21">
        <v>63</v>
      </c>
      <c r="B78" s="17" t="s">
        <v>1243</v>
      </c>
      <c r="C78" s="72" t="s">
        <v>2586</v>
      </c>
      <c r="D78" s="22" t="s">
        <v>2052</v>
      </c>
      <c r="E78" s="17">
        <v>85.07</v>
      </c>
      <c r="F78" s="17"/>
      <c r="G78" s="17"/>
      <c r="H78" s="71">
        <f t="shared" si="4"/>
        <v>85.07</v>
      </c>
      <c r="I78" s="69">
        <v>1058</v>
      </c>
      <c r="J78" s="22" t="s">
        <v>27</v>
      </c>
      <c r="K78" s="22" t="s">
        <v>27</v>
      </c>
      <c r="L78" s="22" t="s">
        <v>61</v>
      </c>
      <c r="M78" s="22" t="s">
        <v>57</v>
      </c>
      <c r="N78" s="41">
        <v>46070</v>
      </c>
      <c r="O78" s="17" t="str" cm="1">
        <f t="array" ref="O78">_xlfn.IFS(
  OR(L78="AR", L78="VK", L78="MS", L78="PT", L78="MM", L78="PP"), "CENTRAL",
  OR(L78="SS", L78="GC", L78="SM", L78="AY", L78="AG"), "NORTH",
  OR(L78="DP", L78="PG", L78="KD", L78="DS", L78="SP"), "WEST-I",
  OR(L78="MP", L78="SK", L78="NA", L78="OD"), "WEST-II",
  OR(L78="ND", L78="AM", L78="JK"), "EAST",
  TRUE, "UNKNOWN"
)</f>
        <v>NORTH</v>
      </c>
    </row>
    <row r="79" spans="1:17" x14ac:dyDescent="0.45">
      <c r="A79" s="21">
        <v>64</v>
      </c>
      <c r="B79" s="17" t="s">
        <v>2400</v>
      </c>
      <c r="C79" s="72" t="s">
        <v>2587</v>
      </c>
      <c r="D79" s="22" t="s">
        <v>2401</v>
      </c>
      <c r="E79" s="28">
        <v>356.22</v>
      </c>
      <c r="H79" s="71">
        <f t="shared" ref="H79:H85" si="5">SUM(E79, F79) - N(G79)</f>
        <v>356.22</v>
      </c>
      <c r="J79" s="22" t="s">
        <v>27</v>
      </c>
      <c r="K79" s="22" t="s">
        <v>27</v>
      </c>
      <c r="L79" s="22" t="s">
        <v>2559</v>
      </c>
      <c r="M79" s="22" t="s">
        <v>28</v>
      </c>
      <c r="N79" s="41">
        <v>46071</v>
      </c>
      <c r="O79" s="17" t="str" cm="1">
        <f t="array" ref="O79">_xlfn.IFS(
  OR(L79="AR", L79="VK", L79="MS", L79="PT", L79="MM", L79="PP"), "CENTRAL",
  OR(L79="SS", L79="GC", L79="SM", L79="AY", L79="AG"), "NORTH",
  OR(L79="DP", L79="PG", L79="KD", L79="DS", L79="SP"), "WEST-I",
  OR(L79="MP", L79="SK", L79="NA", L79="OD"), "WEST-II",
  OR(L79="ND", L79="AM", L79="JK"), "EAST",
  TRUE, "UNKNOWN"
)</f>
        <v>WEST-II</v>
      </c>
    </row>
    <row r="80" spans="1:17" x14ac:dyDescent="0.45">
      <c r="A80" s="21">
        <v>65</v>
      </c>
      <c r="B80" s="17" t="s">
        <v>2597</v>
      </c>
      <c r="C80" s="72" t="s">
        <v>2629</v>
      </c>
      <c r="D80" s="22" t="s">
        <v>2598</v>
      </c>
      <c r="E80" s="28">
        <v>289.77999999999997</v>
      </c>
      <c r="H80" s="71">
        <f t="shared" si="5"/>
        <v>289.77999999999997</v>
      </c>
      <c r="I80" s="69">
        <v>2347</v>
      </c>
      <c r="J80" s="22" t="s">
        <v>49</v>
      </c>
      <c r="K80" s="22" t="s">
        <v>50</v>
      </c>
      <c r="L80" s="22" t="s">
        <v>61</v>
      </c>
      <c r="M80" s="22" t="s">
        <v>28</v>
      </c>
      <c r="N80" s="41">
        <v>46078</v>
      </c>
      <c r="O80" s="17" t="str" cm="1">
        <f t="array" ref="O80">_xlfn.IFS(
  OR(L80="AR", L80="VK", L80="MS", L80="PT", L80="MM", L80="PP"), "CENTRAL",
  OR(L80="SS", L80="GC", L80="SM", L80="AY", L80="AG"), "NORTH",
  OR(L80="DP", L80="PG", L80="KD", L80="DS", L80="SP"), "WEST-I",
  OR(L80="MP", L80="SK", L80="NA", L80="OD"), "WEST-II",
  OR(L80="ND", L80="AM", L80="JK"), "EAST",
  TRUE, "UNKNOWN"
)</f>
        <v>NORTH</v>
      </c>
    </row>
    <row r="81" spans="1:17" x14ac:dyDescent="0.45">
      <c r="A81" s="21">
        <v>66</v>
      </c>
      <c r="B81" s="17" t="s">
        <v>2532</v>
      </c>
      <c r="C81" s="72" t="s">
        <v>2722</v>
      </c>
      <c r="D81" s="22" t="s">
        <v>2533</v>
      </c>
      <c r="E81" s="28">
        <v>1108.48</v>
      </c>
      <c r="F81" s="28">
        <v>5.5</v>
      </c>
      <c r="H81" s="71">
        <f t="shared" si="5"/>
        <v>1113.98</v>
      </c>
      <c r="I81" s="69">
        <v>11351</v>
      </c>
      <c r="J81" s="22" t="s">
        <v>87</v>
      </c>
      <c r="K81" s="22" t="s">
        <v>47</v>
      </c>
      <c r="L81" s="22" t="s">
        <v>72</v>
      </c>
      <c r="M81" s="22" t="s">
        <v>28</v>
      </c>
      <c r="N81" s="41">
        <v>46093</v>
      </c>
      <c r="O81" s="17" t="str" cm="1">
        <f t="array" ref="O81">_xlfn.IFS(
  OR(L81="AR", L81="VK", L81="MS", L81="PT", L81="MM", L81="PP"), "CENTRAL",
  OR(L81="SS", L81="GC", L81="SM", L81="AY", L81="AG"), "NORTH",
  OR(L81="DP", L81="PG", L81="KD", L81="DS", L81="SP"), "WEST-I",
  OR(L81="MP", L81="SK", L81="NA", L81="OD"), "WEST-II",
  OR(L81="ND", L81="AM", L81="JK"), "EAST",
  TRUE, "UNKNOWN"
)</f>
        <v>CENTRAL</v>
      </c>
    </row>
    <row r="82" spans="1:17" x14ac:dyDescent="0.45">
      <c r="A82" s="21">
        <v>67</v>
      </c>
      <c r="B82" s="17" t="s">
        <v>1442</v>
      </c>
      <c r="C82" s="72" t="s">
        <v>2737</v>
      </c>
      <c r="D82" s="22" t="s">
        <v>2628</v>
      </c>
      <c r="E82" s="28">
        <v>2328.63</v>
      </c>
      <c r="H82" s="71">
        <f t="shared" si="5"/>
        <v>2328.63</v>
      </c>
      <c r="I82" s="69">
        <v>35911</v>
      </c>
      <c r="J82" s="22" t="s">
        <v>35</v>
      </c>
      <c r="K82" s="22" t="s">
        <v>35</v>
      </c>
      <c r="L82" s="22" t="s">
        <v>65</v>
      </c>
      <c r="M82" s="22" t="s">
        <v>82</v>
      </c>
      <c r="N82" s="41">
        <v>46097</v>
      </c>
      <c r="O82" s="17" t="str" cm="1">
        <f t="array" ref="O82">_xlfn.IFS(
  OR(L82="AR", L82="VK", L82="MS", L82="PT", L82="MM", L82="PP"), "CENTRAL",
  OR(L82="SS", L82="GC", L82="SM", L82="AY", L82="AG"), "NORTH",
  OR(L82="DP", L82="PG", L82="KD", L82="DS", L82="SP"), "WEST-I",
  OR(L82="MP", L82="SK", L82="NA", L82="OD"), "WEST-II",
  OR(L82="ND", L82="AM", L82="JK"), "EAST",
  TRUE, "UNKNOWN"
)</f>
        <v>CENTRAL</v>
      </c>
    </row>
    <row r="83" spans="1:17" x14ac:dyDescent="0.45">
      <c r="A83" s="21">
        <v>68</v>
      </c>
      <c r="B83" s="17" t="s">
        <v>1854</v>
      </c>
      <c r="C83" s="72" t="s">
        <v>2754</v>
      </c>
      <c r="D83" s="22" t="s">
        <v>2095</v>
      </c>
      <c r="E83" s="28">
        <v>559.21</v>
      </c>
      <c r="H83" s="71">
        <f t="shared" si="5"/>
        <v>559.21</v>
      </c>
      <c r="I83" s="69">
        <v>13346</v>
      </c>
      <c r="J83" s="22" t="s">
        <v>441</v>
      </c>
      <c r="K83" s="22" t="s">
        <v>27</v>
      </c>
      <c r="L83" s="22" t="s">
        <v>61</v>
      </c>
      <c r="M83" s="22" t="s">
        <v>28</v>
      </c>
      <c r="N83" s="41">
        <v>46098</v>
      </c>
      <c r="O83" s="17" t="str" cm="1">
        <f t="array" ref="O83">_xlfn.IFS(
  OR(L83="AR", L83="VK", L83="MS", L83="PT", L83="MM", L83="PP"), "CENTRAL",
  OR(L83="SS", L83="GC", L83="SM", L83="AY", L83="AG"), "NORTH",
  OR(L83="DP", L83="PG", L83="KD", L83="DS", L83="SP"), "WEST-I",
  OR(L83="MP", L83="SK", L83="NA", L83="OD"), "WEST-II",
  OR(L83="ND", L83="AM", L83="JK"), "EAST",
  TRUE, "UNKNOWN"
)</f>
        <v>NORTH</v>
      </c>
      <c r="P83" s="22"/>
      <c r="Q83" s="41"/>
    </row>
    <row r="84" spans="1:17" x14ac:dyDescent="0.45">
      <c r="A84" s="21">
        <v>69</v>
      </c>
      <c r="B84" s="17" t="s">
        <v>2253</v>
      </c>
      <c r="C84" s="72" t="s">
        <v>2791</v>
      </c>
      <c r="D84" s="22" t="s">
        <v>2032</v>
      </c>
      <c r="E84" s="28">
        <v>295.01</v>
      </c>
      <c r="H84" s="71">
        <f t="shared" si="5"/>
        <v>295.01</v>
      </c>
      <c r="I84" s="69">
        <v>5724</v>
      </c>
      <c r="J84" s="22" t="s">
        <v>1973</v>
      </c>
      <c r="K84" s="22" t="s">
        <v>27</v>
      </c>
      <c r="L84" s="22" t="s">
        <v>1178</v>
      </c>
      <c r="M84" s="22" t="s">
        <v>28</v>
      </c>
      <c r="N84" s="41">
        <v>46100</v>
      </c>
      <c r="O84" s="17" t="str" cm="1">
        <f t="array" ref="O84">_xlfn.IFS(
  OR(L84="AR", L84="VK", L84="MS", L84="PT", L84="MM", L84="PP"), "CENTRAL",
  OR(L84="SS", L84="GC", L84="SM", L84="AY", L84="AG"), "NORTH",
  OR(L84="DP", L84="PG", L84="KD", L84="DS", L84="SP"), "WEST-I",
  OR(L84="MP", L84="SK", L84="NA", L84="OD"), "WEST-II",
  OR(L84="ND", L84="AM", L84="JK"), "EAST",
  TRUE, "UNKNOWN"
)</f>
        <v>NORTH</v>
      </c>
      <c r="P84" s="22"/>
      <c r="Q84" s="41"/>
    </row>
    <row r="85" spans="1:17" x14ac:dyDescent="0.45">
      <c r="A85" s="21">
        <v>70</v>
      </c>
      <c r="B85" s="17" t="s">
        <v>1503</v>
      </c>
      <c r="C85" s="72" t="s">
        <v>2786</v>
      </c>
      <c r="D85" s="22" t="s">
        <v>2358</v>
      </c>
      <c r="E85" s="28">
        <v>1096.1199999999999</v>
      </c>
      <c r="H85" s="71">
        <f t="shared" si="5"/>
        <v>1096.1199999999999</v>
      </c>
      <c r="I85" s="69">
        <v>18546</v>
      </c>
      <c r="J85" s="22" t="s">
        <v>81</v>
      </c>
      <c r="K85" s="22" t="s">
        <v>27</v>
      </c>
      <c r="L85" s="22" t="s">
        <v>2559</v>
      </c>
      <c r="M85" s="22" t="s">
        <v>28</v>
      </c>
      <c r="N85" s="41">
        <v>46100</v>
      </c>
      <c r="O85" s="17" t="str" cm="1">
        <f t="array" ref="O85">_xlfn.IFS(
  OR(L85="AR", L85="VK", L85="MS", L85="PT", L85="MM", L85="PP"), "CENTRAL",
  OR(L85="SS", L85="GC", L85="SM", L85="AY", L85="AG"), "NORTH",
  OR(L85="DP", L85="PG", L85="KD", L85="DS", L85="SP"), "WEST-I",
  OR(L85="MP", L85="SK", L85="NA", L85="OD"), "WEST-II",
  OR(L85="ND", L85="AM", L85="JK"), "EAST",
  TRUE, "UNKNOWN"
)</f>
        <v>WEST-II</v>
      </c>
    </row>
    <row r="86" spans="1:17" x14ac:dyDescent="0.45">
      <c r="A86" s="21">
        <v>71</v>
      </c>
      <c r="B86" s="17" t="s">
        <v>1200</v>
      </c>
      <c r="C86" s="72" t="s">
        <v>2797</v>
      </c>
      <c r="D86" s="22" t="s">
        <v>2558</v>
      </c>
      <c r="E86" s="28">
        <v>265.33999999999997</v>
      </c>
      <c r="H86" s="71">
        <f>SUM(E86, F86) - N(G86)</f>
        <v>265.33999999999997</v>
      </c>
      <c r="I86" s="69">
        <v>3923</v>
      </c>
      <c r="J86" s="22" t="s">
        <v>47</v>
      </c>
      <c r="K86" s="22" t="s">
        <v>47</v>
      </c>
      <c r="L86" s="22" t="s">
        <v>30</v>
      </c>
      <c r="M86" s="22" t="s">
        <v>28</v>
      </c>
      <c r="N86" s="41">
        <v>46102</v>
      </c>
      <c r="O86" s="17" t="str" cm="1">
        <f t="array" ref="O86">_xlfn.IFS(
  OR(L86="AR", L86="VK", L86="MS", L86="PT", L86="MM", L86="PP"), "CENTRAL",
  OR(L86="SS", L86="GC", L86="SM", L86="AY", L86="AG"), "NORTH",
  OR(L86="DP", L86="PG", L86="KD", L86="DS", L86="SP"), "WEST-I",
  OR(L86="MP", L86="SK", L86="NA", L86="OD"), "WEST-II",
  OR(L86="ND", L86="AM", L86="JK"), "EAST",
  TRUE, "UNKNOWN"
)</f>
        <v>CENTRAL</v>
      </c>
    </row>
    <row r="87" spans="1:17" x14ac:dyDescent="0.45">
      <c r="A87" s="21">
        <v>72</v>
      </c>
      <c r="B87" s="17" t="s">
        <v>2773</v>
      </c>
      <c r="C87" s="72" t="s">
        <v>2798</v>
      </c>
      <c r="D87" s="22" t="s">
        <v>2779</v>
      </c>
      <c r="E87" s="28">
        <v>307.70999999999998</v>
      </c>
      <c r="H87" s="71">
        <f>SUM(E87, F87) - N(G87)</f>
        <v>307.70999999999998</v>
      </c>
      <c r="I87" s="69">
        <v>1637</v>
      </c>
      <c r="J87" s="22" t="s">
        <v>186</v>
      </c>
      <c r="K87" s="22" t="s">
        <v>47</v>
      </c>
      <c r="L87" s="22" t="s">
        <v>156</v>
      </c>
      <c r="M87" s="22" t="s">
        <v>28</v>
      </c>
      <c r="N87" s="41">
        <v>46102</v>
      </c>
      <c r="O87" s="17" t="str" cm="1">
        <f t="array" ref="O87">_xlfn.IFS(
  OR(L87="AR", L87="VK", L87="MS", L87="PT", L87="MM", L87="PP"), "CENTRAL",
  OR(L87="SS", L87="GC", L87="SM", L87="AY", L87="AG"), "NORTH",
  OR(L87="DP", L87="PG", L87="KD", L87="DS", L87="SP"), "WEST-I",
  OR(L87="MP", L87="SK", L87="NA", L87="OD"), "WEST-II",
  OR(L87="ND", L87="AM", L87="JK"), "EAST",
  TRUE, "UNKNOWN"
)</f>
        <v>CENTRAL</v>
      </c>
    </row>
    <row r="88" spans="1:17" x14ac:dyDescent="0.45">
      <c r="A88" s="21">
        <v>73</v>
      </c>
      <c r="B88" s="17" t="s">
        <v>1393</v>
      </c>
      <c r="C88" s="72" t="s">
        <v>2804</v>
      </c>
      <c r="D88" s="22" t="s">
        <v>1394</v>
      </c>
      <c r="E88" s="17">
        <v>1452.21</v>
      </c>
      <c r="F88" s="17"/>
      <c r="G88" s="17"/>
      <c r="H88" s="71">
        <f t="shared" ref="H88:H91" si="6">SUM(E88, F88) - N(G88)</f>
        <v>1452.21</v>
      </c>
      <c r="I88" s="69">
        <v>35407</v>
      </c>
      <c r="J88" s="22" t="s">
        <v>87</v>
      </c>
      <c r="K88" s="22" t="s">
        <v>47</v>
      </c>
      <c r="L88" s="22" t="s">
        <v>380</v>
      </c>
      <c r="M88" s="22" t="s">
        <v>28</v>
      </c>
      <c r="N88" s="41">
        <v>46104</v>
      </c>
      <c r="O88" s="17" t="str" cm="1">
        <f t="array" ref="O88">_xlfn.IFS(
  OR(L88="AR", L88="VK", L88="MS", L88="PT", L88="MM", L88="PP"), "CENTRAL",
  OR(L88="SS", L88="GC", L88="SM", L88="AY", L88="AG"), "NORTH",
  OR(L88="DP", L88="PG", L88="KD", L88="DS", L88="SP"), "WEST-I",
  OR(L88="MP", L88="SK", L88="NA", L88="OD"), "WEST-II",
  OR(L88="ND", L88="AM", L88="JK"), "EAST",
  TRUE, "UNKNOWN"
)</f>
        <v>WEST-I</v>
      </c>
    </row>
    <row r="89" spans="1:17" x14ac:dyDescent="0.45">
      <c r="A89" s="21">
        <v>73</v>
      </c>
      <c r="B89" s="17" t="s">
        <v>1393</v>
      </c>
      <c r="C89" s="72" t="s">
        <v>2804</v>
      </c>
      <c r="D89" s="22" t="s">
        <v>1395</v>
      </c>
      <c r="E89" s="17">
        <v>1900.54</v>
      </c>
      <c r="F89" s="17"/>
      <c r="G89" s="17"/>
      <c r="H89" s="71">
        <f t="shared" si="6"/>
        <v>1900.54</v>
      </c>
      <c r="I89" s="69">
        <v>46819</v>
      </c>
      <c r="J89" s="22" t="s">
        <v>87</v>
      </c>
      <c r="K89" s="22" t="s">
        <v>47</v>
      </c>
      <c r="L89" s="22" t="s">
        <v>380</v>
      </c>
      <c r="M89" s="22" t="s">
        <v>28</v>
      </c>
      <c r="N89" s="41">
        <v>46104</v>
      </c>
      <c r="O89" s="17" t="str" cm="1">
        <f t="array" ref="O89">_xlfn.IFS(
  OR(L89="AR", L89="VK", L89="MS", L89="PT", L89="MM", L89="PP"), "CENTRAL",
  OR(L89="SS", L89="GC", L89="SM", L89="AY", L89="AG"), "NORTH",
  OR(L89="DP", L89="PG", L89="KD", L89="DS", L89="SP"), "WEST-I",
  OR(L89="MP", L89="SK", L89="NA", L89="OD"), "WEST-II",
  OR(L89="ND", L89="AM", L89="JK"), "EAST",
  TRUE, "UNKNOWN"
)</f>
        <v>WEST-I</v>
      </c>
    </row>
    <row r="90" spans="1:17" x14ac:dyDescent="0.45">
      <c r="A90" s="21">
        <v>73</v>
      </c>
      <c r="B90" s="17" t="s">
        <v>1393</v>
      </c>
      <c r="C90" s="72" t="s">
        <v>2804</v>
      </c>
      <c r="D90" s="22" t="s">
        <v>1396</v>
      </c>
      <c r="E90" s="17">
        <v>1162.43</v>
      </c>
      <c r="F90" s="17"/>
      <c r="G90" s="17"/>
      <c r="H90" s="71">
        <f t="shared" si="6"/>
        <v>1162.43</v>
      </c>
      <c r="I90" s="69">
        <v>28175</v>
      </c>
      <c r="J90" s="22" t="s">
        <v>87</v>
      </c>
      <c r="K90" s="22" t="s">
        <v>47</v>
      </c>
      <c r="L90" s="22" t="s">
        <v>380</v>
      </c>
      <c r="M90" s="22" t="s">
        <v>28</v>
      </c>
      <c r="N90" s="41">
        <v>46104</v>
      </c>
      <c r="O90" s="17" t="str" cm="1">
        <f t="array" ref="O90">_xlfn.IFS(
  OR(L90="AR", L90="VK", L90="MS", L90="PT", L90="MM", L90="PP"), "CENTRAL",
  OR(L90="SS", L90="GC", L90="SM", L90="AY", L90="AG"), "NORTH",
  OR(L90="DP", L90="PG", L90="KD", L90="DS", L90="SP"), "WEST-I",
  OR(L90="MP", L90="SK", L90="NA", L90="OD"), "WEST-II",
  OR(L90="ND", L90="AM", L90="JK"), "EAST",
  TRUE, "UNKNOWN"
)</f>
        <v>WEST-I</v>
      </c>
    </row>
    <row r="91" spans="1:17" x14ac:dyDescent="0.45">
      <c r="A91" s="21">
        <v>74</v>
      </c>
      <c r="B91" s="17" t="s">
        <v>885</v>
      </c>
      <c r="C91" s="72" t="s">
        <v>2805</v>
      </c>
      <c r="D91" s="22" t="s">
        <v>1884</v>
      </c>
      <c r="E91" s="28">
        <v>187.85</v>
      </c>
      <c r="H91" s="71">
        <f t="shared" si="6"/>
        <v>187.85</v>
      </c>
      <c r="I91" s="69">
        <v>2460</v>
      </c>
      <c r="J91" s="22" t="s">
        <v>70</v>
      </c>
      <c r="K91" s="22" t="s">
        <v>35</v>
      </c>
      <c r="L91" s="22" t="s">
        <v>221</v>
      </c>
      <c r="M91" s="22" t="s">
        <v>28</v>
      </c>
      <c r="N91" s="41">
        <v>46104</v>
      </c>
      <c r="O91" s="17" t="str" cm="1">
        <f t="array" ref="O91">_xlfn.IFS(
  OR(L91="AR", L91="VK", L91="MS", L91="PT", L91="MM", L91="PP"), "CENTRAL",
  OR(L91="SS", L91="GC", L91="SM", L91="AY", L91="AG"), "NORTH",
  OR(L91="DP", L91="PG", L91="KD", L91="DS", L91="SP"), "WEST-I",
  OR(L91="MP", L91="SK", L91="NA", L91="OD"), "WEST-II",
  OR(L91="ND", L91="AM", L91="JK"), "EAST",
  TRUE, "UNKNOWN"
)</f>
        <v>EAST</v>
      </c>
    </row>
    <row r="92" spans="1:17" x14ac:dyDescent="0.45">
      <c r="A92" s="21">
        <v>75</v>
      </c>
      <c r="B92" s="17" t="s">
        <v>2356</v>
      </c>
      <c r="C92" s="72" t="s">
        <v>2806</v>
      </c>
      <c r="D92" s="22" t="s">
        <v>2357</v>
      </c>
      <c r="E92" s="28">
        <v>2832</v>
      </c>
      <c r="H92" s="71">
        <f t="shared" ref="H92:H97" si="7">SUM(E92, F92) - N(G92)</f>
        <v>2832</v>
      </c>
      <c r="I92" s="69">
        <v>14985</v>
      </c>
      <c r="K92" s="22" t="s">
        <v>387</v>
      </c>
      <c r="L92" s="22" t="s">
        <v>1255</v>
      </c>
      <c r="M92" s="22" t="s">
        <v>28</v>
      </c>
      <c r="N92" s="41">
        <v>46104</v>
      </c>
      <c r="O92" s="17" t="str" cm="1">
        <f t="array" ref="O92">_xlfn.IFS(
  OR(L92="AR", L92="VK", L92="MS", L92="PT", L92="MM", L92="PP"), "CENTRAL",
  OR(L92="SS", L92="GC", L92="SM", L92="AY", L92="AG"), "NORTH",
  OR(L92="DP", L92="PG", L92="KD", L92="DS", L92="SP"), "WEST-I",
  OR(L92="MP", L92="SK", L92="NA", L92="OD"), "WEST-II",
  OR(L92="ND", L92="AM", L92="JK"), "EAST",
  TRUE, "UNKNOWN"
)</f>
        <v>WEST-I</v>
      </c>
    </row>
    <row r="93" spans="1:17" x14ac:dyDescent="0.45">
      <c r="A93" s="21">
        <v>76</v>
      </c>
      <c r="B93" s="17" t="s">
        <v>1843</v>
      </c>
      <c r="C93" s="72" t="s">
        <v>2832</v>
      </c>
      <c r="D93" s="22" t="s">
        <v>2831</v>
      </c>
      <c r="E93" s="28">
        <v>1885</v>
      </c>
      <c r="H93" s="71">
        <f t="shared" si="7"/>
        <v>1885</v>
      </c>
      <c r="I93" s="69">
        <v>50873</v>
      </c>
      <c r="J93" s="22" t="s">
        <v>87</v>
      </c>
      <c r="K93" s="22" t="s">
        <v>47</v>
      </c>
      <c r="L93" s="22" t="s">
        <v>380</v>
      </c>
      <c r="M93" s="22" t="s">
        <v>82</v>
      </c>
      <c r="N93" s="41">
        <v>46105</v>
      </c>
      <c r="O93" s="17" t="str" cm="1">
        <f t="array" ref="O93">_xlfn.IFS(
  OR(L93="AR", L93="VK", L93="MS", L93="PT", L93="MM", L93="PP"), "CENTRAL",
  OR(L93="SS", L93="GC", L93="SM", L93="AY", L93="AG"), "NORTH",
  OR(L93="DP", L93="PG", L93="KD", L93="DS", L93="SP"), "WEST-I",
  OR(L93="MP", L93="SK", L93="NA", L93="OD"), "WEST-II",
  OR(L93="ND", L93="AM", L93="JK"), "EAST",
  TRUE, "UNKNOWN"
)</f>
        <v>WEST-I</v>
      </c>
    </row>
    <row r="94" spans="1:17" x14ac:dyDescent="0.45">
      <c r="A94" s="21">
        <v>77</v>
      </c>
      <c r="B94" s="17" t="s">
        <v>1842</v>
      </c>
      <c r="C94" s="72" t="s">
        <v>2833</v>
      </c>
      <c r="D94" s="117" t="s">
        <v>2834</v>
      </c>
      <c r="E94" s="28">
        <v>1288.02</v>
      </c>
      <c r="H94" s="71">
        <f t="shared" si="7"/>
        <v>1288.02</v>
      </c>
      <c r="I94" s="69">
        <v>31179</v>
      </c>
      <c r="J94" s="22" t="s">
        <v>762</v>
      </c>
      <c r="K94" s="22" t="s">
        <v>47</v>
      </c>
      <c r="L94" s="22" t="s">
        <v>380</v>
      </c>
      <c r="M94" s="22" t="s">
        <v>28</v>
      </c>
      <c r="N94" s="41">
        <v>46105</v>
      </c>
      <c r="O94" s="17" t="str" cm="1">
        <f t="array" ref="O94">_xlfn.IFS(
  OR(L94="AR", L94="VK", L94="MS", L94="PT", L94="MM", L94="PP"), "CENTRAL",
  OR(L94="SS", L94="GC", L94="SM", L94="AY", L94="AG"), "NORTH",
  OR(L94="DP", L94="PG", L94="KD", L94="DS", L94="SP"), "WEST-I",
  OR(L94="MP", L94="SK", L94="NA", L94="OD"), "WEST-II",
  OR(L94="ND", L94="AM", L94="JK"), "EAST",
  TRUE, "UNKNOWN"
)</f>
        <v>WEST-I</v>
      </c>
    </row>
    <row r="95" spans="1:17" x14ac:dyDescent="0.45">
      <c r="A95" s="21">
        <v>78</v>
      </c>
      <c r="B95" s="17" t="s">
        <v>2379</v>
      </c>
      <c r="C95" s="72" t="s">
        <v>2861</v>
      </c>
      <c r="D95" s="117" t="s">
        <v>2671</v>
      </c>
      <c r="E95" s="28">
        <v>404</v>
      </c>
      <c r="G95" s="28">
        <v>-4.12</v>
      </c>
      <c r="H95" s="71">
        <f t="shared" si="7"/>
        <v>408.12</v>
      </c>
      <c r="I95" s="69">
        <v>6319</v>
      </c>
      <c r="J95" s="22" t="s">
        <v>441</v>
      </c>
      <c r="K95" s="22" t="s">
        <v>27</v>
      </c>
      <c r="L95" s="22" t="s">
        <v>61</v>
      </c>
      <c r="M95" s="22" t="s">
        <v>28</v>
      </c>
      <c r="N95" s="41">
        <v>46106</v>
      </c>
      <c r="O95" s="17" t="str" cm="1">
        <f t="array" ref="O95">_xlfn.IFS(
  OR(L95="AR", L95="VK", L95="MS", L95="PT", L95="MM", L95="PP"), "CENTRAL",
  OR(L95="SS", L95="GC", L95="SM", L95="AY", L95="AG"), "NORTH",
  OR(L95="DP", L95="PG", L95="KD", L95="DS", L95="SP"), "WEST-I",
  OR(L95="MP", L95="SK", L95="NA", L95="OD"), "WEST-II",
  OR(L95="ND", L95="AM", L95="JK"), "EAST",
  TRUE, "UNKNOWN"
)</f>
        <v>NORTH</v>
      </c>
    </row>
    <row r="96" spans="1:17" x14ac:dyDescent="0.45">
      <c r="A96" s="21">
        <v>79</v>
      </c>
      <c r="B96" s="17" t="s">
        <v>2862</v>
      </c>
      <c r="C96" s="72" t="s">
        <v>2865</v>
      </c>
      <c r="D96" s="117" t="s">
        <v>2866</v>
      </c>
      <c r="E96" s="28">
        <v>5401</v>
      </c>
      <c r="H96" s="71">
        <f t="shared" si="7"/>
        <v>5401</v>
      </c>
      <c r="J96" s="22" t="s">
        <v>47</v>
      </c>
      <c r="K96" s="22" t="s">
        <v>387</v>
      </c>
      <c r="L96" s="22" t="s">
        <v>2559</v>
      </c>
      <c r="M96" s="22" t="s">
        <v>28</v>
      </c>
      <c r="N96" s="41">
        <v>46106</v>
      </c>
      <c r="O96" s="17" t="str" cm="1">
        <f t="array" ref="O96">_xlfn.IFS(
  OR(L96="AR", L96="VK", L96="MS", L96="PT", L96="MM", L96="PP"), "CENTRAL",
  OR(L96="SS", L96="GC", L96="SM", L96="AY", L96="AG"), "NORTH",
  OR(L96="DP", L96="PG", L96="KD", L96="DS", L96="SP"), "WEST-I",
  OR(L96="MP", L96="SK", L96="NA", L96="OD"), "WEST-II",
  OR(L96="ND", L96="AM", L96="JK"), "EAST",
  TRUE, "UNKNOWN"
)</f>
        <v>WEST-II</v>
      </c>
    </row>
    <row r="97" spans="1:15" x14ac:dyDescent="0.45">
      <c r="A97" s="21">
        <v>80</v>
      </c>
      <c r="B97" s="17" t="s">
        <v>103</v>
      </c>
      <c r="C97" s="72" t="s">
        <v>2870</v>
      </c>
      <c r="D97" s="22" t="s">
        <v>1638</v>
      </c>
      <c r="E97" s="28">
        <f>308.36</f>
        <v>308.36</v>
      </c>
      <c r="H97" s="71">
        <f t="shared" si="7"/>
        <v>308.36</v>
      </c>
      <c r="I97" s="69">
        <v>3380</v>
      </c>
      <c r="J97" s="22" t="s">
        <v>26</v>
      </c>
      <c r="K97" s="22" t="s">
        <v>27</v>
      </c>
      <c r="L97" s="22" t="s">
        <v>61</v>
      </c>
      <c r="M97" s="22" t="s">
        <v>82</v>
      </c>
      <c r="N97" s="41">
        <v>46107</v>
      </c>
      <c r="O97" s="17" t="str" cm="1">
        <f t="array" ref="O97">_xlfn.IFS(
  OR(L97="AR", L97="VK", L97="MS", L97="PT", L97="MM", L97="PP"), "CENTRAL",
  OR(L97="SS", L97="GC", L97="SM", L97="AY", L97="AG"), "NORTH",
  OR(L97="DP", L97="PG", L97="KD", L97="DS", L97="SP"), "WEST-I",
  OR(L97="MP", L97="SK", L97="NA", L97="OD"), "WEST-II",
  OR(L97="ND", L97="AM", L97="JK"), "EAST",
  TRUE, "UNKNOWN"
)</f>
        <v>NORTH</v>
      </c>
    </row>
    <row r="98" spans="1:15" x14ac:dyDescent="0.45">
      <c r="A98" s="21">
        <v>81</v>
      </c>
      <c r="B98" s="17" t="s">
        <v>1916</v>
      </c>
      <c r="C98" s="72" t="s">
        <v>2881</v>
      </c>
      <c r="D98" s="22" t="s">
        <v>2882</v>
      </c>
      <c r="E98" s="28">
        <v>117.05</v>
      </c>
      <c r="H98" s="71">
        <f>SUM(E98, F98) - N(G98)</f>
        <v>117.05</v>
      </c>
      <c r="I98" s="69">
        <v>1122</v>
      </c>
      <c r="J98" s="22" t="s">
        <v>27</v>
      </c>
      <c r="K98" s="22" t="s">
        <v>27</v>
      </c>
      <c r="L98" s="22" t="s">
        <v>61</v>
      </c>
      <c r="M98" s="22" t="s">
        <v>28</v>
      </c>
      <c r="N98" s="41">
        <v>46107</v>
      </c>
      <c r="O98" s="17" t="str" cm="1">
        <f t="array" ref="O98">_xlfn.IFS(
  OR(L98="AR", L98="VK", L98="MS", L98="PT", L98="MM", L98="PP"), "CENTRAL",
  OR(L98="SS", L98="GC", L98="SM", L98="AY", L98="AG"), "NORTH",
  OR(L98="DP", L98="PG", L98="KD", L98="DS", L98="SP"), "WEST-I",
  OR(L98="MP", L98="SK", L98="NA", L98="OD"), "WEST-II",
  OR(L98="ND", L98="AM", L98="JK"), "EAST",
  TRUE, "UNKNOWN"
)</f>
        <v>NORTH</v>
      </c>
    </row>
    <row r="99" spans="1:15" x14ac:dyDescent="0.45">
      <c r="A99" s="21">
        <v>82</v>
      </c>
      <c r="B99" s="17" t="s">
        <v>2313</v>
      </c>
      <c r="C99" s="72" t="s">
        <v>2918</v>
      </c>
      <c r="D99" s="22" t="s">
        <v>2855</v>
      </c>
      <c r="E99" s="28">
        <v>185.9</v>
      </c>
      <c r="H99" s="71">
        <f t="shared" ref="H99:H100" si="8">SUM(E99, F99) - N(G99)</f>
        <v>185.9</v>
      </c>
      <c r="I99" s="69">
        <v>4210</v>
      </c>
      <c r="J99" s="22" t="s">
        <v>134</v>
      </c>
      <c r="K99" s="22" t="s">
        <v>47</v>
      </c>
      <c r="L99" s="22" t="s">
        <v>633</v>
      </c>
      <c r="M99" s="22" t="s">
        <v>28</v>
      </c>
      <c r="N99" s="41">
        <v>46112</v>
      </c>
      <c r="O99" s="17" t="str" cm="1">
        <f t="array" ref="O99">_xlfn.IFS(
  OR(L99="AR", L99="VK", L99="MS", L99="PT", L99="MM", L99="PP"), "CENTRAL",
  OR(L99="SS", L99="GC", L99="SM", L99="AY", L99="AG"), "NORTH",
  OR(L99="DP", L99="PG", L99="KD", L99="DS", L99="SP"), "WEST-I",
  OR(L99="MP", L99="SK", L99="NA", L99="OD"), "WEST-II",
  OR(L99="ND", L99="AM", L99="JK"), "EAST",
  TRUE, "UNKNOWN"
)</f>
        <v>WEST-I</v>
      </c>
    </row>
    <row r="100" spans="1:15" x14ac:dyDescent="0.45">
      <c r="A100" s="21">
        <v>82</v>
      </c>
      <c r="B100" s="17" t="s">
        <v>2313</v>
      </c>
      <c r="C100" s="72" t="s">
        <v>2918</v>
      </c>
      <c r="D100" s="22" t="s">
        <v>2856</v>
      </c>
      <c r="E100" s="28">
        <v>1199.1300000000001</v>
      </c>
      <c r="H100" s="71">
        <f t="shared" si="8"/>
        <v>1199.1300000000001</v>
      </c>
      <c r="I100" s="69">
        <v>32849</v>
      </c>
      <c r="J100" s="22" t="s">
        <v>134</v>
      </c>
      <c r="K100" s="22" t="s">
        <v>47</v>
      </c>
      <c r="L100" s="22" t="s">
        <v>633</v>
      </c>
      <c r="M100" s="22" t="s">
        <v>82</v>
      </c>
      <c r="N100" s="41">
        <v>46112</v>
      </c>
      <c r="O100" s="17" t="str" cm="1">
        <f t="array" ref="O100">_xlfn.IFS(
  OR(L100="AR", L100="VK", L100="MS", L100="PT", L100="MM", L100="PP"), "CENTRAL",
  OR(L100="SS", L100="GC", L100="SM", L100="AY", L100="AG"), "NORTH",
  OR(L100="DP", L100="PG", L100="KD", L100="DS", L100="SP"), "WEST-I",
  OR(L100="MP", L100="SK", L100="NA", L100="OD"), "WEST-II",
  OR(L100="ND", L100="AM", L100="JK"), "EAST",
  TRUE, "UNKNOWN"
)</f>
        <v>WEST-I</v>
      </c>
    </row>
    <row r="101" spans="1:15" x14ac:dyDescent="0.45">
      <c r="A101" s="21">
        <v>83</v>
      </c>
      <c r="B101" s="17" t="s">
        <v>2630</v>
      </c>
      <c r="C101" s="72" t="s">
        <v>2919</v>
      </c>
      <c r="D101" s="22" t="s">
        <v>2883</v>
      </c>
      <c r="E101" s="28">
        <v>828.57</v>
      </c>
      <c r="H101" s="71">
        <f t="shared" ref="H101:H102" si="9">SUM(E101, F101) - N(G101)</f>
        <v>828.57</v>
      </c>
      <c r="I101" s="69">
        <v>22060</v>
      </c>
      <c r="J101" s="22" t="s">
        <v>134</v>
      </c>
      <c r="K101" s="22" t="s">
        <v>47</v>
      </c>
      <c r="L101" s="22" t="s">
        <v>633</v>
      </c>
      <c r="M101" s="22" t="s">
        <v>28</v>
      </c>
      <c r="N101" s="41">
        <v>46112</v>
      </c>
      <c r="O101" s="17" t="str" cm="1">
        <f t="array" ref="O101">_xlfn.IFS(
  OR(L101="AR", L101="VK", L101="MS", L101="PT", L101="MM", L101="PP"), "CENTRAL",
  OR(L101="SS", L101="GC", L101="SM", L101="AY", L101="AG"), "NORTH",
  OR(L101="DP", L101="PG", L101="KD", L101="DS", L101="SP"), "WEST-I",
  OR(L101="MP", L101="SK", L101="NA", L101="OD"), "WEST-II",
  OR(L101="ND", L101="AM", L101="JK"), "EAST",
  TRUE, "UNKNOWN"
)</f>
        <v>WEST-I</v>
      </c>
    </row>
    <row r="102" spans="1:15" x14ac:dyDescent="0.45">
      <c r="A102" s="21">
        <v>83</v>
      </c>
      <c r="B102" s="17" t="s">
        <v>2630</v>
      </c>
      <c r="C102" s="72" t="s">
        <v>2919</v>
      </c>
      <c r="D102" s="22" t="s">
        <v>2884</v>
      </c>
      <c r="E102" s="28">
        <v>492.74</v>
      </c>
      <c r="H102" s="71">
        <f t="shared" si="9"/>
        <v>492.74</v>
      </c>
      <c r="I102" s="69">
        <v>11333</v>
      </c>
      <c r="J102" s="22" t="s">
        <v>134</v>
      </c>
      <c r="K102" s="22" t="s">
        <v>47</v>
      </c>
      <c r="L102" s="22" t="s">
        <v>633</v>
      </c>
      <c r="M102" s="22" t="s">
        <v>28</v>
      </c>
      <c r="N102" s="41">
        <v>46112</v>
      </c>
      <c r="O102" s="17" t="str" cm="1">
        <f t="array" ref="O102">_xlfn.IFS(
  OR(L102="AR", L102="VK", L102="MS", L102="PT", L102="MM", L102="PP"), "CENTRAL",
  OR(L102="SS", L102="GC", L102="SM", L102="AY", L102="AG"), "NORTH",
  OR(L102="DP", L102="PG", L102="KD", L102="DS", L102="SP"), "WEST-I",
  OR(L102="MP", L102="SK", L102="NA", L102="OD"), "WEST-II",
  OR(L102="ND", L102="AM", L102="JK"), "EAST",
  TRUE, "UNKNOWN"
)</f>
        <v>WEST-I</v>
      </c>
    </row>
    <row r="103" spans="1:15" x14ac:dyDescent="0.45">
      <c r="A103" s="21">
        <v>84</v>
      </c>
      <c r="B103" s="17" t="s">
        <v>1194</v>
      </c>
      <c r="C103" s="72" t="s">
        <v>2924</v>
      </c>
      <c r="D103" s="22" t="s">
        <v>2403</v>
      </c>
      <c r="E103" s="28">
        <v>136.47999999999999</v>
      </c>
      <c r="H103" s="71">
        <f>SUM(E103, F103) - N(G103)</f>
        <v>136.47999999999999</v>
      </c>
      <c r="I103" s="69">
        <v>2548</v>
      </c>
      <c r="J103" s="22" t="s">
        <v>46</v>
      </c>
      <c r="K103" s="22" t="s">
        <v>50</v>
      </c>
      <c r="L103" s="22" t="s">
        <v>633</v>
      </c>
      <c r="M103" s="22" t="s">
        <v>28</v>
      </c>
      <c r="N103" s="41">
        <v>46112</v>
      </c>
      <c r="O103" s="17" t="str" cm="1">
        <f t="array" ref="O103">_xlfn.IFS(
  OR(L103="AR", L103="VK", L103="MS", L103="PT", L103="MM", L103="PP"), "CENTRAL",
  OR(L103="SS", L103="GC", L103="SM", L103="AY", L103="AG"), "NORTH",
  OR(L103="DP", L103="PG", L103="KD", L103="DS", L103="SP"), "WEST-I",
  OR(L103="MP", L103="SK", L103="NA", L103="OD"), "WEST-II",
  OR(L103="ND", L103="AM", L103="JK"), "EAST",
  TRUE, "UNKNOWN"
)</f>
        <v>WEST-I</v>
      </c>
    </row>
    <row r="104" spans="1:15" x14ac:dyDescent="0.45">
      <c r="A104" s="21">
        <v>85</v>
      </c>
      <c r="B104" s="17" t="s">
        <v>2291</v>
      </c>
      <c r="C104" s="72" t="s">
        <v>2925</v>
      </c>
      <c r="D104" s="22" t="s">
        <v>2926</v>
      </c>
      <c r="E104" s="28">
        <v>139.30000000000001</v>
      </c>
      <c r="H104" s="71">
        <f>SUM(E104, F104) - N(G104)</f>
        <v>139.30000000000001</v>
      </c>
      <c r="I104" s="69">
        <v>615</v>
      </c>
      <c r="J104" s="22" t="s">
        <v>761</v>
      </c>
      <c r="K104" s="22" t="s">
        <v>50</v>
      </c>
      <c r="L104" s="22" t="s">
        <v>633</v>
      </c>
      <c r="M104" s="22" t="s">
        <v>28</v>
      </c>
      <c r="N104" s="41">
        <v>46112</v>
      </c>
      <c r="O104" s="17" t="str" cm="1">
        <f t="array" ref="O104">_xlfn.IFS(
  OR(L104="AR", L104="VK", L104="MS", L104="PT", L104="MM", L104="PP"), "CENTRAL",
  OR(L104="SS", L104="GC", L104="SM", L104="AY", L104="AG"), "NORTH",
  OR(L104="DP", L104="PG", L104="KD", L104="DS", L104="SP"), "WEST-I",
  OR(L104="MP", L104="SK", L104="NA", L104="OD"), "WEST-II",
  OR(L104="ND", L104="AM", L104="JK"), "EAST",
  TRUE, "UNKNOWN"
)</f>
        <v>WEST-I</v>
      </c>
    </row>
    <row r="105" spans="1:15" x14ac:dyDescent="0.45">
      <c r="A105" s="21">
        <v>85</v>
      </c>
      <c r="B105" s="17" t="s">
        <v>2291</v>
      </c>
      <c r="C105" s="72" t="s">
        <v>2925</v>
      </c>
      <c r="D105" s="22" t="s">
        <v>2927</v>
      </c>
      <c r="E105" s="28">
        <v>36.43</v>
      </c>
      <c r="H105" s="71">
        <f>SUM(E105, F105) - N(G105)</f>
        <v>36.43</v>
      </c>
      <c r="I105" s="69">
        <v>615</v>
      </c>
      <c r="J105" s="22" t="s">
        <v>761</v>
      </c>
      <c r="K105" s="22" t="s">
        <v>50</v>
      </c>
      <c r="L105" s="22" t="s">
        <v>633</v>
      </c>
      <c r="M105" s="22" t="s">
        <v>28</v>
      </c>
      <c r="N105" s="41">
        <v>46112</v>
      </c>
      <c r="O105" s="17" t="str" cm="1">
        <f t="array" ref="O105">_xlfn.IFS(
  OR(L105="AR", L105="VK", L105="MS", L105="PT", L105="MM", L105="PP"), "CENTRAL",
  OR(L105="SS", L105="GC", L105="SM", L105="AY", L105="AG"), "NORTH",
  OR(L105="DP", L105="PG", L105="KD", L105="DS", L105="SP"), "WEST-I",
  OR(L105="MP", L105="SK", L105="NA", L105="OD"), "WEST-II",
  OR(L105="ND", L105="AM", L105="JK"), "EAST",
  TRUE, "UNKNOWN"
)</f>
        <v>WEST-I</v>
      </c>
    </row>
  </sheetData>
  <phoneticPr fontId="5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6BBD-E3DD-41C4-9557-93A1FE91C2F2}">
  <sheetPr codeName="Sheet8"/>
  <dimension ref="A1:J35"/>
  <sheetViews>
    <sheetView workbookViewId="0">
      <selection activeCell="C37" sqref="C37"/>
    </sheetView>
  </sheetViews>
  <sheetFormatPr defaultRowHeight="14.25" x14ac:dyDescent="0.45"/>
  <cols>
    <col min="1" max="1" width="6.59765625" customWidth="1"/>
    <col min="2" max="2" width="11.265625" bestFit="1" customWidth="1"/>
    <col min="3" max="3" width="32.3984375" customWidth="1"/>
    <col min="5" max="5" width="15.265625" bestFit="1" customWidth="1"/>
    <col min="6" max="6" width="15.59765625" bestFit="1" customWidth="1"/>
    <col min="7" max="7" width="14" style="41" bestFit="1" customWidth="1"/>
  </cols>
  <sheetData>
    <row r="1" spans="1:10" ht="14.65" thickBot="1" x14ac:dyDescent="0.5">
      <c r="A1" s="140" t="s">
        <v>1886</v>
      </c>
      <c r="B1" s="140"/>
      <c r="C1" s="140"/>
      <c r="D1" s="140"/>
      <c r="E1" s="140"/>
      <c r="F1" s="140"/>
      <c r="G1" s="140"/>
    </row>
    <row r="2" spans="1:10" s="51" customFormat="1" ht="13.5" thickBot="1" x14ac:dyDescent="0.5">
      <c r="A2" s="45" t="s">
        <v>320</v>
      </c>
      <c r="B2" s="46" t="s">
        <v>316</v>
      </c>
      <c r="C2" s="47" t="s">
        <v>317</v>
      </c>
      <c r="D2" s="48" t="s">
        <v>315</v>
      </c>
      <c r="E2" s="49" t="s">
        <v>478</v>
      </c>
      <c r="F2" s="49" t="s">
        <v>479</v>
      </c>
      <c r="G2" s="50" t="s">
        <v>1402</v>
      </c>
      <c r="H2" s="50" t="s">
        <v>2911</v>
      </c>
      <c r="I2" s="127" t="s">
        <v>11</v>
      </c>
      <c r="J2" s="127" t="s">
        <v>12</v>
      </c>
    </row>
    <row r="3" spans="1:10" x14ac:dyDescent="0.45">
      <c r="A3">
        <v>1</v>
      </c>
      <c r="B3" t="s">
        <v>2096</v>
      </c>
      <c r="C3" t="s">
        <v>2097</v>
      </c>
      <c r="D3">
        <v>38.479999999999997</v>
      </c>
      <c r="G3" s="41">
        <v>46022</v>
      </c>
      <c r="H3" t="s">
        <v>2910</v>
      </c>
    </row>
    <row r="4" spans="1:10" x14ac:dyDescent="0.45">
      <c r="A4">
        <v>2</v>
      </c>
      <c r="B4" t="s">
        <v>1403</v>
      </c>
      <c r="C4" t="s">
        <v>1404</v>
      </c>
      <c r="D4">
        <v>4.29</v>
      </c>
      <c r="G4" s="41">
        <v>45870</v>
      </c>
      <c r="H4" t="s">
        <v>2910</v>
      </c>
    </row>
    <row r="5" spans="1:10" x14ac:dyDescent="0.45">
      <c r="A5">
        <v>3</v>
      </c>
      <c r="B5" t="s">
        <v>1405</v>
      </c>
      <c r="C5" t="s">
        <v>1406</v>
      </c>
      <c r="D5">
        <v>2.93</v>
      </c>
      <c r="H5" t="s">
        <v>2909</v>
      </c>
    </row>
    <row r="6" spans="1:10" x14ac:dyDescent="0.45">
      <c r="A6">
        <v>4</v>
      </c>
      <c r="B6" t="s">
        <v>1407</v>
      </c>
      <c r="C6" t="s">
        <v>1408</v>
      </c>
      <c r="D6">
        <v>470.77</v>
      </c>
      <c r="G6" s="41">
        <v>45899</v>
      </c>
      <c r="H6" t="s">
        <v>2910</v>
      </c>
    </row>
    <row r="7" spans="1:10" x14ac:dyDescent="0.45">
      <c r="A7">
        <v>5</v>
      </c>
      <c r="B7" t="s">
        <v>1409</v>
      </c>
      <c r="C7" t="s">
        <v>1410</v>
      </c>
      <c r="D7">
        <v>7</v>
      </c>
      <c r="G7" s="41">
        <v>45753</v>
      </c>
      <c r="H7" t="s">
        <v>2910</v>
      </c>
    </row>
    <row r="8" spans="1:10" x14ac:dyDescent="0.45">
      <c r="A8">
        <v>5</v>
      </c>
      <c r="B8" t="s">
        <v>1409</v>
      </c>
      <c r="C8" t="s">
        <v>1410</v>
      </c>
      <c r="D8">
        <v>18.510000000000002</v>
      </c>
      <c r="G8" s="41">
        <v>45999</v>
      </c>
      <c r="H8" t="s">
        <v>2910</v>
      </c>
    </row>
    <row r="9" spans="1:10" x14ac:dyDescent="0.45">
      <c r="A9">
        <v>6</v>
      </c>
      <c r="B9" t="s">
        <v>1411</v>
      </c>
      <c r="C9" t="s">
        <v>1412</v>
      </c>
      <c r="D9">
        <v>279.32</v>
      </c>
      <c r="G9" s="41">
        <v>45913</v>
      </c>
      <c r="H9" t="s">
        <v>2910</v>
      </c>
    </row>
    <row r="10" spans="1:10" x14ac:dyDescent="0.45">
      <c r="A10">
        <v>7</v>
      </c>
      <c r="B10" t="s">
        <v>1434</v>
      </c>
      <c r="C10" t="s">
        <v>1435</v>
      </c>
      <c r="D10">
        <v>12.24</v>
      </c>
      <c r="G10" s="41">
        <v>45933</v>
      </c>
      <c r="H10" t="s">
        <v>2909</v>
      </c>
    </row>
    <row r="11" spans="1:10" x14ac:dyDescent="0.45">
      <c r="A11">
        <v>7</v>
      </c>
      <c r="B11" t="s">
        <v>1853</v>
      </c>
      <c r="C11" t="s">
        <v>1435</v>
      </c>
      <c r="D11">
        <v>2.0099999999999998</v>
      </c>
      <c r="G11" s="41">
        <v>45982</v>
      </c>
      <c r="H11" t="s">
        <v>2910</v>
      </c>
    </row>
    <row r="12" spans="1:10" x14ac:dyDescent="0.45">
      <c r="A12">
        <v>8</v>
      </c>
      <c r="B12" t="s">
        <v>1436</v>
      </c>
      <c r="C12" t="s">
        <v>1437</v>
      </c>
      <c r="D12">
        <v>17.73</v>
      </c>
      <c r="G12" s="41">
        <v>46001</v>
      </c>
      <c r="H12" t="s">
        <v>2909</v>
      </c>
    </row>
    <row r="13" spans="1:10" x14ac:dyDescent="0.45">
      <c r="A13">
        <v>9</v>
      </c>
      <c r="B13" t="s">
        <v>1674</v>
      </c>
      <c r="C13" t="s">
        <v>1675</v>
      </c>
      <c r="D13">
        <v>3.06</v>
      </c>
      <c r="G13" s="41">
        <v>45935</v>
      </c>
      <c r="H13" t="s">
        <v>2910</v>
      </c>
    </row>
    <row r="14" spans="1:10" x14ac:dyDescent="0.45">
      <c r="A14">
        <v>10</v>
      </c>
      <c r="B14" t="s">
        <v>1748</v>
      </c>
      <c r="C14" t="s">
        <v>1749</v>
      </c>
      <c r="D14">
        <v>12.904999999999999</v>
      </c>
      <c r="G14" s="41">
        <v>45968</v>
      </c>
      <c r="H14" t="s">
        <v>2910</v>
      </c>
    </row>
    <row r="15" spans="1:10" x14ac:dyDescent="0.45">
      <c r="A15">
        <v>10</v>
      </c>
      <c r="B15" t="s">
        <v>1748</v>
      </c>
      <c r="C15" t="s">
        <v>2828</v>
      </c>
      <c r="D15">
        <v>0.31</v>
      </c>
      <c r="G15" s="41">
        <v>45798</v>
      </c>
      <c r="H15" t="s">
        <v>2910</v>
      </c>
    </row>
    <row r="16" spans="1:10" x14ac:dyDescent="0.45">
      <c r="A16">
        <v>11</v>
      </c>
      <c r="B16" t="s">
        <v>1811</v>
      </c>
      <c r="C16" t="s">
        <v>1812</v>
      </c>
      <c r="D16">
        <f>16.55</f>
        <v>16.55</v>
      </c>
      <c r="G16" s="41">
        <v>45980</v>
      </c>
      <c r="H16" t="s">
        <v>2910</v>
      </c>
    </row>
    <row r="17" spans="1:8" x14ac:dyDescent="0.45">
      <c r="A17">
        <v>11</v>
      </c>
      <c r="B17" t="s">
        <v>1811</v>
      </c>
      <c r="C17" t="s">
        <v>1812</v>
      </c>
      <c r="D17">
        <v>10.48</v>
      </c>
      <c r="G17" s="41">
        <v>46088</v>
      </c>
      <c r="H17" t="s">
        <v>2910</v>
      </c>
    </row>
    <row r="18" spans="1:8" x14ac:dyDescent="0.45">
      <c r="A18">
        <v>11</v>
      </c>
      <c r="B18" t="s">
        <v>1811</v>
      </c>
      <c r="C18" t="s">
        <v>1812</v>
      </c>
      <c r="D18">
        <v>-346.24</v>
      </c>
      <c r="F18">
        <v>346.24</v>
      </c>
      <c r="G18" s="41">
        <v>46088</v>
      </c>
      <c r="H18" t="s">
        <v>2910</v>
      </c>
    </row>
    <row r="19" spans="1:8" x14ac:dyDescent="0.45">
      <c r="A19">
        <v>12</v>
      </c>
      <c r="B19" t="s">
        <v>1858</v>
      </c>
      <c r="C19" t="s">
        <v>1859</v>
      </c>
      <c r="D19">
        <v>75.489999999999995</v>
      </c>
      <c r="G19" s="41">
        <v>45985</v>
      </c>
      <c r="H19" t="s">
        <v>2909</v>
      </c>
    </row>
    <row r="20" spans="1:8" x14ac:dyDescent="0.45">
      <c r="A20">
        <v>13</v>
      </c>
      <c r="B20" t="s">
        <v>2098</v>
      </c>
      <c r="C20" t="s">
        <v>2099</v>
      </c>
      <c r="D20">
        <v>0.4</v>
      </c>
      <c r="G20" s="41">
        <v>46023</v>
      </c>
      <c r="H20" t="s">
        <v>2910</v>
      </c>
    </row>
    <row r="21" spans="1:8" x14ac:dyDescent="0.45">
      <c r="A21">
        <v>13</v>
      </c>
      <c r="B21" t="s">
        <v>2098</v>
      </c>
      <c r="C21" t="s">
        <v>2099</v>
      </c>
      <c r="D21">
        <v>35.57</v>
      </c>
      <c r="G21" s="41">
        <v>45847</v>
      </c>
      <c r="H21" t="s">
        <v>2910</v>
      </c>
    </row>
    <row r="22" spans="1:8" x14ac:dyDescent="0.45">
      <c r="A22">
        <v>14</v>
      </c>
      <c r="B22" t="s">
        <v>2787</v>
      </c>
      <c r="C22" t="s">
        <v>2788</v>
      </c>
      <c r="D22">
        <v>15.58</v>
      </c>
      <c r="G22" s="41">
        <v>46101</v>
      </c>
      <c r="H22" t="s">
        <v>2910</v>
      </c>
    </row>
    <row r="23" spans="1:8" x14ac:dyDescent="0.45">
      <c r="A23">
        <v>14</v>
      </c>
      <c r="B23" t="s">
        <v>2787</v>
      </c>
      <c r="C23" t="s">
        <v>2788</v>
      </c>
      <c r="D23">
        <v>2.88</v>
      </c>
      <c r="G23" s="41">
        <v>46105</v>
      </c>
      <c r="H23" t="s">
        <v>2910</v>
      </c>
    </row>
    <row r="24" spans="1:8" x14ac:dyDescent="0.45">
      <c r="A24">
        <v>15</v>
      </c>
      <c r="B24" t="s">
        <v>2813</v>
      </c>
      <c r="C24" t="s">
        <v>590</v>
      </c>
      <c r="D24">
        <v>25.01</v>
      </c>
      <c r="G24" s="41">
        <v>46060</v>
      </c>
      <c r="H24" t="s">
        <v>2910</v>
      </c>
    </row>
    <row r="25" spans="1:8" x14ac:dyDescent="0.45">
      <c r="A25">
        <v>16</v>
      </c>
      <c r="B25" t="s">
        <v>1325</v>
      </c>
      <c r="C25" t="s">
        <v>590</v>
      </c>
      <c r="D25">
        <v>29.55</v>
      </c>
      <c r="G25" s="41">
        <v>46060</v>
      </c>
      <c r="H25" t="s">
        <v>2910</v>
      </c>
    </row>
    <row r="26" spans="1:8" x14ac:dyDescent="0.45">
      <c r="A26">
        <v>17</v>
      </c>
      <c r="B26" t="s">
        <v>1427</v>
      </c>
      <c r="C26" t="s">
        <v>1397</v>
      </c>
      <c r="D26">
        <v>6.83</v>
      </c>
      <c r="G26" s="41">
        <v>46013</v>
      </c>
      <c r="H26" t="s">
        <v>2910</v>
      </c>
    </row>
    <row r="27" spans="1:8" x14ac:dyDescent="0.45">
      <c r="A27">
        <v>18</v>
      </c>
      <c r="B27" t="s">
        <v>2814</v>
      </c>
      <c r="C27" t="s">
        <v>2815</v>
      </c>
      <c r="D27">
        <v>11.7</v>
      </c>
      <c r="G27" s="41">
        <v>45764</v>
      </c>
      <c r="H27" t="s">
        <v>2910</v>
      </c>
    </row>
    <row r="28" spans="1:8" x14ac:dyDescent="0.45">
      <c r="A28">
        <v>19</v>
      </c>
      <c r="B28" t="s">
        <v>2816</v>
      </c>
      <c r="C28" t="s">
        <v>2817</v>
      </c>
      <c r="D28">
        <v>7.56</v>
      </c>
      <c r="G28" s="41">
        <v>45804</v>
      </c>
      <c r="H28" t="s">
        <v>2910</v>
      </c>
    </row>
    <row r="29" spans="1:8" x14ac:dyDescent="0.45">
      <c r="A29">
        <v>20</v>
      </c>
      <c r="B29" t="s">
        <v>2822</v>
      </c>
      <c r="C29" t="s">
        <v>2823</v>
      </c>
      <c r="D29">
        <v>17.27</v>
      </c>
      <c r="G29" s="41">
        <v>45755</v>
      </c>
      <c r="H29" t="s">
        <v>2910</v>
      </c>
    </row>
    <row r="30" spans="1:8" x14ac:dyDescent="0.45">
      <c r="A30">
        <v>21</v>
      </c>
      <c r="B30" t="s">
        <v>2824</v>
      </c>
      <c r="C30" t="s">
        <v>2825</v>
      </c>
      <c r="D30">
        <v>11.88</v>
      </c>
      <c r="G30" s="41">
        <v>45720</v>
      </c>
      <c r="H30" t="s">
        <v>2910</v>
      </c>
    </row>
    <row r="31" spans="1:8" x14ac:dyDescent="0.45">
      <c r="A31">
        <v>22</v>
      </c>
      <c r="B31" t="s">
        <v>2826</v>
      </c>
      <c r="C31" t="s">
        <v>2827</v>
      </c>
      <c r="D31">
        <v>1.96</v>
      </c>
      <c r="G31" s="41">
        <v>45868</v>
      </c>
      <c r="H31" t="s">
        <v>2910</v>
      </c>
    </row>
    <row r="32" spans="1:8" x14ac:dyDescent="0.45">
      <c r="A32">
        <v>23</v>
      </c>
      <c r="B32" t="s">
        <v>2829</v>
      </c>
      <c r="C32" t="s">
        <v>2830</v>
      </c>
      <c r="D32">
        <v>2.59</v>
      </c>
      <c r="G32" s="41">
        <v>45799</v>
      </c>
      <c r="H32" t="s">
        <v>2910</v>
      </c>
    </row>
    <row r="33" spans="1:8" x14ac:dyDescent="0.45">
      <c r="A33">
        <v>24</v>
      </c>
      <c r="B33" t="s">
        <v>2928</v>
      </c>
      <c r="C33" t="s">
        <v>2929</v>
      </c>
      <c r="D33">
        <v>5.37</v>
      </c>
      <c r="G33" s="41">
        <v>46113</v>
      </c>
      <c r="H33" t="s">
        <v>2909</v>
      </c>
    </row>
    <row r="34" spans="1:8" x14ac:dyDescent="0.45">
      <c r="A34">
        <v>25</v>
      </c>
      <c r="B34" t="s">
        <v>2938</v>
      </c>
      <c r="C34" t="s">
        <v>2940</v>
      </c>
      <c r="D34">
        <v>-9.36</v>
      </c>
      <c r="F34">
        <v>9.36</v>
      </c>
      <c r="H34" t="s">
        <v>2910</v>
      </c>
    </row>
    <row r="35" spans="1:8" x14ac:dyDescent="0.45">
      <c r="A35">
        <v>26</v>
      </c>
      <c r="B35" t="s">
        <v>2939</v>
      </c>
      <c r="C35" t="s">
        <v>2941</v>
      </c>
      <c r="D35">
        <v>-44.84</v>
      </c>
      <c r="F35">
        <v>44.84</v>
      </c>
      <c r="H35" t="s">
        <v>2910</v>
      </c>
    </row>
  </sheetData>
  <mergeCells count="1">
    <mergeCell ref="A1:G1"/>
  </mergeCells>
  <conditionalFormatting sqref="B1:B1048576">
    <cfRule type="duplicateValues" dxfId="2" priority="1"/>
  </conditionalFormatting>
  <dataValidations count="1">
    <dataValidation type="list" allowBlank="1" showInputMessage="1" showErrorMessage="1" sqref="H3:H35" xr:uid="{E8633D57-8779-4CBE-9AC4-80D5607A2B1A}">
      <formula1>"CSD, DESIGNER"</formula1>
    </dataValidation>
  </dataValidation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H99"/>
  <sheetViews>
    <sheetView zoomScale="130" zoomScaleNormal="130" workbookViewId="0">
      <pane ySplit="1" topLeftCell="A2" activePane="bottomLeft" state="frozen"/>
      <selection pane="bottomLeft" activeCell="C102" sqref="C102"/>
    </sheetView>
  </sheetViews>
  <sheetFormatPr defaultColWidth="9" defaultRowHeight="11.65" x14ac:dyDescent="0.45"/>
  <cols>
    <col min="1" max="1" width="4.59765625" style="17" customWidth="1"/>
    <col min="2" max="2" width="11.86328125" style="17" customWidth="1"/>
    <col min="3" max="3" width="9.46484375" style="17" customWidth="1"/>
    <col min="4" max="4" width="8.265625" style="21" customWidth="1"/>
    <col min="5" max="5" width="8.265625" style="79" customWidth="1"/>
    <col min="6" max="6" width="8.3984375" style="79" customWidth="1"/>
    <col min="7" max="7" width="10.46484375" style="79" customWidth="1"/>
    <col min="8" max="8" width="10.73046875" style="17" customWidth="1"/>
    <col min="9" max="16384" width="9" style="17"/>
  </cols>
  <sheetData>
    <row r="1" spans="1:8" s="18" customFormat="1" ht="13.15" x14ac:dyDescent="0.45">
      <c r="A1" s="31" t="s">
        <v>603</v>
      </c>
      <c r="B1" s="31" t="s">
        <v>582</v>
      </c>
      <c r="C1" s="31" t="s">
        <v>583</v>
      </c>
      <c r="D1" s="32" t="s">
        <v>604</v>
      </c>
      <c r="E1" s="76" t="s">
        <v>584</v>
      </c>
      <c r="F1" s="76" t="s">
        <v>585</v>
      </c>
      <c r="G1" s="76" t="s">
        <v>586</v>
      </c>
      <c r="H1" s="18" t="s">
        <v>611</v>
      </c>
    </row>
    <row r="2" spans="1:8" x14ac:dyDescent="0.45">
      <c r="A2" s="30">
        <v>1</v>
      </c>
      <c r="B2" s="30" t="s">
        <v>313</v>
      </c>
      <c r="C2" s="30" t="s">
        <v>299</v>
      </c>
      <c r="D2" s="33">
        <v>0</v>
      </c>
      <c r="E2" s="77"/>
      <c r="F2" s="77">
        <v>45762</v>
      </c>
      <c r="G2" s="77">
        <v>45807</v>
      </c>
      <c r="H2" s="17" t="str">
        <f>A2 &amp; "|" &amp; C2</f>
        <v>1|JS-936</v>
      </c>
    </row>
    <row r="3" spans="1:8" x14ac:dyDescent="0.45">
      <c r="A3" s="30">
        <v>1</v>
      </c>
      <c r="B3" s="30" t="s">
        <v>313</v>
      </c>
      <c r="C3" s="30" t="s">
        <v>299</v>
      </c>
      <c r="D3" s="33">
        <v>1</v>
      </c>
      <c r="E3" s="77"/>
      <c r="F3" s="77">
        <v>45817</v>
      </c>
      <c r="G3" s="77">
        <v>45818</v>
      </c>
      <c r="H3" s="17" t="str">
        <f t="shared" ref="H3:H20" si="0">A3 &amp; "|" &amp; C3</f>
        <v>1|JS-936</v>
      </c>
    </row>
    <row r="4" spans="1:8" x14ac:dyDescent="0.45">
      <c r="A4" s="30">
        <v>2</v>
      </c>
      <c r="B4" s="30" t="s">
        <v>301</v>
      </c>
      <c r="C4" s="30" t="s">
        <v>302</v>
      </c>
      <c r="D4" s="33"/>
      <c r="E4" s="77"/>
      <c r="F4" s="77"/>
      <c r="G4" s="77"/>
      <c r="H4" s="17" t="str">
        <f t="shared" si="0"/>
        <v>2|JS-937</v>
      </c>
    </row>
    <row r="5" spans="1:8" x14ac:dyDescent="0.45">
      <c r="A5" s="30">
        <v>3</v>
      </c>
      <c r="B5" s="30" t="s">
        <v>310</v>
      </c>
      <c r="C5" s="30" t="s">
        <v>311</v>
      </c>
      <c r="D5" s="33">
        <v>0</v>
      </c>
      <c r="E5" s="77"/>
      <c r="F5" s="77"/>
      <c r="G5" s="77">
        <v>45784</v>
      </c>
      <c r="H5" s="17" t="str">
        <f t="shared" si="0"/>
        <v>3|JS-938</v>
      </c>
    </row>
    <row r="6" spans="1:8" x14ac:dyDescent="0.45">
      <c r="A6" s="30">
        <v>4</v>
      </c>
      <c r="B6" s="30" t="s">
        <v>304</v>
      </c>
      <c r="C6" s="30" t="s">
        <v>305</v>
      </c>
      <c r="D6" s="33">
        <v>0</v>
      </c>
      <c r="E6" s="77"/>
      <c r="F6" s="77">
        <v>45827</v>
      </c>
      <c r="G6" s="77">
        <v>45813</v>
      </c>
      <c r="H6" s="17" t="str">
        <f t="shared" si="0"/>
        <v>4|JS-939</v>
      </c>
    </row>
    <row r="7" spans="1:8" x14ac:dyDescent="0.45">
      <c r="A7" s="30">
        <v>4</v>
      </c>
      <c r="B7" s="30" t="s">
        <v>304</v>
      </c>
      <c r="C7" s="30" t="s">
        <v>305</v>
      </c>
      <c r="D7" s="33">
        <v>1</v>
      </c>
      <c r="E7" s="77"/>
      <c r="F7" s="77"/>
      <c r="G7" s="77">
        <v>45827</v>
      </c>
      <c r="H7" s="17" t="str">
        <f t="shared" si="0"/>
        <v>4|JS-939</v>
      </c>
    </row>
    <row r="8" spans="1:8" x14ac:dyDescent="0.45">
      <c r="A8" s="30">
        <v>5</v>
      </c>
      <c r="B8" s="30" t="s">
        <v>306</v>
      </c>
      <c r="C8" s="30" t="s">
        <v>307</v>
      </c>
      <c r="D8" s="33">
        <v>0</v>
      </c>
      <c r="E8" s="77"/>
      <c r="F8" s="77"/>
      <c r="G8" s="77">
        <v>45785</v>
      </c>
      <c r="H8" s="17" t="str">
        <f t="shared" si="0"/>
        <v>5|JS-940</v>
      </c>
    </row>
    <row r="9" spans="1:8" x14ac:dyDescent="0.45">
      <c r="A9" s="30">
        <v>6</v>
      </c>
      <c r="B9" s="30" t="s">
        <v>332</v>
      </c>
      <c r="C9" s="30" t="s">
        <v>333</v>
      </c>
      <c r="D9" s="33">
        <v>0</v>
      </c>
      <c r="E9" s="77">
        <v>45790</v>
      </c>
      <c r="F9" s="77">
        <v>45793</v>
      </c>
      <c r="G9" s="77">
        <v>45812</v>
      </c>
      <c r="H9" s="17" t="str">
        <f t="shared" si="0"/>
        <v>6|JS-941</v>
      </c>
    </row>
    <row r="10" spans="1:8" x14ac:dyDescent="0.45">
      <c r="A10" s="30">
        <v>7</v>
      </c>
      <c r="B10" s="30" t="s">
        <v>587</v>
      </c>
      <c r="C10" s="30" t="s">
        <v>389</v>
      </c>
      <c r="D10" s="33"/>
      <c r="E10" s="77"/>
      <c r="F10" s="77"/>
      <c r="G10" s="77"/>
      <c r="H10" s="17" t="str">
        <f t="shared" si="0"/>
        <v>7|JS-942</v>
      </c>
    </row>
    <row r="11" spans="1:8" x14ac:dyDescent="0.45">
      <c r="A11" s="30">
        <v>8</v>
      </c>
      <c r="B11" s="30" t="s">
        <v>588</v>
      </c>
      <c r="C11" s="30" t="s">
        <v>496</v>
      </c>
      <c r="D11" s="33"/>
      <c r="E11" s="77"/>
      <c r="F11" s="77"/>
      <c r="G11" s="77"/>
      <c r="H11" s="17" t="str">
        <f t="shared" si="0"/>
        <v>8|JS-943</v>
      </c>
    </row>
    <row r="12" spans="1:8" x14ac:dyDescent="0.45">
      <c r="A12" s="30">
        <v>9</v>
      </c>
      <c r="B12" s="30" t="s">
        <v>419</v>
      </c>
      <c r="C12" s="30" t="s">
        <v>512</v>
      </c>
      <c r="D12" s="33">
        <v>0</v>
      </c>
      <c r="E12" s="77">
        <v>45808</v>
      </c>
      <c r="F12" s="77">
        <v>45808</v>
      </c>
      <c r="G12" s="77"/>
      <c r="H12" s="17" t="str">
        <f t="shared" si="0"/>
        <v>9|JS-944</v>
      </c>
    </row>
    <row r="13" spans="1:8" x14ac:dyDescent="0.45">
      <c r="A13" s="30">
        <v>10</v>
      </c>
      <c r="B13" s="30" t="s">
        <v>200</v>
      </c>
      <c r="C13" s="30" t="s">
        <v>555</v>
      </c>
      <c r="D13" s="33"/>
      <c r="E13" s="77"/>
      <c r="F13" s="77"/>
      <c r="G13" s="77"/>
      <c r="H13" s="17" t="str">
        <f t="shared" si="0"/>
        <v>10|JS-945</v>
      </c>
    </row>
    <row r="14" spans="1:8" x14ac:dyDescent="0.45">
      <c r="A14" s="30">
        <v>11</v>
      </c>
      <c r="B14" s="30" t="s">
        <v>288</v>
      </c>
      <c r="C14" s="30" t="s">
        <v>589</v>
      </c>
      <c r="D14" s="33"/>
      <c r="E14" s="77"/>
      <c r="F14" s="77"/>
      <c r="G14" s="77"/>
      <c r="H14" s="17" t="str">
        <f t="shared" si="0"/>
        <v>11|JS-946</v>
      </c>
    </row>
    <row r="15" spans="1:8" x14ac:dyDescent="0.45">
      <c r="A15" s="30">
        <v>12</v>
      </c>
      <c r="B15" s="30" t="s">
        <v>436</v>
      </c>
      <c r="C15" s="30" t="s">
        <v>597</v>
      </c>
      <c r="D15" s="33">
        <v>0</v>
      </c>
      <c r="E15" s="77">
        <v>45819</v>
      </c>
      <c r="F15" s="77"/>
      <c r="G15" s="77">
        <v>45842</v>
      </c>
      <c r="H15" s="17" t="str">
        <f t="shared" si="0"/>
        <v>12|JS-947</v>
      </c>
    </row>
    <row r="16" spans="1:8" x14ac:dyDescent="0.45">
      <c r="A16" s="30">
        <v>12</v>
      </c>
      <c r="B16" s="30" t="s">
        <v>436</v>
      </c>
      <c r="C16" s="30" t="s">
        <v>597</v>
      </c>
      <c r="D16" s="33">
        <v>1</v>
      </c>
      <c r="E16" s="77"/>
      <c r="F16" s="77"/>
      <c r="G16" s="77">
        <v>45855</v>
      </c>
      <c r="H16" s="17" t="str">
        <f t="shared" si="0"/>
        <v>12|JS-947</v>
      </c>
    </row>
    <row r="17" spans="1:8" x14ac:dyDescent="0.45">
      <c r="A17" s="30">
        <v>13</v>
      </c>
      <c r="B17" s="30" t="s">
        <v>599</v>
      </c>
      <c r="C17" s="30" t="s">
        <v>600</v>
      </c>
      <c r="D17" s="33">
        <v>0</v>
      </c>
      <c r="E17" s="77"/>
      <c r="F17" s="77"/>
      <c r="G17" s="77">
        <v>45839</v>
      </c>
      <c r="H17" s="17" t="str">
        <f t="shared" si="0"/>
        <v>13|JS-948</v>
      </c>
    </row>
    <row r="18" spans="1:8" x14ac:dyDescent="0.45">
      <c r="A18" s="30">
        <v>13</v>
      </c>
      <c r="B18" s="30" t="s">
        <v>599</v>
      </c>
      <c r="C18" s="30" t="s">
        <v>600</v>
      </c>
      <c r="D18" s="33">
        <v>1</v>
      </c>
      <c r="E18" s="77"/>
      <c r="F18" s="77"/>
      <c r="G18" s="77">
        <v>45874</v>
      </c>
      <c r="H18" s="17" t="str">
        <f t="shared" ref="H18" si="1">A18 &amp; "|" &amp; C18</f>
        <v>13|JS-948</v>
      </c>
    </row>
    <row r="19" spans="1:8" x14ac:dyDescent="0.45">
      <c r="A19" s="30">
        <v>14</v>
      </c>
      <c r="B19" s="30" t="s">
        <v>683</v>
      </c>
      <c r="C19" s="30" t="s">
        <v>681</v>
      </c>
      <c r="D19" s="33"/>
      <c r="E19" s="77"/>
      <c r="F19" s="77"/>
      <c r="G19" s="77"/>
      <c r="H19" s="17" t="str">
        <f t="shared" si="0"/>
        <v>14|JS-949</v>
      </c>
    </row>
    <row r="20" spans="1:8" x14ac:dyDescent="0.45">
      <c r="A20" s="30">
        <v>15</v>
      </c>
      <c r="B20" s="30" t="s">
        <v>646</v>
      </c>
      <c r="C20" s="30" t="s">
        <v>784</v>
      </c>
      <c r="D20" s="33">
        <v>0</v>
      </c>
      <c r="E20" s="77"/>
      <c r="F20" s="77">
        <v>45861</v>
      </c>
      <c r="G20" s="77"/>
      <c r="H20" s="17" t="str">
        <f t="shared" si="0"/>
        <v>15|JS-950</v>
      </c>
    </row>
    <row r="21" spans="1:8" x14ac:dyDescent="0.45">
      <c r="A21" s="30">
        <v>15</v>
      </c>
      <c r="B21" s="30" t="s">
        <v>646</v>
      </c>
      <c r="C21" s="30" t="s">
        <v>784</v>
      </c>
      <c r="D21" s="33">
        <v>1</v>
      </c>
      <c r="E21" s="77"/>
      <c r="F21" s="77">
        <v>45876</v>
      </c>
      <c r="G21" s="77">
        <v>45881</v>
      </c>
      <c r="H21" s="17" t="str">
        <f t="shared" ref="H21:H28" si="2">A21 &amp; "|" &amp; C21</f>
        <v>15|JS-950</v>
      </c>
    </row>
    <row r="22" spans="1:8" x14ac:dyDescent="0.45">
      <c r="A22" s="30">
        <v>16</v>
      </c>
      <c r="B22" s="30" t="s">
        <v>292</v>
      </c>
      <c r="C22" s="30" t="s">
        <v>925</v>
      </c>
      <c r="D22" s="30">
        <v>0</v>
      </c>
      <c r="E22" s="77"/>
      <c r="F22" s="77"/>
      <c r="G22" s="77">
        <v>45934</v>
      </c>
      <c r="H22" s="17" t="str">
        <f t="shared" si="2"/>
        <v>16|JS-951</v>
      </c>
    </row>
    <row r="23" spans="1:8" x14ac:dyDescent="0.45">
      <c r="A23" s="30">
        <v>17</v>
      </c>
      <c r="B23" s="30" t="s">
        <v>982</v>
      </c>
      <c r="C23" s="30" t="s">
        <v>980</v>
      </c>
      <c r="D23" s="33">
        <v>0</v>
      </c>
      <c r="E23" s="77"/>
      <c r="F23" s="77"/>
      <c r="G23" s="77">
        <v>45903</v>
      </c>
      <c r="H23" s="17" t="str">
        <f t="shared" si="2"/>
        <v>17|JS-953</v>
      </c>
    </row>
    <row r="24" spans="1:8" x14ac:dyDescent="0.45">
      <c r="A24" s="30">
        <v>18</v>
      </c>
      <c r="B24" s="30" t="s">
        <v>985</v>
      </c>
      <c r="C24" s="30" t="s">
        <v>983</v>
      </c>
      <c r="D24" s="33">
        <v>0</v>
      </c>
      <c r="E24" s="77"/>
      <c r="F24" s="77"/>
      <c r="G24" s="77">
        <v>45904</v>
      </c>
      <c r="H24" s="17" t="str">
        <f t="shared" si="2"/>
        <v>18|JS-954</v>
      </c>
    </row>
    <row r="25" spans="1:8" x14ac:dyDescent="0.45">
      <c r="A25" s="30">
        <v>19</v>
      </c>
      <c r="B25" s="30" t="s">
        <v>987</v>
      </c>
      <c r="C25" s="30" t="s">
        <v>988</v>
      </c>
      <c r="D25" s="33">
        <v>0</v>
      </c>
      <c r="E25" s="77"/>
      <c r="F25" s="77"/>
      <c r="G25" s="77">
        <v>45915</v>
      </c>
      <c r="H25" s="17" t="str">
        <f t="shared" si="2"/>
        <v>19|JS-955</v>
      </c>
    </row>
    <row r="26" spans="1:8" x14ac:dyDescent="0.45">
      <c r="A26" s="30">
        <v>20</v>
      </c>
      <c r="B26" s="30" t="s">
        <v>735</v>
      </c>
      <c r="C26" s="30" t="s">
        <v>1082</v>
      </c>
      <c r="D26" s="33">
        <v>0</v>
      </c>
      <c r="E26" s="77">
        <v>45890</v>
      </c>
      <c r="F26" s="77"/>
      <c r="G26" s="77"/>
      <c r="H26" s="17" t="str">
        <f t="shared" si="2"/>
        <v>20|JS-957</v>
      </c>
    </row>
    <row r="27" spans="1:8" x14ac:dyDescent="0.45">
      <c r="A27" s="30" t="s">
        <v>1521</v>
      </c>
      <c r="B27" s="67" t="s">
        <v>1062</v>
      </c>
      <c r="C27" s="67" t="s">
        <v>1060</v>
      </c>
      <c r="D27" s="33">
        <v>0</v>
      </c>
      <c r="E27" s="77"/>
      <c r="F27" s="77">
        <v>45953</v>
      </c>
      <c r="G27" s="77">
        <v>45965</v>
      </c>
      <c r="H27" s="17" t="str">
        <f t="shared" si="2"/>
        <v>21-B2|JS-958</v>
      </c>
    </row>
    <row r="28" spans="1:8" x14ac:dyDescent="0.45">
      <c r="A28" s="30" t="s">
        <v>1625</v>
      </c>
      <c r="B28" s="67" t="s">
        <v>1062</v>
      </c>
      <c r="C28" s="67" t="s">
        <v>1060</v>
      </c>
      <c r="D28" s="33">
        <v>0</v>
      </c>
      <c r="E28" s="77">
        <v>45955</v>
      </c>
      <c r="F28" s="79">
        <v>46086</v>
      </c>
      <c r="G28" s="77">
        <v>46008</v>
      </c>
      <c r="H28" s="17" t="str">
        <f t="shared" si="2"/>
        <v>21-B3|JS-958</v>
      </c>
    </row>
    <row r="29" spans="1:8" x14ac:dyDescent="0.45">
      <c r="A29" s="30" t="s">
        <v>1609</v>
      </c>
      <c r="B29" s="30" t="s">
        <v>449</v>
      </c>
      <c r="C29" s="30" t="s">
        <v>1080</v>
      </c>
      <c r="D29" s="33">
        <v>0</v>
      </c>
      <c r="E29" s="77">
        <v>45887</v>
      </c>
      <c r="F29" s="77"/>
      <c r="G29" s="77">
        <v>45986</v>
      </c>
      <c r="H29" s="17" t="str">
        <f t="shared" ref="H29" si="3">A29 &amp; "|" &amp; C29</f>
        <v>22-B1|JS-959</v>
      </c>
    </row>
    <row r="30" spans="1:8" x14ac:dyDescent="0.45">
      <c r="A30" s="30" t="s">
        <v>1610</v>
      </c>
      <c r="B30" s="30" t="s">
        <v>449</v>
      </c>
      <c r="C30" s="30" t="s">
        <v>1080</v>
      </c>
      <c r="D30" s="33">
        <v>0</v>
      </c>
      <c r="E30" s="77">
        <v>45888</v>
      </c>
      <c r="F30" s="77">
        <v>45895</v>
      </c>
      <c r="G30" s="77">
        <v>45987</v>
      </c>
      <c r="H30" s="17" t="str">
        <f t="shared" ref="H30:H40" si="4">A30 &amp; "|" &amp; C30</f>
        <v>22-B2|JS-959</v>
      </c>
    </row>
    <row r="31" spans="1:8" x14ac:dyDescent="0.45">
      <c r="A31" s="30">
        <v>23</v>
      </c>
      <c r="B31" s="30" t="s">
        <v>492</v>
      </c>
      <c r="C31" s="30" t="s">
        <v>1114</v>
      </c>
      <c r="D31" s="33">
        <v>0</v>
      </c>
      <c r="E31" s="77"/>
      <c r="F31" s="77"/>
      <c r="G31" s="77">
        <v>45964</v>
      </c>
      <c r="H31" s="17" t="str">
        <f t="shared" si="4"/>
        <v>23|JS-961</v>
      </c>
    </row>
    <row r="32" spans="1:8" x14ac:dyDescent="0.45">
      <c r="A32" s="30">
        <v>24</v>
      </c>
      <c r="B32" s="30" t="s">
        <v>774</v>
      </c>
      <c r="C32" s="30" t="s">
        <v>1140</v>
      </c>
      <c r="D32" s="33">
        <v>0</v>
      </c>
      <c r="E32" s="77"/>
      <c r="F32" s="77"/>
      <c r="G32" s="77">
        <v>45919</v>
      </c>
      <c r="H32" s="17" t="str">
        <f t="shared" si="4"/>
        <v>24|JS-962</v>
      </c>
    </row>
    <row r="33" spans="1:8" x14ac:dyDescent="0.45">
      <c r="A33" s="30">
        <v>25</v>
      </c>
      <c r="B33" s="30" t="s">
        <v>1038</v>
      </c>
      <c r="C33" s="30" t="s">
        <v>1206</v>
      </c>
      <c r="D33" s="33">
        <v>0</v>
      </c>
      <c r="E33" s="77"/>
      <c r="F33" s="77"/>
      <c r="G33" s="77">
        <v>45939</v>
      </c>
      <c r="H33" s="17" t="str">
        <f t="shared" si="4"/>
        <v>25|JS-964</v>
      </c>
    </row>
    <row r="34" spans="1:8" x14ac:dyDescent="0.45">
      <c r="A34" s="30">
        <v>26</v>
      </c>
      <c r="B34" s="30" t="s">
        <v>778</v>
      </c>
      <c r="C34" s="30" t="s">
        <v>1207</v>
      </c>
      <c r="D34" s="33">
        <v>0</v>
      </c>
      <c r="E34" s="77"/>
      <c r="F34" s="77"/>
      <c r="G34" s="77">
        <v>45934</v>
      </c>
      <c r="H34" s="17" t="str">
        <f t="shared" si="4"/>
        <v>26|JS-965</v>
      </c>
    </row>
    <row r="35" spans="1:8" x14ac:dyDescent="0.45">
      <c r="A35" s="30">
        <v>27</v>
      </c>
      <c r="B35" s="30" t="s">
        <v>1344</v>
      </c>
      <c r="C35" s="30" t="s">
        <v>1209</v>
      </c>
      <c r="D35" s="33">
        <v>0</v>
      </c>
      <c r="E35" s="77"/>
      <c r="F35" s="77"/>
      <c r="G35" s="77">
        <v>45920</v>
      </c>
      <c r="H35" s="17" t="str">
        <f t="shared" si="4"/>
        <v>27|JS-966</v>
      </c>
    </row>
    <row r="36" spans="1:8" x14ac:dyDescent="0.45">
      <c r="A36" s="30">
        <v>28</v>
      </c>
      <c r="B36" s="30" t="s">
        <v>726</v>
      </c>
      <c r="C36" s="30" t="s">
        <v>1320</v>
      </c>
      <c r="D36" s="33">
        <v>0</v>
      </c>
      <c r="E36" s="77"/>
      <c r="F36" s="77">
        <v>45912</v>
      </c>
      <c r="G36" s="77">
        <v>45946</v>
      </c>
      <c r="H36" s="17" t="str">
        <f t="shared" si="4"/>
        <v>28|JS-967</v>
      </c>
    </row>
    <row r="37" spans="1:8" x14ac:dyDescent="0.45">
      <c r="A37" s="30" t="s">
        <v>1693</v>
      </c>
      <c r="B37" s="30" t="s">
        <v>1063</v>
      </c>
      <c r="C37" s="30" t="s">
        <v>1325</v>
      </c>
      <c r="D37" s="33">
        <v>0</v>
      </c>
      <c r="E37" s="77"/>
      <c r="F37" s="77">
        <v>45937</v>
      </c>
      <c r="G37" s="77">
        <v>45944</v>
      </c>
      <c r="H37" s="17" t="str">
        <f t="shared" si="4"/>
        <v>29-B1|JS-968</v>
      </c>
    </row>
    <row r="38" spans="1:8" x14ac:dyDescent="0.45">
      <c r="A38" s="30" t="s">
        <v>1871</v>
      </c>
      <c r="B38" s="30" t="s">
        <v>1063</v>
      </c>
      <c r="C38" s="30" t="s">
        <v>1325</v>
      </c>
      <c r="D38" s="33">
        <v>0</v>
      </c>
      <c r="E38" s="77"/>
      <c r="F38" s="77">
        <v>45924</v>
      </c>
      <c r="G38" s="77"/>
      <c r="H38" s="17" t="str">
        <f t="shared" si="4"/>
        <v>29-B2,3,4|JS-968</v>
      </c>
    </row>
    <row r="39" spans="1:8" x14ac:dyDescent="0.45">
      <c r="A39" s="30" t="s">
        <v>1871</v>
      </c>
      <c r="B39" s="30" t="s">
        <v>1063</v>
      </c>
      <c r="C39" s="30" t="s">
        <v>1325</v>
      </c>
      <c r="D39" s="33">
        <v>1</v>
      </c>
      <c r="E39" s="77">
        <v>45987</v>
      </c>
      <c r="F39" s="77"/>
      <c r="G39" s="77"/>
      <c r="H39" s="17" t="str">
        <f t="shared" si="4"/>
        <v>29-B2,3,4|JS-968</v>
      </c>
    </row>
    <row r="40" spans="1:8" x14ac:dyDescent="0.45">
      <c r="A40" s="30">
        <v>30</v>
      </c>
      <c r="B40" s="30" t="s">
        <v>1047</v>
      </c>
      <c r="C40" s="30" t="s">
        <v>1329</v>
      </c>
      <c r="D40" s="33">
        <v>0</v>
      </c>
      <c r="E40" s="77">
        <v>45919</v>
      </c>
      <c r="F40" s="77"/>
      <c r="G40" s="77">
        <v>45966</v>
      </c>
      <c r="H40" s="17" t="str">
        <f t="shared" si="4"/>
        <v>30|JS-969</v>
      </c>
    </row>
    <row r="41" spans="1:8" x14ac:dyDescent="0.45">
      <c r="A41" s="30">
        <v>31</v>
      </c>
      <c r="B41" s="30" t="s">
        <v>1367</v>
      </c>
      <c r="C41" s="30" t="s">
        <v>1365</v>
      </c>
      <c r="D41" s="33">
        <v>0</v>
      </c>
      <c r="E41" s="77"/>
      <c r="F41" s="77"/>
      <c r="G41" s="77">
        <v>45929</v>
      </c>
      <c r="H41" s="17" t="str">
        <f t="shared" ref="H41" si="5">A41 &amp; "|" &amp; C41</f>
        <v>31|JS-970</v>
      </c>
    </row>
    <row r="42" spans="1:8" x14ac:dyDescent="0.45">
      <c r="A42" s="30">
        <v>32</v>
      </c>
      <c r="B42" s="30" t="s">
        <v>707</v>
      </c>
      <c r="C42" s="30" t="s">
        <v>1427</v>
      </c>
      <c r="D42" s="33">
        <v>0</v>
      </c>
      <c r="E42" s="77"/>
      <c r="F42" s="77"/>
      <c r="G42" s="77">
        <v>45953</v>
      </c>
      <c r="H42" s="17" t="str">
        <f t="shared" ref="H42" si="6">A42 &amp; "|" &amp; C42</f>
        <v>32|JS-971</v>
      </c>
    </row>
    <row r="43" spans="1:8" x14ac:dyDescent="0.45">
      <c r="A43" s="30">
        <v>33</v>
      </c>
      <c r="B43" s="30" t="s">
        <v>460</v>
      </c>
      <c r="C43" s="30" t="s">
        <v>1541</v>
      </c>
      <c r="D43" s="33">
        <v>1</v>
      </c>
      <c r="E43" s="77"/>
      <c r="F43" s="77"/>
      <c r="G43" s="77">
        <v>45944</v>
      </c>
      <c r="H43" s="17" t="str">
        <f t="shared" ref="H43:H44" si="7">A43 &amp; "|" &amp; C43</f>
        <v>33|JS-972</v>
      </c>
    </row>
    <row r="44" spans="1:8" x14ac:dyDescent="0.45">
      <c r="A44" s="30">
        <v>34</v>
      </c>
      <c r="B44" s="30" t="s">
        <v>1398</v>
      </c>
      <c r="C44" s="30" t="s">
        <v>1574</v>
      </c>
      <c r="D44" s="33">
        <v>0</v>
      </c>
      <c r="E44" s="77"/>
      <c r="F44" s="77">
        <v>45958</v>
      </c>
      <c r="G44" s="77">
        <v>46049</v>
      </c>
      <c r="H44" s="17" t="str">
        <f t="shared" si="7"/>
        <v>34|JS-973</v>
      </c>
    </row>
    <row r="45" spans="1:8" x14ac:dyDescent="0.45">
      <c r="A45" s="30">
        <v>35</v>
      </c>
      <c r="B45" s="30" t="s">
        <v>995</v>
      </c>
      <c r="C45" s="30" t="s">
        <v>1615</v>
      </c>
      <c r="D45" s="33">
        <v>0</v>
      </c>
      <c r="E45" s="77"/>
      <c r="F45" s="77">
        <v>45954</v>
      </c>
      <c r="G45" s="77">
        <v>45965</v>
      </c>
      <c r="H45" s="17" t="str">
        <f t="shared" ref="H45:H46" si="8">A45 &amp; "|" &amp; C45</f>
        <v>35|JS-974</v>
      </c>
    </row>
    <row r="46" spans="1:8" x14ac:dyDescent="0.45">
      <c r="A46" s="30">
        <v>36</v>
      </c>
      <c r="B46" s="30" t="s">
        <v>235</v>
      </c>
      <c r="C46" s="30" t="s">
        <v>1657</v>
      </c>
      <c r="D46" s="33">
        <v>0</v>
      </c>
      <c r="E46" s="77"/>
      <c r="F46" s="77"/>
      <c r="G46" s="77">
        <v>46008</v>
      </c>
      <c r="H46" s="17" t="str">
        <f t="shared" si="8"/>
        <v>36|JS-975</v>
      </c>
    </row>
    <row r="47" spans="1:8" x14ac:dyDescent="0.45">
      <c r="A47" s="30">
        <v>37</v>
      </c>
      <c r="B47" s="30" t="s">
        <v>103</v>
      </c>
      <c r="C47" s="30"/>
      <c r="D47" s="33">
        <v>0</v>
      </c>
      <c r="E47" s="77">
        <v>45961</v>
      </c>
      <c r="F47" s="77">
        <v>45967</v>
      </c>
      <c r="G47" s="77"/>
      <c r="H47" s="17" t="str">
        <f t="shared" ref="H47" si="9">A47 &amp; "|" &amp; C47</f>
        <v>37|</v>
      </c>
    </row>
    <row r="48" spans="1:8" x14ac:dyDescent="0.45">
      <c r="A48" s="30">
        <v>37</v>
      </c>
      <c r="B48" s="30" t="s">
        <v>103</v>
      </c>
      <c r="C48" s="30"/>
      <c r="D48" s="33">
        <v>1</v>
      </c>
      <c r="E48" s="77"/>
      <c r="F48" s="77">
        <v>45994</v>
      </c>
      <c r="G48" s="77"/>
      <c r="H48" s="17" t="str">
        <f t="shared" ref="H48" si="10">A48 &amp; "|" &amp; C48</f>
        <v>37|</v>
      </c>
    </row>
    <row r="49" spans="1:8" x14ac:dyDescent="0.45">
      <c r="A49" s="82">
        <v>38</v>
      </c>
      <c r="B49" s="30" t="s">
        <v>1326</v>
      </c>
      <c r="C49" s="75" t="s">
        <v>1796</v>
      </c>
      <c r="D49" s="33">
        <v>0</v>
      </c>
      <c r="E49" s="77">
        <v>45960</v>
      </c>
      <c r="F49" s="77">
        <v>45966</v>
      </c>
      <c r="G49" s="77"/>
      <c r="H49" s="17" t="str">
        <f t="shared" ref="H49" si="11">A49 &amp; "|" &amp; C49</f>
        <v>38|JS-978</v>
      </c>
    </row>
    <row r="50" spans="1:8" x14ac:dyDescent="0.45">
      <c r="A50" s="82">
        <v>39</v>
      </c>
      <c r="B50" s="30"/>
      <c r="C50" s="75"/>
      <c r="D50" s="33"/>
      <c r="E50" s="77"/>
      <c r="F50" s="77"/>
      <c r="G50" s="77"/>
    </row>
    <row r="51" spans="1:8" x14ac:dyDescent="0.45">
      <c r="A51" s="82">
        <v>40</v>
      </c>
      <c r="B51" s="30" t="s">
        <v>1167</v>
      </c>
      <c r="C51" s="30" t="s">
        <v>1882</v>
      </c>
      <c r="D51" s="33">
        <v>0</v>
      </c>
      <c r="E51" s="77">
        <v>45971</v>
      </c>
      <c r="F51" s="77">
        <v>45981</v>
      </c>
      <c r="G51" s="77">
        <v>46035</v>
      </c>
      <c r="H51" s="17" t="str">
        <f t="shared" ref="H51:H53" si="12">A51 &amp; "|" &amp; C51</f>
        <v>40|JS-981</v>
      </c>
    </row>
    <row r="52" spans="1:8" x14ac:dyDescent="0.45">
      <c r="A52" s="82">
        <v>40</v>
      </c>
      <c r="B52" s="30" t="s">
        <v>1167</v>
      </c>
      <c r="C52" s="30" t="s">
        <v>1882</v>
      </c>
      <c r="D52" s="33">
        <v>1</v>
      </c>
      <c r="E52" s="77"/>
      <c r="F52" s="77"/>
      <c r="G52" s="77">
        <v>46050</v>
      </c>
      <c r="H52" s="17" t="str">
        <f t="shared" ref="H52" si="13">A52 &amp; "|" &amp; C52</f>
        <v>40|JS-981</v>
      </c>
    </row>
    <row r="53" spans="1:8" x14ac:dyDescent="0.45">
      <c r="A53" s="17">
        <v>41</v>
      </c>
      <c r="B53" s="73" t="s">
        <v>1566</v>
      </c>
      <c r="C53" s="73" t="s">
        <v>1795</v>
      </c>
      <c r="D53" s="74">
        <v>0</v>
      </c>
      <c r="E53" s="78"/>
      <c r="F53" s="78"/>
      <c r="G53" s="78">
        <v>45981</v>
      </c>
      <c r="H53" s="17" t="str">
        <f t="shared" si="12"/>
        <v>41|JS-977</v>
      </c>
    </row>
    <row r="54" spans="1:8" x14ac:dyDescent="0.45">
      <c r="A54" s="30">
        <v>42</v>
      </c>
      <c r="B54" s="75" t="s">
        <v>1689</v>
      </c>
      <c r="C54" s="75" t="s">
        <v>2151</v>
      </c>
      <c r="D54" s="33">
        <v>0</v>
      </c>
      <c r="E54" s="77"/>
      <c r="F54" s="77">
        <v>46001</v>
      </c>
      <c r="G54" s="77">
        <v>46049</v>
      </c>
      <c r="H54" s="17" t="str">
        <f t="shared" ref="H54:H55" si="14">A54 &amp; "|" &amp; C54</f>
        <v>42|JS-992</v>
      </c>
    </row>
    <row r="55" spans="1:8" x14ac:dyDescent="0.45">
      <c r="A55" s="17">
        <v>43</v>
      </c>
      <c r="B55" s="30" t="s">
        <v>1142</v>
      </c>
      <c r="C55" s="30" t="s">
        <v>2026</v>
      </c>
      <c r="D55" s="33">
        <v>0</v>
      </c>
      <c r="E55" s="77">
        <v>46000</v>
      </c>
      <c r="F55" s="77"/>
      <c r="G55" s="77">
        <v>46030</v>
      </c>
      <c r="H55" s="17" t="str">
        <f t="shared" si="14"/>
        <v>43|JS-985</v>
      </c>
    </row>
    <row r="56" spans="1:8" x14ac:dyDescent="0.45">
      <c r="A56" s="30" t="s">
        <v>2107</v>
      </c>
      <c r="B56" s="30" t="s">
        <v>1389</v>
      </c>
      <c r="C56" s="75" t="s">
        <v>1844</v>
      </c>
      <c r="D56" s="33">
        <v>0</v>
      </c>
      <c r="E56" s="77"/>
      <c r="F56" s="77"/>
      <c r="G56" s="77">
        <v>46025</v>
      </c>
      <c r="H56" s="17" t="str">
        <f>A56 &amp; "|" &amp; C56</f>
        <v>44-B1|JS-979</v>
      </c>
    </row>
    <row r="57" spans="1:8" x14ac:dyDescent="0.45">
      <c r="A57" s="30" t="s">
        <v>2108</v>
      </c>
      <c r="B57" s="30" t="s">
        <v>1389</v>
      </c>
      <c r="C57" s="75" t="s">
        <v>1844</v>
      </c>
      <c r="D57" s="33">
        <v>0</v>
      </c>
      <c r="E57" s="77"/>
      <c r="F57" s="77"/>
      <c r="G57" s="77">
        <v>46052</v>
      </c>
      <c r="H57" s="17" t="str">
        <f>A57 &amp; "|" &amp; C57</f>
        <v>44-B2|JS-979</v>
      </c>
    </row>
    <row r="58" spans="1:8" x14ac:dyDescent="0.45">
      <c r="A58" s="30" t="s">
        <v>2088</v>
      </c>
      <c r="B58" s="30" t="s">
        <v>1377</v>
      </c>
      <c r="C58" s="30" t="s">
        <v>1873</v>
      </c>
      <c r="D58" s="33">
        <v>0</v>
      </c>
      <c r="E58" s="77"/>
      <c r="F58" s="77">
        <v>46002</v>
      </c>
      <c r="G58" s="77">
        <v>46009</v>
      </c>
      <c r="H58" s="17" t="str">
        <f t="shared" ref="H58" si="15">A58 &amp; "|" &amp; C58</f>
        <v>45-B1|JS-980</v>
      </c>
    </row>
    <row r="59" spans="1:8" x14ac:dyDescent="0.45">
      <c r="A59" s="30" t="s">
        <v>2089</v>
      </c>
      <c r="B59" s="30" t="s">
        <v>1377</v>
      </c>
      <c r="C59" s="30" t="s">
        <v>1873</v>
      </c>
      <c r="D59" s="33">
        <v>0</v>
      </c>
      <c r="E59" s="77"/>
      <c r="F59" s="77"/>
      <c r="G59" s="77">
        <v>46015</v>
      </c>
      <c r="H59" s="17" t="str">
        <f t="shared" ref="H59" si="16">A59 &amp; "|" &amp; C59</f>
        <v>45-B2|JS-980</v>
      </c>
    </row>
    <row r="60" spans="1:8" x14ac:dyDescent="0.45">
      <c r="A60" s="30">
        <v>46</v>
      </c>
      <c r="B60" s="30" t="s">
        <v>1291</v>
      </c>
      <c r="C60" s="30" t="s">
        <v>1992</v>
      </c>
      <c r="D60" s="33">
        <v>0</v>
      </c>
      <c r="E60" s="77"/>
      <c r="F60" s="77"/>
      <c r="G60" s="77">
        <v>46025</v>
      </c>
      <c r="H60" s="17" t="str">
        <f t="shared" ref="H60" si="17">A60 &amp; "|" &amp; C60</f>
        <v>46|JS-984</v>
      </c>
    </row>
    <row r="61" spans="1:8" x14ac:dyDescent="0.45">
      <c r="A61" s="30">
        <v>47</v>
      </c>
      <c r="B61" s="30" t="s">
        <v>1243</v>
      </c>
      <c r="C61" s="30" t="s">
        <v>2127</v>
      </c>
      <c r="D61" s="33">
        <v>0</v>
      </c>
      <c r="E61" s="77">
        <v>46017</v>
      </c>
      <c r="F61" s="77">
        <v>46059</v>
      </c>
      <c r="G61" s="77">
        <v>46025</v>
      </c>
      <c r="H61" s="17" t="str">
        <f t="shared" ref="H61" si="18">A61 &amp; "|" &amp; C61</f>
        <v>47|JS-</v>
      </c>
    </row>
    <row r="62" spans="1:8" x14ac:dyDescent="0.45">
      <c r="A62" s="30" t="s">
        <v>2192</v>
      </c>
      <c r="B62" s="30" t="s">
        <v>1876</v>
      </c>
      <c r="C62" s="30" t="s">
        <v>1981</v>
      </c>
      <c r="D62" s="33">
        <v>0</v>
      </c>
      <c r="E62" s="77">
        <v>46025</v>
      </c>
      <c r="F62" s="77">
        <v>46031</v>
      </c>
      <c r="G62" s="77">
        <v>46063</v>
      </c>
      <c r="H62" s="17" t="str">
        <f t="shared" ref="H62" si="19">A62 &amp; "|" &amp; C62</f>
        <v>48-B1|JS-983</v>
      </c>
    </row>
    <row r="63" spans="1:8" x14ac:dyDescent="0.45">
      <c r="A63" s="30" t="s">
        <v>2193</v>
      </c>
      <c r="B63" s="30" t="s">
        <v>1876</v>
      </c>
      <c r="C63" s="30" t="s">
        <v>1981</v>
      </c>
      <c r="D63" s="33">
        <v>0</v>
      </c>
      <c r="E63" s="77">
        <v>46057</v>
      </c>
      <c r="F63" s="77">
        <v>46034</v>
      </c>
      <c r="G63" s="77">
        <v>46063</v>
      </c>
      <c r="H63" s="17" t="str">
        <f t="shared" ref="H63:H71" si="20">A63 &amp; "|" &amp; C63</f>
        <v>48-B2|JS-983</v>
      </c>
    </row>
    <row r="64" spans="1:8" x14ac:dyDescent="0.45">
      <c r="A64" s="30" t="s">
        <v>2467</v>
      </c>
      <c r="B64" s="30" t="s">
        <v>1876</v>
      </c>
      <c r="C64" s="30" t="s">
        <v>1981</v>
      </c>
      <c r="D64" s="33">
        <v>0</v>
      </c>
      <c r="E64" s="77"/>
      <c r="F64" s="77"/>
      <c r="G64" s="77">
        <v>46064</v>
      </c>
      <c r="H64" s="17" t="str">
        <f t="shared" ref="H64" si="21">A64 &amp; "|" &amp; C64</f>
        <v>48-B3|JS-983</v>
      </c>
    </row>
    <row r="65" spans="1:8" x14ac:dyDescent="0.45">
      <c r="A65" s="30" t="s">
        <v>2263</v>
      </c>
      <c r="B65" s="30" t="s">
        <v>1786</v>
      </c>
      <c r="C65" s="30" t="s">
        <v>2094</v>
      </c>
      <c r="D65" s="33">
        <v>0</v>
      </c>
      <c r="E65" s="77"/>
      <c r="F65" s="77">
        <v>46042</v>
      </c>
      <c r="G65" s="77">
        <v>46057</v>
      </c>
      <c r="H65" s="17" t="str">
        <f t="shared" si="20"/>
        <v>49-B1|JS-987</v>
      </c>
    </row>
    <row r="66" spans="1:8" x14ac:dyDescent="0.45">
      <c r="A66" s="30" t="s">
        <v>2264</v>
      </c>
      <c r="B66" s="30" t="s">
        <v>1786</v>
      </c>
      <c r="C66" s="30" t="s">
        <v>2094</v>
      </c>
      <c r="D66" s="33">
        <v>0</v>
      </c>
      <c r="E66" s="77"/>
      <c r="F66" s="77">
        <v>46034</v>
      </c>
      <c r="G66" s="77">
        <v>46058</v>
      </c>
      <c r="H66" s="17" t="str">
        <f t="shared" si="20"/>
        <v>49-B2|JS-987</v>
      </c>
    </row>
    <row r="67" spans="1:8" x14ac:dyDescent="0.45">
      <c r="A67" s="30">
        <v>50</v>
      </c>
      <c r="B67" s="67" t="s">
        <v>1357</v>
      </c>
      <c r="C67" s="30" t="s">
        <v>2106</v>
      </c>
      <c r="D67" s="33">
        <v>1</v>
      </c>
      <c r="E67" s="77">
        <v>46079</v>
      </c>
      <c r="F67" s="77">
        <v>46077</v>
      </c>
      <c r="G67" s="77">
        <v>46072</v>
      </c>
      <c r="H67" s="17" t="str">
        <f t="shared" si="20"/>
        <v>50|JS-988</v>
      </c>
    </row>
    <row r="68" spans="1:8" x14ac:dyDescent="0.45">
      <c r="A68" s="30" t="s">
        <v>2572</v>
      </c>
      <c r="B68" s="30" t="s">
        <v>2150</v>
      </c>
      <c r="C68" s="30" t="s">
        <v>2247</v>
      </c>
      <c r="D68" s="33">
        <v>0</v>
      </c>
      <c r="E68" s="77">
        <v>46027</v>
      </c>
      <c r="F68" s="77">
        <v>46052</v>
      </c>
      <c r="G68" s="77">
        <v>46083</v>
      </c>
      <c r="H68" s="17" t="str">
        <f t="shared" si="20"/>
        <v>51-B2|JS-995</v>
      </c>
    </row>
    <row r="69" spans="1:8" x14ac:dyDescent="0.45">
      <c r="A69" s="30" t="s">
        <v>2571</v>
      </c>
      <c r="B69" s="30" t="s">
        <v>2150</v>
      </c>
      <c r="C69" s="30" t="s">
        <v>2247</v>
      </c>
      <c r="D69" s="33">
        <v>1</v>
      </c>
      <c r="E69" s="77"/>
      <c r="F69" s="77"/>
      <c r="G69" s="77">
        <v>46062</v>
      </c>
      <c r="H69" s="17" t="str">
        <f t="shared" ref="H69" si="22">A69 &amp; "|" &amp; C69</f>
        <v>51-B1|JS-995</v>
      </c>
    </row>
    <row r="70" spans="1:8" x14ac:dyDescent="0.45">
      <c r="A70" s="30">
        <v>52</v>
      </c>
      <c r="B70" s="30" t="s">
        <v>517</v>
      </c>
      <c r="C70" s="30" t="s">
        <v>2127</v>
      </c>
      <c r="D70" s="33">
        <v>0</v>
      </c>
      <c r="E70" s="77">
        <v>46027</v>
      </c>
      <c r="F70" s="77">
        <v>46031</v>
      </c>
      <c r="G70" s="77"/>
      <c r="H70" s="17" t="str">
        <f t="shared" si="20"/>
        <v>52|JS-</v>
      </c>
    </row>
    <row r="71" spans="1:8" x14ac:dyDescent="0.45">
      <c r="A71" s="30">
        <v>53</v>
      </c>
      <c r="B71" s="30" t="s">
        <v>1969</v>
      </c>
      <c r="C71" s="30" t="s">
        <v>2153</v>
      </c>
      <c r="D71" s="33">
        <v>0</v>
      </c>
      <c r="E71" s="77"/>
      <c r="F71" s="77"/>
      <c r="G71" s="77">
        <v>46055</v>
      </c>
      <c r="H71" s="17" t="str">
        <f t="shared" si="20"/>
        <v>53|JS-994</v>
      </c>
    </row>
    <row r="72" spans="1:8" x14ac:dyDescent="0.45">
      <c r="A72" s="30" t="s">
        <v>2472</v>
      </c>
      <c r="B72" s="30" t="s">
        <v>92</v>
      </c>
      <c r="C72" s="30" t="s">
        <v>2127</v>
      </c>
      <c r="D72" s="33">
        <v>0</v>
      </c>
      <c r="E72" s="77">
        <v>46058</v>
      </c>
      <c r="F72" s="77"/>
      <c r="G72" s="77"/>
      <c r="H72" s="17" t="str">
        <f t="shared" ref="H72" si="23">A72 &amp; "|" &amp; C72</f>
        <v>54-B3|JS-</v>
      </c>
    </row>
    <row r="73" spans="1:8" x14ac:dyDescent="0.45">
      <c r="A73" s="30">
        <v>55</v>
      </c>
      <c r="B73" s="30" t="s">
        <v>1400</v>
      </c>
      <c r="C73" s="30" t="s">
        <v>2279</v>
      </c>
      <c r="D73" s="33">
        <v>0</v>
      </c>
      <c r="E73" s="77"/>
      <c r="F73" s="77"/>
      <c r="G73" s="77">
        <v>46060</v>
      </c>
      <c r="H73" s="17" t="str">
        <f t="shared" ref="H73" si="24">A73 &amp; "|" &amp; C73</f>
        <v>55|JS-996</v>
      </c>
    </row>
    <row r="74" spans="1:8" x14ac:dyDescent="0.45">
      <c r="A74" s="30" t="s">
        <v>2551</v>
      </c>
      <c r="B74" s="30" t="s">
        <v>2040</v>
      </c>
      <c r="C74" s="30" t="s">
        <v>2417</v>
      </c>
      <c r="D74" s="33">
        <v>0</v>
      </c>
      <c r="E74" s="77">
        <v>46073</v>
      </c>
      <c r="F74" s="77">
        <v>46073</v>
      </c>
      <c r="G74" s="77"/>
      <c r="H74" s="17" t="str">
        <f t="shared" ref="H74" si="25">A74 &amp; "|" &amp; C74</f>
        <v>56-B1|JS-997</v>
      </c>
    </row>
    <row r="75" spans="1:8" x14ac:dyDescent="0.45">
      <c r="A75" s="30" t="s">
        <v>2552</v>
      </c>
      <c r="B75" s="30" t="s">
        <v>2040</v>
      </c>
      <c r="C75" s="30" t="s">
        <v>2417</v>
      </c>
      <c r="D75" s="33">
        <v>0</v>
      </c>
      <c r="E75" s="77"/>
      <c r="F75" s="77">
        <v>46066</v>
      </c>
      <c r="G75" s="77">
        <v>46104</v>
      </c>
      <c r="H75" s="17" t="str">
        <f t="shared" ref="H75" si="26">A75 &amp; "|" &amp; C75</f>
        <v>56-B2|JS-997</v>
      </c>
    </row>
    <row r="76" spans="1:8" x14ac:dyDescent="0.45">
      <c r="A76" s="30" t="s">
        <v>2962</v>
      </c>
      <c r="B76" s="30" t="s">
        <v>2040</v>
      </c>
      <c r="C76" s="30" t="s">
        <v>2417</v>
      </c>
      <c r="D76" s="33">
        <v>0</v>
      </c>
      <c r="E76" s="77">
        <v>46118</v>
      </c>
      <c r="F76" s="77">
        <v>46118</v>
      </c>
      <c r="G76" s="77"/>
      <c r="H76" s="17" t="str">
        <f t="shared" ref="H76" si="27">A76 &amp; "|" &amp; C76</f>
        <v>56-B3|JS-997</v>
      </c>
    </row>
    <row r="77" spans="1:8" x14ac:dyDescent="0.45">
      <c r="A77" s="30">
        <v>57</v>
      </c>
      <c r="B77" s="30"/>
      <c r="C77" s="30" t="s">
        <v>2359</v>
      </c>
      <c r="D77" s="33">
        <v>0</v>
      </c>
      <c r="E77" s="77"/>
      <c r="F77" s="77">
        <v>46063</v>
      </c>
      <c r="G77" s="77"/>
      <c r="H77" s="17" t="str">
        <f t="shared" ref="H77" si="28">A77 &amp; "|" &amp; C77</f>
        <v>57|CS-144</v>
      </c>
    </row>
    <row r="78" spans="1:8" x14ac:dyDescent="0.45">
      <c r="A78" s="30">
        <v>58</v>
      </c>
      <c r="B78" s="30" t="s">
        <v>1851</v>
      </c>
      <c r="C78" s="30" t="s">
        <v>2111</v>
      </c>
      <c r="D78" s="33">
        <v>0</v>
      </c>
      <c r="E78" s="77"/>
      <c r="F78" s="77"/>
      <c r="G78" s="77">
        <v>46066</v>
      </c>
      <c r="H78" s="17" t="str">
        <f t="shared" ref="H78" si="29">A78 &amp; "|" &amp; C78</f>
        <v>58|JS-990</v>
      </c>
    </row>
    <row r="79" spans="1:8" x14ac:dyDescent="0.45">
      <c r="A79" s="30">
        <v>59</v>
      </c>
      <c r="B79" s="30" t="s">
        <v>1849</v>
      </c>
      <c r="C79" s="30" t="s">
        <v>2111</v>
      </c>
      <c r="D79" s="33">
        <v>0</v>
      </c>
      <c r="E79" s="77"/>
      <c r="F79" s="77"/>
      <c r="G79" s="77">
        <v>46066</v>
      </c>
      <c r="H79" s="17" t="str">
        <f t="shared" ref="H79" si="30">A79 &amp; "|" &amp; C79</f>
        <v>59|JS-990</v>
      </c>
    </row>
    <row r="80" spans="1:8" x14ac:dyDescent="0.45">
      <c r="A80" s="30">
        <v>60</v>
      </c>
      <c r="B80" s="30" t="s">
        <v>1445</v>
      </c>
      <c r="C80" s="30" t="s">
        <v>2090</v>
      </c>
      <c r="D80" s="33">
        <v>0</v>
      </c>
      <c r="E80" s="77"/>
      <c r="F80" s="77"/>
      <c r="G80" s="77">
        <v>46072</v>
      </c>
      <c r="H80" s="17" t="str">
        <f t="shared" ref="H80" si="31">A80 &amp; "|" &amp; C80</f>
        <v>60|JS-986</v>
      </c>
    </row>
    <row r="81" spans="1:8" x14ac:dyDescent="0.45">
      <c r="A81" s="30">
        <v>61</v>
      </c>
      <c r="B81" s="30" t="s">
        <v>2400</v>
      </c>
      <c r="C81" s="30" t="s">
        <v>2587</v>
      </c>
      <c r="D81" s="33">
        <v>0</v>
      </c>
      <c r="E81" s="77">
        <v>46077</v>
      </c>
      <c r="F81" s="77">
        <v>46093</v>
      </c>
      <c r="G81" s="77"/>
      <c r="H81" s="17" t="str">
        <f t="shared" ref="H81" si="32">A81 &amp; "|" &amp; C81</f>
        <v>61|JS-999</v>
      </c>
    </row>
    <row r="82" spans="1:8" x14ac:dyDescent="0.45">
      <c r="A82" s="30">
        <v>61</v>
      </c>
      <c r="B82" s="30" t="s">
        <v>1503</v>
      </c>
      <c r="C82" s="30"/>
      <c r="D82" s="33">
        <v>0</v>
      </c>
      <c r="E82" s="77"/>
      <c r="F82" s="77">
        <v>46078</v>
      </c>
      <c r="G82" s="77"/>
      <c r="H82" s="17" t="str">
        <f t="shared" ref="H82" si="33">A82 &amp; "|" &amp; C82</f>
        <v>61|</v>
      </c>
    </row>
    <row r="83" spans="1:8" x14ac:dyDescent="0.45">
      <c r="A83" s="30">
        <v>62</v>
      </c>
      <c r="B83" s="30" t="s">
        <v>785</v>
      </c>
      <c r="C83" s="30" t="s">
        <v>2152</v>
      </c>
      <c r="D83" s="33">
        <v>0</v>
      </c>
      <c r="E83" s="77"/>
      <c r="F83" s="77"/>
      <c r="G83" s="77">
        <v>46087</v>
      </c>
      <c r="H83" s="17" t="str">
        <f t="shared" ref="H83:H85" si="34">A83 &amp; "|" &amp; C83</f>
        <v>62|JS-993</v>
      </c>
    </row>
    <row r="84" spans="1:8" x14ac:dyDescent="0.45">
      <c r="A84" s="30">
        <v>63</v>
      </c>
      <c r="B84" s="30" t="s">
        <v>2253</v>
      </c>
      <c r="C84" s="30" t="s">
        <v>2127</v>
      </c>
      <c r="D84" s="33">
        <v>0</v>
      </c>
      <c r="E84" s="77">
        <v>46088</v>
      </c>
      <c r="F84" s="77"/>
      <c r="G84" s="77"/>
      <c r="H84" s="17" t="str">
        <f t="shared" si="34"/>
        <v>63|JS-</v>
      </c>
    </row>
    <row r="85" spans="1:8" x14ac:dyDescent="0.45">
      <c r="A85" s="30">
        <v>64</v>
      </c>
      <c r="B85" s="30" t="s">
        <v>2379</v>
      </c>
      <c r="C85" s="30" t="s">
        <v>2127</v>
      </c>
      <c r="D85" s="33">
        <v>0</v>
      </c>
      <c r="E85" s="77">
        <v>46088</v>
      </c>
      <c r="F85" s="77"/>
      <c r="G85" s="77"/>
      <c r="H85" s="17" t="str">
        <f t="shared" si="34"/>
        <v>64|JS-</v>
      </c>
    </row>
    <row r="86" spans="1:8" x14ac:dyDescent="0.45">
      <c r="A86" s="30">
        <v>65</v>
      </c>
      <c r="B86" s="30" t="s">
        <v>1442</v>
      </c>
      <c r="C86" s="30" t="s">
        <v>2737</v>
      </c>
      <c r="D86" s="33">
        <v>0</v>
      </c>
      <c r="E86" s="77"/>
      <c r="F86" s="77">
        <v>46098</v>
      </c>
      <c r="G86" s="77">
        <v>46114</v>
      </c>
      <c r="H86" s="17" t="str">
        <f t="shared" ref="H86" si="35">A86 &amp; "|" &amp; C86</f>
        <v>65|JS-1002</v>
      </c>
    </row>
    <row r="87" spans="1:8" x14ac:dyDescent="0.45">
      <c r="A87" s="30">
        <v>65</v>
      </c>
      <c r="B87" s="30" t="s">
        <v>1442</v>
      </c>
      <c r="C87" s="30" t="s">
        <v>2737</v>
      </c>
      <c r="D87" s="33">
        <v>0</v>
      </c>
      <c r="E87" s="77">
        <v>46101</v>
      </c>
      <c r="F87" s="77">
        <v>46118</v>
      </c>
      <c r="G87" s="77"/>
      <c r="H87" s="17" t="str">
        <f t="shared" ref="H87" si="36">A87 &amp; "|" &amp; C87</f>
        <v>65|JS-1002</v>
      </c>
    </row>
    <row r="88" spans="1:8" x14ac:dyDescent="0.45">
      <c r="A88" s="30">
        <v>66</v>
      </c>
      <c r="B88" s="30" t="s">
        <v>1243</v>
      </c>
      <c r="C88" s="30" t="s">
        <v>2586</v>
      </c>
      <c r="D88" s="33">
        <v>0</v>
      </c>
      <c r="E88" s="77"/>
      <c r="F88" s="77"/>
      <c r="G88" s="77">
        <v>46102</v>
      </c>
      <c r="H88" s="17" t="str">
        <f t="shared" ref="H88" si="37">A88 &amp; "|" &amp; C88</f>
        <v>66|JS-998</v>
      </c>
    </row>
    <row r="89" spans="1:8" x14ac:dyDescent="0.45">
      <c r="A89" s="30">
        <v>66</v>
      </c>
      <c r="B89" s="30" t="s">
        <v>1243</v>
      </c>
      <c r="C89" s="30" t="s">
        <v>2586</v>
      </c>
      <c r="D89" s="33">
        <v>0</v>
      </c>
      <c r="E89" s="77"/>
      <c r="F89" s="77"/>
      <c r="G89" s="77">
        <v>46104</v>
      </c>
      <c r="H89" s="17" t="str">
        <f t="shared" ref="H89" si="38">A89 &amp; "|" &amp; C89</f>
        <v>66|JS-998</v>
      </c>
    </row>
    <row r="90" spans="1:8" x14ac:dyDescent="0.45">
      <c r="A90" s="30">
        <v>67</v>
      </c>
      <c r="B90" s="30" t="s">
        <v>1843</v>
      </c>
      <c r="C90" s="30" t="s">
        <v>2832</v>
      </c>
      <c r="D90" s="33">
        <v>0</v>
      </c>
      <c r="E90" s="77">
        <v>46106</v>
      </c>
      <c r="F90" s="77"/>
      <c r="G90" s="77"/>
      <c r="H90" s="17" t="str">
        <f t="shared" ref="H90" si="39">A90 &amp; "|" &amp; C90</f>
        <v>67|JS-1011</v>
      </c>
    </row>
    <row r="91" spans="1:8" x14ac:dyDescent="0.45">
      <c r="A91" s="30">
        <v>68</v>
      </c>
      <c r="B91" s="30" t="s">
        <v>1842</v>
      </c>
      <c r="C91" s="30" t="s">
        <v>2833</v>
      </c>
      <c r="D91" s="33">
        <v>0</v>
      </c>
      <c r="E91" s="77">
        <v>46106</v>
      </c>
      <c r="F91" s="77"/>
      <c r="G91" s="77"/>
      <c r="H91" s="17" t="str">
        <f t="shared" ref="H91:H92" si="40">A91 &amp; "|" &amp; C91</f>
        <v>68|JS-1012</v>
      </c>
    </row>
    <row r="92" spans="1:8" x14ac:dyDescent="0.45">
      <c r="A92" s="30">
        <v>69</v>
      </c>
      <c r="B92" s="30" t="s">
        <v>1916</v>
      </c>
      <c r="C92" s="30"/>
      <c r="D92" s="33">
        <v>0</v>
      </c>
      <c r="E92" s="77">
        <v>46107</v>
      </c>
      <c r="F92" s="77"/>
      <c r="G92" s="77"/>
      <c r="H92" s="17" t="str">
        <f t="shared" si="40"/>
        <v>69|</v>
      </c>
    </row>
    <row r="93" spans="1:8" x14ac:dyDescent="0.45">
      <c r="A93" s="30" t="s">
        <v>2953</v>
      </c>
      <c r="B93" s="30" t="s">
        <v>2313</v>
      </c>
      <c r="C93" s="30" t="s">
        <v>2918</v>
      </c>
      <c r="D93" s="33">
        <v>0</v>
      </c>
      <c r="E93" s="77">
        <v>46111</v>
      </c>
      <c r="F93" s="77"/>
      <c r="G93" s="77"/>
      <c r="H93" s="17" t="str">
        <f t="shared" ref="H93" si="41">A93 &amp; "|" &amp; C93</f>
        <v>70-B1|JS-1017</v>
      </c>
    </row>
    <row r="94" spans="1:8" x14ac:dyDescent="0.45">
      <c r="A94" s="30" t="s">
        <v>2954</v>
      </c>
      <c r="B94" s="30" t="s">
        <v>2313</v>
      </c>
      <c r="C94" s="30" t="s">
        <v>2918</v>
      </c>
      <c r="D94" s="33">
        <v>0</v>
      </c>
      <c r="E94" s="77">
        <v>46116</v>
      </c>
      <c r="F94" s="77"/>
      <c r="G94" s="77"/>
      <c r="H94" s="17" t="str">
        <f t="shared" ref="H94:H95" si="42">A94 &amp; "|" &amp; C94</f>
        <v>70-B5|JS-1017</v>
      </c>
    </row>
    <row r="95" spans="1:8" x14ac:dyDescent="0.45">
      <c r="A95" s="30">
        <v>71</v>
      </c>
      <c r="B95" s="128" t="s">
        <v>2630</v>
      </c>
      <c r="C95" s="30" t="s">
        <v>2919</v>
      </c>
      <c r="D95" s="33">
        <v>0</v>
      </c>
      <c r="E95" s="77">
        <v>46116</v>
      </c>
      <c r="F95" s="77"/>
      <c r="G95" s="77"/>
      <c r="H95" s="17" t="str">
        <f t="shared" si="42"/>
        <v>71|JS-1018</v>
      </c>
    </row>
    <row r="96" spans="1:8" x14ac:dyDescent="0.45">
      <c r="A96" s="30">
        <v>72</v>
      </c>
      <c r="B96" s="30" t="s">
        <v>2532</v>
      </c>
      <c r="C96" s="30" t="s">
        <v>2722</v>
      </c>
      <c r="D96" s="33">
        <v>0</v>
      </c>
      <c r="E96" s="77"/>
      <c r="F96" s="77"/>
      <c r="G96" s="77">
        <v>46116</v>
      </c>
      <c r="H96" s="17" t="str">
        <f t="shared" ref="H96" si="43">A96 &amp; "|" &amp; C96</f>
        <v>72|JS-1001</v>
      </c>
    </row>
    <row r="97" spans="1:8" x14ac:dyDescent="0.45">
      <c r="A97" s="30" t="s">
        <v>2960</v>
      </c>
      <c r="B97" s="30" t="s">
        <v>1393</v>
      </c>
      <c r="C97" s="30" t="s">
        <v>2804</v>
      </c>
      <c r="D97" s="33">
        <v>0</v>
      </c>
      <c r="E97" s="77"/>
      <c r="F97" s="77">
        <v>46118</v>
      </c>
      <c r="G97" s="77"/>
      <c r="H97" s="17" t="str">
        <f t="shared" ref="H97" si="44">A97 &amp; "|" &amp; C97</f>
        <v>73-B1|JS-1008</v>
      </c>
    </row>
    <row r="98" spans="1:8" x14ac:dyDescent="0.45">
      <c r="A98" s="30" t="s">
        <v>2961</v>
      </c>
      <c r="B98" s="30" t="s">
        <v>1393</v>
      </c>
      <c r="C98" s="30" t="s">
        <v>2804</v>
      </c>
      <c r="D98" s="33">
        <v>0</v>
      </c>
      <c r="E98" s="77">
        <v>46118</v>
      </c>
      <c r="F98" s="77"/>
      <c r="G98" s="77"/>
      <c r="H98" s="17" t="str">
        <f t="shared" ref="H98" si="45">A98 &amp; "|" &amp; C98</f>
        <v>73-B2|JS-1008</v>
      </c>
    </row>
    <row r="99" spans="1:8" x14ac:dyDescent="0.45">
      <c r="A99" s="30">
        <v>74</v>
      </c>
      <c r="B99" s="30" t="s">
        <v>2291</v>
      </c>
      <c r="C99" s="30" t="s">
        <v>2925</v>
      </c>
      <c r="D99" s="33">
        <v>0</v>
      </c>
      <c r="E99" s="77">
        <v>46121</v>
      </c>
      <c r="F99" s="77">
        <v>46121</v>
      </c>
      <c r="G99" s="77"/>
      <c r="H99" s="17" t="str">
        <f t="shared" ref="H99" si="46">A99 &amp; "|" &amp; C99</f>
        <v>74|JS-1020</v>
      </c>
    </row>
  </sheetData>
  <autoFilter ref="A1:H1" xr:uid="{00000000-0001-0000-0400-000000000000}"/>
  <phoneticPr fontId="5" type="noConversion"/>
  <conditionalFormatting sqref="B1:B98 B100:B1048576">
    <cfRule type="duplicateValues" dxfId="1" priority="2"/>
  </conditionalFormatting>
  <conditionalFormatting sqref="B9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I22"/>
  <sheetViews>
    <sheetView zoomScale="115" zoomScaleNormal="115" workbookViewId="0">
      <pane ySplit="1" topLeftCell="A2" activePane="bottomLeft" state="frozen"/>
      <selection pane="bottomLeft" activeCell="J16" sqref="J16"/>
    </sheetView>
  </sheetViews>
  <sheetFormatPr defaultColWidth="9" defaultRowHeight="11.65" x14ac:dyDescent="0.45"/>
  <cols>
    <col min="1" max="1" width="7.46484375" style="20" customWidth="1"/>
    <col min="2" max="2" width="12.86328125" style="16" customWidth="1"/>
    <col min="3" max="3" width="35.86328125" style="19" customWidth="1"/>
    <col min="4" max="4" width="6.46484375" style="16" customWidth="1"/>
    <col min="5" max="5" width="13.73046875" style="19" customWidth="1"/>
    <col min="6" max="6" width="12" style="19" customWidth="1"/>
    <col min="7" max="7" width="10.46484375" style="19" customWidth="1"/>
    <col min="8" max="8" width="13.3984375" style="42" customWidth="1"/>
    <col min="9" max="16384" width="9" style="16"/>
  </cols>
  <sheetData>
    <row r="1" spans="1:9" s="17" customFormat="1" ht="13.5" thickBot="1" x14ac:dyDescent="0.5">
      <c r="A1" s="54" t="s">
        <v>320</v>
      </c>
      <c r="B1" s="56" t="s">
        <v>316</v>
      </c>
      <c r="C1" s="57" t="s">
        <v>317</v>
      </c>
      <c r="D1" s="55" t="s">
        <v>315</v>
      </c>
      <c r="E1" s="59" t="s">
        <v>11</v>
      </c>
      <c r="F1" s="59" t="s">
        <v>12</v>
      </c>
      <c r="G1" s="59" t="s">
        <v>2</v>
      </c>
      <c r="H1" s="60" t="s">
        <v>319</v>
      </c>
      <c r="I1" s="18"/>
    </row>
    <row r="2" spans="1:9" x14ac:dyDescent="0.45">
      <c r="A2" s="20">
        <v>1</v>
      </c>
      <c r="B2" s="16" t="s">
        <v>1497</v>
      </c>
      <c r="C2" s="19" t="s">
        <v>1498</v>
      </c>
      <c r="D2" s="16">
        <v>4.68</v>
      </c>
      <c r="H2" s="42">
        <v>45714</v>
      </c>
    </row>
    <row r="3" spans="1:9" x14ac:dyDescent="0.45">
      <c r="A3" s="20">
        <v>2</v>
      </c>
      <c r="B3" s="16" t="s">
        <v>358</v>
      </c>
      <c r="C3" s="19" t="s">
        <v>1492</v>
      </c>
      <c r="D3" s="16">
        <v>0</v>
      </c>
      <c r="H3" s="42">
        <v>45793</v>
      </c>
    </row>
    <row r="4" spans="1:9" x14ac:dyDescent="0.45">
      <c r="A4" s="20">
        <v>3</v>
      </c>
      <c r="B4" s="16" t="s">
        <v>2453</v>
      </c>
      <c r="C4" s="19" t="s">
        <v>2454</v>
      </c>
      <c r="D4" s="16">
        <v>0</v>
      </c>
      <c r="H4" s="42">
        <v>45815</v>
      </c>
    </row>
    <row r="5" spans="1:9" x14ac:dyDescent="0.45">
      <c r="A5" s="20">
        <v>4</v>
      </c>
      <c r="B5" s="16" t="s">
        <v>1493</v>
      </c>
      <c r="C5" s="19" t="s">
        <v>1494</v>
      </c>
      <c r="D5" s="16">
        <v>7.4610000000000003</v>
      </c>
      <c r="H5" s="42">
        <v>45882</v>
      </c>
    </row>
    <row r="6" spans="1:9" x14ac:dyDescent="0.45">
      <c r="A6" s="20">
        <v>5</v>
      </c>
      <c r="B6" s="16" t="s">
        <v>2455</v>
      </c>
      <c r="C6" s="19" t="s">
        <v>2456</v>
      </c>
      <c r="D6" s="16">
        <v>0</v>
      </c>
      <c r="H6" s="42">
        <v>45920</v>
      </c>
    </row>
    <row r="7" spans="1:9" x14ac:dyDescent="0.45">
      <c r="A7" s="20">
        <v>6</v>
      </c>
      <c r="B7" s="16" t="s">
        <v>1495</v>
      </c>
      <c r="C7" s="19" t="s">
        <v>1496</v>
      </c>
      <c r="D7" s="16">
        <v>2.5299999999999998</v>
      </c>
      <c r="H7" s="42">
        <v>45936</v>
      </c>
    </row>
    <row r="8" spans="1:9" x14ac:dyDescent="0.45">
      <c r="A8" s="20">
        <v>7</v>
      </c>
      <c r="B8" s="16" t="s">
        <v>1490</v>
      </c>
      <c r="C8" s="19" t="s">
        <v>1491</v>
      </c>
      <c r="D8" s="16">
        <v>16.13</v>
      </c>
      <c r="H8" s="42">
        <v>45937</v>
      </c>
    </row>
    <row r="9" spans="1:9" x14ac:dyDescent="0.45">
      <c r="A9" s="20">
        <v>8</v>
      </c>
      <c r="B9" s="16" t="s">
        <v>1639</v>
      </c>
      <c r="C9" s="19" t="s">
        <v>1640</v>
      </c>
      <c r="D9" s="16">
        <v>14.2</v>
      </c>
      <c r="E9" s="19" t="s">
        <v>134</v>
      </c>
      <c r="F9" s="19" t="s">
        <v>47</v>
      </c>
      <c r="H9" s="42">
        <v>45958</v>
      </c>
    </row>
    <row r="10" spans="1:9" ht="12" customHeight="1" x14ac:dyDescent="0.45">
      <c r="A10" s="20">
        <v>9</v>
      </c>
      <c r="B10" s="16" t="s">
        <v>1642</v>
      </c>
      <c r="C10" s="19" t="s">
        <v>1643</v>
      </c>
      <c r="D10" s="16">
        <v>0.60399999999999998</v>
      </c>
      <c r="H10" s="42">
        <v>45958</v>
      </c>
    </row>
    <row r="11" spans="1:9" ht="12" customHeight="1" x14ac:dyDescent="0.45">
      <c r="A11" s="20">
        <v>10</v>
      </c>
      <c r="B11" s="16" t="s">
        <v>1910</v>
      </c>
      <c r="C11" s="19" t="s">
        <v>1911</v>
      </c>
      <c r="D11" s="16">
        <v>0.95</v>
      </c>
      <c r="H11" s="42">
        <v>45995</v>
      </c>
    </row>
    <row r="12" spans="1:9" ht="12" customHeight="1" x14ac:dyDescent="0.45">
      <c r="A12" s="20">
        <v>11</v>
      </c>
      <c r="B12" s="16" t="s">
        <v>2031</v>
      </c>
      <c r="C12" s="19" t="s">
        <v>2032</v>
      </c>
      <c r="D12" s="16">
        <v>36.24</v>
      </c>
      <c r="E12" s="19" t="s">
        <v>26</v>
      </c>
      <c r="F12" s="19" t="s">
        <v>27</v>
      </c>
      <c r="H12" s="42">
        <v>46007</v>
      </c>
    </row>
    <row r="13" spans="1:9" x14ac:dyDescent="0.45">
      <c r="A13" s="20">
        <v>12</v>
      </c>
      <c r="B13" s="16" t="s">
        <v>2056</v>
      </c>
      <c r="C13" s="19" t="s">
        <v>2057</v>
      </c>
      <c r="D13" s="16">
        <v>152</v>
      </c>
      <c r="G13" s="19" t="s">
        <v>765</v>
      </c>
      <c r="H13" s="42">
        <v>46011</v>
      </c>
    </row>
    <row r="14" spans="1:9" x14ac:dyDescent="0.45">
      <c r="A14" s="20">
        <v>13</v>
      </c>
      <c r="B14" s="16" t="s">
        <v>2136</v>
      </c>
      <c r="C14" s="22" t="s">
        <v>2137</v>
      </c>
      <c r="D14" s="16">
        <f>71.25+9</f>
        <v>80.25</v>
      </c>
      <c r="E14" s="19" t="s">
        <v>87</v>
      </c>
      <c r="F14" s="19" t="s">
        <v>47</v>
      </c>
      <c r="G14" s="19" t="s">
        <v>380</v>
      </c>
      <c r="H14" s="42">
        <v>46011</v>
      </c>
    </row>
    <row r="15" spans="1:9" x14ac:dyDescent="0.45">
      <c r="A15" s="20">
        <v>14</v>
      </c>
      <c r="B15" s="16" t="s">
        <v>2251</v>
      </c>
      <c r="C15" s="22" t="s">
        <v>2252</v>
      </c>
      <c r="D15" s="16">
        <v>0.88</v>
      </c>
      <c r="H15" s="42">
        <v>46043</v>
      </c>
    </row>
    <row r="16" spans="1:9" x14ac:dyDescent="0.45">
      <c r="A16" s="20">
        <v>15</v>
      </c>
      <c r="B16" s="16" t="s">
        <v>2359</v>
      </c>
      <c r="C16" s="19" t="s">
        <v>2360</v>
      </c>
      <c r="D16" s="16">
        <v>11.43</v>
      </c>
      <c r="H16" s="42">
        <v>46058</v>
      </c>
      <c r="I16" s="16">
        <v>0.02</v>
      </c>
    </row>
    <row r="17" spans="1:8" x14ac:dyDescent="0.45">
      <c r="A17" s="20">
        <v>15</v>
      </c>
      <c r="B17" s="16" t="s">
        <v>2359</v>
      </c>
      <c r="C17" s="19" t="s">
        <v>2361</v>
      </c>
      <c r="D17" s="16">
        <v>60.76</v>
      </c>
      <c r="H17" s="42">
        <v>46058</v>
      </c>
    </row>
    <row r="18" spans="1:8" x14ac:dyDescent="0.45">
      <c r="A18" s="20">
        <v>16</v>
      </c>
      <c r="B18" s="16" t="s">
        <v>2450</v>
      </c>
      <c r="C18" s="19" t="s">
        <v>2458</v>
      </c>
      <c r="D18" s="16">
        <v>2.1800000000000002</v>
      </c>
      <c r="H18" s="42">
        <v>46053</v>
      </c>
    </row>
    <row r="19" spans="1:8" x14ac:dyDescent="0.45">
      <c r="A19" s="20">
        <v>17</v>
      </c>
      <c r="B19" s="16" t="s">
        <v>2457</v>
      </c>
      <c r="C19" s="19" t="s">
        <v>2459</v>
      </c>
      <c r="D19" s="16">
        <v>0</v>
      </c>
      <c r="H19" s="42">
        <v>46056</v>
      </c>
    </row>
    <row r="20" spans="1:8" x14ac:dyDescent="0.45">
      <c r="A20" s="20">
        <v>18</v>
      </c>
      <c r="B20" s="16" t="s">
        <v>2451</v>
      </c>
      <c r="C20" s="19" t="s">
        <v>2452</v>
      </c>
      <c r="D20" s="16">
        <v>1.73</v>
      </c>
      <c r="H20" s="42">
        <v>46063</v>
      </c>
    </row>
    <row r="21" spans="1:8" x14ac:dyDescent="0.45">
      <c r="A21" s="20">
        <v>19</v>
      </c>
      <c r="B21" s="16" t="s">
        <v>2746</v>
      </c>
      <c r="C21" s="19" t="s">
        <v>2749</v>
      </c>
      <c r="D21" s="16">
        <v>1.88</v>
      </c>
      <c r="G21" s="19" t="s">
        <v>72</v>
      </c>
      <c r="H21" s="42">
        <v>46070</v>
      </c>
    </row>
    <row r="22" spans="1:8" x14ac:dyDescent="0.45">
      <c r="A22" s="20">
        <v>20</v>
      </c>
      <c r="B22" s="16" t="s">
        <v>2747</v>
      </c>
      <c r="C22" s="19" t="s">
        <v>2748</v>
      </c>
      <c r="D22" s="16">
        <v>16.7</v>
      </c>
      <c r="E22" s="19" t="s">
        <v>186</v>
      </c>
      <c r="F22" s="19" t="s">
        <v>47</v>
      </c>
      <c r="G22" s="19" t="s">
        <v>633</v>
      </c>
      <c r="H22" s="42">
        <v>46088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Quotes </vt:lpstr>
      <vt:lpstr>Jobs Pivots</vt:lpstr>
      <vt:lpstr>Enquiry Master Fresh- 2025-2026</vt:lpstr>
      <vt:lpstr>Enquiry Master REV- 2025-2026</vt:lpstr>
      <vt:lpstr>Enquiry Master BUDG- 2025-2026</vt:lpstr>
      <vt:lpstr>QRF</vt:lpstr>
      <vt:lpstr>JOBS</vt:lpstr>
      <vt:lpstr>ADD-ON</vt:lpstr>
      <vt:lpstr>DESIGN HAND OVER</vt:lpstr>
      <vt:lpstr>CS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VIVEK KUMAR SINGH</cp:lastModifiedBy>
  <cp:lastPrinted>2026-01-02T11:57:47Z</cp:lastPrinted>
  <dcterms:created xsi:type="dcterms:W3CDTF">2015-06-05T18:17:20Z</dcterms:created>
  <dcterms:modified xsi:type="dcterms:W3CDTF">2026-04-13T17:39:28Z</dcterms:modified>
</cp:coreProperties>
</file>