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johnmeye\Desktop\RFQ - Round 1 - July 2020\RFQ technical documents\Transmission\"/>
    </mc:Choice>
  </mc:AlternateContent>
  <xr:revisionPtr revIDLastSave="0" documentId="13_ncr:1_{73F6B985-4561-43E0-BB1D-8EE58558EBF6}" xr6:coauthVersionLast="45" xr6:coauthVersionMax="45" xr10:uidLastSave="{00000000-0000-0000-0000-000000000000}"/>
  <bookViews>
    <workbookView xWindow="-120" yWindow="-120" windowWidth="29040" windowHeight="15840" activeTab="6" xr2:uid="{00000000-000D-0000-FFFF-FFFF00000000}"/>
  </bookViews>
  <sheets>
    <sheet name="No 800MHz" sheetId="1" r:id="rId1"/>
    <sheet name="With 800MHz" sheetId="3" r:id="rId2"/>
    <sheet name="Clutter &amp; Height Split" sheetId="5" r:id="rId3"/>
    <sheet name="Site Count No 800Mhz" sheetId="6" r:id="rId4"/>
    <sheet name="Site_Numbers" sheetId="7" r:id="rId5"/>
    <sheet name="Sheet1" sheetId="10" r:id="rId6"/>
    <sheet name="Questions" sheetId="11" r:id="rId7"/>
  </sheets>
  <calcPr calcId="191028"/>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6" i="7" l="1"/>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6" i="7"/>
  <c r="O25" i="7"/>
  <c r="O24" i="7"/>
  <c r="O23" i="7"/>
  <c r="O22" i="7"/>
  <c r="O21" i="7"/>
  <c r="O20" i="7"/>
  <c r="O19" i="7"/>
  <c r="O18" i="7"/>
  <c r="O17" i="7"/>
  <c r="O16" i="7"/>
  <c r="O15" i="7"/>
  <c r="O14" i="7"/>
  <c r="O13" i="7"/>
  <c r="O12" i="7"/>
  <c r="O11" i="7"/>
  <c r="O10" i="7"/>
  <c r="O9" i="7"/>
  <c r="O8" i="7"/>
  <c r="O7" i="7"/>
  <c r="O6" i="7"/>
  <c r="O5" i="7"/>
  <c r="O4" i="7"/>
  <c r="O3" i="7"/>
  <c r="O2" i="7"/>
  <c r="D5" i="6"/>
  <c r="N10" i="6" l="1"/>
  <c r="M10" i="6"/>
  <c r="L10" i="6"/>
  <c r="K10" i="6"/>
  <c r="J10" i="6"/>
  <c r="I10" i="6"/>
  <c r="H10" i="6"/>
  <c r="G10" i="6"/>
  <c r="F10" i="6"/>
  <c r="E10" i="6"/>
  <c r="D10" i="6"/>
  <c r="N66" i="6"/>
  <c r="M66" i="6"/>
  <c r="L66" i="6"/>
  <c r="K66" i="6"/>
  <c r="J66" i="6"/>
  <c r="I66" i="6"/>
  <c r="H66" i="6"/>
  <c r="G66" i="6"/>
  <c r="F66" i="6"/>
  <c r="E66" i="6"/>
  <c r="D66" i="6"/>
  <c r="N58" i="6"/>
  <c r="M58" i="6"/>
  <c r="L58" i="6"/>
  <c r="K58" i="6"/>
  <c r="J58" i="6"/>
  <c r="I58" i="6"/>
  <c r="H58" i="6"/>
  <c r="G58" i="6"/>
  <c r="F58" i="6"/>
  <c r="E58" i="6"/>
  <c r="D58" i="6"/>
  <c r="N50" i="6"/>
  <c r="M50" i="6"/>
  <c r="L50" i="6"/>
  <c r="K50" i="6"/>
  <c r="J50" i="6"/>
  <c r="I50" i="6"/>
  <c r="H50" i="6"/>
  <c r="G50" i="6"/>
  <c r="F50" i="6"/>
  <c r="E50" i="6"/>
  <c r="D50" i="6"/>
  <c r="N42" i="6"/>
  <c r="M42" i="6"/>
  <c r="L42" i="6"/>
  <c r="K42" i="6"/>
  <c r="J42" i="6"/>
  <c r="I42" i="6"/>
  <c r="H42" i="6"/>
  <c r="G42" i="6"/>
  <c r="F42" i="6"/>
  <c r="E42" i="6"/>
  <c r="D42" i="6"/>
  <c r="N34" i="6"/>
  <c r="M34" i="6"/>
  <c r="L34" i="6"/>
  <c r="K34" i="6"/>
  <c r="J34" i="6"/>
  <c r="I34" i="6"/>
  <c r="H34" i="6"/>
  <c r="G34" i="6"/>
  <c r="F34" i="6"/>
  <c r="E34" i="6"/>
  <c r="D34" i="6"/>
  <c r="N26" i="6"/>
  <c r="M26" i="6"/>
  <c r="L26" i="6"/>
  <c r="K26" i="6"/>
  <c r="J26" i="6"/>
  <c r="I26" i="6"/>
  <c r="H26" i="6"/>
  <c r="G26" i="6"/>
  <c r="F26" i="6"/>
  <c r="E26" i="6"/>
  <c r="D26" i="6"/>
  <c r="N18" i="6"/>
  <c r="M18" i="6"/>
  <c r="L18" i="6"/>
  <c r="K18" i="6"/>
  <c r="J18" i="6"/>
  <c r="I18" i="6"/>
  <c r="H18" i="6"/>
  <c r="G18" i="6"/>
  <c r="F18" i="6"/>
  <c r="E18" i="6"/>
  <c r="D18" i="6"/>
  <c r="O27" i="7" l="1"/>
  <c r="D86" i="6"/>
  <c r="D87" i="6"/>
  <c r="D88" i="6"/>
  <c r="D89" i="6"/>
  <c r="D85" i="6"/>
  <c r="D78" i="6"/>
  <c r="D79" i="6"/>
  <c r="D80" i="6"/>
  <c r="D81" i="6"/>
  <c r="D77" i="6"/>
  <c r="D70" i="6"/>
  <c r="D71" i="6"/>
  <c r="D72" i="6"/>
  <c r="D73" i="6"/>
  <c r="D69" i="6"/>
  <c r="D62" i="6"/>
  <c r="D63" i="6"/>
  <c r="D64" i="6"/>
  <c r="D65" i="6"/>
  <c r="D61" i="6"/>
  <c r="D54" i="6"/>
  <c r="D55" i="6"/>
  <c r="D56" i="6"/>
  <c r="D57" i="6"/>
  <c r="D53" i="6"/>
  <c r="D46" i="6"/>
  <c r="D47" i="6"/>
  <c r="D48" i="6"/>
  <c r="D49" i="6"/>
  <c r="D45" i="6"/>
  <c r="D38" i="6"/>
  <c r="D39" i="6"/>
  <c r="D40" i="6"/>
  <c r="D41" i="6"/>
  <c r="D37" i="6"/>
  <c r="D30" i="6"/>
  <c r="D31" i="6"/>
  <c r="D32" i="6"/>
  <c r="D33" i="6"/>
  <c r="D29" i="6"/>
  <c r="D22" i="6"/>
  <c r="D23" i="6"/>
  <c r="D24" i="6"/>
  <c r="D25" i="6"/>
  <c r="D21" i="6"/>
  <c r="D14" i="6"/>
  <c r="D15" i="6"/>
  <c r="D16" i="6"/>
  <c r="D17" i="6"/>
  <c r="D13" i="6"/>
  <c r="D6" i="6"/>
  <c r="D94" i="6" s="1"/>
  <c r="D7" i="6"/>
  <c r="D95" i="6" s="1"/>
  <c r="D8" i="6"/>
  <c r="D96" i="6" s="1"/>
  <c r="D9" i="6"/>
  <c r="D97" i="6" s="1"/>
  <c r="D93" i="6"/>
  <c r="D12" i="3" l="1"/>
  <c r="D16" i="3" s="1"/>
  <c r="D8" i="3"/>
  <c r="D9" i="3" s="1"/>
  <c r="D7" i="3"/>
  <c r="D6" i="3"/>
  <c r="D5" i="3"/>
  <c r="N4" i="3"/>
  <c r="M4" i="3"/>
  <c r="M8" i="3" s="1"/>
  <c r="M9" i="3" s="1"/>
  <c r="L4" i="3"/>
  <c r="L6" i="3" s="1"/>
  <c r="K4" i="3"/>
  <c r="K7" i="3" s="1"/>
  <c r="J4" i="3"/>
  <c r="J5" i="3" s="1"/>
  <c r="I4" i="3"/>
  <c r="I5" i="3" s="1"/>
  <c r="H4" i="3"/>
  <c r="H8" i="3" s="1"/>
  <c r="G4" i="3"/>
  <c r="G8" i="3" s="1"/>
  <c r="G9" i="3" s="1"/>
  <c r="F4" i="3"/>
  <c r="E4" i="3"/>
  <c r="E8" i="3" s="1"/>
  <c r="E9" i="3" s="1"/>
  <c r="F7" i="3" l="1"/>
  <c r="F6" i="3"/>
  <c r="N7" i="3"/>
  <c r="N12" i="3"/>
  <c r="N11" i="3" s="1"/>
  <c r="N10" i="3" s="1"/>
  <c r="N6" i="3"/>
  <c r="I7" i="3"/>
  <c r="F5" i="3"/>
  <c r="G7" i="3"/>
  <c r="E6" i="3"/>
  <c r="E5" i="3"/>
  <c r="G5" i="3"/>
  <c r="G6" i="3"/>
  <c r="F8" i="3"/>
  <c r="F9" i="3" s="1"/>
  <c r="H5" i="3"/>
  <c r="M6" i="3"/>
  <c r="N8" i="3"/>
  <c r="N9" i="3" s="1"/>
  <c r="M5" i="3"/>
  <c r="N5" i="3"/>
  <c r="D15" i="3"/>
  <c r="D14" i="3" s="1"/>
  <c r="L7" i="3"/>
  <c r="I8" i="3"/>
  <c r="I9" i="3" s="1"/>
  <c r="E12" i="3"/>
  <c r="M12" i="3"/>
  <c r="K5" i="3"/>
  <c r="H6" i="3"/>
  <c r="E7" i="3"/>
  <c r="M7" i="3"/>
  <c r="J8" i="3"/>
  <c r="J9" i="3" s="1"/>
  <c r="F12" i="3"/>
  <c r="F16" i="3" s="1"/>
  <c r="N16" i="3"/>
  <c r="L5" i="3"/>
  <c r="I6" i="3"/>
  <c r="K8" i="3"/>
  <c r="K9" i="3" s="1"/>
  <c r="H9" i="3"/>
  <c r="G12" i="3"/>
  <c r="L8" i="3"/>
  <c r="L9" i="3" s="1"/>
  <c r="H12" i="3"/>
  <c r="H16" i="3" s="1"/>
  <c r="J7" i="3"/>
  <c r="J6" i="3"/>
  <c r="K6" i="3"/>
  <c r="H7" i="3"/>
  <c r="D11" i="3"/>
  <c r="D10" i="3" s="1"/>
  <c r="I12" i="3"/>
  <c r="J12" i="3"/>
  <c r="J16" i="3" s="1"/>
  <c r="K12" i="3"/>
  <c r="K16" i="3"/>
  <c r="L12" i="3"/>
  <c r="L16" i="3" s="1"/>
  <c r="K15" i="3" l="1"/>
  <c r="K14" i="3" s="1"/>
  <c r="M11" i="3"/>
  <c r="M10" i="3" s="1"/>
  <c r="E11" i="3"/>
  <c r="E10" i="3" s="1"/>
  <c r="G11" i="3"/>
  <c r="G10" i="3" s="1"/>
  <c r="K11" i="3"/>
  <c r="K10" i="3" s="1"/>
  <c r="J15" i="3"/>
  <c r="J14" i="3" s="1"/>
  <c r="J11" i="3"/>
  <c r="J10" i="3" s="1"/>
  <c r="H15" i="3"/>
  <c r="H14" i="3" s="1"/>
  <c r="L15" i="3"/>
  <c r="L14" i="3" s="1"/>
  <c r="I11" i="3"/>
  <c r="I10" i="3"/>
  <c r="H11" i="3"/>
  <c r="H10" i="3" s="1"/>
  <c r="N15" i="3"/>
  <c r="N14" i="3" s="1"/>
  <c r="I16" i="3"/>
  <c r="F15" i="3"/>
  <c r="F14" i="3" s="1"/>
  <c r="M16" i="3"/>
  <c r="G16" i="3"/>
  <c r="L11" i="3"/>
  <c r="L10" i="3"/>
  <c r="F11" i="3"/>
  <c r="F10" i="3"/>
  <c r="E16" i="3"/>
  <c r="G15" i="3" l="1"/>
  <c r="G14" i="3" s="1"/>
  <c r="I15" i="3"/>
  <c r="I14" i="3" s="1"/>
  <c r="M15" i="3"/>
  <c r="M14" i="3" s="1"/>
  <c r="E15" i="3"/>
  <c r="E14" i="3" s="1"/>
  <c r="D12" i="1" l="1"/>
  <c r="D16" i="1" s="1"/>
  <c r="D8" i="1"/>
  <c r="D9" i="1" s="1"/>
  <c r="D7" i="1"/>
  <c r="D6" i="1"/>
  <c r="D5" i="1"/>
  <c r="F4" i="1"/>
  <c r="G4" i="1"/>
  <c r="H4" i="1"/>
  <c r="I4" i="1"/>
  <c r="J4" i="1"/>
  <c r="K4" i="1"/>
  <c r="L4" i="1"/>
  <c r="M4" i="1"/>
  <c r="N4" i="1"/>
  <c r="E4" i="1"/>
  <c r="E12" i="1" l="1"/>
  <c r="E86" i="6"/>
  <c r="E87" i="6"/>
  <c r="E88" i="6"/>
  <c r="E89" i="6"/>
  <c r="E85" i="6"/>
  <c r="E78" i="6"/>
  <c r="E79" i="6"/>
  <c r="E80" i="6"/>
  <c r="E81" i="6"/>
  <c r="E77" i="6"/>
  <c r="E70" i="6"/>
  <c r="E71" i="6"/>
  <c r="E72" i="6"/>
  <c r="E73" i="6"/>
  <c r="E69" i="6"/>
  <c r="E62" i="6"/>
  <c r="E63" i="6"/>
  <c r="E64" i="6"/>
  <c r="E65" i="6"/>
  <c r="E61" i="6"/>
  <c r="E54" i="6"/>
  <c r="E55" i="6"/>
  <c r="E56" i="6"/>
  <c r="E57" i="6"/>
  <c r="E53" i="6"/>
  <c r="E46" i="6"/>
  <c r="E47" i="6"/>
  <c r="E48" i="6"/>
  <c r="E49" i="6"/>
  <c r="E45" i="6"/>
  <c r="E38" i="6"/>
  <c r="E39" i="6"/>
  <c r="E40" i="6"/>
  <c r="E41" i="6"/>
  <c r="E37" i="6"/>
  <c r="E30" i="6"/>
  <c r="E31" i="6"/>
  <c r="E32" i="6"/>
  <c r="E33" i="6"/>
  <c r="E29" i="6"/>
  <c r="E22" i="6"/>
  <c r="E23" i="6"/>
  <c r="E24" i="6"/>
  <c r="E25" i="6"/>
  <c r="E21" i="6"/>
  <c r="E13" i="6"/>
  <c r="E14" i="6"/>
  <c r="E15" i="6"/>
  <c r="E16" i="6"/>
  <c r="E17" i="6"/>
  <c r="E6" i="6"/>
  <c r="E94" i="6" s="1"/>
  <c r="E7" i="6"/>
  <c r="E95" i="6" s="1"/>
  <c r="E8" i="6"/>
  <c r="E9" i="6"/>
  <c r="E97" i="6" s="1"/>
  <c r="E5" i="6"/>
  <c r="E93" i="6" s="1"/>
  <c r="N7" i="1"/>
  <c r="N86" i="6"/>
  <c r="N87" i="6"/>
  <c r="N88" i="6"/>
  <c r="N89" i="6"/>
  <c r="N85" i="6"/>
  <c r="N78" i="6"/>
  <c r="N79" i="6"/>
  <c r="N80" i="6"/>
  <c r="N81" i="6"/>
  <c r="N77" i="6"/>
  <c r="N70" i="6"/>
  <c r="N71" i="6"/>
  <c r="N72" i="6"/>
  <c r="N73" i="6"/>
  <c r="N69" i="6"/>
  <c r="N62" i="6"/>
  <c r="N63" i="6"/>
  <c r="N64" i="6"/>
  <c r="N65" i="6"/>
  <c r="N61" i="6"/>
  <c r="N54" i="6"/>
  <c r="N55" i="6"/>
  <c r="N56" i="6"/>
  <c r="N57" i="6"/>
  <c r="N53" i="6"/>
  <c r="N46" i="6"/>
  <c r="N47" i="6"/>
  <c r="N48" i="6"/>
  <c r="N49" i="6"/>
  <c r="N45" i="6"/>
  <c r="N38" i="6"/>
  <c r="N39" i="6"/>
  <c r="N40" i="6"/>
  <c r="N41" i="6"/>
  <c r="N37" i="6"/>
  <c r="N30" i="6"/>
  <c r="N31" i="6"/>
  <c r="N32" i="6"/>
  <c r="N33" i="6"/>
  <c r="N29" i="6"/>
  <c r="N22" i="6"/>
  <c r="N23" i="6"/>
  <c r="N24" i="6"/>
  <c r="N25" i="6"/>
  <c r="N21" i="6"/>
  <c r="N13" i="6"/>
  <c r="N14" i="6"/>
  <c r="N15" i="6"/>
  <c r="N16" i="6"/>
  <c r="N17" i="6"/>
  <c r="N6" i="6"/>
  <c r="N94" i="6" s="1"/>
  <c r="N7" i="6"/>
  <c r="N95" i="6" s="1"/>
  <c r="N8" i="6"/>
  <c r="N96" i="6" s="1"/>
  <c r="N9" i="6"/>
  <c r="N97" i="6" s="1"/>
  <c r="N5" i="6"/>
  <c r="N93" i="6" s="1"/>
  <c r="N12" i="1"/>
  <c r="N11" i="1" s="1"/>
  <c r="N10" i="1" s="1"/>
  <c r="N21" i="1" s="1"/>
  <c r="M86" i="6"/>
  <c r="M87" i="6"/>
  <c r="M88" i="6"/>
  <c r="M89" i="6"/>
  <c r="M85" i="6"/>
  <c r="M78" i="6"/>
  <c r="M79" i="6"/>
  <c r="M80" i="6"/>
  <c r="M81" i="6"/>
  <c r="M77" i="6"/>
  <c r="M70" i="6"/>
  <c r="M71" i="6"/>
  <c r="M72" i="6"/>
  <c r="M73" i="6"/>
  <c r="M69" i="6"/>
  <c r="M62" i="6"/>
  <c r="M63" i="6"/>
  <c r="M64" i="6"/>
  <c r="M65" i="6"/>
  <c r="M61" i="6"/>
  <c r="M54" i="6"/>
  <c r="M55" i="6"/>
  <c r="M56" i="6"/>
  <c r="M57" i="6"/>
  <c r="M53" i="6"/>
  <c r="M46" i="6"/>
  <c r="M47" i="6"/>
  <c r="M48" i="6"/>
  <c r="M49" i="6"/>
  <c r="M45" i="6"/>
  <c r="M38" i="6"/>
  <c r="M39" i="6"/>
  <c r="M40" i="6"/>
  <c r="M41" i="6"/>
  <c r="M37" i="6"/>
  <c r="M30" i="6"/>
  <c r="M31" i="6"/>
  <c r="M32" i="6"/>
  <c r="M33" i="6"/>
  <c r="M29" i="6"/>
  <c r="M22" i="6"/>
  <c r="M23" i="6"/>
  <c r="M24" i="6"/>
  <c r="M25" i="6"/>
  <c r="M21" i="6"/>
  <c r="M13" i="6"/>
  <c r="M14" i="6"/>
  <c r="M15" i="6"/>
  <c r="M16" i="6"/>
  <c r="M17" i="6"/>
  <c r="M6" i="6"/>
  <c r="M94" i="6" s="1"/>
  <c r="M7" i="6"/>
  <c r="M95" i="6" s="1"/>
  <c r="M8" i="6"/>
  <c r="M9" i="6"/>
  <c r="M97" i="6" s="1"/>
  <c r="M5" i="6"/>
  <c r="M93" i="6" s="1"/>
  <c r="M7" i="1"/>
  <c r="L8" i="1"/>
  <c r="L9" i="1" s="1"/>
  <c r="L86" i="6"/>
  <c r="L87" i="6"/>
  <c r="L88" i="6"/>
  <c r="L89" i="6"/>
  <c r="L85" i="6"/>
  <c r="L78" i="6"/>
  <c r="L79" i="6"/>
  <c r="L80" i="6"/>
  <c r="L81" i="6"/>
  <c r="L77" i="6"/>
  <c r="L70" i="6"/>
  <c r="L71" i="6"/>
  <c r="L72" i="6"/>
  <c r="L73" i="6"/>
  <c r="L69" i="6"/>
  <c r="L62" i="6"/>
  <c r="L63" i="6"/>
  <c r="L64" i="6"/>
  <c r="L65" i="6"/>
  <c r="L61" i="6"/>
  <c r="L54" i="6"/>
  <c r="L55" i="6"/>
  <c r="L56" i="6"/>
  <c r="L57" i="6"/>
  <c r="L53" i="6"/>
  <c r="L46" i="6"/>
  <c r="L47" i="6"/>
  <c r="L48" i="6"/>
  <c r="L49" i="6"/>
  <c r="L45" i="6"/>
  <c r="L38" i="6"/>
  <c r="L39" i="6"/>
  <c r="L40" i="6"/>
  <c r="L41" i="6"/>
  <c r="L37" i="6"/>
  <c r="L30" i="6"/>
  <c r="L31" i="6"/>
  <c r="L32" i="6"/>
  <c r="L33" i="6"/>
  <c r="L29" i="6"/>
  <c r="L22" i="6"/>
  <c r="L23" i="6"/>
  <c r="L24" i="6"/>
  <c r="L25" i="6"/>
  <c r="L21" i="6"/>
  <c r="L13" i="6"/>
  <c r="L14" i="6"/>
  <c r="L15" i="6"/>
  <c r="L16" i="6"/>
  <c r="L17" i="6"/>
  <c r="L6" i="6"/>
  <c r="L94" i="6" s="1"/>
  <c r="L7" i="6"/>
  <c r="L95" i="6" s="1"/>
  <c r="L8" i="6"/>
  <c r="L96" i="6" s="1"/>
  <c r="L9" i="6"/>
  <c r="L97" i="6" s="1"/>
  <c r="L5" i="6"/>
  <c r="L93" i="6" s="1"/>
  <c r="L12" i="1"/>
  <c r="L11" i="1" s="1"/>
  <c r="K6" i="1"/>
  <c r="K86" i="6"/>
  <c r="K87" i="6"/>
  <c r="K88" i="6"/>
  <c r="K89" i="6"/>
  <c r="K85" i="6"/>
  <c r="K78" i="6"/>
  <c r="K79" i="6"/>
  <c r="K80" i="6"/>
  <c r="K81" i="6"/>
  <c r="K77" i="6"/>
  <c r="K70" i="6"/>
  <c r="K71" i="6"/>
  <c r="K72" i="6"/>
  <c r="K73" i="6"/>
  <c r="K69" i="6"/>
  <c r="K62" i="6"/>
  <c r="K63" i="6"/>
  <c r="K64" i="6"/>
  <c r="K65" i="6"/>
  <c r="K61" i="6"/>
  <c r="K54" i="6"/>
  <c r="K55" i="6"/>
  <c r="K56" i="6"/>
  <c r="K57" i="6"/>
  <c r="K53" i="6"/>
  <c r="K46" i="6"/>
  <c r="K47" i="6"/>
  <c r="K48" i="6"/>
  <c r="K49" i="6"/>
  <c r="K45" i="6"/>
  <c r="K38" i="6"/>
  <c r="K39" i="6"/>
  <c r="K40" i="6"/>
  <c r="K41" i="6"/>
  <c r="K37" i="6"/>
  <c r="K30" i="6"/>
  <c r="K31" i="6"/>
  <c r="K32" i="6"/>
  <c r="K33" i="6"/>
  <c r="K29" i="6"/>
  <c r="K22" i="6"/>
  <c r="K23" i="6"/>
  <c r="K24" i="6"/>
  <c r="K25" i="6"/>
  <c r="K21" i="6"/>
  <c r="K13" i="6"/>
  <c r="K14" i="6"/>
  <c r="K15" i="6"/>
  <c r="K16" i="6"/>
  <c r="K17" i="6"/>
  <c r="K6" i="6"/>
  <c r="K7" i="6"/>
  <c r="K95" i="6" s="1"/>
  <c r="K8" i="6"/>
  <c r="K96" i="6" s="1"/>
  <c r="K9" i="6"/>
  <c r="K97" i="6" s="1"/>
  <c r="K5" i="6"/>
  <c r="K93" i="6" s="1"/>
  <c r="K12" i="1"/>
  <c r="K11" i="1" s="1"/>
  <c r="K10" i="1" s="1"/>
  <c r="K21" i="1" s="1"/>
  <c r="K7" i="1"/>
  <c r="J8" i="1"/>
  <c r="J9" i="1" s="1"/>
  <c r="J86" i="6"/>
  <c r="J87" i="6"/>
  <c r="J88" i="6"/>
  <c r="J89" i="6"/>
  <c r="J85" i="6"/>
  <c r="J78" i="6"/>
  <c r="J79" i="6"/>
  <c r="J80" i="6"/>
  <c r="J81" i="6"/>
  <c r="J77" i="6"/>
  <c r="J70" i="6"/>
  <c r="J71" i="6"/>
  <c r="J72" i="6"/>
  <c r="J73" i="6"/>
  <c r="J69" i="6"/>
  <c r="J62" i="6"/>
  <c r="J63" i="6"/>
  <c r="J64" i="6"/>
  <c r="J65" i="6"/>
  <c r="J61" i="6"/>
  <c r="J54" i="6"/>
  <c r="J55" i="6"/>
  <c r="J56" i="6"/>
  <c r="J57" i="6"/>
  <c r="J53" i="6"/>
  <c r="J46" i="6"/>
  <c r="J47" i="6"/>
  <c r="J48" i="6"/>
  <c r="J49" i="6"/>
  <c r="J45" i="6"/>
  <c r="J38" i="6"/>
  <c r="J39" i="6"/>
  <c r="J40" i="6"/>
  <c r="J41" i="6"/>
  <c r="J37" i="6"/>
  <c r="J30" i="6"/>
  <c r="J31" i="6"/>
  <c r="J32" i="6"/>
  <c r="J33" i="6"/>
  <c r="J29" i="6"/>
  <c r="J22" i="6"/>
  <c r="J23" i="6"/>
  <c r="J24" i="6"/>
  <c r="J25" i="6"/>
  <c r="J21" i="6"/>
  <c r="J13" i="6"/>
  <c r="J14" i="6"/>
  <c r="J15" i="6"/>
  <c r="J16" i="6"/>
  <c r="J17" i="6"/>
  <c r="J6" i="6"/>
  <c r="J94" i="6" s="1"/>
  <c r="J7" i="6"/>
  <c r="J95" i="6" s="1"/>
  <c r="J8" i="6"/>
  <c r="J96" i="6" s="1"/>
  <c r="J9" i="6"/>
  <c r="J5" i="6"/>
  <c r="J93" i="6" s="1"/>
  <c r="J5" i="1"/>
  <c r="I5" i="1"/>
  <c r="I86" i="6"/>
  <c r="I87" i="6"/>
  <c r="I88" i="6"/>
  <c r="I89" i="6"/>
  <c r="I85" i="6"/>
  <c r="I78" i="6"/>
  <c r="I79" i="6"/>
  <c r="I80" i="6"/>
  <c r="I81" i="6"/>
  <c r="I77" i="6"/>
  <c r="I70" i="6"/>
  <c r="I71" i="6"/>
  <c r="I72" i="6"/>
  <c r="I73" i="6"/>
  <c r="I69" i="6"/>
  <c r="I62" i="6"/>
  <c r="I63" i="6"/>
  <c r="I64" i="6"/>
  <c r="I65" i="6"/>
  <c r="I61" i="6"/>
  <c r="I54" i="6"/>
  <c r="I55" i="6"/>
  <c r="I56" i="6"/>
  <c r="I57" i="6"/>
  <c r="I53" i="6"/>
  <c r="I46" i="6"/>
  <c r="I47" i="6"/>
  <c r="I48" i="6"/>
  <c r="I49" i="6"/>
  <c r="I45" i="6"/>
  <c r="I38" i="6"/>
  <c r="I39" i="6"/>
  <c r="I40" i="6"/>
  <c r="I41" i="6"/>
  <c r="I37" i="6"/>
  <c r="I30" i="6"/>
  <c r="I31" i="6"/>
  <c r="I32" i="6"/>
  <c r="I33" i="6"/>
  <c r="I29" i="6"/>
  <c r="I22" i="6"/>
  <c r="I23" i="6"/>
  <c r="I24" i="6"/>
  <c r="I25" i="6"/>
  <c r="I21" i="6"/>
  <c r="I13" i="6"/>
  <c r="I14" i="6"/>
  <c r="I15" i="6"/>
  <c r="I16" i="6"/>
  <c r="I17" i="6"/>
  <c r="I6" i="6"/>
  <c r="I94" i="6" s="1"/>
  <c r="I7" i="6"/>
  <c r="I95" i="6" s="1"/>
  <c r="I8" i="6"/>
  <c r="I96" i="6" s="1"/>
  <c r="I9" i="6"/>
  <c r="I97" i="6" s="1"/>
  <c r="I5" i="6"/>
  <c r="I93" i="6" s="1"/>
  <c r="I8" i="1"/>
  <c r="H7" i="1"/>
  <c r="H86" i="6"/>
  <c r="H87" i="6"/>
  <c r="H88" i="6"/>
  <c r="H89" i="6"/>
  <c r="H85" i="6"/>
  <c r="H78" i="6"/>
  <c r="H79" i="6"/>
  <c r="H80" i="6"/>
  <c r="H81" i="6"/>
  <c r="H77" i="6"/>
  <c r="H70" i="6"/>
  <c r="H71" i="6"/>
  <c r="H72" i="6"/>
  <c r="H73" i="6"/>
  <c r="H69" i="6"/>
  <c r="H62" i="6"/>
  <c r="H63" i="6"/>
  <c r="H64" i="6"/>
  <c r="H65" i="6"/>
  <c r="H61" i="6"/>
  <c r="H54" i="6"/>
  <c r="H55" i="6"/>
  <c r="H56" i="6"/>
  <c r="H57" i="6"/>
  <c r="H53" i="6"/>
  <c r="H46" i="6"/>
  <c r="H47" i="6"/>
  <c r="H48" i="6"/>
  <c r="H49" i="6"/>
  <c r="H45" i="6"/>
  <c r="H38" i="6"/>
  <c r="H39" i="6"/>
  <c r="H40" i="6"/>
  <c r="H41" i="6"/>
  <c r="H37" i="6"/>
  <c r="H30" i="6"/>
  <c r="H31" i="6"/>
  <c r="H32" i="6"/>
  <c r="H33" i="6"/>
  <c r="H29" i="6"/>
  <c r="H22" i="6"/>
  <c r="H23" i="6"/>
  <c r="H24" i="6"/>
  <c r="H25" i="6"/>
  <c r="H21" i="6"/>
  <c r="H13" i="6"/>
  <c r="H14" i="6"/>
  <c r="H15" i="6"/>
  <c r="H16" i="6"/>
  <c r="H17" i="6"/>
  <c r="H6" i="6"/>
  <c r="H94" i="6" s="1"/>
  <c r="H7" i="6"/>
  <c r="H8" i="6"/>
  <c r="H96" i="6" s="1"/>
  <c r="H9" i="6"/>
  <c r="H97" i="6" s="1"/>
  <c r="H5" i="6"/>
  <c r="H12" i="1"/>
  <c r="G5" i="1"/>
  <c r="G86" i="6"/>
  <c r="G87" i="6"/>
  <c r="G88" i="6"/>
  <c r="G89" i="6"/>
  <c r="G85" i="6"/>
  <c r="G78" i="6"/>
  <c r="G79" i="6"/>
  <c r="G80" i="6"/>
  <c r="G81" i="6"/>
  <c r="G77" i="6"/>
  <c r="G70" i="6"/>
  <c r="G71" i="6"/>
  <c r="G72" i="6"/>
  <c r="G73" i="6"/>
  <c r="G69" i="6"/>
  <c r="G62" i="6"/>
  <c r="G63" i="6"/>
  <c r="G64" i="6"/>
  <c r="G65" i="6"/>
  <c r="G61" i="6"/>
  <c r="G54" i="6"/>
  <c r="G55" i="6"/>
  <c r="G56" i="6"/>
  <c r="G57" i="6"/>
  <c r="G53" i="6"/>
  <c r="G46" i="6"/>
  <c r="G47" i="6"/>
  <c r="G48" i="6"/>
  <c r="G49" i="6"/>
  <c r="G45" i="6"/>
  <c r="G38" i="6"/>
  <c r="G39" i="6"/>
  <c r="G40" i="6"/>
  <c r="G41" i="6"/>
  <c r="G37" i="6"/>
  <c r="G30" i="6"/>
  <c r="G31" i="6"/>
  <c r="G32" i="6"/>
  <c r="G33" i="6"/>
  <c r="G29" i="6"/>
  <c r="G22" i="6"/>
  <c r="G23" i="6"/>
  <c r="G24" i="6"/>
  <c r="G25" i="6"/>
  <c r="G21" i="6"/>
  <c r="G13" i="6"/>
  <c r="G14" i="6"/>
  <c r="G15" i="6"/>
  <c r="G16" i="6"/>
  <c r="G17" i="6"/>
  <c r="G6" i="6"/>
  <c r="G94" i="6" s="1"/>
  <c r="G7" i="6"/>
  <c r="G95" i="6" s="1"/>
  <c r="G8" i="6"/>
  <c r="G96" i="6" s="1"/>
  <c r="G9" i="6"/>
  <c r="G97" i="6" s="1"/>
  <c r="G5" i="6"/>
  <c r="G93" i="6" s="1"/>
  <c r="F7" i="1"/>
  <c r="F86" i="6"/>
  <c r="F87" i="6"/>
  <c r="F88" i="6"/>
  <c r="F89" i="6"/>
  <c r="F85" i="6"/>
  <c r="F78" i="6"/>
  <c r="F79" i="6"/>
  <c r="F80" i="6"/>
  <c r="F81" i="6"/>
  <c r="F77" i="6"/>
  <c r="F70" i="6"/>
  <c r="F71" i="6"/>
  <c r="F72" i="6"/>
  <c r="F73" i="6"/>
  <c r="F69" i="6"/>
  <c r="F62" i="6"/>
  <c r="F63" i="6"/>
  <c r="F64" i="6"/>
  <c r="F65" i="6"/>
  <c r="F61" i="6"/>
  <c r="F54" i="6"/>
  <c r="F55" i="6"/>
  <c r="F56" i="6"/>
  <c r="F57" i="6"/>
  <c r="F53" i="6"/>
  <c r="F46" i="6"/>
  <c r="F47" i="6"/>
  <c r="F48" i="6"/>
  <c r="F49" i="6"/>
  <c r="F45" i="6"/>
  <c r="F38" i="6"/>
  <c r="F39" i="6"/>
  <c r="F40" i="6"/>
  <c r="F41" i="6"/>
  <c r="F37" i="6"/>
  <c r="F30" i="6"/>
  <c r="F31" i="6"/>
  <c r="F32" i="6"/>
  <c r="F33" i="6"/>
  <c r="F29" i="6"/>
  <c r="F22" i="6"/>
  <c r="F23" i="6"/>
  <c r="F24" i="6"/>
  <c r="F25" i="6"/>
  <c r="F21" i="6"/>
  <c r="F13" i="6"/>
  <c r="F14" i="6"/>
  <c r="F15" i="6"/>
  <c r="F16" i="6"/>
  <c r="F17" i="6"/>
  <c r="F6" i="6"/>
  <c r="F94" i="6" s="1"/>
  <c r="F7" i="6"/>
  <c r="F95" i="6" s="1"/>
  <c r="F8" i="6"/>
  <c r="F96" i="6" s="1"/>
  <c r="F9" i="6"/>
  <c r="F97" i="6" s="1"/>
  <c r="F5" i="6"/>
  <c r="F93" i="6" s="1"/>
  <c r="D15" i="1"/>
  <c r="D14" i="1" s="1"/>
  <c r="E11" i="1"/>
  <c r="E10" i="1" s="1"/>
  <c r="E21" i="1" s="1"/>
  <c r="G8" i="1"/>
  <c r="G9" i="1" s="1"/>
  <c r="M12" i="1"/>
  <c r="L10" i="1"/>
  <c r="L21" i="1" s="1"/>
  <c r="N16" i="1"/>
  <c r="G12" i="1"/>
  <c r="E16" i="1"/>
  <c r="G7" i="1"/>
  <c r="E7" i="1"/>
  <c r="F12" i="1"/>
  <c r="F16" i="1" s="1"/>
  <c r="D11" i="1"/>
  <c r="D10" i="1" s="1"/>
  <c r="D21" i="1" s="1"/>
  <c r="L16" i="1"/>
  <c r="H16" i="1"/>
  <c r="H11" i="1"/>
  <c r="H10" i="1" s="1"/>
  <c r="H21" i="1" s="1"/>
  <c r="L6" i="1"/>
  <c r="K16" i="1"/>
  <c r="J6" i="1"/>
  <c r="J12" i="1"/>
  <c r="J16" i="1"/>
  <c r="I6" i="1"/>
  <c r="K8" i="1"/>
  <c r="K9" i="1" s="1"/>
  <c r="I12" i="1"/>
  <c r="I16" i="1"/>
  <c r="L7" i="1"/>
  <c r="H8" i="1"/>
  <c r="H6" i="1"/>
  <c r="M5" i="1"/>
  <c r="E5" i="1"/>
  <c r="G6" i="1"/>
  <c r="J7" i="1"/>
  <c r="N8" i="1"/>
  <c r="F8" i="1"/>
  <c r="I9" i="1"/>
  <c r="F5" i="1"/>
  <c r="L5" i="1"/>
  <c r="N6" i="1"/>
  <c r="F6" i="1"/>
  <c r="I7" i="1"/>
  <c r="M8" i="1"/>
  <c r="M9" i="1" s="1"/>
  <c r="E8" i="1"/>
  <c r="E9" i="1" s="1"/>
  <c r="H9" i="1"/>
  <c r="H5" i="1"/>
  <c r="N5" i="1"/>
  <c r="K5" i="1"/>
  <c r="M6" i="1"/>
  <c r="E6" i="1"/>
  <c r="N9" i="1"/>
  <c r="F9" i="1"/>
  <c r="H93" i="6" l="1"/>
  <c r="H95" i="6"/>
  <c r="J97" i="6"/>
  <c r="K94" i="6"/>
  <c r="M96" i="6"/>
  <c r="E96" i="6"/>
  <c r="F15" i="1"/>
  <c r="F14" i="1" s="1"/>
  <c r="G11" i="1"/>
  <c r="G10" i="1" s="1"/>
  <c r="G21" i="1" s="1"/>
  <c r="K15" i="1"/>
  <c r="K14" i="1" s="1"/>
  <c r="H15" i="1"/>
  <c r="H14" i="1" s="1"/>
  <c r="N15" i="1"/>
  <c r="N14" i="1" s="1"/>
  <c r="I15" i="1"/>
  <c r="I14" i="1" s="1"/>
  <c r="E15" i="1"/>
  <c r="E14" i="1"/>
  <c r="J11" i="1"/>
  <c r="J10" i="1" s="1"/>
  <c r="J21" i="1" s="1"/>
  <c r="G16" i="1"/>
  <c r="M11" i="1"/>
  <c r="M10" i="1" s="1"/>
  <c r="M21" i="1" s="1"/>
  <c r="J15" i="1"/>
  <c r="J14" i="1" s="1"/>
  <c r="F11" i="1"/>
  <c r="F10" i="1" s="1"/>
  <c r="F21" i="1" s="1"/>
  <c r="I11" i="1"/>
  <c r="I10" i="1" s="1"/>
  <c r="I21" i="1" s="1"/>
  <c r="L15" i="1"/>
  <c r="L14" i="1" s="1"/>
  <c r="M16" i="1"/>
  <c r="M15" i="1" l="1"/>
  <c r="M14" i="1" s="1"/>
  <c r="G15" i="1"/>
  <c r="G14" i="1" s="1"/>
</calcChain>
</file>

<file path=xl/sharedStrings.xml><?xml version="1.0" encoding="utf-8"?>
<sst xmlns="http://schemas.openxmlformats.org/spreadsheetml/2006/main" count="813" uniqueCount="200">
  <si>
    <t>Y0</t>
  </si>
  <si>
    <t>Y1</t>
  </si>
  <si>
    <t>Y2</t>
  </si>
  <si>
    <t>Y3</t>
  </si>
  <si>
    <t>Y4</t>
  </si>
  <si>
    <t>Y5</t>
  </si>
  <si>
    <t>Y6</t>
  </si>
  <si>
    <t>Y7</t>
  </si>
  <si>
    <t>Y8</t>
  </si>
  <si>
    <t>Y9</t>
  </si>
  <si>
    <t>Y10</t>
  </si>
  <si>
    <t>Physical Sites - Cumulative (GUL900,GL1800,UL2100MHz)</t>
  </si>
  <si>
    <t>#</t>
  </si>
  <si>
    <t>Physical Sites - Incremental</t>
  </si>
  <si>
    <t>Incremental</t>
  </si>
  <si>
    <t>Single Config - 900 GUL &amp; 2100 UL &amp; 1800 GL - Incremental</t>
  </si>
  <si>
    <t>BSC (incremental)</t>
  </si>
  <si>
    <t>300 sites per BSC</t>
  </si>
  <si>
    <t>RNC (incremental)</t>
  </si>
  <si>
    <t>300 Sites per RNC</t>
  </si>
  <si>
    <t>BTS - Leased (Co-location, Towerco)</t>
  </si>
  <si>
    <t>70% of total Sites</t>
  </si>
  <si>
    <t>BTS - Owned (Own-build infrastructure)</t>
  </si>
  <si>
    <t>30% of total Sites</t>
  </si>
  <si>
    <t>Cell Sites with access fibre</t>
  </si>
  <si>
    <t>incremental Total Fibre less Aggregation</t>
  </si>
  <si>
    <t>Fibre Aggregation Sites</t>
  </si>
  <si>
    <t>20 sites per Aggregation</t>
  </si>
  <si>
    <t>Total Fibre Sites (access + aggregation)</t>
  </si>
  <si>
    <t>Y0-Y3,20% fibre, Y4-6, 35%, Yr7-10, 65%</t>
  </si>
  <si>
    <t>Fibre Backbone (km)</t>
  </si>
  <si>
    <t>Self Build</t>
  </si>
  <si>
    <t>Cell sites with access MW</t>
  </si>
  <si>
    <t>Total MW less MW Hub Sites</t>
  </si>
  <si>
    <t>Hub Site</t>
  </si>
  <si>
    <t>20 MW Site/Hub Site</t>
  </si>
  <si>
    <t>Total MW site</t>
  </si>
  <si>
    <t>Y0-Y3,80% MW, Y4-6, 65%, Yr7-10, 35%</t>
  </si>
  <si>
    <t>DWDM Core</t>
  </si>
  <si>
    <t>2 nodes per MTX sites</t>
  </si>
  <si>
    <t>DWDM Repeater</t>
  </si>
  <si>
    <t>1 repeater after 100/150km</t>
  </si>
  <si>
    <t>IP/MPLS Core router</t>
  </si>
  <si>
    <t xml:space="preserve"> -   </t>
  </si>
  <si>
    <t>Leased Core 10G OPEX</t>
  </si>
  <si>
    <t>Total Fibre Access (km)</t>
  </si>
  <si>
    <t>Fibre Backbone</t>
  </si>
  <si>
    <t>Clutter Type</t>
  </si>
  <si>
    <t>DEEP RURAL</t>
  </si>
  <si>
    <t>DENSE URBAN</t>
  </si>
  <si>
    <t>RURAL</t>
  </si>
  <si>
    <t>SUBURBAN</t>
  </si>
  <si>
    <t>URBAN</t>
  </si>
  <si>
    <t>Antenna Height</t>
  </si>
  <si>
    <t>21m</t>
  </si>
  <si>
    <t>25m</t>
  </si>
  <si>
    <t>30m</t>
  </si>
  <si>
    <t>40m</t>
  </si>
  <si>
    <t>50m</t>
  </si>
  <si>
    <t>Region</t>
  </si>
  <si>
    <t>ADDIS ABABA</t>
  </si>
  <si>
    <t>AFAR</t>
  </si>
  <si>
    <t>AMHARA</t>
  </si>
  <si>
    <t>BENINSHANGUL GUMUZ</t>
  </si>
  <si>
    <t>DIRE DAWA</t>
  </si>
  <si>
    <t>GAMBELA</t>
  </si>
  <si>
    <t>HARARI</t>
  </si>
  <si>
    <t>OROMIA</t>
  </si>
  <si>
    <t>SNNPR</t>
  </si>
  <si>
    <t>SOMALI</t>
  </si>
  <si>
    <t>TIGRAY</t>
  </si>
  <si>
    <t>Addis Ababa</t>
  </si>
  <si>
    <t>Year 1</t>
  </si>
  <si>
    <t>Year 2</t>
  </si>
  <si>
    <t>Year 3</t>
  </si>
  <si>
    <t>Year 4</t>
  </si>
  <si>
    <t>Year 5</t>
  </si>
  <si>
    <t>Year 6</t>
  </si>
  <si>
    <t>Year 7</t>
  </si>
  <si>
    <t>Year 8</t>
  </si>
  <si>
    <t>Year 9</t>
  </si>
  <si>
    <t>Year 10</t>
  </si>
  <si>
    <t>Year 11</t>
  </si>
  <si>
    <t>RT</t>
  </si>
  <si>
    <t>Rooftop</t>
  </si>
  <si>
    <t>GF</t>
  </si>
  <si>
    <t>Afar</t>
  </si>
  <si>
    <t>Amhara</t>
  </si>
  <si>
    <t>Gambela</t>
  </si>
  <si>
    <t>Harari</t>
  </si>
  <si>
    <t>Oromia</t>
  </si>
  <si>
    <t>Total</t>
  </si>
  <si>
    <t>Location</t>
  </si>
  <si>
    <t>Type</t>
  </si>
  <si>
    <t>Position</t>
  </si>
  <si>
    <t>(blank)</t>
  </si>
  <si>
    <t>Grand Total</t>
  </si>
  <si>
    <t>Row Labels</t>
  </si>
  <si>
    <t>Beninshangul Gumuz</t>
  </si>
  <si>
    <t>Dire Dawa</t>
  </si>
  <si>
    <t>Somali</t>
  </si>
  <si>
    <t>Tigray</t>
  </si>
  <si>
    <t>Sum of Rounded Year 1</t>
  </si>
  <si>
    <t>Sum of Rounded Year 2</t>
  </si>
  <si>
    <t>Sum of Rounded Year 3</t>
  </si>
  <si>
    <t>Sum of Rounded Year 4</t>
  </si>
  <si>
    <t>Sum of Rounded Year 5</t>
  </si>
  <si>
    <t>Sum of Rounded Year 6</t>
  </si>
  <si>
    <t>Sum of Rounded Year 7</t>
  </si>
  <si>
    <t>Sum of Rounded Year 8</t>
  </si>
  <si>
    <t>Sum of Rounded Year 9</t>
  </si>
  <si>
    <t>Sum of Rounded Year 10</t>
  </si>
  <si>
    <t>Sum of Rounded Year 11</t>
  </si>
  <si>
    <t>Year1</t>
  </si>
  <si>
    <t>Year2</t>
  </si>
  <si>
    <t>Year3</t>
  </si>
  <si>
    <t>Year4</t>
  </si>
  <si>
    <t>Year5</t>
  </si>
  <si>
    <t>Year6</t>
  </si>
  <si>
    <t>Year7</t>
  </si>
  <si>
    <t>Year8</t>
  </si>
  <si>
    <t>Year9</t>
  </si>
  <si>
    <t>Year10</t>
  </si>
  <si>
    <t>Year11</t>
  </si>
  <si>
    <t>Questions for Review:</t>
  </si>
  <si>
    <t>Site Numbers</t>
  </si>
  <si>
    <t>Your method for selecting the quantities of sites is based on a percentage; this leaves rounding issues on the amount of sites, specifically Dire Dawa does not add correctly.</t>
  </si>
  <si>
    <t>Site locations</t>
  </si>
  <si>
    <t>Some areas are very large for selection of sites. See points in table below:</t>
  </si>
  <si>
    <t>The points on this table are not clear for where they should be.</t>
  </si>
  <si>
    <t>Site A</t>
  </si>
  <si>
    <t>Site B</t>
  </si>
  <si>
    <t>Distance km</t>
  </si>
  <si>
    <t>Comment:</t>
  </si>
  <si>
    <t>Addis</t>
  </si>
  <si>
    <t>Jijiga</t>
  </si>
  <si>
    <t>Dire Dawa might be a better site for this.</t>
  </si>
  <si>
    <t>Afar is a province, in a game reserve, looking at the way your diagram flows I’m assuming Mile is where you want this site to be?</t>
  </si>
  <si>
    <t>Sidama</t>
  </si>
  <si>
    <t>Again Sidama is a provincial/municipality place, I’m assuming this is Awassa?</t>
  </si>
  <si>
    <t>Tigray is also a province, is this meant to be Mek’ele</t>
  </si>
  <si>
    <t>Kebri Dehar</t>
  </si>
  <si>
    <t xml:space="preserve">Kebri Dehar is quite far out in Somali province, It will be difficult to make this fibre run practically. The population of Somali is also extremely low; it might not be a practical use of funds for this run. </t>
  </si>
  <si>
    <t>Jimma</t>
  </si>
  <si>
    <t>Your ring diagram that shows where the rings are going do not pass through Jimma, they go through Metu Zuria, then bonga,</t>
  </si>
  <si>
    <t>MEC Sites and Tables</t>
  </si>
  <si>
    <t>The text and the diagram conflict with each other. 3,4 (on Map) are Dire Dawa(5) and Jijiga(6) I assume? While 7,8 (on map) are west Gojjam (3)[Bahir Dar?] and east Gojjam (4)[Debree Markos?]</t>
  </si>
  <si>
    <t>Amount and location of MW Sites</t>
  </si>
  <si>
    <t xml:space="preserve">Cisco is able to, and has in the Vodafone Network, used our switches as IDU's for microwave links. The question though would be what quantity of links would be required as microwave, </t>
  </si>
  <si>
    <t>We should be able to use the clutter type and mix of sites to work out what is happening and how many approximate sites will be connected via MW, is this acceptable?</t>
  </si>
  <si>
    <t>Locations of Sites</t>
  </si>
  <si>
    <t>Sites 13 and 14; appear to be in Fitu; are these for 5G services or their location to peering points, peering point for the southern tip to kenya is in Moyale; which is better served from Yabolo. Is this acceptable?</t>
  </si>
  <si>
    <t>Wakanda TRSv1 (Transmission)</t>
  </si>
  <si>
    <t>Section 1.2</t>
  </si>
  <si>
    <t>With regards to the hierarchial controller, are you intending one per domain, and then a single hierarcical controller managing each domain, Optica/Core/Transmission etc… or a single controller overall?</t>
  </si>
  <si>
    <t>Section 1.3</t>
  </si>
  <si>
    <t>Where will the leased line access points be for this DWDM and OTN network? Is this intended to be through Ethiotel? Or some other 3rd party provider?</t>
  </si>
  <si>
    <t>Can you provide the characteristics and requiremetns for this fibre? Will there be multiple fibres leased at a site for short reach options?</t>
  </si>
  <si>
    <t>RAN Numbers are very high level; are there more granular Admin2/Admin3 level site numbers chosen?</t>
  </si>
  <si>
    <t>What is your definition of Major City? Can you please provide a list.</t>
  </si>
  <si>
    <t>The regional data centres are those listed in section 1.8?</t>
  </si>
  <si>
    <t xml:space="preserve">Will you be disaggregating the radio network? Will there be requirements for sites that will be hosting the BBU and future MEC applications? </t>
  </si>
  <si>
    <t>With the network being proposed for 5G will there be any timing requirements</t>
  </si>
  <si>
    <t>Section 1.4</t>
  </si>
  <si>
    <t xml:space="preserve">Ring topology is not clear, the Jimma site does not fall on the Blue ring as defined in your figure. Can we have a list of the major cities and sites that this passes through? </t>
  </si>
  <si>
    <t>Some assumptions were made based on known fibre paths in the network; is this acceptable; or could you provide a more detailed map/site list. (See figure to right)</t>
  </si>
  <si>
    <t>Are the sites listed in the table considered your POC1 sites; can there be additional sites for aggregating and connection to POC 2?</t>
  </si>
  <si>
    <t>Section 1.4 /1.5</t>
  </si>
  <si>
    <t>If we roll up from the RAN access table then we would require that there are many regional sites brought in; what kind of facilities and capabilities would there be at these sites. The main requirement would be from the selection of hardened/non-hardened equipment and SFP's based on the need for cooling/air-flow/powersupply etc....</t>
  </si>
  <si>
    <t>Section 1.5</t>
  </si>
  <si>
    <t xml:space="preserve">What portion/percentage and type of site are we specifically looking at. If I use the Tx BoQv3 document and the informaiton in the Clutter and height split, we see that there are sites that are listed as DeepRural/Dense Urban/Urban etc. With percentages alongside, we assume that these percentages account for the portion of sites which are of each kind in the year. If we are to link this to the requirement for Rural/Urban microwave and fibre connections, is there a breakdown on what percentage of Urban/SubUrban and so forth, have fibre connection? </t>
  </si>
  <si>
    <t>Can you provide a site list for what is considered urban/rural and so forth.</t>
  </si>
  <si>
    <t>Cisco does not have MW transmitters, but would you consider a split IDU/ODU configuration with the IDU providing end-to-end QoS and IP management?</t>
  </si>
  <si>
    <t>Section 1.5 - Final Paragraph</t>
  </si>
  <si>
    <t xml:space="preserve">Is this a request for a fibre design on a city level? </t>
  </si>
  <si>
    <t xml:space="preserve">The request for increase without onsight intervention, is this a software tunable request? </t>
  </si>
  <si>
    <t>Can you provide a list of what is considered a major city?</t>
  </si>
  <si>
    <t>Can you provide a timeline for this project deployment? Or are the fibre cables already available?</t>
  </si>
  <si>
    <t>Section 1.6</t>
  </si>
  <si>
    <t xml:space="preserve">This is the first mention of 5G in this document apaart from IP routing protocols, are there specific timing requirements we need to be aware of? </t>
  </si>
  <si>
    <t>Have the timing requirements been defined for the transport/gps network? Are there any assumptions that Vodacom would like us to use on this?</t>
  </si>
  <si>
    <t>Regarding the QOS Schema; is there one that Vodacom would prefer to use or is this up to Cisco best practices, this impacts buffer/queue/marking characteristics.</t>
  </si>
  <si>
    <t>Do you know what services would be provided from the PE layer? This is for a scaleabiltiy and design view as well as the requirements for the performance and provisioning of said services.</t>
  </si>
  <si>
    <t>Section 1.7</t>
  </si>
  <si>
    <t>This table does not correlate with the table from the TX BoQv3 which was included in the same folder, which is preferred?</t>
  </si>
  <si>
    <t>in TX BoQv3, there is year 1-11; is year 1 == year 0 in this table?</t>
  </si>
  <si>
    <t>Is there a more granular breakdown of the sites by suburb / admin-3</t>
  </si>
  <si>
    <t>Section 1.8</t>
  </si>
  <si>
    <t>The numbering in the text and the diagram are not matching, can you please provide a more comprehensive list?</t>
  </si>
  <si>
    <t>What are the proposed characteristics of the sites in terms of power/cooling/facilities? Can we assume that both MEC and LTC sites are similarly defined?</t>
  </si>
  <si>
    <t>Sites 13/14 are appearing to be situated in Fitu, is this correct? Can we request they be located in Yabelo for the access to the peering? Internet breakout?</t>
  </si>
  <si>
    <t>Internet breakout is discussed here, but there is no mention of the intention; Djibouti/Mogadishu/Bossaso are all landing points, are we assuming that we will have a diverse breakout at each point?</t>
  </si>
  <si>
    <t>What internet peering requirements are there?</t>
  </si>
  <si>
    <t>What is the requirement in terms of low-latency for a site to be considered such?</t>
  </si>
  <si>
    <t>Will you be disaggregating the radio network? If so; there will there be virual BBU controller sites? Will this need to be accounted for in the access design as they have strict distance/timing requirements?</t>
  </si>
  <si>
    <t>What kind of connectivity is required between redundant sites, will specific fibre channel connections be provided or will the IP transmission network be used for interconnect? Or can we request these links?</t>
  </si>
  <si>
    <t>GENERAL</t>
  </si>
  <si>
    <t>No mention is made of specific security requirements for the transport network; in section 1.1 there is a point on Zero Touch; which is possible through the controller; but would increase the need for a robust security architecture. What is the view of security and its position in the network?</t>
  </si>
  <si>
    <t>Depending on the architecture for the datacentre and controllers, security should form a comprehensive portion of the network rollout plan core, specifically in terms of application awareness and ability to link to other portions and controllers in the network; what is the design principles on this?</t>
  </si>
  <si>
    <t>What SDN use cases are you considering for Ethiopia? The standard vodafone grouping?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</si>
</sst>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2]\ * #,##0.00_-;\-[$€-2]\ * #,##0.00_-;_-[$€-2]\ *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name val="Times New Roman"/>
      <family val="1"/>
    </font>
    <font>
      <b/>
      <sz val="10"/>
      <color indexed="9"/>
      <name val="Arial"/>
      <family val="2"/>
    </font>
    <font>
      <b/>
      <sz val="10"/>
      <color theme="0"/>
      <name val="Arial"/>
      <family val="2"/>
    </font>
    <font>
      <b/>
      <sz val="12"/>
      <color theme="0"/>
      <name val="Arial"/>
      <family val="2"/>
    </font>
    <font>
      <sz val="8"/>
      <name val="Calibri"/>
      <family val="2"/>
      <scheme val="minor"/>
    </font>
    <font>
      <sz val="12"/>
      <color theme="1"/>
      <name val="Calibri"/>
      <family val="2"/>
      <scheme val="minor"/>
    </font>
    <font>
      <sz val="10"/>
      <color theme="1"/>
      <name val="Vodafone Rg"/>
    </font>
    <font>
      <sz val="10"/>
      <color rgb="FF000000"/>
      <name val="Vodafone Rg"/>
    </font>
    <font>
      <sz val="10"/>
      <color rgb="FF000000"/>
      <name val="Arial"/>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theme="7"/>
        <bgColor indexed="64"/>
      </patternFill>
    </fill>
  </fills>
  <borders count="17">
    <border>
      <left/>
      <right/>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164" fontId="3" fillId="0" borderId="0"/>
    <xf numFmtId="164" fontId="4" fillId="0" borderId="0"/>
    <xf numFmtId="164" fontId="4" fillId="0" borderId="0"/>
    <xf numFmtId="164" fontId="4" fillId="0" borderId="0"/>
    <xf numFmtId="43" fontId="1" fillId="0" borderId="0" applyFont="0" applyFill="0" applyBorder="0" applyAlignment="0" applyProtection="0"/>
  </cellStyleXfs>
  <cellXfs count="55">
    <xf numFmtId="0" fontId="0" fillId="0" borderId="0" xfId="0"/>
    <xf numFmtId="3" fontId="0" fillId="0" borderId="0" xfId="0" applyNumberFormat="1"/>
    <xf numFmtId="0" fontId="0" fillId="0" borderId="0" xfId="0" applyAlignment="1">
      <alignment horizontal="right"/>
    </xf>
    <xf numFmtId="9" fontId="0" fillId="0" borderId="0" xfId="1" applyFont="1"/>
    <xf numFmtId="0" fontId="2" fillId="0" borderId="0" xfId="0" applyFont="1" applyAlignment="1">
      <alignment horizontal="center"/>
    </xf>
    <xf numFmtId="9" fontId="0" fillId="0" borderId="1" xfId="1" applyFont="1" applyBorder="1"/>
    <xf numFmtId="0" fontId="2" fillId="0" borderId="2" xfId="0" applyFont="1" applyBorder="1"/>
    <xf numFmtId="0" fontId="0" fillId="0" borderId="3" xfId="0" applyBorder="1"/>
    <xf numFmtId="0" fontId="0" fillId="0" borderId="2" xfId="0" applyBorder="1"/>
    <xf numFmtId="9" fontId="0" fillId="0" borderId="4" xfId="1" applyFont="1" applyBorder="1"/>
    <xf numFmtId="9" fontId="0" fillId="0" borderId="5" xfId="1" applyFont="1" applyBorder="1"/>
    <xf numFmtId="0" fontId="2" fillId="0" borderId="6" xfId="0" applyFont="1" applyBorder="1"/>
    <xf numFmtId="9" fontId="0" fillId="0" borderId="0" xfId="0" applyNumberFormat="1"/>
    <xf numFmtId="1" fontId="0" fillId="0" borderId="0" xfId="0" applyNumberFormat="1"/>
    <xf numFmtId="164" fontId="4" fillId="2" borderId="0" xfId="2" applyFont="1" applyFill="1" applyAlignment="1">
      <alignment horizontal="left"/>
    </xf>
    <xf numFmtId="164" fontId="5" fillId="0" borderId="0" xfId="3" applyFont="1" applyFill="1" applyBorder="1" applyAlignment="1" applyProtection="1">
      <alignment horizontal="center" vertical="center" wrapText="1"/>
    </xf>
    <xf numFmtId="49" fontId="6" fillId="3" borderId="7" xfId="4" applyNumberFormat="1" applyFont="1" applyFill="1" applyBorder="1" applyAlignment="1" applyProtection="1">
      <alignment horizontal="center" vertical="top" wrapText="1"/>
    </xf>
    <xf numFmtId="49" fontId="0" fillId="0" borderId="7" xfId="5" applyNumberFormat="1" applyFont="1" applyFill="1" applyBorder="1" applyAlignment="1" applyProtection="1">
      <alignment horizontal="center" vertical="center" wrapText="1"/>
    </xf>
    <xf numFmtId="49" fontId="0" fillId="0" borderId="7" xfId="5" applyNumberFormat="1" applyFont="1" applyFill="1" applyBorder="1" applyAlignment="1" applyProtection="1">
      <alignment wrapText="1"/>
    </xf>
    <xf numFmtId="3" fontId="3" fillId="2" borderId="7" xfId="5" applyNumberFormat="1" applyFont="1" applyFill="1" applyBorder="1" applyAlignment="1" applyProtection="1">
      <alignment horizontal="center" wrapText="1"/>
    </xf>
    <xf numFmtId="164" fontId="3" fillId="2" borderId="0" xfId="2" applyFont="1" applyFill="1" applyAlignment="1" applyProtection="1">
      <alignment horizontal="left"/>
    </xf>
    <xf numFmtId="164" fontId="3" fillId="2" borderId="0" xfId="2" applyFont="1" applyFill="1" applyAlignment="1" applyProtection="1">
      <alignment horizontal="center"/>
    </xf>
    <xf numFmtId="3" fontId="3" fillId="2" borderId="11" xfId="5" applyNumberFormat="1" applyFont="1" applyFill="1" applyBorder="1" applyAlignment="1" applyProtection="1">
      <alignment horizontal="center" wrapText="1"/>
    </xf>
    <xf numFmtId="164" fontId="3" fillId="2" borderId="0" xfId="2" applyFont="1" applyFill="1" applyBorder="1" applyAlignment="1" applyProtection="1">
      <alignment horizontal="center"/>
    </xf>
    <xf numFmtId="49" fontId="6" fillId="2" borderId="2" xfId="3" applyNumberFormat="1" applyFont="1" applyFill="1" applyBorder="1" applyAlignment="1" applyProtection="1">
      <alignment horizontal="center" vertical="center" wrapText="1"/>
    </xf>
    <xf numFmtId="0" fontId="0" fillId="2" borderId="0" xfId="0" applyFill="1" applyBorder="1"/>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3" fontId="3" fillId="2" borderId="0" xfId="6" applyFont="1" applyFill="1" applyAlignment="1" applyProtection="1">
      <alignment horizontal="center"/>
    </xf>
    <xf numFmtId="0" fontId="6" fillId="3" borderId="7" xfId="4" applyNumberFormat="1" applyFont="1" applyFill="1" applyBorder="1" applyAlignment="1" applyProtection="1">
      <alignment horizontal="center" vertical="top" wrapText="1"/>
    </xf>
    <xf numFmtId="0" fontId="0" fillId="0" borderId="0" xfId="0" applyNumberFormat="1"/>
    <xf numFmtId="0" fontId="0" fillId="0" borderId="0" xfId="0" pivotButton="1"/>
    <xf numFmtId="0" fontId="0" fillId="0" borderId="0" xfId="0" applyAlignment="1">
      <alignment horizontal="left"/>
    </xf>
    <xf numFmtId="0" fontId="6" fillId="3" borderId="11" xfId="4" applyNumberFormat="1" applyFont="1" applyFill="1" applyBorder="1" applyAlignment="1" applyProtection="1">
      <alignment horizontal="center" vertical="top" wrapText="1"/>
    </xf>
    <xf numFmtId="0" fontId="9" fillId="0" borderId="0" xfId="0" applyFont="1" applyAlignment="1">
      <alignment vertical="center"/>
    </xf>
    <xf numFmtId="0" fontId="10" fillId="0" borderId="12" xfId="0" applyFont="1" applyBorder="1" applyAlignment="1">
      <alignment vertical="center"/>
    </xf>
    <xf numFmtId="0" fontId="10" fillId="0" borderId="13" xfId="0" applyFont="1" applyBorder="1" applyAlignment="1">
      <alignment vertical="center"/>
    </xf>
    <xf numFmtId="0" fontId="11" fillId="0" borderId="13" xfId="0" applyFont="1" applyBorder="1" applyAlignment="1">
      <alignment vertical="center" wrapText="1"/>
    </xf>
    <xf numFmtId="0" fontId="10" fillId="0" borderId="14" xfId="0" applyFont="1" applyBorder="1" applyAlignment="1">
      <alignment vertical="center"/>
    </xf>
    <xf numFmtId="0" fontId="10" fillId="0" borderId="15" xfId="0" applyFont="1" applyBorder="1" applyAlignment="1">
      <alignment vertical="center"/>
    </xf>
    <xf numFmtId="0" fontId="11" fillId="0" borderId="15" xfId="0" applyFont="1" applyBorder="1" applyAlignment="1">
      <alignment vertical="center" wrapText="1"/>
    </xf>
    <xf numFmtId="49" fontId="6" fillId="3" borderId="8" xfId="3" applyNumberFormat="1" applyFont="1" applyFill="1" applyBorder="1" applyAlignment="1" applyProtection="1">
      <alignment horizontal="center" vertical="center" wrapText="1"/>
    </xf>
    <xf numFmtId="49" fontId="6" fillId="3" borderId="9" xfId="3" applyNumberFormat="1" applyFont="1" applyFill="1" applyBorder="1" applyAlignment="1" applyProtection="1">
      <alignment horizontal="center" vertical="center" wrapText="1"/>
    </xf>
    <xf numFmtId="49" fontId="6" fillId="3" borderId="10" xfId="3" applyNumberFormat="1" applyFont="1" applyFill="1" applyBorder="1" applyAlignment="1" applyProtection="1">
      <alignment horizontal="center" vertical="center" wrapText="1"/>
    </xf>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9" fontId="6" fillId="3" borderId="5" xfId="3" applyNumberFormat="1" applyFont="1" applyFill="1" applyBorder="1" applyAlignment="1" applyProtection="1">
      <alignment horizontal="center" vertical="center" wrapText="1"/>
    </xf>
    <xf numFmtId="49" fontId="6" fillId="3" borderId="0" xfId="3" applyNumberFormat="1" applyFont="1" applyFill="1" applyBorder="1" applyAlignment="1" applyProtection="1">
      <alignment horizontal="center" vertical="center" wrapText="1"/>
    </xf>
    <xf numFmtId="0" fontId="0" fillId="3" borderId="3" xfId="0" applyFill="1" applyBorder="1"/>
    <xf numFmtId="0" fontId="0" fillId="4" borderId="2" xfId="0" applyFill="1" applyBorder="1"/>
    <xf numFmtId="0" fontId="0" fillId="3" borderId="2" xfId="0" applyFill="1" applyBorder="1"/>
    <xf numFmtId="0" fontId="0" fillId="5" borderId="2" xfId="0" applyFill="1" applyBorder="1"/>
    <xf numFmtId="0" fontId="3" fillId="0" borderId="16" xfId="0" applyFont="1" applyBorder="1"/>
    <xf numFmtId="0" fontId="12" fillId="0" borderId="0" xfId="0" applyFont="1" applyAlignment="1">
      <alignment vertical="center" wrapText="1"/>
    </xf>
    <xf numFmtId="0" fontId="3" fillId="0" borderId="0" xfId="0" applyFont="1"/>
  </cellXfs>
  <cellStyles count="7">
    <cellStyle name="Comma" xfId="6" builtinId="3"/>
    <cellStyle name="Normal" xfId="0" builtinId="0"/>
    <cellStyle name="Normal 118" xfId="2" xr:uid="{00000000-0005-0000-0000-000001000000}"/>
    <cellStyle name="Normal_Node B 2" xfId="3" xr:uid="{00000000-0005-0000-0000-000002000000}"/>
    <cellStyle name="Normal_RRH 2" xfId="5" xr:uid="{00000000-0005-0000-0000-000003000000}"/>
    <cellStyle name="Percent" xfId="1" builtinId="5"/>
    <cellStyle name="Style 1 3"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866775</xdr:colOff>
      <xdr:row>17</xdr:row>
      <xdr:rowOff>0</xdr:rowOff>
    </xdr:from>
    <xdr:to>
      <xdr:col>5</xdr:col>
      <xdr:colOff>190500</xdr:colOff>
      <xdr:row>39</xdr:row>
      <xdr:rowOff>57150</xdr:rowOff>
    </xdr:to>
    <xdr:pic>
      <xdr:nvPicPr>
        <xdr:cNvPr id="2" name="Picture 35">
          <a:extLst>
            <a:ext uri="{FF2B5EF4-FFF2-40B4-BE49-F238E27FC236}">
              <a16:creationId xmlns:a16="http://schemas.microsoft.com/office/drawing/2014/main" id="{05845AB0-1A45-4D84-8FBD-FB3EFB691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5953125"/>
          <a:ext cx="5800725" cy="424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200025</xdr:colOff>
      <xdr:row>17</xdr:row>
      <xdr:rowOff>0</xdr:rowOff>
    </xdr:from>
    <xdr:to>
      <xdr:col>12</xdr:col>
      <xdr:colOff>409575</xdr:colOff>
      <xdr:row>30</xdr:row>
      <xdr:rowOff>28575</xdr:rowOff>
    </xdr:to>
    <xdr:pic>
      <xdr:nvPicPr>
        <xdr:cNvPr id="3" name="Picture 33">
          <a:extLst>
            <a:ext uri="{FF2B5EF4-FFF2-40B4-BE49-F238E27FC236}">
              <a16:creationId xmlns:a16="http://schemas.microsoft.com/office/drawing/2014/main" id="{CB41CCA6-1424-480B-96B6-D5EB618F13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67675" y="5953125"/>
          <a:ext cx="5734050" cy="2505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46738</xdr:colOff>
      <xdr:row>50</xdr:row>
      <xdr:rowOff>41413</xdr:rowOff>
    </xdr:from>
    <xdr:to>
      <xdr:col>5</xdr:col>
      <xdr:colOff>881192</xdr:colOff>
      <xdr:row>63</xdr:row>
      <xdr:rowOff>46446</xdr:rowOff>
    </xdr:to>
    <xdr:pic>
      <xdr:nvPicPr>
        <xdr:cNvPr id="4" name="Picture 3">
          <a:extLst>
            <a:ext uri="{FF2B5EF4-FFF2-40B4-BE49-F238E27FC236}">
              <a16:creationId xmlns:a16="http://schemas.microsoft.com/office/drawing/2014/main" id="{576913E7-8673-43B1-B132-F5C7F9F93B64}"/>
            </a:ext>
          </a:extLst>
        </xdr:cNvPr>
        <xdr:cNvPicPr>
          <a:picLocks noChangeAspect="1"/>
        </xdr:cNvPicPr>
      </xdr:nvPicPr>
      <xdr:blipFill>
        <a:blip xmlns:r="http://schemas.openxmlformats.org/officeDocument/2006/relationships" r:embed="rId3"/>
        <a:stretch>
          <a:fillRect/>
        </a:stretch>
      </xdr:blipFill>
      <xdr:spPr>
        <a:xfrm>
          <a:off x="11886313" y="19291438"/>
          <a:ext cx="4568254" cy="248153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eyer (johnmeye)" refreshedDate="44039.532338425925" createdVersion="6" refreshedVersion="6" minRefreshableVersion="3" recordCount="56" xr:uid="{E71C345C-47B0-43FF-AEF3-67FF354D106D}">
  <cacheSource type="worksheet">
    <worksheetSource ref="A1:O1048576" sheet="Site_Numbers"/>
  </cacheSource>
  <cacheFields count="26">
    <cacheField name="Position" numFmtId="0">
      <sharedItems containsBlank="1"/>
    </cacheField>
    <cacheField name="Type" numFmtId="0">
      <sharedItems containsBlank="1"/>
    </cacheField>
    <cacheField name="Location" numFmtId="0">
      <sharedItems containsBlank="1" count="11">
        <s v="Addis Ababa"/>
        <s v="Afar"/>
        <s v="Amhara"/>
        <s v="BENINSHANGUL GUMUZ"/>
        <s v="DIRE DAWA"/>
        <m/>
        <s v="Harari"/>
        <s v="Oromia"/>
        <s v="SNNPR"/>
        <s v="SOMALI"/>
        <s v="TIGRAY"/>
      </sharedItems>
    </cacheField>
    <cacheField name="Year 1" numFmtId="0">
      <sharedItems containsString="0" containsBlank="1" containsNumber="1" minValue="1.3555296834659509" maxValue="116.34750484308869"/>
    </cacheField>
    <cacheField name="Year 2" numFmtId="0">
      <sharedItems containsString="0" containsBlank="1" containsNumber="1" minValue="0" maxValue="171.86793575252824"/>
    </cacheField>
    <cacheField name="Year 3" numFmtId="0">
      <sharedItems containsString="0" containsBlank="1" containsNumber="1" minValue="0" maxValue="239.23382129888557"/>
    </cacheField>
    <cacheField name="Year 4" numFmtId="0">
      <sharedItems containsString="0" containsBlank="1" containsNumber="1" minValue="0" maxValue="269.23283636363635"/>
    </cacheField>
    <cacheField name="Year 5" numFmtId="0">
      <sharedItems containsString="0" containsBlank="1" containsNumber="1" minValue="0" maxValue="242.70098738132637"/>
    </cacheField>
    <cacheField name="Year 6" numFmtId="0">
      <sharedItems containsString="0" containsBlank="1" containsNumber="1" minValue="0.20717131474103587" maxValue="237.62549800796813"/>
    </cacheField>
    <cacheField name="Year 7" numFmtId="0">
      <sharedItems containsString="0" containsBlank="1" containsNumber="1" minValue="2.6512013256006623E-2" maxValue="213.75310687655343"/>
    </cacheField>
    <cacheField name="Year 8" numFmtId="0">
      <sharedItems containsString="0" containsBlank="1" containsNumber="1" minValue="5.6372549019607837E-2" maxValue="189.86928104575162"/>
    </cacheField>
    <cacheField name="Year 9" numFmtId="0">
      <sharedItems containsString="0" containsBlank="1" containsNumber="1" minValue="2.1676300578034678E-2" maxValue="197.49349710982659"/>
    </cacheField>
    <cacheField name="Year 10" numFmtId="0">
      <sharedItems containsString="0" containsBlank="1" containsNumber="1" minValue="0" maxValue="452.13470790378011"/>
    </cacheField>
    <cacheField name="Year 11" numFmtId="0">
      <sharedItems containsString="0" containsBlank="1" containsNumber="1" minValue="0" maxValue="519.65149136577713"/>
    </cacheField>
    <cacheField name="Rounded Year 1" numFmtId="0">
      <sharedItems containsString="0" containsBlank="1" containsNumber="1" containsInteger="1" minValue="1" maxValue="116"/>
    </cacheField>
    <cacheField name="Rounded Year 2" numFmtId="0">
      <sharedItems containsString="0" containsBlank="1" containsNumber="1" containsInteger="1" minValue="0" maxValue="172"/>
    </cacheField>
    <cacheField name="Rounded Year 3" numFmtId="0">
      <sharedItems containsString="0" containsBlank="1" containsNumber="1" containsInteger="1" minValue="0" maxValue="239"/>
    </cacheField>
    <cacheField name="Rounded Year 4" numFmtId="0">
      <sharedItems containsString="0" containsBlank="1" containsNumber="1" containsInteger="1" minValue="0" maxValue="269"/>
    </cacheField>
    <cacheField name="Rounded Year 5" numFmtId="0">
      <sharedItems containsString="0" containsBlank="1" containsNumber="1" containsInteger="1" minValue="0" maxValue="243"/>
    </cacheField>
    <cacheField name="Rounded Year 6" numFmtId="0">
      <sharedItems containsString="0" containsBlank="1" containsNumber="1" containsInteger="1" minValue="0" maxValue="238"/>
    </cacheField>
    <cacheField name="Rounded Year 7" numFmtId="0">
      <sharedItems containsString="0" containsBlank="1" containsNumber="1" containsInteger="1" minValue="0" maxValue="214"/>
    </cacheField>
    <cacheField name="Rounded Year 8" numFmtId="0">
      <sharedItems containsString="0" containsBlank="1" containsNumber="1" containsInteger="1" minValue="0" maxValue="190"/>
    </cacheField>
    <cacheField name="Rounded Year 9" numFmtId="0">
      <sharedItems containsString="0" containsBlank="1" containsNumber="1" containsInteger="1" minValue="0" maxValue="197"/>
    </cacheField>
    <cacheField name="Rounded Year 10" numFmtId="0">
      <sharedItems containsString="0" containsBlank="1" containsNumber="1" containsInteger="1" minValue="0" maxValue="452"/>
    </cacheField>
    <cacheField name="Rounded Year 11" numFmtId="0">
      <sharedItems containsString="0" containsBlank="1" containsNumber="1" containsInteger="1" minValue="0" maxValue="520"/>
    </cacheField>
    <cacheField name="Total" numFmtId="0">
      <sharedItems containsString="0" containsBlank="1" containsNumber="1" containsInteger="1" minValue="2" maxValue="19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RT"/>
    <s v="Rooftop"/>
    <x v="0"/>
    <n v="26.161722890892854"/>
    <n v="0"/>
    <n v="0"/>
    <n v="0"/>
    <n v="0"/>
    <n v="4.8685258964143427"/>
    <n v="0.22866611433305714"/>
    <n v="0.37990196078431371"/>
    <n v="0.36560693641618491"/>
    <n v="0"/>
    <n v="0"/>
    <n v="26"/>
    <n v="0"/>
    <n v="0"/>
    <n v="0"/>
    <n v="0"/>
    <n v="5"/>
    <n v="0"/>
    <n v="0"/>
    <n v="0"/>
    <n v="0"/>
    <n v="0"/>
    <n v="31"/>
  </r>
  <r>
    <s v="GF"/>
    <s v="25m"/>
    <x v="0"/>
    <n v="79.100738623052507"/>
    <n v="0"/>
    <n v="0"/>
    <n v="0"/>
    <n v="6.3137123488832742E-2"/>
    <n v="11.534661354581672"/>
    <n v="10.175642087821045"/>
    <n v="70.915032679738559"/>
    <n v="61.787572254335259"/>
    <n v="0"/>
    <n v="0"/>
    <n v="79"/>
    <n v="0"/>
    <n v="0"/>
    <n v="0"/>
    <n v="0"/>
    <n v="12"/>
    <n v="10"/>
    <n v="71"/>
    <n v="62"/>
    <n v="0"/>
    <n v="0"/>
    <n v="234"/>
  </r>
  <r>
    <s v="GF"/>
    <s v="30m"/>
    <x v="0"/>
    <n v="32.625207369819321"/>
    <n v="0"/>
    <n v="0"/>
    <n v="0"/>
    <n v="0.11402376033057851"/>
    <n v="9.4374501992031874"/>
    <n v="4.4018227009113495"/>
    <n v="10.763888888888889"/>
    <n v="112.78973988439306"/>
    <n v="2.3408934707903777"/>
    <n v="0"/>
    <n v="33"/>
    <n v="0"/>
    <n v="0"/>
    <n v="0"/>
    <n v="0"/>
    <n v="9"/>
    <n v="4"/>
    <n v="11"/>
    <n v="113"/>
    <n v="2"/>
    <n v="0"/>
    <n v="172"/>
  </r>
  <r>
    <s v="GF"/>
    <s v="40m"/>
    <x v="0"/>
    <n v="54.170155632907559"/>
    <n v="0"/>
    <n v="0"/>
    <n v="0"/>
    <n v="0.2544331842087289"/>
    <n v="21.7211155378486"/>
    <n v="17.321458160729083"/>
    <n v="22.794117647058822"/>
    <n v="14.807080924855491"/>
    <n v="21.729209621993128"/>
    <n v="4.1907378335949765"/>
    <n v="54"/>
    <n v="0"/>
    <n v="0"/>
    <n v="0"/>
    <n v="0"/>
    <n v="22"/>
    <n v="17"/>
    <n v="23"/>
    <n v="15"/>
    <n v="22"/>
    <n v="4"/>
    <n v="157"/>
  </r>
  <r>
    <s v="GF"/>
    <s v="50m"/>
    <x v="0"/>
    <n v="90.180997729783599"/>
    <n v="0"/>
    <n v="0"/>
    <n v="0"/>
    <n v="0.48059601461648793"/>
    <n v="46.438247011952186"/>
    <n v="36.872410936205462"/>
    <n v="50.147058823529413"/>
    <n v="63.25"/>
    <n v="1.9298969072164949"/>
    <n v="1.9850863422291996"/>
    <n v="90"/>
    <n v="0"/>
    <n v="0"/>
    <n v="0"/>
    <n v="0"/>
    <n v="46"/>
    <n v="37"/>
    <n v="50"/>
    <n v="63"/>
    <n v="2"/>
    <n v="2"/>
    <n v="290"/>
  </r>
  <r>
    <s v="RT"/>
    <s v="Rooftop"/>
    <x v="1"/>
    <n v="5.5576717022103992"/>
    <n v="1.1897679952409281E-2"/>
    <n v="2.596811120627028E-3"/>
    <n v="0"/>
    <n v="0"/>
    <n v="1.3466135458167332"/>
    <n v="0.22866611433305714"/>
    <n v="7.3529411764705871E-2"/>
    <n v="9.6820809248554893E-2"/>
    <n v="0"/>
    <n v="0"/>
    <n v="6"/>
    <n v="0"/>
    <n v="0"/>
    <n v="0"/>
    <n v="0"/>
    <n v="1"/>
    <n v="0"/>
    <n v="0"/>
    <n v="0"/>
    <n v="0"/>
    <n v="0"/>
    <n v="7"/>
  </r>
  <r>
    <s v="GF"/>
    <s v="25m"/>
    <x v="1"/>
    <n v="16.803783852565559"/>
    <n v="0.1804481459448741"/>
    <n v="0.1584054783582487"/>
    <n v="1.9377752066115703"/>
    <n v="2.9674448039751384"/>
    <n v="3.1904382470119521"/>
    <n v="10.175642087821045"/>
    <n v="13.725490196078431"/>
    <n v="16.362716763005782"/>
    <n v="0"/>
    <n v="0"/>
    <n v="17"/>
    <n v="0"/>
    <n v="0"/>
    <n v="2"/>
    <n v="3"/>
    <n v="3"/>
    <n v="10"/>
    <n v="14"/>
    <n v="16"/>
    <n v="0"/>
    <n v="0"/>
    <n v="65"/>
  </r>
  <r>
    <s v="GF"/>
    <s v="30m"/>
    <x v="1"/>
    <n v="6.930743534521203"/>
    <n v="0.28157842554035295"/>
    <n v="0.31421414559587035"/>
    <n v="3.8087305785123968"/>
    <n v="5.3591167355371896"/>
    <n v="2.6103585657370516"/>
    <n v="4.4018227009113495"/>
    <n v="2.0833333333333335"/>
    <n v="29.869219653179186"/>
    <n v="1.9807560137457045"/>
    <n v="0"/>
    <n v="7"/>
    <n v="0"/>
    <n v="0"/>
    <n v="4"/>
    <n v="5"/>
    <n v="3"/>
    <n v="4"/>
    <n v="2"/>
    <n v="30"/>
    <n v="2"/>
    <n v="0"/>
    <n v="57"/>
  </r>
  <r>
    <s v="GF"/>
    <s v="40m"/>
    <x v="1"/>
    <n v="11.507649642223884"/>
    <n v="0.99345627602617481"/>
    <n v="1.2802278824691249"/>
    <n v="11.893930578512396"/>
    <n v="11.958359657810259"/>
    <n v="6.0079681274900389"/>
    <n v="17.321458160729083"/>
    <n v="4.4117647058823533"/>
    <n v="3.9212427745664735"/>
    <n v="18.386254295532645"/>
    <n v="49.241169544740977"/>
    <n v="12"/>
    <n v="1"/>
    <n v="1"/>
    <n v="12"/>
    <n v="12"/>
    <n v="6"/>
    <n v="17"/>
    <n v="4"/>
    <n v="4"/>
    <n v="18"/>
    <n v="49"/>
    <n v="136"/>
  </r>
  <r>
    <s v="GF"/>
    <s v="50m"/>
    <x v="1"/>
    <n v="19.157621279384081"/>
    <n v="0.97164386278009118"/>
    <n v="1.6385878171156547"/>
    <n v="19.110472727272729"/>
    <n v="22.588012686974931"/>
    <n v="12.844621513944224"/>
    <n v="36.872410936205462"/>
    <n v="9.7058823529411757"/>
    <n v="16.75"/>
    <n v="1.6329896907216495"/>
    <n v="23.324764521193092"/>
    <n v="19"/>
    <n v="1"/>
    <n v="2"/>
    <n v="19"/>
    <n v="23"/>
    <n v="13"/>
    <n v="37"/>
    <n v="10"/>
    <n v="17"/>
    <n v="2"/>
    <n v="23"/>
    <n v="166"/>
  </r>
  <r>
    <s v="RT"/>
    <s v="Rooftop"/>
    <x v="2"/>
    <n v="33.752689118302179"/>
    <n v="2.0582986317668057"/>
    <n v="0.20709568687000549"/>
    <n v="0"/>
    <n v="0"/>
    <n v="13.362549800796812"/>
    <n v="0.74896437448218711"/>
    <n v="0.49999999999999994"/>
    <n v="0.29913294797687862"/>
    <n v="0"/>
    <n v="0"/>
    <n v="34"/>
    <n v="2"/>
    <n v="0"/>
    <n v="0"/>
    <n v="0"/>
    <n v="13"/>
    <n v="1"/>
    <n v="1"/>
    <n v="0"/>
    <n v="0"/>
    <n v="0"/>
    <n v="51"/>
  </r>
  <r>
    <s v="GF"/>
    <s v="25m"/>
    <x v="2"/>
    <n v="102.05224827533718"/>
    <n v="31.217529248463215"/>
    <n v="12.632836899070334"/>
    <n v="7.0101867768595039"/>
    <n v="4.2301872737517936"/>
    <n v="31.658964143426292"/>
    <n v="33.328914664457329"/>
    <n v="93.333333333333329"/>
    <n v="50.553468208092482"/>
    <n v="0"/>
    <n v="0"/>
    <n v="102"/>
    <n v="31"/>
    <n v="13"/>
    <n v="7"/>
    <n v="4"/>
    <n v="32"/>
    <n v="33"/>
    <n v="93"/>
    <n v="51"/>
    <n v="0"/>
    <n v="0"/>
    <n v="366"/>
  </r>
  <r>
    <s v="GF"/>
    <s v="30m"/>
    <x v="2"/>
    <n v="42.091588782823891"/>
    <n v="48.713067618481062"/>
    <n v="25.058578111270663"/>
    <n v="13.77864297520661"/>
    <n v="7.639591942148761"/>
    <n v="25.902788844621515"/>
    <n v="14.417564208782101"/>
    <n v="14.166666666666666"/>
    <n v="92.282514450867055"/>
    <n v="31.872164948453605"/>
    <n v="0"/>
    <n v="42"/>
    <n v="49"/>
    <n v="25"/>
    <n v="14"/>
    <n v="8"/>
    <n v="26"/>
    <n v="14"/>
    <n v="14"/>
    <n v="92"/>
    <n v="32"/>
    <n v="0"/>
    <n v="316"/>
  </r>
  <r>
    <s v="GF"/>
    <s v="40m"/>
    <x v="2"/>
    <n v="69.887920997896273"/>
    <n v="171.86793575252824"/>
    <n v="102.0981736269127"/>
    <n v="43.02804297520661"/>
    <n v="17.04702334198484"/>
    <n v="59.617529880478088"/>
    <n v="56.734051367025685"/>
    <n v="30"/>
    <n v="12.114884393063583"/>
    <n v="295.85154639175261"/>
    <n v="278.68406593406593"/>
    <n v="70"/>
    <n v="172"/>
    <n v="102"/>
    <n v="43"/>
    <n v="17"/>
    <n v="60"/>
    <n v="57"/>
    <n v="30"/>
    <n v="12"/>
    <n v="296"/>
    <n v="279"/>
    <n v="1138"/>
  </r>
  <r>
    <s v="GF"/>
    <s v="50m"/>
    <x v="2"/>
    <n v="116.34750484308869"/>
    <n v="168.09438826095578"/>
    <n v="130.67737841497348"/>
    <n v="69.134945454545459"/>
    <n v="32.199932979304691"/>
    <n v="127.45816733067728"/>
    <n v="120.77050538525268"/>
    <n v="66"/>
    <n v="51.75"/>
    <n v="26.276288659793813"/>
    <n v="132.00824175824175"/>
    <n v="116"/>
    <n v="168"/>
    <n v="131"/>
    <n v="69"/>
    <n v="32"/>
    <n v="127"/>
    <n v="121"/>
    <n v="66"/>
    <n v="52"/>
    <n v="26"/>
    <n v="132"/>
    <n v="1040"/>
  </r>
  <r>
    <s v="RT"/>
    <s v="Rooftop"/>
    <x v="3"/>
    <n v="2.5755063985853068"/>
    <n v="3.9658933174697604E-3"/>
    <n v="1.298405560313514E-3"/>
    <n v="0"/>
    <n v="0"/>
    <n v="1.8645418326693228"/>
    <n v="0.12593206296603149"/>
    <n v="8.5784313725490197E-2"/>
    <n v="6.9364161849710976E-2"/>
    <n v="0"/>
    <n v="0"/>
    <n v="3"/>
    <n v="0"/>
    <n v="0"/>
    <n v="0"/>
    <n v="0"/>
    <n v="2"/>
    <n v="0"/>
    <n v="0"/>
    <n v="0"/>
    <n v="0"/>
    <n v="0"/>
    <n v="5"/>
  </r>
  <r>
    <s v="GF"/>
    <s v="25m"/>
    <x v="3"/>
    <n v="7.7871193463108686"/>
    <n v="6.01493819816247E-2"/>
    <n v="7.9202739179124348E-2"/>
    <n v="1.0828743801652894"/>
    <n v="2.0203879516426477"/>
    <n v="4.4175298804780878"/>
    <n v="5.6039768019884013"/>
    <n v="16.013071895424833"/>
    <n v="11.722543352601155"/>
    <n v="0"/>
    <n v="0"/>
    <n v="8"/>
    <n v="0"/>
    <n v="0"/>
    <n v="1"/>
    <n v="2"/>
    <n v="4"/>
    <n v="6"/>
    <n v="16"/>
    <n v="12"/>
    <n v="0"/>
    <n v="0"/>
    <n v="49"/>
  </r>
  <r>
    <s v="GF"/>
    <s v="30m"/>
    <x v="3"/>
    <n v="3.2118079794122649"/>
    <n v="9.3859475180117655E-2"/>
    <n v="0.15710707279793518"/>
    <n v="2.1284082644628102"/>
    <n v="3.6487603305785123"/>
    <n v="3.614342629482072"/>
    <n v="2.4241922120961057"/>
    <n v="2.4305555555555558"/>
    <n v="21.398843930635834"/>
    <n v="0.27010309278350514"/>
    <n v="0"/>
    <n v="3"/>
    <n v="0"/>
    <n v="0"/>
    <n v="2"/>
    <n v="4"/>
    <n v="4"/>
    <n v="2"/>
    <n v="2"/>
    <n v="21"/>
    <n v="0"/>
    <n v="0"/>
    <n v="38"/>
  </r>
  <r>
    <s v="GF"/>
    <s v="40m"/>
    <x v="3"/>
    <n v="5.3328132488354587"/>
    <n v="0.33115209200872492"/>
    <n v="0.64011394123456244"/>
    <n v="6.6466082644628095"/>
    <n v="8.1418618946793249"/>
    <n v="8.3187250996015933"/>
    <n v="9.539353769676886"/>
    <n v="5.1470588235294112"/>
    <n v="2.8092485549132946"/>
    <n v="2.5072164948453608"/>
    <n v="22.001373626373628"/>
    <n v="5"/>
    <n v="0"/>
    <n v="1"/>
    <n v="7"/>
    <n v="8"/>
    <n v="8"/>
    <n v="10"/>
    <n v="5"/>
    <n v="3"/>
    <n v="3"/>
    <n v="22"/>
    <n v="72"/>
  </r>
  <r>
    <s v="GF"/>
    <s v="50m"/>
    <x v="3"/>
    <n v="8.8779220562999388"/>
    <n v="0.32388128759336371"/>
    <n v="0.81929390855782736"/>
    <n v="10.679381818181819"/>
    <n v="15.379072467727614"/>
    <n v="17.784860557768923"/>
    <n v="20.306545153272577"/>
    <n v="11.323529411764705"/>
    <n v="11.999999999999998"/>
    <n v="0.22268041237113401"/>
    <n v="10.421703296703297"/>
    <n v="9"/>
    <n v="0"/>
    <n v="1"/>
    <n v="11"/>
    <n v="15"/>
    <n v="18"/>
    <n v="20"/>
    <n v="11"/>
    <n v="12"/>
    <n v="0"/>
    <n v="10"/>
    <n v="107"/>
  </r>
  <r>
    <s v="RT"/>
    <s v="Rooftop"/>
    <x v="4"/>
    <n v="4.0665890503978526"/>
    <n v="0"/>
    <n v="6.49202780156757E-4"/>
    <n v="0"/>
    <n v="0"/>
    <n v="0.88047808764940239"/>
    <n v="6.9594034797017396E-2"/>
    <n v="7.3529411764705871E-2"/>
    <n v="2.4566473988439308E-2"/>
    <n v="0"/>
    <n v="0"/>
    <n v="4"/>
    <n v="0"/>
    <n v="0"/>
    <n v="0"/>
    <n v="0"/>
    <n v="1"/>
    <n v="0"/>
    <n v="0"/>
    <n v="0"/>
    <n v="0"/>
    <n v="0"/>
    <n v="5"/>
  </r>
  <r>
    <s v="GF"/>
    <s v="25m"/>
    <x v="4"/>
    <n v="12.295451599438213"/>
    <n v="0"/>
    <n v="3.9601369589562174E-2"/>
    <n v="0"/>
    <n v="0"/>
    <n v="2.0860557768924299"/>
    <n v="3.0969345484672739"/>
    <n v="13.725490196078431"/>
    <n v="4.151734104046243"/>
    <n v="0"/>
    <n v="0"/>
    <n v="12"/>
    <n v="0"/>
    <n v="0"/>
    <n v="0"/>
    <n v="0"/>
    <n v="2"/>
    <n v="3"/>
    <n v="14"/>
    <n v="4"/>
    <n v="0"/>
    <n v="0"/>
    <n v="35"/>
  </r>
  <r>
    <s v="GF"/>
    <s v="30m"/>
    <x v="4"/>
    <n v="5.0712757569667346"/>
    <n v="0"/>
    <n v="7.8553536398967588E-2"/>
    <n v="0"/>
    <n v="0"/>
    <n v="1.7067729083665339"/>
    <n v="1.3396851698425847"/>
    <n v="2.0833333333333335"/>
    <n v="7.5787572254335265"/>
    <n v="0.45017182130584193"/>
    <n v="0"/>
    <n v="5"/>
    <n v="0"/>
    <n v="0"/>
    <n v="0"/>
    <n v="0"/>
    <n v="2"/>
    <n v="1"/>
    <n v="2"/>
    <n v="8"/>
    <n v="0"/>
    <n v="0"/>
    <n v="18"/>
  </r>
  <r>
    <s v="GF"/>
    <s v="40m"/>
    <x v="4"/>
    <n v="8.420231445529673"/>
    <n v="0"/>
    <n v="0.32005697061728122"/>
    <n v="0"/>
    <n v="0"/>
    <n v="3.9282868525896411"/>
    <n v="5.2717481358740681"/>
    <n v="4.4117647058823533"/>
    <n v="0.99494219653179194"/>
    <n v="4.1786941580756016"/>
    <n v="4.1907378335949765"/>
    <n v="8"/>
    <n v="0"/>
    <n v="0"/>
    <n v="0"/>
    <n v="0"/>
    <n v="4"/>
    <n v="5"/>
    <n v="4"/>
    <n v="1"/>
    <n v="4"/>
    <n v="4"/>
    <n v="30"/>
  </r>
  <r>
    <s v="GF"/>
    <s v="50m"/>
    <x v="4"/>
    <n v="14.017771667842011"/>
    <n v="0"/>
    <n v="0.40964695427891368"/>
    <n v="0"/>
    <n v="0"/>
    <n v="8.3984063745019917"/>
    <n v="11.222038111019053"/>
    <n v="9.7058823529411757"/>
    <n v="4.25"/>
    <n v="0.37113402061855666"/>
    <n v="1.9850863422291996"/>
    <n v="14"/>
    <n v="0"/>
    <n v="0"/>
    <n v="0"/>
    <n v="0"/>
    <n v="8"/>
    <n v="11"/>
    <n v="10"/>
    <n v="4"/>
    <n v="0"/>
    <n v="2"/>
    <n v="49"/>
  </r>
  <r>
    <s v="RT"/>
    <s v="Rooftop"/>
    <x v="5"/>
    <n v="1.3555296834659509"/>
    <n v="0"/>
    <n v="1.298405560313514E-3"/>
    <n v="0"/>
    <n v="0"/>
    <n v="0.51792828685258963"/>
    <n v="4.3082021541010769E-2"/>
    <n v="6.8627450980392149E-2"/>
    <n v="5.2023121387283232E-2"/>
    <n v="0"/>
    <n v="0"/>
    <n v="1"/>
    <n v="0"/>
    <n v="0"/>
    <n v="0"/>
    <n v="0"/>
    <n v="1"/>
    <n v="0"/>
    <n v="0"/>
    <n v="0"/>
    <n v="0"/>
    <n v="0"/>
    <n v="2"/>
  </r>
  <r>
    <s v="GF"/>
    <s v="25m"/>
    <x v="5"/>
    <n v="4.0984838664794045"/>
    <n v="0"/>
    <n v="7.9202739179124348E-2"/>
    <n v="0.45594710743801653"/>
    <n v="0.69450835837716018"/>
    <n v="1.2270916334661353"/>
    <n v="1.9171499585749794"/>
    <n v="12.810457516339868"/>
    <n v="8.7919075144508678"/>
    <n v="0"/>
    <n v="0"/>
    <n v="4"/>
    <n v="0"/>
    <n v="0"/>
    <n v="0"/>
    <n v="1"/>
    <n v="1"/>
    <n v="2"/>
    <n v="13"/>
    <n v="9"/>
    <n v="0"/>
    <n v="0"/>
    <n v="30"/>
  </r>
  <r>
    <s v="GF"/>
    <s v="30m"/>
    <x v="5"/>
    <n v="1.6904252523222445"/>
    <n v="0"/>
    <n v="0.15710707279793518"/>
    <n v="0.89617190082644627"/>
    <n v="1.2542613636363638"/>
    <n v="1.0039840637450199"/>
    <n v="0.82932891466445713"/>
    <n v="1.9444444444444442"/>
    <n v="16.049132947976879"/>
    <n v="9.0034364261168384E-2"/>
    <n v="0"/>
    <n v="2"/>
    <n v="0"/>
    <n v="0"/>
    <n v="1"/>
    <n v="1"/>
    <n v="1"/>
    <n v="1"/>
    <n v="2"/>
    <n v="16"/>
    <n v="0"/>
    <n v="0"/>
    <n v="24"/>
  </r>
  <r>
    <s v="GF"/>
    <s v="40m"/>
    <x v="5"/>
    <n v="2.8067438151765569"/>
    <n v="0"/>
    <n v="0.64011394123456244"/>
    <n v="2.7985719008264462"/>
    <n v="2.7987650262960182"/>
    <n v="2.3107569721115535"/>
    <n v="3.2634631317315659"/>
    <n v="4.117647058823529"/>
    <n v="2.1069364161849711"/>
    <n v="0.8357388316151203"/>
    <n v="10.476844583987441"/>
    <n v="3"/>
    <n v="0"/>
    <n v="1"/>
    <n v="3"/>
    <n v="3"/>
    <n v="2"/>
    <n v="3"/>
    <n v="4"/>
    <n v="2"/>
    <n v="1"/>
    <n v="10"/>
    <n v="32"/>
  </r>
  <r>
    <s v="GF"/>
    <s v="50m"/>
    <x v="5"/>
    <n v="4.6725905559473366"/>
    <n v="0"/>
    <n v="0.81929390855782736"/>
    <n v="4.4965818181818182"/>
    <n v="5.2865561607813669"/>
    <n v="4.9402390438247012"/>
    <n v="6.9469759734879863"/>
    <n v="9.0588235294117645"/>
    <n v="9"/>
    <n v="7.422680412371134E-2"/>
    <n v="4.9627158555729984"/>
    <n v="5"/>
    <n v="0"/>
    <n v="1"/>
    <n v="4"/>
    <n v="5"/>
    <n v="5"/>
    <n v="7"/>
    <n v="9"/>
    <n v="9"/>
    <n v="0"/>
    <n v="5"/>
    <n v="50"/>
  </r>
  <r>
    <s v="RT"/>
    <s v="Rooftop"/>
    <x v="6"/>
    <n v="2.9821653036250919"/>
    <n v="0"/>
    <n v="0"/>
    <n v="0"/>
    <n v="0"/>
    <n v="0.20717131474103587"/>
    <n v="2.6512013256006623E-2"/>
    <n v="5.6372549019607837E-2"/>
    <n v="2.1676300578034678E-2"/>
    <n v="0"/>
    <n v="0"/>
    <n v="3"/>
    <n v="0"/>
    <n v="0"/>
    <n v="0"/>
    <n v="0"/>
    <n v="0"/>
    <n v="0"/>
    <n v="0"/>
    <n v="0"/>
    <n v="0"/>
    <n v="0"/>
    <n v="3"/>
  </r>
  <r>
    <s v="GF"/>
    <s v="25m"/>
    <x v="6"/>
    <n v="9.0166645062546902"/>
    <n v="0"/>
    <n v="0"/>
    <n v="0.11398677685950413"/>
    <n v="0"/>
    <n v="0.49083665338645416"/>
    <n v="1.1797845898922947"/>
    <n v="10.522875816993462"/>
    <n v="3.6632947976878611"/>
    <n v="0"/>
    <n v="0"/>
    <n v="9"/>
    <n v="0"/>
    <n v="0"/>
    <n v="0"/>
    <n v="0"/>
    <n v="0"/>
    <n v="1"/>
    <n v="11"/>
    <n v="4"/>
    <n v="0"/>
    <n v="0"/>
    <n v="25"/>
  </r>
  <r>
    <s v="GF"/>
    <s v="30m"/>
    <x v="6"/>
    <n v="3.718935555108938"/>
    <n v="0"/>
    <n v="0"/>
    <n v="0.22404297520661157"/>
    <n v="0"/>
    <n v="0.40159362549800798"/>
    <n v="0.51035625517812755"/>
    <n v="1.5972222222222221"/>
    <n v="6.6871387283236992"/>
    <n v="0"/>
    <n v="0"/>
    <n v="4"/>
    <n v="0"/>
    <n v="0"/>
    <n v="0"/>
    <n v="0"/>
    <n v="0"/>
    <n v="1"/>
    <n v="2"/>
    <n v="7"/>
    <n v="0"/>
    <n v="0"/>
    <n v="14"/>
  </r>
  <r>
    <s v="GF"/>
    <s v="40m"/>
    <x v="6"/>
    <n v="6.1748363933884258"/>
    <n v="0"/>
    <n v="0"/>
    <n v="0.69964297520661156"/>
    <n v="0"/>
    <n v="0.92430278884462147"/>
    <n v="2.0082850041425022"/>
    <n v="3.3823529411764706"/>
    <n v="0.87789017341040465"/>
    <n v="0"/>
    <n v="9.4291601255886981"/>
    <n v="6"/>
    <n v="0"/>
    <n v="0"/>
    <n v="1"/>
    <n v="0"/>
    <n v="1"/>
    <n v="2"/>
    <n v="3"/>
    <n v="1"/>
    <n v="0"/>
    <n v="9"/>
    <n v="23"/>
  </r>
  <r>
    <s v="GF"/>
    <s v="50m"/>
    <x v="6"/>
    <n v="10.27969922308414"/>
    <n v="0"/>
    <n v="0"/>
    <n v="1.1241454545454546"/>
    <n v="0"/>
    <n v="1.9760956175298805"/>
    <n v="4.2750621375310685"/>
    <n v="7.4411764705882355"/>
    <n v="3.75"/>
    <n v="0"/>
    <n v="4.4664442700156997"/>
    <n v="10"/>
    <n v="0"/>
    <n v="0"/>
    <n v="1"/>
    <n v="0"/>
    <n v="2"/>
    <n v="4"/>
    <n v="7"/>
    <n v="4"/>
    <n v="0"/>
    <n v="4"/>
    <n v="32"/>
  </r>
  <r>
    <s v="RT"/>
    <s v="Rooftop"/>
    <x v="7"/>
    <n v="21.417368998762022"/>
    <n v="2.010707911957168"/>
    <n v="0.37913442361154603"/>
    <n v="0"/>
    <n v="0"/>
    <n v="24.912350597609564"/>
    <n v="1.3256006628003314"/>
    <n v="1.017156862745098"/>
    <n v="0.64017341040462428"/>
    <n v="0"/>
    <n v="0"/>
    <n v="21"/>
    <n v="2"/>
    <n v="0"/>
    <n v="0"/>
    <n v="0"/>
    <n v="25"/>
    <n v="1"/>
    <n v="1"/>
    <n v="1"/>
    <n v="0"/>
    <n v="0"/>
    <n v="51"/>
  </r>
  <r>
    <s v="GF"/>
    <s v="25m"/>
    <x v="7"/>
    <n v="64.756045090374585"/>
    <n v="30.495736664683719"/>
    <n v="23.127199840304307"/>
    <n v="27.299833057851238"/>
    <n v="31.884247361860535"/>
    <n v="59.023107569721112"/>
    <n v="58.989229494614747"/>
    <n v="189.86928104575162"/>
    <n v="108.1893063583815"/>
    <n v="0"/>
    <n v="0"/>
    <n v="65"/>
    <n v="30"/>
    <n v="23"/>
    <n v="27"/>
    <n v="32"/>
    <n v="59"/>
    <n v="59"/>
    <n v="190"/>
    <n v="108"/>
    <n v="0"/>
    <n v="0"/>
    <n v="593"/>
  </r>
  <r>
    <s v="GF"/>
    <s v="30m"/>
    <x v="7"/>
    <n v="26.708718986691466"/>
    <n v="47.586753916319651"/>
    <n v="45.875265256997075"/>
    <n v="53.658292561983473"/>
    <n v="57.581998966942152"/>
    <n v="48.291633466135458"/>
    <n v="25.517812758906377"/>
    <n v="28.819444444444446"/>
    <n v="197.49349710982659"/>
    <n v="48.708591065292097"/>
    <n v="0"/>
    <n v="27"/>
    <n v="48"/>
    <n v="46"/>
    <n v="54"/>
    <n v="58"/>
    <n v="48"/>
    <n v="26"/>
    <n v="29"/>
    <n v="197"/>
    <n v="49"/>
    <n v="0"/>
    <n v="582"/>
  </r>
  <r>
    <s v="GF"/>
    <s v="40m"/>
    <x v="7"/>
    <n v="44.346552279789606"/>
    <n v="167.89411064842355"/>
    <n v="186.9132708404922"/>
    <n v="167.56449256198346"/>
    <n v="128.48875802540812"/>
    <n v="111.14741035856574"/>
    <n v="100.41425020712511"/>
    <n v="61.029411764705891"/>
    <n v="25.927023121387283"/>
    <n v="452.13470790378011"/>
    <n v="519.65149136577713"/>
    <n v="44"/>
    <n v="168"/>
    <n v="187"/>
    <n v="168"/>
    <n v="128"/>
    <n v="111"/>
    <n v="100"/>
    <n v="61"/>
    <n v="26"/>
    <n v="452"/>
    <n v="520"/>
    <n v="1965"/>
  </r>
  <r>
    <s v="GF"/>
    <s v="50m"/>
    <x v="7"/>
    <n v="73.826930783967924"/>
    <n v="164.20781280983539"/>
    <n v="239.23382129888557"/>
    <n v="269.23283636363635"/>
    <n v="242.70098738132637"/>
    <n v="237.62549800796813"/>
    <n v="213.75310687655343"/>
    <n v="134.26470588235296"/>
    <n v="110.75"/>
    <n v="40.156701030927834"/>
    <n v="246.15070643642073"/>
    <n v="74"/>
    <n v="164"/>
    <n v="239"/>
    <n v="269"/>
    <n v="243"/>
    <n v="238"/>
    <n v="214"/>
    <n v="134"/>
    <n v="111"/>
    <n v="40"/>
    <n v="246"/>
    <n v="1972"/>
  </r>
  <r>
    <s v="RT"/>
    <s v="Rooftop"/>
    <x v="8"/>
    <n v="6.3709895122899685"/>
    <n v="0.63454293079516166"/>
    <n v="0.13698178661307572"/>
    <n v="0"/>
    <n v="0"/>
    <n v="6.4223107569721121"/>
    <n v="0.38442419221209606"/>
    <n v="0.2156862745098039"/>
    <n v="8.9595375722543349E-2"/>
    <n v="0"/>
    <n v="0"/>
    <n v="6"/>
    <n v="1"/>
    <n v="0"/>
    <n v="0"/>
    <n v="0"/>
    <n v="6"/>
    <n v="0"/>
    <n v="0"/>
    <n v="0"/>
    <n v="0"/>
    <n v="0"/>
    <n v="13"/>
  </r>
  <r>
    <s v="GF"/>
    <s v="25m"/>
    <x v="8"/>
    <n v="19.262874172453202"/>
    <n v="9.6239011170599529"/>
    <n v="8.3558889833976195"/>
    <n v="13.507433057851239"/>
    <n v="12.438013327300048"/>
    <n v="15.215936254980079"/>
    <n v="17.106876553438276"/>
    <n v="40.261437908496731"/>
    <n v="15.141618497109826"/>
    <n v="0"/>
    <n v="0"/>
    <n v="19"/>
    <n v="10"/>
    <n v="8"/>
    <n v="14"/>
    <n v="12"/>
    <n v="15"/>
    <n v="17"/>
    <n v="40"/>
    <n v="15"/>
    <n v="0"/>
    <n v="0"/>
    <n v="150"/>
  </r>
  <r>
    <s v="GF"/>
    <s v="30m"/>
    <x v="8"/>
    <n v="7.9449986859145492"/>
    <n v="15.017516028818825"/>
    <n v="16.574796180182165"/>
    <n v="26.549092561983471"/>
    <n v="22.462680785123965"/>
    <n v="12.449402390438248"/>
    <n v="7.4001657000828498"/>
    <n v="6.1111111111111107"/>
    <n v="27.640173410404621"/>
    <n v="34.663230240549829"/>
    <n v="0"/>
    <n v="8"/>
    <n v="15"/>
    <n v="17"/>
    <n v="27"/>
    <n v="22"/>
    <n v="12"/>
    <n v="7"/>
    <n v="6"/>
    <n v="28"/>
    <n v="35"/>
    <n v="0"/>
    <n v="177"/>
  </r>
  <r>
    <s v="GF"/>
    <s v="40m"/>
    <x v="8"/>
    <n v="13.19169593132982"/>
    <n v="52.984334721396003"/>
    <n v="67.532020800246343"/>
    <n v="82.907692561983467"/>
    <n v="50.123337289119597"/>
    <n v="28.653386454183263"/>
    <n v="29.120132560066281"/>
    <n v="12.941176470588236"/>
    <n v="3.6286127167630058"/>
    <n v="321.7594501718213"/>
    <n v="85.910125588697014"/>
    <n v="13"/>
    <n v="53"/>
    <n v="68"/>
    <n v="83"/>
    <n v="50"/>
    <n v="29"/>
    <n v="29"/>
    <n v="13"/>
    <n v="4"/>
    <n v="322"/>
    <n v="86"/>
    <n v="750"/>
  </r>
  <r>
    <s v="GF"/>
    <s v="50m"/>
    <x v="8"/>
    <n v="21.961175612952484"/>
    <n v="51.821006014938206"/>
    <n v="86.435507352850792"/>
    <n v="133.21123636363637"/>
    <n v="94.677414879448108"/>
    <n v="61.258964143426297"/>
    <n v="61.988400994200489"/>
    <n v="28.470588235294116"/>
    <n v="15.5"/>
    <n v="28.577319587628867"/>
    <n v="40.694270015698592"/>
    <n v="22"/>
    <n v="52"/>
    <n v="86"/>
    <n v="133"/>
    <n v="95"/>
    <n v="61"/>
    <n v="62"/>
    <n v="28"/>
    <n v="16"/>
    <n v="29"/>
    <n v="41"/>
    <n v="625"/>
  </r>
  <r>
    <s v="RT"/>
    <s v="Rooftop"/>
    <x v="9"/>
    <n v="15.18193245481865"/>
    <n v="0.11104501288915329"/>
    <n v="2.3371300085643251E-2"/>
    <n v="0"/>
    <n v="0"/>
    <n v="3.8844621513944224"/>
    <n v="0.46727423363711684"/>
    <n v="0.24999999999999997"/>
    <n v="0.18208092485549132"/>
    <n v="0"/>
    <n v="0"/>
    <n v="15"/>
    <n v="0"/>
    <n v="0"/>
    <n v="0"/>
    <n v="0"/>
    <n v="4"/>
    <n v="0"/>
    <n v="0"/>
    <n v="0"/>
    <n v="0"/>
    <n v="0"/>
    <n v="19"/>
  </r>
  <r>
    <s v="GF"/>
    <s v="25m"/>
    <x v="9"/>
    <n v="45.903019304569327"/>
    <n v="1.6841826954854917"/>
    <n v="1.4256493052242383"/>
    <n v="3.2486231404958676"/>
    <n v="5.7454782374837796"/>
    <n v="9.2031872509960166"/>
    <n v="20.793703396851701"/>
    <n v="46.666666666666664"/>
    <n v="30.771676300578033"/>
    <n v="0"/>
    <n v="0"/>
    <n v="46"/>
    <n v="2"/>
    <n v="1"/>
    <n v="3"/>
    <n v="6"/>
    <n v="9"/>
    <n v="21"/>
    <n v="47"/>
    <n v="31"/>
    <n v="0"/>
    <n v="0"/>
    <n v="166"/>
  </r>
  <r>
    <s v="GF"/>
    <s v="30m"/>
    <x v="9"/>
    <n v="18.932762826009139"/>
    <n v="2.6280653050432945"/>
    <n v="2.8279273103628335"/>
    <n v="6.3852247933884305"/>
    <n v="10.376162190082646"/>
    <n v="7.5298804780876489"/>
    <n v="8.995028997514499"/>
    <n v="7.083333333333333"/>
    <n v="56.171965317919067"/>
    <n v="4.5917525773195882"/>
    <n v="0"/>
    <n v="19"/>
    <n v="3"/>
    <n v="3"/>
    <n v="6"/>
    <n v="10"/>
    <n v="8"/>
    <n v="9"/>
    <n v="7"/>
    <n v="56"/>
    <n v="5"/>
    <n v="0"/>
    <n v="126"/>
  </r>
  <r>
    <s v="GF"/>
    <s v="40m"/>
    <x v="9"/>
    <n v="31.43553072997744"/>
    <n v="9.2722585762442993"/>
    <n v="11.522050942222123"/>
    <n v="19.939824793388425"/>
    <n v="23.153419762994336"/>
    <n v="17.330677290836654"/>
    <n v="35.396023198011605"/>
    <n v="15"/>
    <n v="7.3742774566473974"/>
    <n v="42.622680412371139"/>
    <n v="108.9591836734694"/>
    <n v="31"/>
    <n v="9"/>
    <n v="12"/>
    <n v="20"/>
    <n v="23"/>
    <n v="17"/>
    <n v="35"/>
    <n v="15"/>
    <n v="7"/>
    <n v="43"/>
    <n v="109"/>
    <n v="321"/>
  </r>
  <r>
    <s v="GF"/>
    <s v="50m"/>
    <x v="9"/>
    <n v="52.333014226610167"/>
    <n v="9.068676052614185"/>
    <n v="14.74729035404089"/>
    <n v="32.038145454545457"/>
    <n v="43.734237330100406"/>
    <n v="37.051792828685258"/>
    <n v="75.34797017398509"/>
    <n v="33"/>
    <n v="31.5"/>
    <n v="3.7855670103092787"/>
    <n v="51.612244897959179"/>
    <n v="52"/>
    <n v="9"/>
    <n v="15"/>
    <n v="32"/>
    <n v="44"/>
    <n v="37"/>
    <n v="75"/>
    <n v="33"/>
    <n v="32"/>
    <n v="4"/>
    <n v="52"/>
    <n v="385"/>
  </r>
  <r>
    <s v="RT"/>
    <s v="Rooftop"/>
    <x v="10"/>
    <n v="4.8799068604774236"/>
    <n v="4.7590719809637125E-2"/>
    <n v="9.6082011463200029E-2"/>
    <n v="0"/>
    <n v="0"/>
    <n v="6.7330677290836665"/>
    <n v="0.35128417564208775"/>
    <n v="0.27941176470588236"/>
    <n v="0.15895953757225434"/>
    <n v="0"/>
    <n v="0"/>
    <n v="5"/>
    <n v="0"/>
    <n v="0"/>
    <n v="0"/>
    <n v="0"/>
    <n v="7"/>
    <n v="0"/>
    <n v="0"/>
    <n v="0"/>
    <n v="0"/>
    <n v="0"/>
    <n v="12"/>
  </r>
  <r>
    <s v="GF"/>
    <s v="25m"/>
    <x v="10"/>
    <n v="14.754541919325856"/>
    <n v="0.7217925837794964"/>
    <n v="5.8610026992552013"/>
    <n v="8.036067768595041"/>
    <n v="1.0733310993101566"/>
    <n v="15.952191235059761"/>
    <n v="15.632145816072908"/>
    <n v="52.156862745098039"/>
    <n v="26.864161849710982"/>
    <n v="0"/>
    <n v="0"/>
    <n v="15"/>
    <n v="1"/>
    <n v="6"/>
    <n v="8"/>
    <n v="1"/>
    <n v="16"/>
    <n v="16"/>
    <n v="52"/>
    <n v="27"/>
    <n v="0"/>
    <n v="0"/>
    <n v="142"/>
  </r>
  <r>
    <s v="GF"/>
    <s v="30m"/>
    <x v="10"/>
    <n v="6.0855309083600799"/>
    <n v="1.1263137021614118"/>
    <n v="11.625923387047203"/>
    <n v="15.795029752066116"/>
    <n v="1.9384039256198347"/>
    <n v="13.05179282868526"/>
    <n v="6.7622203811101897"/>
    <n v="7.916666666666667"/>
    <n v="49.039017341040463"/>
    <n v="6.0323024054982826"/>
    <n v="0"/>
    <n v="6"/>
    <n v="1"/>
    <n v="12"/>
    <n v="16"/>
    <n v="2"/>
    <n v="13"/>
    <n v="7"/>
    <n v="8"/>
    <n v="49"/>
    <n v="6"/>
    <n v="0"/>
    <n v="120"/>
  </r>
  <r>
    <s v="GF"/>
    <s v="40m"/>
    <x v="10"/>
    <n v="10.104277734635607"/>
    <n v="3.9738251041046992"/>
    <n v="47.368431651357618"/>
    <n v="49.324829752066108"/>
    <n v="4.3253641315483922"/>
    <n v="30.039840637450197"/>
    <n v="26.60977630488815"/>
    <n v="16.764705882352942"/>
    <n v="6.4378612716763"/>
    <n v="55.994501718213066"/>
    <n v="51.336538461538467"/>
    <n v="10"/>
    <n v="4"/>
    <n v="47"/>
    <n v="49"/>
    <n v="4"/>
    <n v="30"/>
    <n v="27"/>
    <n v="17"/>
    <n v="6"/>
    <n v="56"/>
    <n v="51"/>
    <n v="301"/>
  </r>
  <r>
    <s v="GF"/>
    <s v="50m"/>
    <x v="10"/>
    <n v="16.821326001410412"/>
    <n v="3.8865754511203647"/>
    <n v="60.627749233279225"/>
    <n v="79.252254545454548"/>
    <n v="8.1701322484802947"/>
    <n v="64.223107569721122"/>
    <n v="56.644573322286654"/>
    <n v="36.882352941176471"/>
    <n v="27.5"/>
    <n v="4.9731958762886608"/>
    <n v="24.317307692307693"/>
    <n v="17"/>
    <n v="4"/>
    <n v="61"/>
    <n v="79"/>
    <n v="8"/>
    <n v="64"/>
    <n v="57"/>
    <n v="37"/>
    <n v="28"/>
    <n v="5"/>
    <n v="24"/>
    <n v="384"/>
  </r>
  <r>
    <m/>
    <m/>
    <x v="5"/>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85527A-6B07-4A87-97F2-894B67C8574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15" firstHeaderRow="0" firstDataRow="1" firstDataCol="1"/>
  <pivotFields count="26">
    <pivotField showAll="0"/>
    <pivotField showAll="0"/>
    <pivotField axis="axisRow" showAll="0">
      <items count="12">
        <item x="0"/>
        <item x="1"/>
        <item x="2"/>
        <item x="3"/>
        <item x="4"/>
        <item x="6"/>
        <item x="7"/>
        <item x="8"/>
        <item x="9"/>
        <item x="10"/>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12">
    <i>
      <x/>
    </i>
    <i>
      <x v="1"/>
    </i>
    <i>
      <x v="2"/>
    </i>
    <i>
      <x v="3"/>
    </i>
    <i>
      <x v="4"/>
    </i>
    <i>
      <x v="5"/>
    </i>
    <i>
      <x v="6"/>
    </i>
    <i>
      <x v="7"/>
    </i>
    <i>
      <x v="8"/>
    </i>
    <i>
      <x v="9"/>
    </i>
    <i>
      <x v="10"/>
    </i>
    <i t="grand">
      <x/>
    </i>
  </rowItems>
  <colFields count="1">
    <field x="-2"/>
  </colFields>
  <colItems count="11">
    <i>
      <x/>
    </i>
    <i i="1">
      <x v="1"/>
    </i>
    <i i="2">
      <x v="2"/>
    </i>
    <i i="3">
      <x v="3"/>
    </i>
    <i i="4">
      <x v="4"/>
    </i>
    <i i="5">
      <x v="5"/>
    </i>
    <i i="6">
      <x v="6"/>
    </i>
    <i i="7">
      <x v="7"/>
    </i>
    <i i="8">
      <x v="8"/>
    </i>
    <i i="9">
      <x v="9"/>
    </i>
    <i i="10">
      <x v="10"/>
    </i>
  </colItems>
  <dataFields count="11">
    <dataField name="Sum of Rounded Year 1" fld="14" baseField="0" baseItem="0"/>
    <dataField name="Sum of Rounded Year 2" fld="15" baseField="0" baseItem="0"/>
    <dataField name="Sum of Rounded Year 3" fld="16" baseField="0" baseItem="0"/>
    <dataField name="Sum of Rounded Year 4" fld="17" baseField="0" baseItem="0"/>
    <dataField name="Sum of Rounded Year 5" fld="18" baseField="0" baseItem="0"/>
    <dataField name="Sum of Rounded Year 6" fld="19" baseField="0" baseItem="0"/>
    <dataField name="Sum of Rounded Year 7" fld="20" baseField="0" baseItem="0"/>
    <dataField name="Sum of Rounded Year 8" fld="21" baseField="0" baseItem="0"/>
    <dataField name="Sum of Rounded Year 9" fld="22" baseField="0" baseItem="0"/>
    <dataField name="Sum of Rounded Year 10" fld="23" baseField="0" baseItem="0"/>
    <dataField name="Sum of Rounded Year 11"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1"/>
  <sheetViews>
    <sheetView showGridLines="0" workbookViewId="0">
      <selection activeCell="K12" sqref="K12"/>
    </sheetView>
  </sheetViews>
  <sheetFormatPr defaultRowHeight="15" x14ac:dyDescent="0.25"/>
  <cols>
    <col min="2" max="2" width="47.42578125" customWidth="1"/>
    <col min="14" max="14" width="7.85546875" customWidth="1"/>
    <col min="15" max="15" width="39.85546875" style="2" customWidth="1"/>
  </cols>
  <sheetData>
    <row r="2" spans="2:15" x14ac:dyDescent="0.25">
      <c r="D2" t="s">
        <v>0</v>
      </c>
      <c r="E2" t="s">
        <v>1</v>
      </c>
      <c r="F2" t="s">
        <v>2</v>
      </c>
      <c r="G2" t="s">
        <v>3</v>
      </c>
      <c r="H2" t="s">
        <v>4</v>
      </c>
      <c r="I2" t="s">
        <v>5</v>
      </c>
      <c r="J2" t="s">
        <v>6</v>
      </c>
      <c r="K2" t="s">
        <v>7</v>
      </c>
      <c r="L2" t="s">
        <v>8</v>
      </c>
      <c r="M2" t="s">
        <v>9</v>
      </c>
      <c r="N2" t="s">
        <v>10</v>
      </c>
    </row>
    <row r="3" spans="2:15" x14ac:dyDescent="0.25">
      <c r="B3" t="s">
        <v>11</v>
      </c>
      <c r="C3" t="s">
        <v>12</v>
      </c>
      <c r="D3">
        <v>1341</v>
      </c>
      <c r="E3">
        <v>2341</v>
      </c>
      <c r="F3">
        <v>3450</v>
      </c>
      <c r="G3">
        <v>4639</v>
      </c>
      <c r="H3">
        <v>5522</v>
      </c>
      <c r="I3">
        <v>6777</v>
      </c>
      <c r="J3">
        <v>7984</v>
      </c>
      <c r="K3">
        <v>9208</v>
      </c>
      <c r="L3">
        <v>10592</v>
      </c>
      <c r="M3">
        <v>12047</v>
      </c>
      <c r="N3">
        <v>13733</v>
      </c>
    </row>
    <row r="4" spans="2:15" x14ac:dyDescent="0.25">
      <c r="B4" t="s">
        <v>13</v>
      </c>
      <c r="C4" t="s">
        <v>12</v>
      </c>
      <c r="D4" s="1">
        <v>1341</v>
      </c>
      <c r="E4" s="1">
        <f>E3-D3</f>
        <v>1000</v>
      </c>
      <c r="F4" s="1">
        <f t="shared" ref="F4:N4" si="0">F3-E3</f>
        <v>1109</v>
      </c>
      <c r="G4" s="1">
        <f t="shared" si="0"/>
        <v>1189</v>
      </c>
      <c r="H4" s="1">
        <f t="shared" si="0"/>
        <v>883</v>
      </c>
      <c r="I4" s="1">
        <f t="shared" si="0"/>
        <v>1255</v>
      </c>
      <c r="J4" s="1">
        <f t="shared" si="0"/>
        <v>1207</v>
      </c>
      <c r="K4" s="1">
        <f t="shared" si="0"/>
        <v>1224</v>
      </c>
      <c r="L4" s="1">
        <f t="shared" si="0"/>
        <v>1384</v>
      </c>
      <c r="M4" s="1">
        <f t="shared" si="0"/>
        <v>1455</v>
      </c>
      <c r="N4" s="1">
        <f t="shared" si="0"/>
        <v>1686</v>
      </c>
      <c r="O4" s="2" t="s">
        <v>14</v>
      </c>
    </row>
    <row r="5" spans="2:15" x14ac:dyDescent="0.2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1224</v>
      </c>
      <c r="L5" s="1">
        <f t="shared" si="1"/>
        <v>1384</v>
      </c>
      <c r="M5" s="1">
        <f t="shared" si="1"/>
        <v>1455</v>
      </c>
      <c r="N5" s="1">
        <f t="shared" si="1"/>
        <v>1686</v>
      </c>
      <c r="O5" s="2" t="s">
        <v>14</v>
      </c>
    </row>
    <row r="6" spans="2:15" x14ac:dyDescent="0.25">
      <c r="B6" t="s">
        <v>16</v>
      </c>
      <c r="C6" t="s">
        <v>12</v>
      </c>
      <c r="D6">
        <f t="shared" ref="D6:N6" si="2">ROUND(D4/300,0)</f>
        <v>4</v>
      </c>
      <c r="E6">
        <f t="shared" si="2"/>
        <v>3</v>
      </c>
      <c r="F6">
        <f t="shared" si="2"/>
        <v>4</v>
      </c>
      <c r="G6">
        <f t="shared" si="2"/>
        <v>4</v>
      </c>
      <c r="H6">
        <f t="shared" si="2"/>
        <v>3</v>
      </c>
      <c r="I6">
        <f t="shared" si="2"/>
        <v>4</v>
      </c>
      <c r="J6">
        <f t="shared" si="2"/>
        <v>4</v>
      </c>
      <c r="K6">
        <f t="shared" si="2"/>
        <v>4</v>
      </c>
      <c r="L6">
        <f t="shared" si="2"/>
        <v>5</v>
      </c>
      <c r="M6">
        <f t="shared" si="2"/>
        <v>5</v>
      </c>
      <c r="N6">
        <f t="shared" si="2"/>
        <v>6</v>
      </c>
      <c r="O6" s="2" t="s">
        <v>17</v>
      </c>
    </row>
    <row r="7" spans="2:15" x14ac:dyDescent="0.25">
      <c r="B7" t="s">
        <v>18</v>
      </c>
      <c r="C7" t="s">
        <v>12</v>
      </c>
      <c r="D7">
        <f t="shared" ref="D7:N7" si="3">ROUND(D4/300,0)</f>
        <v>4</v>
      </c>
      <c r="E7">
        <f t="shared" si="3"/>
        <v>3</v>
      </c>
      <c r="F7">
        <f t="shared" si="3"/>
        <v>4</v>
      </c>
      <c r="G7">
        <f t="shared" si="3"/>
        <v>4</v>
      </c>
      <c r="H7">
        <f t="shared" si="3"/>
        <v>3</v>
      </c>
      <c r="I7">
        <f t="shared" si="3"/>
        <v>4</v>
      </c>
      <c r="J7">
        <f t="shared" si="3"/>
        <v>4</v>
      </c>
      <c r="K7">
        <f t="shared" si="3"/>
        <v>4</v>
      </c>
      <c r="L7">
        <f t="shared" si="3"/>
        <v>5</v>
      </c>
      <c r="M7">
        <f t="shared" si="3"/>
        <v>5</v>
      </c>
      <c r="N7">
        <f t="shared" si="3"/>
        <v>6</v>
      </c>
      <c r="O7" s="2" t="s">
        <v>19</v>
      </c>
    </row>
    <row r="8" spans="2:15" x14ac:dyDescent="0.25">
      <c r="B8" t="s">
        <v>20</v>
      </c>
      <c r="C8" t="s">
        <v>12</v>
      </c>
      <c r="D8">
        <f>ROUND(D4*70%,0)</f>
        <v>939</v>
      </c>
      <c r="E8">
        <f t="shared" ref="E8:N8" si="4">ROUND(E4*70%,0)</f>
        <v>700</v>
      </c>
      <c r="F8">
        <f t="shared" si="4"/>
        <v>776</v>
      </c>
      <c r="G8">
        <f t="shared" si="4"/>
        <v>832</v>
      </c>
      <c r="H8">
        <f t="shared" si="4"/>
        <v>618</v>
      </c>
      <c r="I8">
        <f t="shared" si="4"/>
        <v>879</v>
      </c>
      <c r="J8">
        <f t="shared" si="4"/>
        <v>845</v>
      </c>
      <c r="K8">
        <f t="shared" si="4"/>
        <v>857</v>
      </c>
      <c r="L8">
        <f t="shared" si="4"/>
        <v>969</v>
      </c>
      <c r="M8">
        <f t="shared" si="4"/>
        <v>1019</v>
      </c>
      <c r="N8">
        <f t="shared" si="4"/>
        <v>1180</v>
      </c>
      <c r="O8" s="2" t="s">
        <v>21</v>
      </c>
    </row>
    <row r="9" spans="2:15" x14ac:dyDescent="0.2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367</v>
      </c>
      <c r="L9" s="1">
        <f t="shared" si="5"/>
        <v>415</v>
      </c>
      <c r="M9" s="1">
        <f t="shared" si="5"/>
        <v>436</v>
      </c>
      <c r="N9" s="1">
        <f t="shared" si="5"/>
        <v>506</v>
      </c>
      <c r="O9" s="2" t="s">
        <v>23</v>
      </c>
    </row>
    <row r="10" spans="2:15" x14ac:dyDescent="0.25">
      <c r="B10" t="s">
        <v>24</v>
      </c>
      <c r="C10" t="s">
        <v>12</v>
      </c>
      <c r="D10">
        <f t="shared" ref="D10:N10" si="6">D12-D11</f>
        <v>255</v>
      </c>
      <c r="E10">
        <f t="shared" si="6"/>
        <v>190</v>
      </c>
      <c r="F10">
        <f t="shared" si="6"/>
        <v>211</v>
      </c>
      <c r="G10">
        <f t="shared" si="6"/>
        <v>226</v>
      </c>
      <c r="H10">
        <f t="shared" si="6"/>
        <v>294</v>
      </c>
      <c r="I10">
        <f t="shared" si="6"/>
        <v>417</v>
      </c>
      <c r="J10">
        <f t="shared" si="6"/>
        <v>401</v>
      </c>
      <c r="K10">
        <f t="shared" si="6"/>
        <v>756</v>
      </c>
      <c r="L10">
        <f t="shared" si="6"/>
        <v>855</v>
      </c>
      <c r="M10">
        <f t="shared" si="6"/>
        <v>899</v>
      </c>
      <c r="N10">
        <f t="shared" si="6"/>
        <v>1041</v>
      </c>
      <c r="O10" s="2" t="s">
        <v>25</v>
      </c>
    </row>
    <row r="11" spans="2:15" x14ac:dyDescent="0.25">
      <c r="B11" t="s">
        <v>26</v>
      </c>
      <c r="C11" t="s">
        <v>12</v>
      </c>
      <c r="D11">
        <f>ROUND(D12/20,0)</f>
        <v>13</v>
      </c>
      <c r="E11">
        <f t="shared" ref="E11:N11" si="7">ROUND(E12/20,0)</f>
        <v>10</v>
      </c>
      <c r="F11">
        <f t="shared" si="7"/>
        <v>11</v>
      </c>
      <c r="G11">
        <f t="shared" si="7"/>
        <v>12</v>
      </c>
      <c r="H11">
        <f t="shared" si="7"/>
        <v>15</v>
      </c>
      <c r="I11">
        <f t="shared" si="7"/>
        <v>22</v>
      </c>
      <c r="J11">
        <f t="shared" si="7"/>
        <v>21</v>
      </c>
      <c r="K11">
        <f t="shared" si="7"/>
        <v>40</v>
      </c>
      <c r="L11">
        <f t="shared" si="7"/>
        <v>45</v>
      </c>
      <c r="M11">
        <f t="shared" si="7"/>
        <v>47</v>
      </c>
      <c r="N11">
        <f t="shared" si="7"/>
        <v>55</v>
      </c>
      <c r="O11" s="2" t="s">
        <v>27</v>
      </c>
    </row>
    <row r="12" spans="2:15" x14ac:dyDescent="0.2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796</v>
      </c>
      <c r="L12">
        <f t="shared" si="10"/>
        <v>900</v>
      </c>
      <c r="M12">
        <f t="shared" si="10"/>
        <v>946</v>
      </c>
      <c r="N12">
        <f t="shared" si="10"/>
        <v>1096</v>
      </c>
      <c r="O12" s="2" t="s">
        <v>29</v>
      </c>
    </row>
    <row r="13" spans="2:15" x14ac:dyDescent="0.25">
      <c r="B13" t="s">
        <v>30</v>
      </c>
      <c r="C13" t="s">
        <v>12</v>
      </c>
      <c r="D13">
        <v>350</v>
      </c>
      <c r="E13">
        <v>350</v>
      </c>
      <c r="F13">
        <v>350</v>
      </c>
      <c r="G13">
        <v>350</v>
      </c>
      <c r="H13">
        <v>350</v>
      </c>
      <c r="I13">
        <v>350</v>
      </c>
      <c r="J13">
        <v>500</v>
      </c>
      <c r="K13">
        <v>800</v>
      </c>
      <c r="L13" s="1">
        <v>1000</v>
      </c>
      <c r="M13" s="1">
        <v>1000</v>
      </c>
      <c r="N13" s="1">
        <v>1000</v>
      </c>
      <c r="O13" s="2" t="s">
        <v>31</v>
      </c>
    </row>
    <row r="14" spans="2:15" x14ac:dyDescent="0.2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407</v>
      </c>
      <c r="L14" s="1">
        <f t="shared" si="11"/>
        <v>460</v>
      </c>
      <c r="M14" s="1">
        <f t="shared" si="11"/>
        <v>484</v>
      </c>
      <c r="N14" s="1">
        <f t="shared" si="11"/>
        <v>560</v>
      </c>
      <c r="O14" s="2" t="s">
        <v>33</v>
      </c>
    </row>
    <row r="15" spans="2:15" x14ac:dyDescent="0.2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21</v>
      </c>
      <c r="L15">
        <f t="shared" si="12"/>
        <v>24</v>
      </c>
      <c r="M15">
        <f t="shared" si="12"/>
        <v>25</v>
      </c>
      <c r="N15">
        <f t="shared" si="12"/>
        <v>30</v>
      </c>
      <c r="O15" s="2" t="s">
        <v>35</v>
      </c>
    </row>
    <row r="16" spans="2:15" x14ac:dyDescent="0.2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428</v>
      </c>
      <c r="L16" s="1">
        <f t="shared" si="13"/>
        <v>484</v>
      </c>
      <c r="M16" s="1">
        <f t="shared" si="13"/>
        <v>509</v>
      </c>
      <c r="N16" s="1">
        <f t="shared" si="13"/>
        <v>590</v>
      </c>
      <c r="O16" s="2" t="s">
        <v>37</v>
      </c>
    </row>
    <row r="17" spans="2:15" x14ac:dyDescent="0.25">
      <c r="B17" t="s">
        <v>38</v>
      </c>
      <c r="C17" t="s">
        <v>12</v>
      </c>
      <c r="D17">
        <v>4</v>
      </c>
      <c r="E17">
        <v>2</v>
      </c>
      <c r="F17">
        <v>2</v>
      </c>
      <c r="G17">
        <v>2</v>
      </c>
      <c r="H17">
        <v>2</v>
      </c>
      <c r="I17">
        <v>2</v>
      </c>
      <c r="J17">
        <v>2</v>
      </c>
      <c r="K17">
        <v>2</v>
      </c>
      <c r="L17">
        <v>2</v>
      </c>
      <c r="M17">
        <v>2</v>
      </c>
      <c r="N17">
        <v>2</v>
      </c>
      <c r="O17" s="2" t="s">
        <v>39</v>
      </c>
    </row>
    <row r="18" spans="2:15" x14ac:dyDescent="0.25">
      <c r="B18" t="s">
        <v>40</v>
      </c>
      <c r="C18" t="s">
        <v>12</v>
      </c>
      <c r="D18">
        <v>1</v>
      </c>
      <c r="E18">
        <v>1</v>
      </c>
      <c r="F18">
        <v>2</v>
      </c>
      <c r="G18">
        <v>2</v>
      </c>
      <c r="H18">
        <v>3</v>
      </c>
      <c r="I18">
        <v>3</v>
      </c>
      <c r="J18">
        <v>3</v>
      </c>
      <c r="K18">
        <v>3</v>
      </c>
      <c r="L18">
        <v>3</v>
      </c>
      <c r="M18">
        <v>3</v>
      </c>
      <c r="N18">
        <v>3</v>
      </c>
      <c r="O18" s="2" t="s">
        <v>41</v>
      </c>
    </row>
    <row r="19" spans="2:15" x14ac:dyDescent="0.25">
      <c r="B19" t="s">
        <v>42</v>
      </c>
      <c r="C19" t="s">
        <v>12</v>
      </c>
      <c r="D19">
        <v>4</v>
      </c>
      <c r="E19">
        <v>4</v>
      </c>
      <c r="F19">
        <v>4</v>
      </c>
      <c r="G19">
        <v>4</v>
      </c>
      <c r="H19">
        <v>4</v>
      </c>
      <c r="I19">
        <v>4</v>
      </c>
      <c r="J19">
        <v>4</v>
      </c>
      <c r="K19" t="s">
        <v>43</v>
      </c>
      <c r="L19" t="s">
        <v>43</v>
      </c>
      <c r="M19" t="s">
        <v>43</v>
      </c>
      <c r="N19" t="s">
        <v>43</v>
      </c>
    </row>
    <row r="20" spans="2:15" x14ac:dyDescent="0.25">
      <c r="B20" t="s">
        <v>44</v>
      </c>
      <c r="C20" t="s">
        <v>12</v>
      </c>
      <c r="D20">
        <v>16</v>
      </c>
      <c r="E20">
        <v>16</v>
      </c>
      <c r="F20">
        <v>16</v>
      </c>
      <c r="G20">
        <v>16</v>
      </c>
      <c r="H20">
        <v>32</v>
      </c>
      <c r="I20">
        <v>48</v>
      </c>
      <c r="J20">
        <v>64</v>
      </c>
      <c r="K20">
        <v>80</v>
      </c>
      <c r="L20">
        <v>80</v>
      </c>
      <c r="M20">
        <v>80</v>
      </c>
      <c r="N20">
        <v>80</v>
      </c>
    </row>
    <row r="21" spans="2:15" x14ac:dyDescent="0.25">
      <c r="B21" t="s">
        <v>45</v>
      </c>
      <c r="C21" t="s">
        <v>12</v>
      </c>
      <c r="D21" s="13">
        <f>1.5*D10</f>
        <v>382.5</v>
      </c>
      <c r="E21" s="13">
        <f t="shared" ref="E21:N21" si="14">1.5*E10</f>
        <v>285</v>
      </c>
      <c r="F21" s="13">
        <f t="shared" si="14"/>
        <v>316.5</v>
      </c>
      <c r="G21" s="13">
        <f t="shared" si="14"/>
        <v>339</v>
      </c>
      <c r="H21" s="13">
        <f t="shared" si="14"/>
        <v>441</v>
      </c>
      <c r="I21" s="13">
        <f t="shared" si="14"/>
        <v>625.5</v>
      </c>
      <c r="J21" s="13">
        <f t="shared" si="14"/>
        <v>601.5</v>
      </c>
      <c r="K21" s="13">
        <f t="shared" si="14"/>
        <v>1134</v>
      </c>
      <c r="L21" s="13">
        <f t="shared" si="14"/>
        <v>1282.5</v>
      </c>
      <c r="M21" s="13">
        <f t="shared" si="14"/>
        <v>1348.5</v>
      </c>
      <c r="N21" s="13">
        <f t="shared" si="14"/>
        <v>1561.5</v>
      </c>
    </row>
  </sheetData>
  <pageMargins left="0.7" right="0.7" top="0.75" bottom="0.75" header="0.3" footer="0.3"/>
  <pageSetup paperSize="9" orientation="portrait" verticalDpi="0"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20"/>
  <sheetViews>
    <sheetView showGridLines="0" workbookViewId="0">
      <selection activeCell="D21" sqref="D21"/>
    </sheetView>
  </sheetViews>
  <sheetFormatPr defaultRowHeight="15" x14ac:dyDescent="0.25"/>
  <cols>
    <col min="2" max="2" width="47.42578125" customWidth="1"/>
    <col min="14" max="14" width="7.85546875" customWidth="1"/>
    <col min="15" max="15" width="39.85546875" style="2" customWidth="1"/>
  </cols>
  <sheetData>
    <row r="2" spans="2:15" x14ac:dyDescent="0.25">
      <c r="D2" t="s">
        <v>0</v>
      </c>
      <c r="E2" t="s">
        <v>1</v>
      </c>
      <c r="F2" t="s">
        <v>2</v>
      </c>
      <c r="G2" t="s">
        <v>3</v>
      </c>
      <c r="H2" t="s">
        <v>4</v>
      </c>
      <c r="I2" t="s">
        <v>5</v>
      </c>
      <c r="J2" t="s">
        <v>6</v>
      </c>
      <c r="K2" t="s">
        <v>7</v>
      </c>
      <c r="L2" t="s">
        <v>8</v>
      </c>
      <c r="M2" t="s">
        <v>9</v>
      </c>
      <c r="N2" t="s">
        <v>10</v>
      </c>
    </row>
    <row r="3" spans="2:15" x14ac:dyDescent="0.25">
      <c r="B3" t="s">
        <v>11</v>
      </c>
      <c r="C3" t="s">
        <v>12</v>
      </c>
      <c r="D3" s="1">
        <v>1341</v>
      </c>
      <c r="E3" s="1">
        <v>2341</v>
      </c>
      <c r="F3" s="1">
        <v>3450</v>
      </c>
      <c r="G3" s="1">
        <v>4639</v>
      </c>
      <c r="H3" s="1">
        <v>5522</v>
      </c>
      <c r="I3" s="1">
        <v>6777</v>
      </c>
      <c r="J3" s="1">
        <v>7984</v>
      </c>
      <c r="K3" s="1">
        <v>8983</v>
      </c>
      <c r="L3" s="1">
        <v>9792</v>
      </c>
      <c r="M3" s="1">
        <v>10398</v>
      </c>
      <c r="N3" s="1">
        <v>10891</v>
      </c>
    </row>
    <row r="4" spans="2:15" x14ac:dyDescent="0.25">
      <c r="B4" t="s">
        <v>13</v>
      </c>
      <c r="C4" t="s">
        <v>12</v>
      </c>
      <c r="D4" s="1">
        <v>1341</v>
      </c>
      <c r="E4" s="1">
        <f>E3-D3</f>
        <v>1000</v>
      </c>
      <c r="F4" s="1">
        <f t="shared" ref="F4:N4" si="0">F3-E3</f>
        <v>1109</v>
      </c>
      <c r="G4" s="1">
        <f t="shared" si="0"/>
        <v>1189</v>
      </c>
      <c r="H4" s="1">
        <f t="shared" si="0"/>
        <v>883</v>
      </c>
      <c r="I4" s="1">
        <f t="shared" si="0"/>
        <v>1255</v>
      </c>
      <c r="J4" s="1">
        <f t="shared" si="0"/>
        <v>1207</v>
      </c>
      <c r="K4" s="1">
        <f t="shared" si="0"/>
        <v>999</v>
      </c>
      <c r="L4" s="1">
        <f t="shared" si="0"/>
        <v>809</v>
      </c>
      <c r="M4" s="1">
        <f t="shared" si="0"/>
        <v>606</v>
      </c>
      <c r="N4" s="1">
        <f t="shared" si="0"/>
        <v>493</v>
      </c>
      <c r="O4" s="2" t="s">
        <v>14</v>
      </c>
    </row>
    <row r="5" spans="2:15" x14ac:dyDescent="0.2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999</v>
      </c>
      <c r="L5" s="1">
        <f t="shared" si="1"/>
        <v>809</v>
      </c>
      <c r="M5" s="1">
        <f t="shared" si="1"/>
        <v>606</v>
      </c>
      <c r="N5" s="1">
        <f t="shared" si="1"/>
        <v>493</v>
      </c>
      <c r="O5" s="2" t="s">
        <v>14</v>
      </c>
    </row>
    <row r="6" spans="2:15" x14ac:dyDescent="0.25">
      <c r="B6" t="s">
        <v>16</v>
      </c>
      <c r="C6" t="s">
        <v>12</v>
      </c>
      <c r="D6">
        <f t="shared" ref="D6:N6" si="2">ROUND(D4/300,0)</f>
        <v>4</v>
      </c>
      <c r="E6">
        <f t="shared" si="2"/>
        <v>3</v>
      </c>
      <c r="F6">
        <f t="shared" si="2"/>
        <v>4</v>
      </c>
      <c r="G6">
        <f t="shared" si="2"/>
        <v>4</v>
      </c>
      <c r="H6">
        <f t="shared" si="2"/>
        <v>3</v>
      </c>
      <c r="I6">
        <f t="shared" si="2"/>
        <v>4</v>
      </c>
      <c r="J6">
        <f t="shared" si="2"/>
        <v>4</v>
      </c>
      <c r="K6">
        <f t="shared" si="2"/>
        <v>3</v>
      </c>
      <c r="L6">
        <f t="shared" si="2"/>
        <v>3</v>
      </c>
      <c r="M6">
        <f t="shared" si="2"/>
        <v>2</v>
      </c>
      <c r="N6">
        <f t="shared" si="2"/>
        <v>2</v>
      </c>
      <c r="O6" s="2" t="s">
        <v>17</v>
      </c>
    </row>
    <row r="7" spans="2:15" x14ac:dyDescent="0.25">
      <c r="B7" t="s">
        <v>18</v>
      </c>
      <c r="C7" t="s">
        <v>12</v>
      </c>
      <c r="D7">
        <f t="shared" ref="D7:N7" si="3">ROUND(D4/300,0)</f>
        <v>4</v>
      </c>
      <c r="E7">
        <f t="shared" si="3"/>
        <v>3</v>
      </c>
      <c r="F7">
        <f t="shared" si="3"/>
        <v>4</v>
      </c>
      <c r="G7">
        <f t="shared" si="3"/>
        <v>4</v>
      </c>
      <c r="H7">
        <f t="shared" si="3"/>
        <v>3</v>
      </c>
      <c r="I7">
        <f t="shared" si="3"/>
        <v>4</v>
      </c>
      <c r="J7">
        <f t="shared" si="3"/>
        <v>4</v>
      </c>
      <c r="K7">
        <f t="shared" si="3"/>
        <v>3</v>
      </c>
      <c r="L7">
        <f t="shared" si="3"/>
        <v>3</v>
      </c>
      <c r="M7">
        <f t="shared" si="3"/>
        <v>2</v>
      </c>
      <c r="N7">
        <f t="shared" si="3"/>
        <v>2</v>
      </c>
      <c r="O7" s="2" t="s">
        <v>19</v>
      </c>
    </row>
    <row r="8" spans="2:15" x14ac:dyDescent="0.25">
      <c r="B8" t="s">
        <v>20</v>
      </c>
      <c r="C8" t="s">
        <v>12</v>
      </c>
      <c r="D8">
        <f>ROUND(D4*70%,0)</f>
        <v>939</v>
      </c>
      <c r="E8">
        <f t="shared" ref="E8:N8" si="4">ROUND(E4*70%,0)</f>
        <v>700</v>
      </c>
      <c r="F8">
        <f t="shared" si="4"/>
        <v>776</v>
      </c>
      <c r="G8">
        <f t="shared" si="4"/>
        <v>832</v>
      </c>
      <c r="H8">
        <f t="shared" si="4"/>
        <v>618</v>
      </c>
      <c r="I8">
        <f t="shared" si="4"/>
        <v>879</v>
      </c>
      <c r="J8">
        <f t="shared" si="4"/>
        <v>845</v>
      </c>
      <c r="K8">
        <f t="shared" si="4"/>
        <v>699</v>
      </c>
      <c r="L8">
        <f t="shared" si="4"/>
        <v>566</v>
      </c>
      <c r="M8">
        <f t="shared" si="4"/>
        <v>424</v>
      </c>
      <c r="N8">
        <f t="shared" si="4"/>
        <v>345</v>
      </c>
      <c r="O8" s="2" t="s">
        <v>21</v>
      </c>
    </row>
    <row r="9" spans="2:15" x14ac:dyDescent="0.2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300</v>
      </c>
      <c r="L9" s="1">
        <f t="shared" si="5"/>
        <v>243</v>
      </c>
      <c r="M9" s="1">
        <f t="shared" si="5"/>
        <v>182</v>
      </c>
      <c r="N9" s="1">
        <f t="shared" si="5"/>
        <v>148</v>
      </c>
      <c r="O9" s="2" t="s">
        <v>23</v>
      </c>
    </row>
    <row r="10" spans="2:15" x14ac:dyDescent="0.25">
      <c r="B10" t="s">
        <v>24</v>
      </c>
      <c r="C10" t="s">
        <v>12</v>
      </c>
      <c r="D10">
        <f t="shared" ref="D10:N10" si="6">D12-D11</f>
        <v>255</v>
      </c>
      <c r="E10">
        <f t="shared" si="6"/>
        <v>190</v>
      </c>
      <c r="F10">
        <f t="shared" si="6"/>
        <v>211</v>
      </c>
      <c r="G10">
        <f t="shared" si="6"/>
        <v>226</v>
      </c>
      <c r="H10">
        <f t="shared" si="6"/>
        <v>294</v>
      </c>
      <c r="I10">
        <f t="shared" si="6"/>
        <v>417</v>
      </c>
      <c r="J10">
        <f t="shared" si="6"/>
        <v>401</v>
      </c>
      <c r="K10">
        <f t="shared" si="6"/>
        <v>617</v>
      </c>
      <c r="L10">
        <f t="shared" si="6"/>
        <v>500</v>
      </c>
      <c r="M10">
        <f t="shared" si="6"/>
        <v>374</v>
      </c>
      <c r="N10">
        <f t="shared" si="6"/>
        <v>304</v>
      </c>
      <c r="O10" s="2" t="s">
        <v>25</v>
      </c>
    </row>
    <row r="11" spans="2:15" x14ac:dyDescent="0.25">
      <c r="B11" t="s">
        <v>26</v>
      </c>
      <c r="C11" t="s">
        <v>12</v>
      </c>
      <c r="D11">
        <f>ROUND(D12/20,0)</f>
        <v>13</v>
      </c>
      <c r="E11">
        <f t="shared" ref="E11:N11" si="7">ROUND(E12/20,0)</f>
        <v>10</v>
      </c>
      <c r="F11">
        <f t="shared" si="7"/>
        <v>11</v>
      </c>
      <c r="G11">
        <f t="shared" si="7"/>
        <v>12</v>
      </c>
      <c r="H11">
        <f t="shared" si="7"/>
        <v>15</v>
      </c>
      <c r="I11">
        <f t="shared" si="7"/>
        <v>22</v>
      </c>
      <c r="J11">
        <f t="shared" si="7"/>
        <v>21</v>
      </c>
      <c r="K11">
        <f t="shared" si="7"/>
        <v>32</v>
      </c>
      <c r="L11">
        <f t="shared" si="7"/>
        <v>26</v>
      </c>
      <c r="M11">
        <f t="shared" si="7"/>
        <v>20</v>
      </c>
      <c r="N11">
        <f t="shared" si="7"/>
        <v>16</v>
      </c>
      <c r="O11" s="2" t="s">
        <v>27</v>
      </c>
    </row>
    <row r="12" spans="2:15" x14ac:dyDescent="0.2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649</v>
      </c>
      <c r="L12">
        <f t="shared" si="10"/>
        <v>526</v>
      </c>
      <c r="M12">
        <f t="shared" si="10"/>
        <v>394</v>
      </c>
      <c r="N12">
        <f t="shared" si="10"/>
        <v>320</v>
      </c>
      <c r="O12" s="2" t="s">
        <v>29</v>
      </c>
    </row>
    <row r="13" spans="2:15" x14ac:dyDescent="0.25">
      <c r="B13" t="s">
        <v>46</v>
      </c>
      <c r="C13" t="s">
        <v>12</v>
      </c>
      <c r="D13">
        <v>350</v>
      </c>
      <c r="E13">
        <v>350</v>
      </c>
      <c r="F13">
        <v>350</v>
      </c>
      <c r="G13">
        <v>350</v>
      </c>
      <c r="H13">
        <v>350</v>
      </c>
      <c r="I13">
        <v>350</v>
      </c>
      <c r="J13">
        <v>500</v>
      </c>
      <c r="K13">
        <v>800</v>
      </c>
      <c r="L13" s="1">
        <v>1000</v>
      </c>
      <c r="M13" s="1">
        <v>1000</v>
      </c>
      <c r="N13" s="1">
        <v>1000</v>
      </c>
      <c r="O13" s="2" t="s">
        <v>31</v>
      </c>
    </row>
    <row r="14" spans="2:15" x14ac:dyDescent="0.2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332</v>
      </c>
      <c r="L14" s="1">
        <f t="shared" si="11"/>
        <v>269</v>
      </c>
      <c r="M14" s="1">
        <f t="shared" si="11"/>
        <v>201</v>
      </c>
      <c r="N14" s="1">
        <f t="shared" si="11"/>
        <v>164</v>
      </c>
      <c r="O14" s="2" t="s">
        <v>33</v>
      </c>
    </row>
    <row r="15" spans="2:15" x14ac:dyDescent="0.2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18</v>
      </c>
      <c r="L15">
        <f t="shared" si="12"/>
        <v>14</v>
      </c>
      <c r="M15">
        <f t="shared" si="12"/>
        <v>11</v>
      </c>
      <c r="N15">
        <f t="shared" si="12"/>
        <v>9</v>
      </c>
      <c r="O15" s="2" t="s">
        <v>35</v>
      </c>
    </row>
    <row r="16" spans="2:15" x14ac:dyDescent="0.2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350</v>
      </c>
      <c r="L16" s="1">
        <f t="shared" si="13"/>
        <v>283</v>
      </c>
      <c r="M16" s="1">
        <f t="shared" si="13"/>
        <v>212</v>
      </c>
      <c r="N16" s="1">
        <f t="shared" si="13"/>
        <v>173</v>
      </c>
      <c r="O16" s="2" t="s">
        <v>37</v>
      </c>
    </row>
    <row r="17" spans="2:15" x14ac:dyDescent="0.25">
      <c r="B17" t="s">
        <v>38</v>
      </c>
      <c r="C17" t="s">
        <v>12</v>
      </c>
      <c r="D17">
        <v>4</v>
      </c>
      <c r="E17">
        <v>2</v>
      </c>
      <c r="F17">
        <v>2</v>
      </c>
      <c r="G17">
        <v>2</v>
      </c>
      <c r="H17">
        <v>2</v>
      </c>
      <c r="I17">
        <v>2</v>
      </c>
      <c r="J17">
        <v>2</v>
      </c>
      <c r="K17">
        <v>2</v>
      </c>
      <c r="L17">
        <v>2</v>
      </c>
      <c r="M17">
        <v>2</v>
      </c>
      <c r="N17">
        <v>2</v>
      </c>
      <c r="O17" s="2" t="s">
        <v>39</v>
      </c>
    </row>
    <row r="18" spans="2:15" x14ac:dyDescent="0.25">
      <c r="B18" t="s">
        <v>40</v>
      </c>
      <c r="C18" t="s">
        <v>12</v>
      </c>
      <c r="D18">
        <v>1</v>
      </c>
      <c r="E18">
        <v>1</v>
      </c>
      <c r="F18">
        <v>2</v>
      </c>
      <c r="G18">
        <v>2</v>
      </c>
      <c r="H18">
        <v>3</v>
      </c>
      <c r="I18">
        <v>3</v>
      </c>
      <c r="J18">
        <v>3</v>
      </c>
      <c r="K18">
        <v>3</v>
      </c>
      <c r="L18">
        <v>3</v>
      </c>
      <c r="M18">
        <v>3</v>
      </c>
      <c r="N18">
        <v>3</v>
      </c>
      <c r="O18" s="2" t="s">
        <v>41</v>
      </c>
    </row>
    <row r="19" spans="2:15" x14ac:dyDescent="0.25">
      <c r="B19" t="s">
        <v>42</v>
      </c>
      <c r="C19" t="s">
        <v>12</v>
      </c>
      <c r="D19">
        <v>4</v>
      </c>
      <c r="E19">
        <v>4</v>
      </c>
      <c r="F19">
        <v>4</v>
      </c>
      <c r="G19">
        <v>4</v>
      </c>
      <c r="H19">
        <v>4</v>
      </c>
      <c r="I19">
        <v>4</v>
      </c>
      <c r="J19">
        <v>4</v>
      </c>
      <c r="K19" t="s">
        <v>43</v>
      </c>
      <c r="L19" t="s">
        <v>43</v>
      </c>
      <c r="M19" t="s">
        <v>43</v>
      </c>
      <c r="N19" t="s">
        <v>43</v>
      </c>
    </row>
    <row r="20" spans="2:15" x14ac:dyDescent="0.25">
      <c r="B20" t="s">
        <v>44</v>
      </c>
      <c r="C20" t="s">
        <v>12</v>
      </c>
      <c r="D20">
        <v>16</v>
      </c>
      <c r="E20">
        <v>16</v>
      </c>
      <c r="F20">
        <v>16</v>
      </c>
      <c r="G20">
        <v>16</v>
      </c>
      <c r="H20">
        <v>32</v>
      </c>
      <c r="I20">
        <v>48</v>
      </c>
      <c r="J20">
        <v>64</v>
      </c>
      <c r="K20">
        <v>80</v>
      </c>
      <c r="L20">
        <v>80</v>
      </c>
      <c r="M20">
        <v>80</v>
      </c>
      <c r="N20">
        <v>80</v>
      </c>
    </row>
  </sheetData>
  <pageMargins left="0.7" right="0.7" top="0.75" bottom="0.75" header="0.3" footer="0.3"/>
  <pageSetup paperSize="9" orientation="portrait" verticalDpi="0" r:id="rId1"/>
  <headerFooter>
    <oddFooter>&amp;L&amp;1#&amp;"Calibri"&amp;7&amp;K000000C2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29"/>
  <sheetViews>
    <sheetView workbookViewId="0">
      <selection activeCell="B3" sqref="B3:B7"/>
    </sheetView>
  </sheetViews>
  <sheetFormatPr defaultRowHeight="15" x14ac:dyDescent="0.25"/>
  <cols>
    <col min="1" max="1" width="16.85546875" customWidth="1"/>
  </cols>
  <sheetData>
    <row r="2" spans="1:14" x14ac:dyDescent="0.25">
      <c r="A2" s="6" t="s">
        <v>47</v>
      </c>
      <c r="B2" s="4" t="s">
        <v>0</v>
      </c>
      <c r="C2" s="4" t="s">
        <v>1</v>
      </c>
      <c r="D2" s="4" t="s">
        <v>2</v>
      </c>
      <c r="E2" s="4" t="s">
        <v>3</v>
      </c>
      <c r="F2" s="4" t="s">
        <v>4</v>
      </c>
      <c r="G2" s="4" t="s">
        <v>5</v>
      </c>
      <c r="H2" s="4" t="s">
        <v>6</v>
      </c>
      <c r="I2" s="4" t="s">
        <v>7</v>
      </c>
      <c r="J2" s="4" t="s">
        <v>8</v>
      </c>
      <c r="K2" s="4" t="s">
        <v>9</v>
      </c>
      <c r="L2" s="4" t="s">
        <v>10</v>
      </c>
    </row>
    <row r="3" spans="1:14" x14ac:dyDescent="0.25">
      <c r="A3" s="48" t="s">
        <v>48</v>
      </c>
      <c r="B3" s="5">
        <v>4.6892039258451472E-2</v>
      </c>
      <c r="C3" s="5">
        <v>4.065040650406504E-2</v>
      </c>
      <c r="D3" s="5">
        <v>4.7436878347360364E-2</v>
      </c>
      <c r="E3" s="5">
        <v>0.08</v>
      </c>
      <c r="F3" s="5">
        <v>7.7479338842975212E-2</v>
      </c>
      <c r="G3" s="5">
        <v>5.1792828685258967E-2</v>
      </c>
      <c r="H3" s="5">
        <v>3.0654515327257662E-2</v>
      </c>
      <c r="I3" s="5">
        <v>3.349673202614379E-2</v>
      </c>
      <c r="J3" s="5">
        <v>2.3843930635838149E-2</v>
      </c>
      <c r="K3" s="5">
        <v>0</v>
      </c>
      <c r="L3" s="5">
        <v>2.197802197802198E-2</v>
      </c>
      <c r="N3" s="12"/>
    </row>
    <row r="4" spans="1:14" x14ac:dyDescent="0.25">
      <c r="A4" s="49" t="s">
        <v>49</v>
      </c>
      <c r="B4" s="3">
        <v>9.2693565976008724E-2</v>
      </c>
      <c r="C4" s="3">
        <v>4.8780487804878049E-3</v>
      </c>
      <c r="D4" s="3">
        <v>7.6511094108645751E-4</v>
      </c>
      <c r="E4" s="3">
        <v>0</v>
      </c>
      <c r="F4" s="3">
        <v>0</v>
      </c>
      <c r="G4" s="3">
        <v>5.1792828685258967E-2</v>
      </c>
      <c r="H4" s="3">
        <v>3.3140016570008283E-3</v>
      </c>
      <c r="I4" s="3">
        <v>2.4509803921568627E-3</v>
      </c>
      <c r="J4" s="3">
        <v>1.4450867052023121E-3</v>
      </c>
      <c r="K4" s="3">
        <v>0</v>
      </c>
      <c r="L4" s="3">
        <v>0</v>
      </c>
    </row>
    <row r="5" spans="1:14" x14ac:dyDescent="0.25">
      <c r="A5" s="50" t="s">
        <v>50</v>
      </c>
      <c r="B5" s="3">
        <v>0.45147219193020721</v>
      </c>
      <c r="C5" s="3">
        <v>0.74227642276422767</v>
      </c>
      <c r="D5" s="3">
        <v>0.78729915837796483</v>
      </c>
      <c r="E5" s="3">
        <v>0.74181818181818182</v>
      </c>
      <c r="F5" s="3">
        <v>0.69524793388429751</v>
      </c>
      <c r="G5" s="3">
        <v>0.6725099601593626</v>
      </c>
      <c r="H5" s="3">
        <v>0.74316487158243583</v>
      </c>
      <c r="I5" s="3">
        <v>0.43709150326797386</v>
      </c>
      <c r="J5" s="3">
        <v>0.28395953757225434</v>
      </c>
      <c r="K5" s="3">
        <v>0.9099656357388316</v>
      </c>
      <c r="L5" s="3">
        <v>0.97802197802197799</v>
      </c>
    </row>
    <row r="6" spans="1:14" x14ac:dyDescent="0.25">
      <c r="A6" s="51" t="s">
        <v>51</v>
      </c>
      <c r="B6" s="3">
        <v>0.128680479825518</v>
      </c>
      <c r="C6" s="3">
        <v>0.13821138211382114</v>
      </c>
      <c r="D6" s="3">
        <v>0.11782708492731446</v>
      </c>
      <c r="E6" s="3">
        <v>0.12545454545454546</v>
      </c>
      <c r="F6" s="3">
        <v>0.15805785123966942</v>
      </c>
      <c r="G6" s="3">
        <v>0.10119521912350597</v>
      </c>
      <c r="H6" s="3">
        <v>7.5393537696768848E-2</v>
      </c>
      <c r="I6" s="3">
        <v>6.9444444444444448E-2</v>
      </c>
      <c r="J6" s="3">
        <v>0.44653179190751446</v>
      </c>
      <c r="K6" s="3">
        <v>9.0034364261168384E-2</v>
      </c>
      <c r="L6" s="3">
        <v>0</v>
      </c>
    </row>
    <row r="7" spans="1:14" x14ac:dyDescent="0.25">
      <c r="A7" s="51" t="s">
        <v>52</v>
      </c>
      <c r="B7" s="3">
        <v>0.28026172300981461</v>
      </c>
      <c r="C7" s="3">
        <v>7.398373983739838E-2</v>
      </c>
      <c r="D7" s="3">
        <v>4.6671767406273906E-2</v>
      </c>
      <c r="E7" s="3">
        <v>5.2727272727272727E-2</v>
      </c>
      <c r="F7" s="3">
        <v>6.9214876033057857E-2</v>
      </c>
      <c r="G7" s="3">
        <v>0.12270916334661354</v>
      </c>
      <c r="H7" s="3">
        <v>0.14747307373653687</v>
      </c>
      <c r="I7" s="3">
        <v>0.45751633986928103</v>
      </c>
      <c r="J7" s="3">
        <v>0.24421965317919075</v>
      </c>
      <c r="K7" s="3">
        <v>0</v>
      </c>
      <c r="L7" s="3">
        <v>0</v>
      </c>
    </row>
    <row r="10" spans="1:14" x14ac:dyDescent="0.25">
      <c r="A10" s="6" t="s">
        <v>53</v>
      </c>
      <c r="B10" s="4" t="s">
        <v>0</v>
      </c>
      <c r="C10" s="4" t="s">
        <v>1</v>
      </c>
      <c r="D10" s="4" t="s">
        <v>2</v>
      </c>
      <c r="E10" s="4" t="s">
        <v>3</v>
      </c>
      <c r="F10" s="4" t="s">
        <v>4</v>
      </c>
      <c r="G10" s="4" t="s">
        <v>5</v>
      </c>
      <c r="H10" s="4" t="s">
        <v>6</v>
      </c>
      <c r="I10" s="4" t="s">
        <v>7</v>
      </c>
      <c r="J10" s="4" t="s">
        <v>8</v>
      </c>
      <c r="K10" s="4" t="s">
        <v>9</v>
      </c>
      <c r="L10" s="4" t="s">
        <v>10</v>
      </c>
    </row>
    <row r="11" spans="1:14" x14ac:dyDescent="0.25">
      <c r="A11" s="7" t="s">
        <v>54</v>
      </c>
      <c r="B11" s="5">
        <v>9.2693565976008724E-2</v>
      </c>
      <c r="C11" s="5">
        <v>4.8780487804878049E-3</v>
      </c>
      <c r="D11" s="5">
        <v>7.6511094108645751E-4</v>
      </c>
      <c r="E11" s="5">
        <v>0</v>
      </c>
      <c r="F11" s="5">
        <v>0</v>
      </c>
      <c r="G11" s="5">
        <v>5.1792828685258967E-2</v>
      </c>
      <c r="H11" s="5">
        <v>3.3140016570008283E-3</v>
      </c>
      <c r="I11" s="5">
        <v>2.4509803921568627E-3</v>
      </c>
      <c r="J11" s="5">
        <v>1.4450867052023121E-3</v>
      </c>
      <c r="K11" s="5">
        <v>0</v>
      </c>
      <c r="L11" s="5">
        <v>0</v>
      </c>
    </row>
    <row r="12" spans="1:14" x14ac:dyDescent="0.25">
      <c r="A12" s="8" t="s">
        <v>55</v>
      </c>
      <c r="B12" s="3">
        <v>0.28026172300981461</v>
      </c>
      <c r="C12" s="3">
        <v>7.398373983739838E-2</v>
      </c>
      <c r="D12" s="3">
        <v>4.6671767406273906E-2</v>
      </c>
      <c r="E12" s="3">
        <v>5.2727272727272727E-2</v>
      </c>
      <c r="F12" s="3">
        <v>6.9214876033057857E-2</v>
      </c>
      <c r="G12" s="3">
        <v>0.12270916334661354</v>
      </c>
      <c r="H12" s="3">
        <v>0.14747307373653687</v>
      </c>
      <c r="I12" s="3">
        <v>0.45751633986928103</v>
      </c>
      <c r="J12" s="3">
        <v>0.24421965317919075</v>
      </c>
      <c r="K12" s="3">
        <v>0</v>
      </c>
      <c r="L12" s="3">
        <v>0</v>
      </c>
    </row>
    <row r="13" spans="1:14" x14ac:dyDescent="0.25">
      <c r="A13" s="8" t="s">
        <v>56</v>
      </c>
      <c r="B13" s="3">
        <v>0.11559432933478735</v>
      </c>
      <c r="C13" s="3">
        <v>0.11544715447154472</v>
      </c>
      <c r="D13" s="3">
        <v>9.2578423871461368E-2</v>
      </c>
      <c r="E13" s="3">
        <v>0.10363636363636364</v>
      </c>
      <c r="F13" s="3">
        <v>0.125</v>
      </c>
      <c r="G13" s="3">
        <v>0.10039840637450199</v>
      </c>
      <c r="H13" s="3">
        <v>6.3794531897265944E-2</v>
      </c>
      <c r="I13" s="3">
        <v>6.9444444444444448E-2</v>
      </c>
      <c r="J13" s="3">
        <v>0.44580924855491327</v>
      </c>
      <c r="K13" s="3">
        <v>9.0034364261168384E-2</v>
      </c>
      <c r="L13" s="3">
        <v>0</v>
      </c>
    </row>
    <row r="14" spans="1:14" x14ac:dyDescent="0.25">
      <c r="A14" s="8" t="s">
        <v>57</v>
      </c>
      <c r="B14" s="3">
        <v>0.19193020719738277</v>
      </c>
      <c r="C14" s="3">
        <v>0.40731707317073168</v>
      </c>
      <c r="D14" s="3">
        <v>0.37719969395562358</v>
      </c>
      <c r="E14" s="3">
        <v>0.32363636363636361</v>
      </c>
      <c r="F14" s="3">
        <v>0.27892561983471076</v>
      </c>
      <c r="G14" s="3">
        <v>0.23107569721115537</v>
      </c>
      <c r="H14" s="3">
        <v>0.25103562551781278</v>
      </c>
      <c r="I14" s="3">
        <v>0.14705882352941177</v>
      </c>
      <c r="J14" s="3">
        <v>5.852601156069364E-2</v>
      </c>
      <c r="K14" s="3">
        <v>0.8357388316151203</v>
      </c>
      <c r="L14" s="3">
        <v>0.6785714285714286</v>
      </c>
    </row>
    <row r="15" spans="1:14" x14ac:dyDescent="0.25">
      <c r="A15" s="8" t="s">
        <v>58</v>
      </c>
      <c r="B15" s="3">
        <v>0.31952017448200654</v>
      </c>
      <c r="C15" s="3">
        <v>0.3983739837398374</v>
      </c>
      <c r="D15" s="3">
        <v>0.48278500382555473</v>
      </c>
      <c r="E15" s="3">
        <v>0.52</v>
      </c>
      <c r="F15" s="3">
        <v>0.52685950413223137</v>
      </c>
      <c r="G15" s="3">
        <v>0.49402390438247012</v>
      </c>
      <c r="H15" s="3">
        <v>0.53438276719138356</v>
      </c>
      <c r="I15" s="3">
        <v>0.3235294117647059</v>
      </c>
      <c r="J15" s="3">
        <v>0.25</v>
      </c>
      <c r="K15" s="3">
        <v>7.422680412371134E-2</v>
      </c>
      <c r="L15" s="3">
        <v>0.32142857142857145</v>
      </c>
    </row>
    <row r="18" spans="1:12" x14ac:dyDescent="0.25">
      <c r="A18" s="11" t="s">
        <v>59</v>
      </c>
      <c r="B18" s="4" t="s">
        <v>0</v>
      </c>
      <c r="C18" s="4" t="s">
        <v>1</v>
      </c>
      <c r="D18" s="4" t="s">
        <v>2</v>
      </c>
      <c r="E18" s="4" t="s">
        <v>3</v>
      </c>
      <c r="F18" s="4" t="s">
        <v>4</v>
      </c>
      <c r="G18" s="4" t="s">
        <v>5</v>
      </c>
      <c r="H18" s="4" t="s">
        <v>6</v>
      </c>
      <c r="I18" s="4" t="s">
        <v>7</v>
      </c>
      <c r="J18" s="4" t="s">
        <v>8</v>
      </c>
      <c r="K18" s="4" t="s">
        <v>9</v>
      </c>
      <c r="L18" s="4" t="s">
        <v>10</v>
      </c>
    </row>
    <row r="19" spans="1:12" x14ac:dyDescent="0.25">
      <c r="A19" t="s">
        <v>60</v>
      </c>
      <c r="B19" s="9">
        <v>0.21046892039258452</v>
      </c>
      <c r="C19" s="5">
        <v>0</v>
      </c>
      <c r="D19" s="5">
        <v>0</v>
      </c>
      <c r="E19" s="5">
        <v>0</v>
      </c>
      <c r="F19" s="5">
        <v>1.0330578512396695E-3</v>
      </c>
      <c r="G19" s="5">
        <v>7.4900398406374497E-2</v>
      </c>
      <c r="H19" s="5">
        <v>5.7166528583264292E-2</v>
      </c>
      <c r="I19" s="5">
        <v>0.12663398692810457</v>
      </c>
      <c r="J19" s="5">
        <v>0.18280346820809248</v>
      </c>
      <c r="K19" s="5">
        <v>1.7869415807560136E-2</v>
      </c>
      <c r="L19" s="5">
        <v>3.663003663003663E-3</v>
      </c>
    </row>
    <row r="20" spans="1:12" x14ac:dyDescent="0.25">
      <c r="A20" t="s">
        <v>61</v>
      </c>
      <c r="B20" s="10">
        <v>4.4711014176663032E-2</v>
      </c>
      <c r="C20" s="3">
        <v>2.4390243902439024E-3</v>
      </c>
      <c r="D20" s="3">
        <v>3.06044376434583E-3</v>
      </c>
      <c r="E20" s="3">
        <v>3.090909090909091E-2</v>
      </c>
      <c r="F20" s="3">
        <v>4.8553719008264461E-2</v>
      </c>
      <c r="G20" s="3">
        <v>2.0717131474103586E-2</v>
      </c>
      <c r="H20" s="3">
        <v>5.7166528583264292E-2</v>
      </c>
      <c r="I20" s="3">
        <v>2.4509803921568627E-2</v>
      </c>
      <c r="J20" s="3">
        <v>4.8410404624277453E-2</v>
      </c>
      <c r="K20" s="3">
        <v>1.5120274914089347E-2</v>
      </c>
      <c r="L20" s="3">
        <v>4.304029304029304E-2</v>
      </c>
    </row>
    <row r="21" spans="1:12" x14ac:dyDescent="0.25">
      <c r="A21" t="s">
        <v>62</v>
      </c>
      <c r="B21" s="10">
        <v>0.27153762268266085</v>
      </c>
      <c r="C21" s="3">
        <v>0.42195121951219511</v>
      </c>
      <c r="D21" s="3">
        <v>0.24407039020657995</v>
      </c>
      <c r="E21" s="3">
        <v>0.11181818181818182</v>
      </c>
      <c r="F21" s="3">
        <v>6.9214876033057857E-2</v>
      </c>
      <c r="G21" s="3">
        <v>0.20557768924302788</v>
      </c>
      <c r="H21" s="3">
        <v>0.18724109362054681</v>
      </c>
      <c r="I21" s="3">
        <v>0.16666666666666666</v>
      </c>
      <c r="J21" s="3">
        <v>0.14956647398843931</v>
      </c>
      <c r="K21" s="3">
        <v>0.24329896907216494</v>
      </c>
      <c r="L21" s="3">
        <v>0.24358974358974358</v>
      </c>
    </row>
    <row r="22" spans="1:12" x14ac:dyDescent="0.25">
      <c r="A22" t="s">
        <v>63</v>
      </c>
      <c r="B22" s="10">
        <v>2.0719738276990186E-2</v>
      </c>
      <c r="C22" s="3">
        <v>8.1300813008130081E-4</v>
      </c>
      <c r="D22" s="3">
        <v>1.530221882172915E-3</v>
      </c>
      <c r="E22" s="3">
        <v>1.7272727272727273E-2</v>
      </c>
      <c r="F22" s="3">
        <v>3.3057851239669422E-2</v>
      </c>
      <c r="G22" s="3">
        <v>2.8685258964143426E-2</v>
      </c>
      <c r="H22" s="3">
        <v>3.1483015741507872E-2</v>
      </c>
      <c r="I22" s="3">
        <v>2.8594771241830064E-2</v>
      </c>
      <c r="J22" s="3">
        <v>3.4682080924855488E-2</v>
      </c>
      <c r="K22" s="3">
        <v>2.0618556701030928E-3</v>
      </c>
      <c r="L22" s="3">
        <v>1.9230769230769232E-2</v>
      </c>
    </row>
    <row r="23" spans="1:12" x14ac:dyDescent="0.25">
      <c r="A23" t="s">
        <v>64</v>
      </c>
      <c r="B23" s="10">
        <v>3.271537622682661E-2</v>
      </c>
      <c r="C23" s="3">
        <v>0</v>
      </c>
      <c r="D23" s="3">
        <v>7.6511094108645751E-4</v>
      </c>
      <c r="E23" s="3">
        <v>0</v>
      </c>
      <c r="F23" s="3">
        <v>0</v>
      </c>
      <c r="G23" s="3">
        <v>1.3545816733067729E-2</v>
      </c>
      <c r="H23" s="3">
        <v>1.7398508699254349E-2</v>
      </c>
      <c r="I23" s="3">
        <v>2.4509803921568627E-2</v>
      </c>
      <c r="J23" s="3">
        <v>1.2283236994219654E-2</v>
      </c>
      <c r="K23" s="3">
        <v>3.4364261168384879E-3</v>
      </c>
      <c r="L23" s="3">
        <v>3.663003663003663E-3</v>
      </c>
    </row>
    <row r="24" spans="1:12" x14ac:dyDescent="0.25">
      <c r="A24" t="s">
        <v>65</v>
      </c>
      <c r="B24" s="10">
        <v>1.0905125408942203E-2</v>
      </c>
      <c r="C24" s="3">
        <v>0</v>
      </c>
      <c r="D24" s="3">
        <v>1.530221882172915E-3</v>
      </c>
      <c r="E24" s="3">
        <v>7.2727272727272727E-3</v>
      </c>
      <c r="F24" s="3">
        <v>1.1363636363636364E-2</v>
      </c>
      <c r="G24" s="3">
        <v>7.9681274900398405E-3</v>
      </c>
      <c r="H24" s="3">
        <v>1.0770505385252692E-2</v>
      </c>
      <c r="I24" s="3">
        <v>2.2875816993464051E-2</v>
      </c>
      <c r="J24" s="3">
        <v>2.6011560693641619E-2</v>
      </c>
      <c r="K24" s="3">
        <v>6.8728522336769765E-4</v>
      </c>
      <c r="L24" s="3">
        <v>9.1575091575091579E-3</v>
      </c>
    </row>
    <row r="25" spans="1:12" x14ac:dyDescent="0.25">
      <c r="A25" t="s">
        <v>66</v>
      </c>
      <c r="B25" s="10">
        <v>2.3991275899672846E-2</v>
      </c>
      <c r="C25" s="3">
        <v>0</v>
      </c>
      <c r="D25" s="3">
        <v>0</v>
      </c>
      <c r="E25" s="3">
        <v>1.8181818181818182E-3</v>
      </c>
      <c r="F25" s="3">
        <v>0</v>
      </c>
      <c r="G25" s="3">
        <v>3.1872509960159364E-3</v>
      </c>
      <c r="H25" s="3">
        <v>6.6280033140016566E-3</v>
      </c>
      <c r="I25" s="3">
        <v>1.8790849673202614E-2</v>
      </c>
      <c r="J25" s="3">
        <v>1.0838150289017341E-2</v>
      </c>
      <c r="K25" s="3">
        <v>0</v>
      </c>
      <c r="L25" s="3">
        <v>8.241758241758242E-3</v>
      </c>
    </row>
    <row r="26" spans="1:12" x14ac:dyDescent="0.25">
      <c r="A26" t="s">
        <v>67</v>
      </c>
      <c r="B26" s="10">
        <v>0.17230098146128681</v>
      </c>
      <c r="C26" s="3">
        <v>0.41219512195121949</v>
      </c>
      <c r="D26" s="3">
        <v>0.44682478959449118</v>
      </c>
      <c r="E26" s="3">
        <v>0.43545454545454543</v>
      </c>
      <c r="F26" s="3">
        <v>0.52169421487603307</v>
      </c>
      <c r="G26" s="3">
        <v>0.38326693227091635</v>
      </c>
      <c r="H26" s="3">
        <v>0.33140016570008285</v>
      </c>
      <c r="I26" s="3">
        <v>0.33905228758169936</v>
      </c>
      <c r="J26" s="3">
        <v>0.32008670520231214</v>
      </c>
      <c r="K26" s="3">
        <v>0.37182130584192441</v>
      </c>
      <c r="L26" s="3">
        <v>0.45421245421245421</v>
      </c>
    </row>
    <row r="27" spans="1:12" x14ac:dyDescent="0.25">
      <c r="A27" t="s">
        <v>68</v>
      </c>
      <c r="B27" s="10">
        <v>5.1254089422028352E-2</v>
      </c>
      <c r="C27" s="3">
        <v>0.13008130081300814</v>
      </c>
      <c r="D27" s="3">
        <v>0.16143840856924255</v>
      </c>
      <c r="E27" s="3">
        <v>0.21545454545454545</v>
      </c>
      <c r="F27" s="3">
        <v>0.20351239669421486</v>
      </c>
      <c r="G27" s="3">
        <v>9.8804780876494025E-2</v>
      </c>
      <c r="H27" s="3">
        <v>9.6106048053024029E-2</v>
      </c>
      <c r="I27" s="3">
        <v>7.1895424836601302E-2</v>
      </c>
      <c r="J27" s="3">
        <v>4.4797687861271675E-2</v>
      </c>
      <c r="K27" s="3">
        <v>0.26460481099656358</v>
      </c>
      <c r="L27" s="3">
        <v>7.5091575091575088E-2</v>
      </c>
    </row>
    <row r="28" spans="1:12" x14ac:dyDescent="0.25">
      <c r="A28" t="s">
        <v>69</v>
      </c>
      <c r="B28" s="10">
        <v>0.12213740458015267</v>
      </c>
      <c r="C28" s="3">
        <v>2.2764227642276424E-2</v>
      </c>
      <c r="D28" s="3">
        <v>2.754399387911247E-2</v>
      </c>
      <c r="E28" s="3">
        <v>5.1818181818181819E-2</v>
      </c>
      <c r="F28" s="3">
        <v>9.4008264462809923E-2</v>
      </c>
      <c r="G28" s="3">
        <v>5.9760956175298807E-2</v>
      </c>
      <c r="H28" s="3">
        <v>0.11681855840927921</v>
      </c>
      <c r="I28" s="3">
        <v>8.3333333333333329E-2</v>
      </c>
      <c r="J28" s="3">
        <v>9.1040462427745661E-2</v>
      </c>
      <c r="K28" s="3">
        <v>3.5051546391752578E-2</v>
      </c>
      <c r="L28" s="3">
        <v>9.5238095238095233E-2</v>
      </c>
    </row>
    <row r="29" spans="1:12" x14ac:dyDescent="0.25">
      <c r="A29" t="s">
        <v>70</v>
      </c>
      <c r="B29" s="10">
        <v>3.9258451472191931E-2</v>
      </c>
      <c r="C29" s="3">
        <v>9.7560975609756097E-3</v>
      </c>
      <c r="D29" s="3">
        <v>0.11323641928079571</v>
      </c>
      <c r="E29" s="3">
        <v>0.12818181818181817</v>
      </c>
      <c r="F29" s="3">
        <v>1.7561983471074381E-2</v>
      </c>
      <c r="G29" s="3">
        <v>0.10358565737051793</v>
      </c>
      <c r="H29" s="3">
        <v>8.7821043910521951E-2</v>
      </c>
      <c r="I29" s="3">
        <v>9.3137254901960786E-2</v>
      </c>
      <c r="J29" s="3">
        <v>7.947976878612717E-2</v>
      </c>
      <c r="K29" s="3">
        <v>4.6048109965635742E-2</v>
      </c>
      <c r="L29" s="3">
        <v>4.4871794871794872E-2</v>
      </c>
    </row>
  </sheetData>
  <pageMargins left="0.7" right="0.7" top="0.75" bottom="0.75" header="0.3" footer="0.3"/>
  <pageSetup paperSize="9" orientation="portrait" verticalDpi="0" r:id="rId1"/>
  <headerFooter>
    <oddFooter>&amp;L&amp;1#&amp;"Calibri"&amp;7&amp;K000000C2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97"/>
  <sheetViews>
    <sheetView showGridLines="0" zoomScale="145" zoomScaleNormal="145" workbookViewId="0">
      <selection activeCell="D8" sqref="D8"/>
    </sheetView>
  </sheetViews>
  <sheetFormatPr defaultRowHeight="15" x14ac:dyDescent="0.25"/>
  <cols>
    <col min="4" max="4" width="9.5703125" bestFit="1" customWidth="1"/>
    <col min="15" max="15" width="15.5703125" style="25" customWidth="1"/>
  </cols>
  <sheetData>
    <row r="3" spans="2:15" ht="15.6" customHeight="1" x14ac:dyDescent="0.25">
      <c r="B3" s="14"/>
      <c r="C3" s="15"/>
      <c r="D3" s="41" t="s">
        <v>71</v>
      </c>
      <c r="E3" s="42"/>
      <c r="F3" s="42"/>
      <c r="G3" s="42"/>
      <c r="H3" s="42"/>
      <c r="I3" s="42"/>
      <c r="J3" s="42"/>
      <c r="K3" s="42"/>
      <c r="L3" s="42"/>
      <c r="M3" s="42"/>
      <c r="N3" s="43"/>
      <c r="O3" s="24"/>
    </row>
    <row r="4" spans="2:15" ht="15.75" x14ac:dyDescent="0.25">
      <c r="B4" s="44"/>
      <c r="C4" s="45"/>
      <c r="D4" s="16" t="s">
        <v>72</v>
      </c>
      <c r="E4" s="16" t="s">
        <v>73</v>
      </c>
      <c r="F4" s="16" t="s">
        <v>74</v>
      </c>
      <c r="G4" s="16" t="s">
        <v>75</v>
      </c>
      <c r="H4" s="16" t="s">
        <v>76</v>
      </c>
      <c r="I4" s="16" t="s">
        <v>77</v>
      </c>
      <c r="J4" s="16" t="s">
        <v>78</v>
      </c>
      <c r="K4" s="16" t="s">
        <v>79</v>
      </c>
      <c r="L4" s="16" t="s">
        <v>80</v>
      </c>
      <c r="M4" s="16" t="s">
        <v>81</v>
      </c>
      <c r="N4" s="16" t="s">
        <v>82</v>
      </c>
      <c r="O4" s="16" t="s">
        <v>91</v>
      </c>
    </row>
    <row r="5" spans="2:15" x14ac:dyDescent="0.25">
      <c r="B5" s="17" t="s">
        <v>83</v>
      </c>
      <c r="C5" s="18" t="s">
        <v>84</v>
      </c>
      <c r="D5" s="19">
        <f>'Clutter &amp; Height Split'!B11*'Clutter &amp; Height Split'!B$19*'No 800MHz'!D$4</f>
        <v>26.161722890892854</v>
      </c>
      <c r="E5" s="19">
        <f>'Clutter &amp; Height Split'!C11*'Clutter &amp; Height Split'!C$19*'No 800MHz'!E$4</f>
        <v>0</v>
      </c>
      <c r="F5" s="19">
        <f>'Clutter &amp; Height Split'!D11*'Clutter &amp; Height Split'!D$19*'No 800MHz'!F$4</f>
        <v>0</v>
      </c>
      <c r="G5" s="19">
        <f>'Clutter &amp; Height Split'!E11*'Clutter &amp; Height Split'!E$19*'No 800MHz'!G$4</f>
        <v>0</v>
      </c>
      <c r="H5" s="19">
        <f>'Clutter &amp; Height Split'!F11*'Clutter &amp; Height Split'!F$19*'No 800MHz'!H$4</f>
        <v>0</v>
      </c>
      <c r="I5" s="19">
        <f>'Clutter &amp; Height Split'!G11*'Clutter &amp; Height Split'!G$19*'No 800MHz'!I$4</f>
        <v>4.8685258964143427</v>
      </c>
      <c r="J5" s="19">
        <f>'Clutter &amp; Height Split'!H11*'Clutter &amp; Height Split'!H$19*'No 800MHz'!J$4</f>
        <v>0.22866611433305714</v>
      </c>
      <c r="K5" s="19">
        <f>'Clutter &amp; Height Split'!I11*'Clutter &amp; Height Split'!I$19*'No 800MHz'!K$4</f>
        <v>0.37990196078431371</v>
      </c>
      <c r="L5" s="19">
        <f>'Clutter &amp; Height Split'!J11*'Clutter &amp; Height Split'!J$19*'No 800MHz'!L$4</f>
        <v>0.36560693641618491</v>
      </c>
      <c r="M5" s="19">
        <f>'Clutter &amp; Height Split'!K11*'Clutter &amp; Height Split'!K$19*'No 800MHz'!M$4</f>
        <v>0</v>
      </c>
      <c r="N5" s="19">
        <f>'Clutter &amp; Height Split'!L11*'Clutter &amp; Height Split'!L$19*'No 800MHz'!N$4</f>
        <v>0</v>
      </c>
      <c r="O5" s="22"/>
    </row>
    <row r="6" spans="2:15" x14ac:dyDescent="0.25">
      <c r="B6" s="17" t="s">
        <v>85</v>
      </c>
      <c r="C6" s="18" t="s">
        <v>55</v>
      </c>
      <c r="D6" s="19">
        <f>'Clutter &amp; Height Split'!B12*'Clutter &amp; Height Split'!B$19*'No 800MHz'!D$4</f>
        <v>79.100738623052507</v>
      </c>
      <c r="E6" s="19">
        <f>'Clutter &amp; Height Split'!C12*'Clutter &amp; Height Split'!C$19*'No 800MHz'!E$4</f>
        <v>0</v>
      </c>
      <c r="F6" s="19">
        <f>'Clutter &amp; Height Split'!D12*'Clutter &amp; Height Split'!D$19*'No 800MHz'!F$4</f>
        <v>0</v>
      </c>
      <c r="G6" s="19">
        <f>'Clutter &amp; Height Split'!E12*'Clutter &amp; Height Split'!E$19*'No 800MHz'!G$4</f>
        <v>0</v>
      </c>
      <c r="H6" s="19">
        <f>'Clutter &amp; Height Split'!F12*'Clutter &amp; Height Split'!F$19*'No 800MHz'!H$4</f>
        <v>6.3137123488832742E-2</v>
      </c>
      <c r="I6" s="19">
        <f>'Clutter &amp; Height Split'!G12*'Clutter &amp; Height Split'!G$19*'No 800MHz'!I$4</f>
        <v>11.534661354581672</v>
      </c>
      <c r="J6" s="19">
        <f>'Clutter &amp; Height Split'!H12*'Clutter &amp; Height Split'!H$19*'No 800MHz'!J$4</f>
        <v>10.175642087821045</v>
      </c>
      <c r="K6" s="19">
        <f>'Clutter &amp; Height Split'!I12*'Clutter &amp; Height Split'!I$19*'No 800MHz'!K$4</f>
        <v>70.915032679738559</v>
      </c>
      <c r="L6" s="19">
        <f>'Clutter &amp; Height Split'!J12*'Clutter &amp; Height Split'!J$19*'No 800MHz'!L$4</f>
        <v>61.787572254335259</v>
      </c>
      <c r="M6" s="19">
        <f>'Clutter &amp; Height Split'!K12*'Clutter &amp; Height Split'!K$19*'No 800MHz'!M$4</f>
        <v>0</v>
      </c>
      <c r="N6" s="19">
        <f>'Clutter &amp; Height Split'!L12*'Clutter &amp; Height Split'!L$19*'No 800MHz'!N$4</f>
        <v>0</v>
      </c>
      <c r="O6" s="22"/>
    </row>
    <row r="7" spans="2:15" x14ac:dyDescent="0.25">
      <c r="B7" s="17" t="s">
        <v>85</v>
      </c>
      <c r="C7" s="18" t="s">
        <v>56</v>
      </c>
      <c r="D7" s="19">
        <f>'Clutter &amp; Height Split'!B13*'Clutter &amp; Height Split'!B$19*'No 800MHz'!D$4</f>
        <v>32.625207369819321</v>
      </c>
      <c r="E7" s="19">
        <f>'Clutter &amp; Height Split'!C13*'Clutter &amp; Height Split'!C$19*'No 800MHz'!E$4</f>
        <v>0</v>
      </c>
      <c r="F7" s="19">
        <f>'Clutter &amp; Height Split'!D13*'Clutter &amp; Height Split'!D$19*'No 800MHz'!F$4</f>
        <v>0</v>
      </c>
      <c r="G7" s="19">
        <f>'Clutter &amp; Height Split'!E13*'Clutter &amp; Height Split'!E$19*'No 800MHz'!G$4</f>
        <v>0</v>
      </c>
      <c r="H7" s="19">
        <f>'Clutter &amp; Height Split'!F13*'Clutter &amp; Height Split'!F$19*'No 800MHz'!H$4</f>
        <v>0.11402376033057851</v>
      </c>
      <c r="I7" s="19">
        <f>'Clutter &amp; Height Split'!G13*'Clutter &amp; Height Split'!G$19*'No 800MHz'!I$4</f>
        <v>9.4374501992031874</v>
      </c>
      <c r="J7" s="19">
        <f>'Clutter &amp; Height Split'!H13*'Clutter &amp; Height Split'!H$19*'No 800MHz'!J$4</f>
        <v>4.4018227009113495</v>
      </c>
      <c r="K7" s="19">
        <f>'Clutter &amp; Height Split'!I13*'Clutter &amp; Height Split'!I$19*'No 800MHz'!K$4</f>
        <v>10.763888888888889</v>
      </c>
      <c r="L7" s="19">
        <f>'Clutter &amp; Height Split'!J13*'Clutter &amp; Height Split'!J$19*'No 800MHz'!L$4</f>
        <v>112.78973988439306</v>
      </c>
      <c r="M7" s="19">
        <f>'Clutter &amp; Height Split'!K13*'Clutter &amp; Height Split'!K$19*'No 800MHz'!M$4</f>
        <v>2.3408934707903777</v>
      </c>
      <c r="N7" s="19">
        <f>'Clutter &amp; Height Split'!L13*'Clutter &amp; Height Split'!L$19*'No 800MHz'!N$4</f>
        <v>0</v>
      </c>
      <c r="O7" s="22"/>
    </row>
    <row r="8" spans="2:15" x14ac:dyDescent="0.25">
      <c r="B8" s="17" t="s">
        <v>85</v>
      </c>
      <c r="C8" s="18" t="s">
        <v>57</v>
      </c>
      <c r="D8" s="19">
        <f>'Clutter &amp; Height Split'!B14*'Clutter &amp; Height Split'!B$19*'No 800MHz'!D$4</f>
        <v>54.170155632907559</v>
      </c>
      <c r="E8" s="19">
        <f>'Clutter &amp; Height Split'!C14*'Clutter &amp; Height Split'!C$19*'No 800MHz'!E$4</f>
        <v>0</v>
      </c>
      <c r="F8" s="19">
        <f>'Clutter &amp; Height Split'!D14*'Clutter &amp; Height Split'!D$19*'No 800MHz'!F$4</f>
        <v>0</v>
      </c>
      <c r="G8" s="19">
        <f>'Clutter &amp; Height Split'!E14*'Clutter &amp; Height Split'!E$19*'No 800MHz'!G$4</f>
        <v>0</v>
      </c>
      <c r="H8" s="19">
        <f>'Clutter &amp; Height Split'!F14*'Clutter &amp; Height Split'!F$19*'No 800MHz'!H$4</f>
        <v>0.2544331842087289</v>
      </c>
      <c r="I8" s="19">
        <f>'Clutter &amp; Height Split'!G14*'Clutter &amp; Height Split'!G$19*'No 800MHz'!I$4</f>
        <v>21.7211155378486</v>
      </c>
      <c r="J8" s="19">
        <f>'Clutter &amp; Height Split'!H14*'Clutter &amp; Height Split'!H$19*'No 800MHz'!J$4</f>
        <v>17.321458160729083</v>
      </c>
      <c r="K8" s="19">
        <f>'Clutter &amp; Height Split'!I14*'Clutter &amp; Height Split'!I$19*'No 800MHz'!K$4</f>
        <v>22.794117647058822</v>
      </c>
      <c r="L8" s="19">
        <f>'Clutter &amp; Height Split'!J14*'Clutter &amp; Height Split'!J$19*'No 800MHz'!L$4</f>
        <v>14.807080924855491</v>
      </c>
      <c r="M8" s="19">
        <f>'Clutter &amp; Height Split'!K14*'Clutter &amp; Height Split'!K$19*'No 800MHz'!M$4</f>
        <v>21.729209621993128</v>
      </c>
      <c r="N8" s="19">
        <f>'Clutter &amp; Height Split'!L14*'Clutter &amp; Height Split'!L$19*'No 800MHz'!N$4</f>
        <v>4.1907378335949765</v>
      </c>
      <c r="O8" s="22"/>
    </row>
    <row r="9" spans="2:15" x14ac:dyDescent="0.25">
      <c r="B9" s="17" t="s">
        <v>85</v>
      </c>
      <c r="C9" s="18" t="s">
        <v>58</v>
      </c>
      <c r="D9" s="19">
        <f>'Clutter &amp; Height Split'!B15*'Clutter &amp; Height Split'!B$19*'No 800MHz'!D$4</f>
        <v>90.180997729783599</v>
      </c>
      <c r="E9" s="19">
        <f>'Clutter &amp; Height Split'!C15*'Clutter &amp; Height Split'!C$19*'No 800MHz'!E$4</f>
        <v>0</v>
      </c>
      <c r="F9" s="19">
        <f>'Clutter &amp; Height Split'!D15*'Clutter &amp; Height Split'!D$19*'No 800MHz'!F$4</f>
        <v>0</v>
      </c>
      <c r="G9" s="19">
        <f>'Clutter &amp; Height Split'!E15*'Clutter &amp; Height Split'!E$19*'No 800MHz'!G$4</f>
        <v>0</v>
      </c>
      <c r="H9" s="19">
        <f>'Clutter &amp; Height Split'!F15*'Clutter &amp; Height Split'!F$19*'No 800MHz'!H$4</f>
        <v>0.48059601461648793</v>
      </c>
      <c r="I9" s="19">
        <f>'Clutter &amp; Height Split'!G15*'Clutter &amp; Height Split'!G$19*'No 800MHz'!I$4</f>
        <v>46.438247011952186</v>
      </c>
      <c r="J9" s="19">
        <f>'Clutter &amp; Height Split'!H15*'Clutter &amp; Height Split'!H$19*'No 800MHz'!J$4</f>
        <v>36.872410936205462</v>
      </c>
      <c r="K9" s="19">
        <f>'Clutter &amp; Height Split'!I15*'Clutter &amp; Height Split'!I$19*'No 800MHz'!K$4</f>
        <v>50.147058823529413</v>
      </c>
      <c r="L9" s="19">
        <f>'Clutter &amp; Height Split'!J15*'Clutter &amp; Height Split'!J$19*'No 800MHz'!L$4</f>
        <v>63.25</v>
      </c>
      <c r="M9" s="19">
        <f>'Clutter &amp; Height Split'!K15*'Clutter &amp; Height Split'!K$19*'No 800MHz'!M$4</f>
        <v>1.9298969072164949</v>
      </c>
      <c r="N9" s="19">
        <f>'Clutter &amp; Height Split'!L15*'Clutter &amp; Height Split'!L$19*'No 800MHz'!N$4</f>
        <v>1.9850863422291996</v>
      </c>
      <c r="O9" s="22"/>
    </row>
    <row r="10" spans="2:15" x14ac:dyDescent="0.25">
      <c r="B10" s="20"/>
      <c r="C10" s="21"/>
      <c r="D10" s="28">
        <f>SUM(D5:D9)</f>
        <v>282.23882224645581</v>
      </c>
      <c r="E10" s="28">
        <f t="shared" ref="E10:N10" si="0">SUM(E5:E9)</f>
        <v>0</v>
      </c>
      <c r="F10" s="28">
        <f t="shared" si="0"/>
        <v>0</v>
      </c>
      <c r="G10" s="28">
        <f t="shared" si="0"/>
        <v>0</v>
      </c>
      <c r="H10" s="28">
        <f t="shared" si="0"/>
        <v>0.91219008264462809</v>
      </c>
      <c r="I10" s="28">
        <f t="shared" si="0"/>
        <v>93.999999999999986</v>
      </c>
      <c r="J10" s="28">
        <f t="shared" si="0"/>
        <v>69</v>
      </c>
      <c r="K10" s="28">
        <f t="shared" si="0"/>
        <v>155</v>
      </c>
      <c r="L10" s="28">
        <f t="shared" si="0"/>
        <v>253</v>
      </c>
      <c r="M10" s="28">
        <f t="shared" si="0"/>
        <v>26</v>
      </c>
      <c r="N10" s="28">
        <f t="shared" si="0"/>
        <v>6.1758241758241761</v>
      </c>
      <c r="O10" s="23"/>
    </row>
    <row r="11" spans="2:15" ht="15.75" x14ac:dyDescent="0.25">
      <c r="B11" s="14"/>
      <c r="C11" s="15"/>
      <c r="D11" s="41" t="s">
        <v>86</v>
      </c>
      <c r="E11" s="42"/>
      <c r="F11" s="42"/>
      <c r="G11" s="42"/>
      <c r="H11" s="42"/>
      <c r="I11" s="42"/>
      <c r="J11" s="42"/>
      <c r="K11" s="42"/>
      <c r="L11" s="42"/>
      <c r="M11" s="42"/>
      <c r="N11" s="43"/>
    </row>
    <row r="12" spans="2:15" ht="15.75" x14ac:dyDescent="0.25">
      <c r="B12" s="44"/>
      <c r="C12" s="45"/>
      <c r="D12" s="16" t="s">
        <v>72</v>
      </c>
      <c r="E12" s="16" t="s">
        <v>73</v>
      </c>
      <c r="F12" s="16" t="s">
        <v>74</v>
      </c>
      <c r="G12" s="16" t="s">
        <v>75</v>
      </c>
      <c r="H12" s="16" t="s">
        <v>76</v>
      </c>
      <c r="I12" s="16" t="s">
        <v>77</v>
      </c>
      <c r="J12" s="16" t="s">
        <v>78</v>
      </c>
      <c r="K12" s="16" t="s">
        <v>79</v>
      </c>
      <c r="L12" s="16" t="s">
        <v>80</v>
      </c>
      <c r="M12" s="16" t="s">
        <v>81</v>
      </c>
      <c r="N12" s="16" t="s">
        <v>82</v>
      </c>
    </row>
    <row r="13" spans="2:15" x14ac:dyDescent="0.25">
      <c r="B13" s="17" t="s">
        <v>83</v>
      </c>
      <c r="C13" s="18" t="s">
        <v>84</v>
      </c>
      <c r="D13" s="19">
        <f>'Clutter &amp; Height Split'!B11*'Clutter &amp; Height Split'!B$20*'No 800MHz'!D$4</f>
        <v>5.5576717022103992</v>
      </c>
      <c r="E13" s="19">
        <f>'Clutter &amp; Height Split'!C11*'Clutter &amp; Height Split'!C$20*'No 800MHz'!E$4</f>
        <v>1.1897679952409281E-2</v>
      </c>
      <c r="F13" s="19">
        <f>'Clutter &amp; Height Split'!D11*'Clutter &amp; Height Split'!D$20*'No 800MHz'!F$4</f>
        <v>2.596811120627028E-3</v>
      </c>
      <c r="G13" s="19">
        <f>'Clutter &amp; Height Split'!E11*'Clutter &amp; Height Split'!E$20*'No 800MHz'!G$4</f>
        <v>0</v>
      </c>
      <c r="H13" s="19">
        <f>'Clutter &amp; Height Split'!F11*'Clutter &amp; Height Split'!F$20*'No 800MHz'!H$4</f>
        <v>0</v>
      </c>
      <c r="I13" s="19">
        <f>'Clutter &amp; Height Split'!G11*'Clutter &amp; Height Split'!G$20*'No 800MHz'!I$4</f>
        <v>1.3466135458167332</v>
      </c>
      <c r="J13" s="19">
        <f>'Clutter &amp; Height Split'!H11*'Clutter &amp; Height Split'!H$20*'No 800MHz'!J$4</f>
        <v>0.22866611433305714</v>
      </c>
      <c r="K13" s="19">
        <f>'Clutter &amp; Height Split'!I11*'Clutter &amp; Height Split'!I$20*'No 800MHz'!K$4</f>
        <v>7.3529411764705871E-2</v>
      </c>
      <c r="L13" s="19">
        <f>'Clutter &amp; Height Split'!J11*'Clutter &amp; Height Split'!J$20*'No 800MHz'!L$4</f>
        <v>9.6820809248554893E-2</v>
      </c>
      <c r="M13" s="19">
        <f>'Clutter &amp; Height Split'!K11*'Clutter &amp; Height Split'!K$20*'No 800MHz'!M$4</f>
        <v>0</v>
      </c>
      <c r="N13" s="19">
        <f>'Clutter &amp; Height Split'!L11*'Clutter &amp; Height Split'!L$20*'No 800MHz'!N$4</f>
        <v>0</v>
      </c>
    </row>
    <row r="14" spans="2:15" x14ac:dyDescent="0.25">
      <c r="B14" s="17" t="s">
        <v>85</v>
      </c>
      <c r="C14" s="18" t="s">
        <v>55</v>
      </c>
      <c r="D14" s="19">
        <f>'Clutter &amp; Height Split'!B12*'Clutter &amp; Height Split'!B$20*'No 800MHz'!D$4</f>
        <v>16.803783852565559</v>
      </c>
      <c r="E14" s="19">
        <f>'Clutter &amp; Height Split'!C12*'Clutter &amp; Height Split'!C$20*'No 800MHz'!E$4</f>
        <v>0.1804481459448741</v>
      </c>
      <c r="F14" s="19">
        <f>'Clutter &amp; Height Split'!D12*'Clutter &amp; Height Split'!D$20*'No 800MHz'!F$4</f>
        <v>0.1584054783582487</v>
      </c>
      <c r="G14" s="19">
        <f>'Clutter &amp; Height Split'!E12*'Clutter &amp; Height Split'!E$20*'No 800MHz'!G$4</f>
        <v>1.9377752066115703</v>
      </c>
      <c r="H14" s="19">
        <f>'Clutter &amp; Height Split'!F12*'Clutter &amp; Height Split'!F$20*'No 800MHz'!H$4</f>
        <v>2.9674448039751384</v>
      </c>
      <c r="I14" s="19">
        <f>'Clutter &amp; Height Split'!G12*'Clutter &amp; Height Split'!G$20*'No 800MHz'!I$4</f>
        <v>3.1904382470119521</v>
      </c>
      <c r="J14" s="19">
        <f>'Clutter &amp; Height Split'!H12*'Clutter &amp; Height Split'!H$20*'No 800MHz'!J$4</f>
        <v>10.175642087821045</v>
      </c>
      <c r="K14" s="19">
        <f>'Clutter &amp; Height Split'!I12*'Clutter &amp; Height Split'!I$20*'No 800MHz'!K$4</f>
        <v>13.725490196078431</v>
      </c>
      <c r="L14" s="19">
        <f>'Clutter &amp; Height Split'!J12*'Clutter &amp; Height Split'!J$20*'No 800MHz'!L$4</f>
        <v>16.362716763005782</v>
      </c>
      <c r="M14" s="19">
        <f>'Clutter &amp; Height Split'!K12*'Clutter &amp; Height Split'!K$20*'No 800MHz'!M$4</f>
        <v>0</v>
      </c>
      <c r="N14" s="19">
        <f>'Clutter &amp; Height Split'!L12*'Clutter &amp; Height Split'!L$20*'No 800MHz'!N$4</f>
        <v>0</v>
      </c>
    </row>
    <row r="15" spans="2:15" x14ac:dyDescent="0.25">
      <c r="B15" s="17" t="s">
        <v>85</v>
      </c>
      <c r="C15" s="18" t="s">
        <v>56</v>
      </c>
      <c r="D15" s="19">
        <f>'Clutter &amp; Height Split'!B13*'Clutter &amp; Height Split'!B$20*'No 800MHz'!D$4</f>
        <v>6.930743534521203</v>
      </c>
      <c r="E15" s="19">
        <f>'Clutter &amp; Height Split'!C13*'Clutter &amp; Height Split'!C$20*'No 800MHz'!E$4</f>
        <v>0.28157842554035295</v>
      </c>
      <c r="F15" s="19">
        <f>'Clutter &amp; Height Split'!D13*'Clutter &amp; Height Split'!D$20*'No 800MHz'!F$4</f>
        <v>0.31421414559587035</v>
      </c>
      <c r="G15" s="19">
        <f>'Clutter &amp; Height Split'!E13*'Clutter &amp; Height Split'!E$20*'No 800MHz'!G$4</f>
        <v>3.8087305785123968</v>
      </c>
      <c r="H15" s="19">
        <f>'Clutter &amp; Height Split'!F13*'Clutter &amp; Height Split'!F$20*'No 800MHz'!H$4</f>
        <v>5.3591167355371896</v>
      </c>
      <c r="I15" s="19">
        <f>'Clutter &amp; Height Split'!G13*'Clutter &amp; Height Split'!G$20*'No 800MHz'!I$4</f>
        <v>2.6103585657370516</v>
      </c>
      <c r="J15" s="19">
        <f>'Clutter &amp; Height Split'!H13*'Clutter &amp; Height Split'!H$20*'No 800MHz'!J$4</f>
        <v>4.4018227009113495</v>
      </c>
      <c r="K15" s="19">
        <f>'Clutter &amp; Height Split'!I13*'Clutter &amp; Height Split'!I$20*'No 800MHz'!K$4</f>
        <v>2.0833333333333335</v>
      </c>
      <c r="L15" s="19">
        <f>'Clutter &amp; Height Split'!J13*'Clutter &amp; Height Split'!J$20*'No 800MHz'!L$4</f>
        <v>29.869219653179186</v>
      </c>
      <c r="M15" s="19">
        <f>'Clutter &amp; Height Split'!K13*'Clutter &amp; Height Split'!K$20*'No 800MHz'!M$4</f>
        <v>1.9807560137457045</v>
      </c>
      <c r="N15" s="19">
        <f>'Clutter &amp; Height Split'!L13*'Clutter &amp; Height Split'!L$20*'No 800MHz'!N$4</f>
        <v>0</v>
      </c>
    </row>
    <row r="16" spans="2:15" x14ac:dyDescent="0.25">
      <c r="B16" s="17" t="s">
        <v>85</v>
      </c>
      <c r="C16" s="18" t="s">
        <v>57</v>
      </c>
      <c r="D16" s="19">
        <f>'Clutter &amp; Height Split'!B14*'Clutter &amp; Height Split'!B$20*'No 800MHz'!D$4</f>
        <v>11.507649642223884</v>
      </c>
      <c r="E16" s="19">
        <f>'Clutter &amp; Height Split'!C14*'Clutter &amp; Height Split'!C$20*'No 800MHz'!E$4</f>
        <v>0.99345627602617481</v>
      </c>
      <c r="F16" s="19">
        <f>'Clutter &amp; Height Split'!D14*'Clutter &amp; Height Split'!D$20*'No 800MHz'!F$4</f>
        <v>1.2802278824691249</v>
      </c>
      <c r="G16" s="19">
        <f>'Clutter &amp; Height Split'!E14*'Clutter &amp; Height Split'!E$20*'No 800MHz'!G$4</f>
        <v>11.893930578512396</v>
      </c>
      <c r="H16" s="19">
        <f>'Clutter &amp; Height Split'!F14*'Clutter &amp; Height Split'!F$20*'No 800MHz'!H$4</f>
        <v>11.958359657810259</v>
      </c>
      <c r="I16" s="19">
        <f>'Clutter &amp; Height Split'!G14*'Clutter &amp; Height Split'!G$20*'No 800MHz'!I$4</f>
        <v>6.0079681274900389</v>
      </c>
      <c r="J16" s="19">
        <f>'Clutter &amp; Height Split'!H14*'Clutter &amp; Height Split'!H$20*'No 800MHz'!J$4</f>
        <v>17.321458160729083</v>
      </c>
      <c r="K16" s="19">
        <f>'Clutter &amp; Height Split'!I14*'Clutter &amp; Height Split'!I$20*'No 800MHz'!K$4</f>
        <v>4.4117647058823533</v>
      </c>
      <c r="L16" s="19">
        <f>'Clutter &amp; Height Split'!J14*'Clutter &amp; Height Split'!J$20*'No 800MHz'!L$4</f>
        <v>3.9212427745664735</v>
      </c>
      <c r="M16" s="19">
        <f>'Clutter &amp; Height Split'!K14*'Clutter &amp; Height Split'!K$20*'No 800MHz'!M$4</f>
        <v>18.386254295532645</v>
      </c>
      <c r="N16" s="19">
        <f>'Clutter &amp; Height Split'!L14*'Clutter &amp; Height Split'!L$20*'No 800MHz'!N$4</f>
        <v>49.241169544740977</v>
      </c>
    </row>
    <row r="17" spans="2:14" x14ac:dyDescent="0.25">
      <c r="B17" s="17" t="s">
        <v>85</v>
      </c>
      <c r="C17" s="18" t="s">
        <v>58</v>
      </c>
      <c r="D17" s="19">
        <f>'Clutter &amp; Height Split'!B15*'Clutter &amp; Height Split'!B$20*'No 800MHz'!D$4</f>
        <v>19.157621279384081</v>
      </c>
      <c r="E17" s="19">
        <f>'Clutter &amp; Height Split'!C15*'Clutter &amp; Height Split'!C$20*'No 800MHz'!E$4</f>
        <v>0.97164386278009118</v>
      </c>
      <c r="F17" s="19">
        <f>'Clutter &amp; Height Split'!D15*'Clutter &amp; Height Split'!D$20*'No 800MHz'!F$4</f>
        <v>1.6385878171156547</v>
      </c>
      <c r="G17" s="19">
        <f>'Clutter &amp; Height Split'!E15*'Clutter &amp; Height Split'!E$20*'No 800MHz'!G$4</f>
        <v>19.110472727272729</v>
      </c>
      <c r="H17" s="19">
        <f>'Clutter &amp; Height Split'!F15*'Clutter &amp; Height Split'!F$20*'No 800MHz'!H$4</f>
        <v>22.588012686974931</v>
      </c>
      <c r="I17" s="19">
        <f>'Clutter &amp; Height Split'!G15*'Clutter &amp; Height Split'!G$20*'No 800MHz'!I$4</f>
        <v>12.844621513944224</v>
      </c>
      <c r="J17" s="19">
        <f>'Clutter &amp; Height Split'!H15*'Clutter &amp; Height Split'!H$20*'No 800MHz'!J$4</f>
        <v>36.872410936205462</v>
      </c>
      <c r="K17" s="19">
        <f>'Clutter &amp; Height Split'!I15*'Clutter &amp; Height Split'!I$20*'No 800MHz'!K$4</f>
        <v>9.7058823529411757</v>
      </c>
      <c r="L17" s="19">
        <f>'Clutter &amp; Height Split'!J15*'Clutter &amp; Height Split'!J$20*'No 800MHz'!L$4</f>
        <v>16.75</v>
      </c>
      <c r="M17" s="19">
        <f>'Clutter &amp; Height Split'!K15*'Clutter &amp; Height Split'!K$20*'No 800MHz'!M$4</f>
        <v>1.6329896907216495</v>
      </c>
      <c r="N17" s="19">
        <f>'Clutter &amp; Height Split'!L15*'Clutter &amp; Height Split'!L$20*'No 800MHz'!N$4</f>
        <v>23.324764521193092</v>
      </c>
    </row>
    <row r="18" spans="2:14" x14ac:dyDescent="0.25">
      <c r="D18" s="28">
        <f>SUM(D13:D17)</f>
        <v>59.957470010905126</v>
      </c>
      <c r="E18" s="28">
        <f t="shared" ref="E18" si="1">SUM(E13:E17)</f>
        <v>2.4390243902439024</v>
      </c>
      <c r="F18" s="28">
        <f t="shared" ref="F18" si="2">SUM(F13:F17)</f>
        <v>3.3940321346595255</v>
      </c>
      <c r="G18" s="28">
        <f t="shared" ref="G18" si="3">SUM(G13:G17)</f>
        <v>36.75090909090909</v>
      </c>
      <c r="H18" s="28">
        <f t="shared" ref="H18" si="4">SUM(H13:H17)</f>
        <v>42.872933884297524</v>
      </c>
      <c r="I18" s="28">
        <f t="shared" ref="I18" si="5">SUM(I13:I17)</f>
        <v>26</v>
      </c>
      <c r="J18" s="28">
        <f t="shared" ref="J18" si="6">SUM(J13:J17)</f>
        <v>69</v>
      </c>
      <c r="K18" s="28">
        <f t="shared" ref="K18" si="7">SUM(K13:K17)</f>
        <v>30</v>
      </c>
      <c r="L18" s="28">
        <f t="shared" ref="L18" si="8">SUM(L13:L17)</f>
        <v>67</v>
      </c>
      <c r="M18" s="28">
        <f t="shared" ref="M18" si="9">SUM(M13:M17)</f>
        <v>22</v>
      </c>
      <c r="N18" s="28">
        <f t="shared" ref="N18" si="10">SUM(N13:N17)</f>
        <v>72.565934065934073</v>
      </c>
    </row>
    <row r="19" spans="2:14" x14ac:dyDescent="0.25">
      <c r="D19" s="46" t="s">
        <v>87</v>
      </c>
      <c r="E19" s="47"/>
      <c r="F19" s="47"/>
      <c r="G19" s="47"/>
      <c r="H19" s="47"/>
      <c r="I19" s="47"/>
      <c r="J19" s="47"/>
      <c r="K19" s="47"/>
      <c r="L19" s="47"/>
      <c r="M19" s="47"/>
      <c r="N19" s="47"/>
    </row>
    <row r="20" spans="2:14" ht="15.75" x14ac:dyDescent="0.25">
      <c r="B20" s="44"/>
      <c r="C20" s="45"/>
      <c r="D20" s="16" t="s">
        <v>72</v>
      </c>
      <c r="E20" s="16" t="s">
        <v>73</v>
      </c>
      <c r="F20" s="16" t="s">
        <v>74</v>
      </c>
      <c r="G20" s="16" t="s">
        <v>75</v>
      </c>
      <c r="H20" s="16" t="s">
        <v>76</v>
      </c>
      <c r="I20" s="16" t="s">
        <v>77</v>
      </c>
      <c r="J20" s="16" t="s">
        <v>78</v>
      </c>
      <c r="K20" s="16" t="s">
        <v>79</v>
      </c>
      <c r="L20" s="16" t="s">
        <v>80</v>
      </c>
      <c r="M20" s="16" t="s">
        <v>81</v>
      </c>
      <c r="N20" s="16" t="s">
        <v>82</v>
      </c>
    </row>
    <row r="21" spans="2:14" x14ac:dyDescent="0.25">
      <c r="B21" s="17" t="s">
        <v>83</v>
      </c>
      <c r="C21" s="18" t="s">
        <v>84</v>
      </c>
      <c r="D21" s="19">
        <f>'Clutter &amp; Height Split'!B11*'Clutter &amp; Height Split'!B$21*'No 800MHz'!D$4</f>
        <v>33.752689118302179</v>
      </c>
      <c r="E21" s="19">
        <f>'Clutter &amp; Height Split'!C11*'Clutter &amp; Height Split'!C$21*'No 800MHz'!E$4</f>
        <v>2.0582986317668057</v>
      </c>
      <c r="F21" s="19">
        <f>'Clutter &amp; Height Split'!D11*'Clutter &amp; Height Split'!D$21*'No 800MHz'!F$4</f>
        <v>0.20709568687000549</v>
      </c>
      <c r="G21" s="19">
        <f>'Clutter &amp; Height Split'!E11*'Clutter &amp; Height Split'!E$21*'No 800MHz'!G$4</f>
        <v>0</v>
      </c>
      <c r="H21" s="19">
        <f>'Clutter &amp; Height Split'!F11*'Clutter &amp; Height Split'!F$21*'No 800MHz'!H$4</f>
        <v>0</v>
      </c>
      <c r="I21" s="19">
        <f>'Clutter &amp; Height Split'!G11*'Clutter &amp; Height Split'!G$21*'No 800MHz'!I$4</f>
        <v>13.362549800796812</v>
      </c>
      <c r="J21" s="19">
        <f>'Clutter &amp; Height Split'!H11*'Clutter &amp; Height Split'!H$21*'No 800MHz'!J$4</f>
        <v>0.74896437448218711</v>
      </c>
      <c r="K21" s="19">
        <f>'Clutter &amp; Height Split'!I11*'Clutter &amp; Height Split'!I$21*'No 800MHz'!K$4</f>
        <v>0.49999999999999994</v>
      </c>
      <c r="L21" s="19">
        <f>'Clutter &amp; Height Split'!J11*'Clutter &amp; Height Split'!J$21*'No 800MHz'!L$4</f>
        <v>0.29913294797687862</v>
      </c>
      <c r="M21" s="19">
        <f>'Clutter &amp; Height Split'!K11*'Clutter &amp; Height Split'!K$21*'No 800MHz'!M$4</f>
        <v>0</v>
      </c>
      <c r="N21" s="19">
        <f>'Clutter &amp; Height Split'!L11*'Clutter &amp; Height Split'!L$21*'No 800MHz'!N$4</f>
        <v>0</v>
      </c>
    </row>
    <row r="22" spans="2:14" x14ac:dyDescent="0.25">
      <c r="B22" s="17" t="s">
        <v>85</v>
      </c>
      <c r="C22" s="18" t="s">
        <v>55</v>
      </c>
      <c r="D22" s="19">
        <f>'Clutter &amp; Height Split'!B12*'Clutter &amp; Height Split'!B$21*'No 800MHz'!D$4</f>
        <v>102.05224827533718</v>
      </c>
      <c r="E22" s="19">
        <f>'Clutter &amp; Height Split'!C12*'Clutter &amp; Height Split'!C$21*'No 800MHz'!E$4</f>
        <v>31.217529248463215</v>
      </c>
      <c r="F22" s="19">
        <f>'Clutter &amp; Height Split'!D12*'Clutter &amp; Height Split'!D$21*'No 800MHz'!F$4</f>
        <v>12.632836899070334</v>
      </c>
      <c r="G22" s="19">
        <f>'Clutter &amp; Height Split'!E12*'Clutter &amp; Height Split'!E$21*'No 800MHz'!G$4</f>
        <v>7.0101867768595039</v>
      </c>
      <c r="H22" s="19">
        <f>'Clutter &amp; Height Split'!F12*'Clutter &amp; Height Split'!F$21*'No 800MHz'!H$4</f>
        <v>4.2301872737517936</v>
      </c>
      <c r="I22" s="19">
        <f>'Clutter &amp; Height Split'!G12*'Clutter &amp; Height Split'!G$21*'No 800MHz'!I$4</f>
        <v>31.658964143426292</v>
      </c>
      <c r="J22" s="19">
        <f>'Clutter &amp; Height Split'!H12*'Clutter &amp; Height Split'!H$21*'No 800MHz'!J$4</f>
        <v>33.328914664457329</v>
      </c>
      <c r="K22" s="19">
        <f>'Clutter &amp; Height Split'!I12*'Clutter &amp; Height Split'!I$21*'No 800MHz'!K$4</f>
        <v>93.333333333333329</v>
      </c>
      <c r="L22" s="19">
        <f>'Clutter &amp; Height Split'!J12*'Clutter &amp; Height Split'!J$21*'No 800MHz'!L$4</f>
        <v>50.553468208092482</v>
      </c>
      <c r="M22" s="19">
        <f>'Clutter &amp; Height Split'!K12*'Clutter &amp; Height Split'!K$21*'No 800MHz'!M$4</f>
        <v>0</v>
      </c>
      <c r="N22" s="19">
        <f>'Clutter &amp; Height Split'!L12*'Clutter &amp; Height Split'!L$21*'No 800MHz'!N$4</f>
        <v>0</v>
      </c>
    </row>
    <row r="23" spans="2:14" x14ac:dyDescent="0.25">
      <c r="B23" s="17" t="s">
        <v>85</v>
      </c>
      <c r="C23" s="18" t="s">
        <v>56</v>
      </c>
      <c r="D23" s="19">
        <f>'Clutter &amp; Height Split'!B13*'Clutter &amp; Height Split'!B$21*'No 800MHz'!D$4</f>
        <v>42.091588782823891</v>
      </c>
      <c r="E23" s="19">
        <f>'Clutter &amp; Height Split'!C13*'Clutter &amp; Height Split'!C$21*'No 800MHz'!E$4</f>
        <v>48.713067618481062</v>
      </c>
      <c r="F23" s="19">
        <f>'Clutter &amp; Height Split'!D13*'Clutter &amp; Height Split'!D$21*'No 800MHz'!F$4</f>
        <v>25.058578111270663</v>
      </c>
      <c r="G23" s="19">
        <f>'Clutter &amp; Height Split'!E13*'Clutter &amp; Height Split'!E$21*'No 800MHz'!G$4</f>
        <v>13.77864297520661</v>
      </c>
      <c r="H23" s="19">
        <f>'Clutter &amp; Height Split'!F13*'Clutter &amp; Height Split'!F$21*'No 800MHz'!H$4</f>
        <v>7.639591942148761</v>
      </c>
      <c r="I23" s="19">
        <f>'Clutter &amp; Height Split'!G13*'Clutter &amp; Height Split'!G$21*'No 800MHz'!I$4</f>
        <v>25.902788844621515</v>
      </c>
      <c r="J23" s="19">
        <f>'Clutter &amp; Height Split'!H13*'Clutter &amp; Height Split'!H$21*'No 800MHz'!J$4</f>
        <v>14.417564208782101</v>
      </c>
      <c r="K23" s="19">
        <f>'Clutter &amp; Height Split'!I13*'Clutter &amp; Height Split'!I$21*'No 800MHz'!K$4</f>
        <v>14.166666666666666</v>
      </c>
      <c r="L23" s="19">
        <f>'Clutter &amp; Height Split'!J13*'Clutter &amp; Height Split'!J$21*'No 800MHz'!L$4</f>
        <v>92.282514450867055</v>
      </c>
      <c r="M23" s="19">
        <f>'Clutter &amp; Height Split'!K13*'Clutter &amp; Height Split'!K$21*'No 800MHz'!M$4</f>
        <v>31.872164948453605</v>
      </c>
      <c r="N23" s="19">
        <f>'Clutter &amp; Height Split'!L13*'Clutter &amp; Height Split'!L$21*'No 800MHz'!N$4</f>
        <v>0</v>
      </c>
    </row>
    <row r="24" spans="2:14" x14ac:dyDescent="0.25">
      <c r="B24" s="17" t="s">
        <v>85</v>
      </c>
      <c r="C24" s="18" t="s">
        <v>57</v>
      </c>
      <c r="D24" s="19">
        <f>'Clutter &amp; Height Split'!B14*'Clutter &amp; Height Split'!B$21*'No 800MHz'!D$4</f>
        <v>69.887920997896273</v>
      </c>
      <c r="E24" s="19">
        <f>'Clutter &amp; Height Split'!C14*'Clutter &amp; Height Split'!C$21*'No 800MHz'!E$4</f>
        <v>171.86793575252824</v>
      </c>
      <c r="F24" s="19">
        <f>'Clutter &amp; Height Split'!D14*'Clutter &amp; Height Split'!D$21*'No 800MHz'!F$4</f>
        <v>102.0981736269127</v>
      </c>
      <c r="G24" s="19">
        <f>'Clutter &amp; Height Split'!E14*'Clutter &amp; Height Split'!E$21*'No 800MHz'!G$4</f>
        <v>43.02804297520661</v>
      </c>
      <c r="H24" s="19">
        <f>'Clutter &amp; Height Split'!F14*'Clutter &amp; Height Split'!F$21*'No 800MHz'!H$4</f>
        <v>17.04702334198484</v>
      </c>
      <c r="I24" s="19">
        <f>'Clutter &amp; Height Split'!G14*'Clutter &amp; Height Split'!G$21*'No 800MHz'!I$4</f>
        <v>59.617529880478088</v>
      </c>
      <c r="J24" s="19">
        <f>'Clutter &amp; Height Split'!H14*'Clutter &amp; Height Split'!H$21*'No 800MHz'!J$4</f>
        <v>56.734051367025685</v>
      </c>
      <c r="K24" s="19">
        <f>'Clutter &amp; Height Split'!I14*'Clutter &amp; Height Split'!I$21*'No 800MHz'!K$4</f>
        <v>30</v>
      </c>
      <c r="L24" s="19">
        <f>'Clutter &amp; Height Split'!J14*'Clutter &amp; Height Split'!J$21*'No 800MHz'!L$4</f>
        <v>12.114884393063583</v>
      </c>
      <c r="M24" s="19">
        <f>'Clutter &amp; Height Split'!K14*'Clutter &amp; Height Split'!K$21*'No 800MHz'!M$4</f>
        <v>295.85154639175261</v>
      </c>
      <c r="N24" s="19">
        <f>'Clutter &amp; Height Split'!L14*'Clutter &amp; Height Split'!L$21*'No 800MHz'!N$4</f>
        <v>278.68406593406593</v>
      </c>
    </row>
    <row r="25" spans="2:14" x14ac:dyDescent="0.25">
      <c r="B25" s="17" t="s">
        <v>85</v>
      </c>
      <c r="C25" s="18" t="s">
        <v>58</v>
      </c>
      <c r="D25" s="19">
        <f>'Clutter &amp; Height Split'!B15*'Clutter &amp; Height Split'!B$21*'No 800MHz'!D$4</f>
        <v>116.34750484308869</v>
      </c>
      <c r="E25" s="19">
        <f>'Clutter &amp; Height Split'!C15*'Clutter &amp; Height Split'!C$21*'No 800MHz'!E$4</f>
        <v>168.09438826095578</v>
      </c>
      <c r="F25" s="19">
        <f>'Clutter &amp; Height Split'!D15*'Clutter &amp; Height Split'!D$21*'No 800MHz'!F$4</f>
        <v>130.67737841497348</v>
      </c>
      <c r="G25" s="19">
        <f>'Clutter &amp; Height Split'!E15*'Clutter &amp; Height Split'!E$21*'No 800MHz'!G$4</f>
        <v>69.134945454545459</v>
      </c>
      <c r="H25" s="19">
        <f>'Clutter &amp; Height Split'!F15*'Clutter &amp; Height Split'!F$21*'No 800MHz'!H$4</f>
        <v>32.199932979304691</v>
      </c>
      <c r="I25" s="19">
        <f>'Clutter &amp; Height Split'!G15*'Clutter &amp; Height Split'!G$21*'No 800MHz'!I$4</f>
        <v>127.45816733067728</v>
      </c>
      <c r="J25" s="19">
        <f>'Clutter &amp; Height Split'!H15*'Clutter &amp; Height Split'!H$21*'No 800MHz'!J$4</f>
        <v>120.77050538525268</v>
      </c>
      <c r="K25" s="19">
        <f>'Clutter &amp; Height Split'!I15*'Clutter &amp; Height Split'!I$21*'No 800MHz'!K$4</f>
        <v>66</v>
      </c>
      <c r="L25" s="19">
        <f>'Clutter &amp; Height Split'!J15*'Clutter &amp; Height Split'!J$21*'No 800MHz'!L$4</f>
        <v>51.75</v>
      </c>
      <c r="M25" s="19">
        <f>'Clutter &amp; Height Split'!K15*'Clutter &amp; Height Split'!K$21*'No 800MHz'!M$4</f>
        <v>26.276288659793813</v>
      </c>
      <c r="N25" s="19">
        <f>'Clutter &amp; Height Split'!L15*'Clutter &amp; Height Split'!L$21*'No 800MHz'!N$4</f>
        <v>132.00824175824175</v>
      </c>
    </row>
    <row r="26" spans="2:14" x14ac:dyDescent="0.25">
      <c r="D26" s="28">
        <f>SUM(D21:D25)</f>
        <v>364.13195201744821</v>
      </c>
      <c r="E26" s="28">
        <f t="shared" ref="E26" si="11">SUM(E21:E25)</f>
        <v>421.95121951219511</v>
      </c>
      <c r="F26" s="28">
        <f t="shared" ref="F26" si="12">SUM(F21:F25)</f>
        <v>270.67406273909717</v>
      </c>
      <c r="G26" s="28">
        <f t="shared" ref="G26" si="13">SUM(G21:G25)</f>
        <v>132.95181818181817</v>
      </c>
      <c r="H26" s="28">
        <f t="shared" ref="H26" si="14">SUM(H21:H25)</f>
        <v>61.116735537190081</v>
      </c>
      <c r="I26" s="28">
        <f t="shared" ref="I26" si="15">SUM(I21:I25)</f>
        <v>258</v>
      </c>
      <c r="J26" s="28">
        <f t="shared" ref="J26" si="16">SUM(J21:J25)</f>
        <v>225.99999999999997</v>
      </c>
      <c r="K26" s="28">
        <f t="shared" ref="K26" si="17">SUM(K21:K25)</f>
        <v>204</v>
      </c>
      <c r="L26" s="28">
        <f t="shared" ref="L26" si="18">SUM(L21:L25)</f>
        <v>207</v>
      </c>
      <c r="M26" s="28">
        <f t="shared" ref="M26" si="19">SUM(M21:M25)</f>
        <v>354</v>
      </c>
      <c r="N26" s="28">
        <f t="shared" ref="N26" si="20">SUM(N21:N25)</f>
        <v>410.69230769230768</v>
      </c>
    </row>
    <row r="27" spans="2:14" ht="14.45" customHeight="1" x14ac:dyDescent="0.25">
      <c r="D27" s="46" t="s">
        <v>63</v>
      </c>
      <c r="E27" s="47"/>
      <c r="F27" s="47"/>
      <c r="G27" s="47"/>
      <c r="H27" s="47"/>
      <c r="I27" s="47"/>
      <c r="J27" s="47"/>
      <c r="K27" s="47"/>
      <c r="L27" s="47"/>
      <c r="M27" s="47"/>
      <c r="N27" s="47"/>
    </row>
    <row r="28" spans="2:14" ht="15.75" x14ac:dyDescent="0.25">
      <c r="B28" s="44"/>
      <c r="C28" s="45"/>
      <c r="D28" s="16" t="s">
        <v>72</v>
      </c>
      <c r="E28" s="16" t="s">
        <v>73</v>
      </c>
      <c r="F28" s="16" t="s">
        <v>74</v>
      </c>
      <c r="G28" s="16" t="s">
        <v>75</v>
      </c>
      <c r="H28" s="16" t="s">
        <v>76</v>
      </c>
      <c r="I28" s="16" t="s">
        <v>77</v>
      </c>
      <c r="J28" s="16" t="s">
        <v>78</v>
      </c>
      <c r="K28" s="16" t="s">
        <v>79</v>
      </c>
      <c r="L28" s="16" t="s">
        <v>80</v>
      </c>
      <c r="M28" s="16" t="s">
        <v>81</v>
      </c>
      <c r="N28" s="16" t="s">
        <v>82</v>
      </c>
    </row>
    <row r="29" spans="2:14" x14ac:dyDescent="0.25">
      <c r="B29" s="17" t="s">
        <v>83</v>
      </c>
      <c r="C29" s="18" t="s">
        <v>84</v>
      </c>
      <c r="D29" s="19">
        <f>'Clutter &amp; Height Split'!B11*'Clutter &amp; Height Split'!B$22*'No 800MHz'!D$4</f>
        <v>2.5755063985853068</v>
      </c>
      <c r="E29" s="19">
        <f>'Clutter &amp; Height Split'!C11*'Clutter &amp; Height Split'!C$22*'No 800MHz'!E$4</f>
        <v>3.9658933174697604E-3</v>
      </c>
      <c r="F29" s="19">
        <f>'Clutter &amp; Height Split'!D11*'Clutter &amp; Height Split'!D$22*'No 800MHz'!F$4</f>
        <v>1.298405560313514E-3</v>
      </c>
      <c r="G29" s="19">
        <f>'Clutter &amp; Height Split'!E11*'Clutter &amp; Height Split'!E$22*'No 800MHz'!G$4</f>
        <v>0</v>
      </c>
      <c r="H29" s="19">
        <f>'Clutter &amp; Height Split'!F11*'Clutter &amp; Height Split'!F$22*'No 800MHz'!H$4</f>
        <v>0</v>
      </c>
      <c r="I29" s="19">
        <f>'Clutter &amp; Height Split'!G11*'Clutter &amp; Height Split'!G$22*'No 800MHz'!I$4</f>
        <v>1.8645418326693228</v>
      </c>
      <c r="J29" s="19">
        <f>'Clutter &amp; Height Split'!H11*'Clutter &amp; Height Split'!H$22*'No 800MHz'!J$4</f>
        <v>0.12593206296603149</v>
      </c>
      <c r="K29" s="19">
        <f>'Clutter &amp; Height Split'!I11*'Clutter &amp; Height Split'!I$22*'No 800MHz'!K$4</f>
        <v>8.5784313725490197E-2</v>
      </c>
      <c r="L29" s="19">
        <f>'Clutter &amp; Height Split'!J11*'Clutter &amp; Height Split'!J$22*'No 800MHz'!L$4</f>
        <v>6.9364161849710976E-2</v>
      </c>
      <c r="M29" s="19">
        <f>'Clutter &amp; Height Split'!K11*'Clutter &amp; Height Split'!K$22*'No 800MHz'!M$4</f>
        <v>0</v>
      </c>
      <c r="N29" s="19">
        <f>'Clutter &amp; Height Split'!L11*'Clutter &amp; Height Split'!L$22*'No 800MHz'!N$4</f>
        <v>0</v>
      </c>
    </row>
    <row r="30" spans="2:14" x14ac:dyDescent="0.25">
      <c r="B30" s="17" t="s">
        <v>85</v>
      </c>
      <c r="C30" s="18" t="s">
        <v>55</v>
      </c>
      <c r="D30" s="19">
        <f>'Clutter &amp; Height Split'!B12*'Clutter &amp; Height Split'!B$22*'No 800MHz'!D$4</f>
        <v>7.7871193463108686</v>
      </c>
      <c r="E30" s="19">
        <f>'Clutter &amp; Height Split'!C12*'Clutter &amp; Height Split'!C$22*'No 800MHz'!E$4</f>
        <v>6.01493819816247E-2</v>
      </c>
      <c r="F30" s="19">
        <f>'Clutter &amp; Height Split'!D12*'Clutter &amp; Height Split'!D$22*'No 800MHz'!F$4</f>
        <v>7.9202739179124348E-2</v>
      </c>
      <c r="G30" s="19">
        <f>'Clutter &amp; Height Split'!E12*'Clutter &amp; Height Split'!E$22*'No 800MHz'!G$4</f>
        <v>1.0828743801652894</v>
      </c>
      <c r="H30" s="19">
        <f>'Clutter &amp; Height Split'!F12*'Clutter &amp; Height Split'!F$22*'No 800MHz'!H$4</f>
        <v>2.0203879516426477</v>
      </c>
      <c r="I30" s="19">
        <f>'Clutter &amp; Height Split'!G12*'Clutter &amp; Height Split'!G$22*'No 800MHz'!I$4</f>
        <v>4.4175298804780878</v>
      </c>
      <c r="J30" s="19">
        <f>'Clutter &amp; Height Split'!H12*'Clutter &amp; Height Split'!H$22*'No 800MHz'!J$4</f>
        <v>5.6039768019884013</v>
      </c>
      <c r="K30" s="19">
        <f>'Clutter &amp; Height Split'!I12*'Clutter &amp; Height Split'!I$22*'No 800MHz'!K$4</f>
        <v>16.013071895424833</v>
      </c>
      <c r="L30" s="19">
        <f>'Clutter &amp; Height Split'!J12*'Clutter &amp; Height Split'!J$22*'No 800MHz'!L$4</f>
        <v>11.722543352601155</v>
      </c>
      <c r="M30" s="19">
        <f>'Clutter &amp; Height Split'!K12*'Clutter &amp; Height Split'!K$22*'No 800MHz'!M$4</f>
        <v>0</v>
      </c>
      <c r="N30" s="19">
        <f>'Clutter &amp; Height Split'!L12*'Clutter &amp; Height Split'!L$22*'No 800MHz'!N$4</f>
        <v>0</v>
      </c>
    </row>
    <row r="31" spans="2:14" x14ac:dyDescent="0.25">
      <c r="B31" s="17" t="s">
        <v>85</v>
      </c>
      <c r="C31" s="18" t="s">
        <v>56</v>
      </c>
      <c r="D31" s="19">
        <f>'Clutter &amp; Height Split'!B13*'Clutter &amp; Height Split'!B$22*'No 800MHz'!D$4</f>
        <v>3.2118079794122649</v>
      </c>
      <c r="E31" s="19">
        <f>'Clutter &amp; Height Split'!C13*'Clutter &amp; Height Split'!C$22*'No 800MHz'!E$4</f>
        <v>9.3859475180117655E-2</v>
      </c>
      <c r="F31" s="19">
        <f>'Clutter &amp; Height Split'!D13*'Clutter &amp; Height Split'!D$22*'No 800MHz'!F$4</f>
        <v>0.15710707279793518</v>
      </c>
      <c r="G31" s="19">
        <f>'Clutter &amp; Height Split'!E13*'Clutter &amp; Height Split'!E$22*'No 800MHz'!G$4</f>
        <v>2.1284082644628102</v>
      </c>
      <c r="H31" s="19">
        <f>'Clutter &amp; Height Split'!F13*'Clutter &amp; Height Split'!F$22*'No 800MHz'!H$4</f>
        <v>3.6487603305785123</v>
      </c>
      <c r="I31" s="19">
        <f>'Clutter &amp; Height Split'!G13*'Clutter &amp; Height Split'!G$22*'No 800MHz'!I$4</f>
        <v>3.614342629482072</v>
      </c>
      <c r="J31" s="19">
        <f>'Clutter &amp; Height Split'!H13*'Clutter &amp; Height Split'!H$22*'No 800MHz'!J$4</f>
        <v>2.4241922120961057</v>
      </c>
      <c r="K31" s="19">
        <f>'Clutter &amp; Height Split'!I13*'Clutter &amp; Height Split'!I$22*'No 800MHz'!K$4</f>
        <v>2.4305555555555558</v>
      </c>
      <c r="L31" s="19">
        <f>'Clutter &amp; Height Split'!J13*'Clutter &amp; Height Split'!J$22*'No 800MHz'!L$4</f>
        <v>21.398843930635834</v>
      </c>
      <c r="M31" s="19">
        <f>'Clutter &amp; Height Split'!K13*'Clutter &amp; Height Split'!K$22*'No 800MHz'!M$4</f>
        <v>0.27010309278350514</v>
      </c>
      <c r="N31" s="19">
        <f>'Clutter &amp; Height Split'!L13*'Clutter &amp; Height Split'!L$22*'No 800MHz'!N$4</f>
        <v>0</v>
      </c>
    </row>
    <row r="32" spans="2:14" x14ac:dyDescent="0.25">
      <c r="B32" s="17" t="s">
        <v>85</v>
      </c>
      <c r="C32" s="18" t="s">
        <v>57</v>
      </c>
      <c r="D32" s="19">
        <f>'Clutter &amp; Height Split'!B14*'Clutter &amp; Height Split'!B$22*'No 800MHz'!D$4</f>
        <v>5.3328132488354587</v>
      </c>
      <c r="E32" s="19">
        <f>'Clutter &amp; Height Split'!C14*'Clutter &amp; Height Split'!C$22*'No 800MHz'!E$4</f>
        <v>0.33115209200872492</v>
      </c>
      <c r="F32" s="19">
        <f>'Clutter &amp; Height Split'!D14*'Clutter &amp; Height Split'!D$22*'No 800MHz'!F$4</f>
        <v>0.64011394123456244</v>
      </c>
      <c r="G32" s="19">
        <f>'Clutter &amp; Height Split'!E14*'Clutter &amp; Height Split'!E$22*'No 800MHz'!G$4</f>
        <v>6.6466082644628095</v>
      </c>
      <c r="H32" s="19">
        <f>'Clutter &amp; Height Split'!F14*'Clutter &amp; Height Split'!F$22*'No 800MHz'!H$4</f>
        <v>8.1418618946793249</v>
      </c>
      <c r="I32" s="19">
        <f>'Clutter &amp; Height Split'!G14*'Clutter &amp; Height Split'!G$22*'No 800MHz'!I$4</f>
        <v>8.3187250996015933</v>
      </c>
      <c r="J32" s="19">
        <f>'Clutter &amp; Height Split'!H14*'Clutter &amp; Height Split'!H$22*'No 800MHz'!J$4</f>
        <v>9.539353769676886</v>
      </c>
      <c r="K32" s="19">
        <f>'Clutter &amp; Height Split'!I14*'Clutter &amp; Height Split'!I$22*'No 800MHz'!K$4</f>
        <v>5.1470588235294112</v>
      </c>
      <c r="L32" s="19">
        <f>'Clutter &amp; Height Split'!J14*'Clutter &amp; Height Split'!J$22*'No 800MHz'!L$4</f>
        <v>2.8092485549132946</v>
      </c>
      <c r="M32" s="19">
        <f>'Clutter &amp; Height Split'!K14*'Clutter &amp; Height Split'!K$22*'No 800MHz'!M$4</f>
        <v>2.5072164948453608</v>
      </c>
      <c r="N32" s="19">
        <f>'Clutter &amp; Height Split'!L14*'Clutter &amp; Height Split'!L$22*'No 800MHz'!N$4</f>
        <v>22.001373626373628</v>
      </c>
    </row>
    <row r="33" spans="2:14" x14ac:dyDescent="0.25">
      <c r="B33" s="17" t="s">
        <v>85</v>
      </c>
      <c r="C33" s="18" t="s">
        <v>58</v>
      </c>
      <c r="D33" s="19">
        <f>'Clutter &amp; Height Split'!B15*'Clutter &amp; Height Split'!B$22*'No 800MHz'!D$4</f>
        <v>8.8779220562999388</v>
      </c>
      <c r="E33" s="19">
        <f>'Clutter &amp; Height Split'!C15*'Clutter &amp; Height Split'!C$22*'No 800MHz'!E$4</f>
        <v>0.32388128759336371</v>
      </c>
      <c r="F33" s="19">
        <f>'Clutter &amp; Height Split'!D15*'Clutter &amp; Height Split'!D$22*'No 800MHz'!F$4</f>
        <v>0.81929390855782736</v>
      </c>
      <c r="G33" s="19">
        <f>'Clutter &amp; Height Split'!E15*'Clutter &amp; Height Split'!E$22*'No 800MHz'!G$4</f>
        <v>10.679381818181819</v>
      </c>
      <c r="H33" s="19">
        <f>'Clutter &amp; Height Split'!F15*'Clutter &amp; Height Split'!F$22*'No 800MHz'!H$4</f>
        <v>15.379072467727614</v>
      </c>
      <c r="I33" s="19">
        <f>'Clutter &amp; Height Split'!G15*'Clutter &amp; Height Split'!G$22*'No 800MHz'!I$4</f>
        <v>17.784860557768923</v>
      </c>
      <c r="J33" s="19">
        <f>'Clutter &amp; Height Split'!H15*'Clutter &amp; Height Split'!H$22*'No 800MHz'!J$4</f>
        <v>20.306545153272577</v>
      </c>
      <c r="K33" s="19">
        <f>'Clutter &amp; Height Split'!I15*'Clutter &amp; Height Split'!I$22*'No 800MHz'!K$4</f>
        <v>11.323529411764705</v>
      </c>
      <c r="L33" s="19">
        <f>'Clutter &amp; Height Split'!J15*'Clutter &amp; Height Split'!J$22*'No 800MHz'!L$4</f>
        <v>11.999999999999998</v>
      </c>
      <c r="M33" s="19">
        <f>'Clutter &amp; Height Split'!K15*'Clutter &amp; Height Split'!K$22*'No 800MHz'!M$4</f>
        <v>0.22268041237113401</v>
      </c>
      <c r="N33" s="19">
        <f>'Clutter &amp; Height Split'!L15*'Clutter &amp; Height Split'!L$22*'No 800MHz'!N$4</f>
        <v>10.421703296703297</v>
      </c>
    </row>
    <row r="34" spans="2:14" x14ac:dyDescent="0.25">
      <c r="D34" s="28">
        <f>SUM(D29:D33)</f>
        <v>27.785169029443836</v>
      </c>
      <c r="E34" s="28">
        <f t="shared" ref="E34" si="21">SUM(E29:E33)</f>
        <v>0.81300813008130079</v>
      </c>
      <c r="F34" s="28">
        <f t="shared" ref="F34" si="22">SUM(F29:F33)</f>
        <v>1.6970160673297627</v>
      </c>
      <c r="G34" s="28">
        <f t="shared" ref="G34" si="23">SUM(G29:G33)</f>
        <v>20.537272727272729</v>
      </c>
      <c r="H34" s="28">
        <f t="shared" ref="H34" si="24">SUM(H29:H33)</f>
        <v>29.190082644628099</v>
      </c>
      <c r="I34" s="28">
        <f t="shared" ref="I34" si="25">SUM(I29:I33)</f>
        <v>36</v>
      </c>
      <c r="J34" s="28">
        <f t="shared" ref="J34" si="26">SUM(J29:J33)</f>
        <v>38</v>
      </c>
      <c r="K34" s="28">
        <f t="shared" ref="K34" si="27">SUM(K29:K33)</f>
        <v>34.999999999999993</v>
      </c>
      <c r="L34" s="28">
        <f t="shared" ref="L34" si="28">SUM(L29:L33)</f>
        <v>48</v>
      </c>
      <c r="M34" s="28">
        <f t="shared" ref="M34" si="29">SUM(M29:M33)</f>
        <v>3</v>
      </c>
      <c r="N34" s="28">
        <f t="shared" ref="N34" si="30">SUM(N29:N33)</f>
        <v>32.423076923076927</v>
      </c>
    </row>
    <row r="35" spans="2:14" ht="14.45" customHeight="1" x14ac:dyDescent="0.25">
      <c r="D35" s="46" t="s">
        <v>64</v>
      </c>
      <c r="E35" s="47"/>
      <c r="F35" s="47"/>
      <c r="G35" s="47"/>
      <c r="H35" s="47"/>
      <c r="I35" s="47"/>
      <c r="J35" s="47"/>
      <c r="K35" s="47"/>
      <c r="L35" s="47"/>
      <c r="M35" s="47"/>
      <c r="N35" s="47"/>
    </row>
    <row r="36" spans="2:14" ht="15.75" x14ac:dyDescent="0.25">
      <c r="B36" s="44"/>
      <c r="C36" s="45"/>
      <c r="D36" s="16" t="s">
        <v>72</v>
      </c>
      <c r="E36" s="16" t="s">
        <v>73</v>
      </c>
      <c r="F36" s="16" t="s">
        <v>74</v>
      </c>
      <c r="G36" s="16" t="s">
        <v>75</v>
      </c>
      <c r="H36" s="16" t="s">
        <v>76</v>
      </c>
      <c r="I36" s="16" t="s">
        <v>77</v>
      </c>
      <c r="J36" s="16" t="s">
        <v>78</v>
      </c>
      <c r="K36" s="16" t="s">
        <v>79</v>
      </c>
      <c r="L36" s="16" t="s">
        <v>80</v>
      </c>
      <c r="M36" s="16" t="s">
        <v>81</v>
      </c>
      <c r="N36" s="16" t="s">
        <v>82</v>
      </c>
    </row>
    <row r="37" spans="2:14" x14ac:dyDescent="0.25">
      <c r="B37" s="17" t="s">
        <v>83</v>
      </c>
      <c r="C37" s="18" t="s">
        <v>84</v>
      </c>
      <c r="D37" s="19">
        <f>'Clutter &amp; Height Split'!B11*'Clutter &amp; Height Split'!B$23*'No 800MHz'!D$4</f>
        <v>4.0665890503978526</v>
      </c>
      <c r="E37" s="19">
        <f>'Clutter &amp; Height Split'!C11*'Clutter &amp; Height Split'!C$23*'No 800MHz'!E$4</f>
        <v>0</v>
      </c>
      <c r="F37" s="19">
        <f>'Clutter &amp; Height Split'!D11*'Clutter &amp; Height Split'!D$23*'No 800MHz'!F$4</f>
        <v>6.49202780156757E-4</v>
      </c>
      <c r="G37" s="19">
        <f>'Clutter &amp; Height Split'!E11*'Clutter &amp; Height Split'!E$23*'No 800MHz'!G$4</f>
        <v>0</v>
      </c>
      <c r="H37" s="19">
        <f>'Clutter &amp; Height Split'!F11*'Clutter &amp; Height Split'!F$23*'No 800MHz'!H$4</f>
        <v>0</v>
      </c>
      <c r="I37" s="19">
        <f>'Clutter &amp; Height Split'!G11*'Clutter &amp; Height Split'!G$23*'No 800MHz'!I$4</f>
        <v>0.88047808764940239</v>
      </c>
      <c r="J37" s="19">
        <f>'Clutter &amp; Height Split'!H11*'Clutter &amp; Height Split'!H$23*'No 800MHz'!J$4</f>
        <v>6.9594034797017396E-2</v>
      </c>
      <c r="K37" s="19">
        <f>'Clutter &amp; Height Split'!I11*'Clutter &amp; Height Split'!I$23*'No 800MHz'!K$4</f>
        <v>7.3529411764705871E-2</v>
      </c>
      <c r="L37" s="19">
        <f>'Clutter &amp; Height Split'!J11*'Clutter &amp; Height Split'!J$23*'No 800MHz'!L$4</f>
        <v>2.4566473988439308E-2</v>
      </c>
      <c r="M37" s="19">
        <f>'Clutter &amp; Height Split'!K11*'Clutter &amp; Height Split'!K$23*'No 800MHz'!M$4</f>
        <v>0</v>
      </c>
      <c r="N37" s="19">
        <f>'Clutter &amp; Height Split'!L11*'Clutter &amp; Height Split'!L$23*'No 800MHz'!N$4</f>
        <v>0</v>
      </c>
    </row>
    <row r="38" spans="2:14" x14ac:dyDescent="0.25">
      <c r="B38" s="17" t="s">
        <v>85</v>
      </c>
      <c r="C38" s="18" t="s">
        <v>55</v>
      </c>
      <c r="D38" s="19">
        <f>'Clutter &amp; Height Split'!B12*'Clutter &amp; Height Split'!B$23*'No 800MHz'!D$4</f>
        <v>12.295451599438213</v>
      </c>
      <c r="E38" s="19">
        <f>'Clutter &amp; Height Split'!C12*'Clutter &amp; Height Split'!C$23*'No 800MHz'!E$4</f>
        <v>0</v>
      </c>
      <c r="F38" s="19">
        <f>'Clutter &amp; Height Split'!D12*'Clutter &amp; Height Split'!D$23*'No 800MHz'!F$4</f>
        <v>3.9601369589562174E-2</v>
      </c>
      <c r="G38" s="19">
        <f>'Clutter &amp; Height Split'!E12*'Clutter &amp; Height Split'!E$23*'No 800MHz'!G$4</f>
        <v>0</v>
      </c>
      <c r="H38" s="19">
        <f>'Clutter &amp; Height Split'!F12*'Clutter &amp; Height Split'!F$23*'No 800MHz'!H$4</f>
        <v>0</v>
      </c>
      <c r="I38" s="19">
        <f>'Clutter &amp; Height Split'!G12*'Clutter &amp; Height Split'!G$23*'No 800MHz'!I$4</f>
        <v>2.0860557768924299</v>
      </c>
      <c r="J38" s="19">
        <f>'Clutter &amp; Height Split'!H12*'Clutter &amp; Height Split'!H$23*'No 800MHz'!J$4</f>
        <v>3.0969345484672739</v>
      </c>
      <c r="K38" s="19">
        <f>'Clutter &amp; Height Split'!I12*'Clutter &amp; Height Split'!I$23*'No 800MHz'!K$4</f>
        <v>13.725490196078431</v>
      </c>
      <c r="L38" s="19">
        <f>'Clutter &amp; Height Split'!J12*'Clutter &amp; Height Split'!J$23*'No 800MHz'!L$4</f>
        <v>4.151734104046243</v>
      </c>
      <c r="M38" s="19">
        <f>'Clutter &amp; Height Split'!K12*'Clutter &amp; Height Split'!K$23*'No 800MHz'!M$4</f>
        <v>0</v>
      </c>
      <c r="N38" s="19">
        <f>'Clutter &amp; Height Split'!L12*'Clutter &amp; Height Split'!L$23*'No 800MHz'!N$4</f>
        <v>0</v>
      </c>
    </row>
    <row r="39" spans="2:14" x14ac:dyDescent="0.25">
      <c r="B39" s="17" t="s">
        <v>85</v>
      </c>
      <c r="C39" s="18" t="s">
        <v>56</v>
      </c>
      <c r="D39" s="19">
        <f>'Clutter &amp; Height Split'!B13*'Clutter &amp; Height Split'!B$23*'No 800MHz'!D$4</f>
        <v>5.0712757569667346</v>
      </c>
      <c r="E39" s="19">
        <f>'Clutter &amp; Height Split'!C13*'Clutter &amp; Height Split'!C$23*'No 800MHz'!E$4</f>
        <v>0</v>
      </c>
      <c r="F39" s="19">
        <f>'Clutter &amp; Height Split'!D13*'Clutter &amp; Height Split'!D$23*'No 800MHz'!F$4</f>
        <v>7.8553536398967588E-2</v>
      </c>
      <c r="G39" s="19">
        <f>'Clutter &amp; Height Split'!E13*'Clutter &amp; Height Split'!E$23*'No 800MHz'!G$4</f>
        <v>0</v>
      </c>
      <c r="H39" s="19">
        <f>'Clutter &amp; Height Split'!F13*'Clutter &amp; Height Split'!F$23*'No 800MHz'!H$4</f>
        <v>0</v>
      </c>
      <c r="I39" s="19">
        <f>'Clutter &amp; Height Split'!G13*'Clutter &amp; Height Split'!G$23*'No 800MHz'!I$4</f>
        <v>1.7067729083665339</v>
      </c>
      <c r="J39" s="19">
        <f>'Clutter &amp; Height Split'!H13*'Clutter &amp; Height Split'!H$23*'No 800MHz'!J$4</f>
        <v>1.3396851698425847</v>
      </c>
      <c r="K39" s="19">
        <f>'Clutter &amp; Height Split'!I13*'Clutter &amp; Height Split'!I$23*'No 800MHz'!K$4</f>
        <v>2.0833333333333335</v>
      </c>
      <c r="L39" s="19">
        <f>'Clutter &amp; Height Split'!J13*'Clutter &amp; Height Split'!J$23*'No 800MHz'!L$4</f>
        <v>7.5787572254335265</v>
      </c>
      <c r="M39" s="19">
        <f>'Clutter &amp; Height Split'!K13*'Clutter &amp; Height Split'!K$23*'No 800MHz'!M$4</f>
        <v>0.45017182130584193</v>
      </c>
      <c r="N39" s="19">
        <f>'Clutter &amp; Height Split'!L13*'Clutter &amp; Height Split'!L$23*'No 800MHz'!N$4</f>
        <v>0</v>
      </c>
    </row>
    <row r="40" spans="2:14" x14ac:dyDescent="0.25">
      <c r="B40" s="17" t="s">
        <v>85</v>
      </c>
      <c r="C40" s="18" t="s">
        <v>57</v>
      </c>
      <c r="D40" s="19">
        <f>'Clutter &amp; Height Split'!B14*'Clutter &amp; Height Split'!B$23*'No 800MHz'!D$4</f>
        <v>8.420231445529673</v>
      </c>
      <c r="E40" s="19">
        <f>'Clutter &amp; Height Split'!C14*'Clutter &amp; Height Split'!C$23*'No 800MHz'!E$4</f>
        <v>0</v>
      </c>
      <c r="F40" s="19">
        <f>'Clutter &amp; Height Split'!D14*'Clutter &amp; Height Split'!D$23*'No 800MHz'!F$4</f>
        <v>0.32005697061728122</v>
      </c>
      <c r="G40" s="19">
        <f>'Clutter &amp; Height Split'!E14*'Clutter &amp; Height Split'!E$23*'No 800MHz'!G$4</f>
        <v>0</v>
      </c>
      <c r="H40" s="19">
        <f>'Clutter &amp; Height Split'!F14*'Clutter &amp; Height Split'!F$23*'No 800MHz'!H$4</f>
        <v>0</v>
      </c>
      <c r="I40" s="19">
        <f>'Clutter &amp; Height Split'!G14*'Clutter &amp; Height Split'!G$23*'No 800MHz'!I$4</f>
        <v>3.9282868525896411</v>
      </c>
      <c r="J40" s="19">
        <f>'Clutter &amp; Height Split'!H14*'Clutter &amp; Height Split'!H$23*'No 800MHz'!J$4</f>
        <v>5.2717481358740681</v>
      </c>
      <c r="K40" s="19">
        <f>'Clutter &amp; Height Split'!I14*'Clutter &amp; Height Split'!I$23*'No 800MHz'!K$4</f>
        <v>4.4117647058823533</v>
      </c>
      <c r="L40" s="19">
        <f>'Clutter &amp; Height Split'!J14*'Clutter &amp; Height Split'!J$23*'No 800MHz'!L$4</f>
        <v>0.99494219653179194</v>
      </c>
      <c r="M40" s="19">
        <f>'Clutter &amp; Height Split'!K14*'Clutter &amp; Height Split'!K$23*'No 800MHz'!M$4</f>
        <v>4.1786941580756016</v>
      </c>
      <c r="N40" s="19">
        <f>'Clutter &amp; Height Split'!L14*'Clutter &amp; Height Split'!L$23*'No 800MHz'!N$4</f>
        <v>4.1907378335949765</v>
      </c>
    </row>
    <row r="41" spans="2:14" x14ac:dyDescent="0.25">
      <c r="B41" s="17" t="s">
        <v>85</v>
      </c>
      <c r="C41" s="18" t="s">
        <v>58</v>
      </c>
      <c r="D41" s="19">
        <f>'Clutter &amp; Height Split'!B15*'Clutter &amp; Height Split'!B$23*'No 800MHz'!D$4</f>
        <v>14.017771667842011</v>
      </c>
      <c r="E41" s="19">
        <f>'Clutter &amp; Height Split'!C15*'Clutter &amp; Height Split'!C$23*'No 800MHz'!E$4</f>
        <v>0</v>
      </c>
      <c r="F41" s="19">
        <f>'Clutter &amp; Height Split'!D15*'Clutter &amp; Height Split'!D$23*'No 800MHz'!F$4</f>
        <v>0.40964695427891368</v>
      </c>
      <c r="G41" s="19">
        <f>'Clutter &amp; Height Split'!E15*'Clutter &amp; Height Split'!E$23*'No 800MHz'!G$4</f>
        <v>0</v>
      </c>
      <c r="H41" s="19">
        <f>'Clutter &amp; Height Split'!F15*'Clutter &amp; Height Split'!F$23*'No 800MHz'!H$4</f>
        <v>0</v>
      </c>
      <c r="I41" s="19">
        <f>'Clutter &amp; Height Split'!G15*'Clutter &amp; Height Split'!G$23*'No 800MHz'!I$4</f>
        <v>8.3984063745019917</v>
      </c>
      <c r="J41" s="19">
        <f>'Clutter &amp; Height Split'!H15*'Clutter &amp; Height Split'!H$23*'No 800MHz'!J$4</f>
        <v>11.222038111019053</v>
      </c>
      <c r="K41" s="19">
        <f>'Clutter &amp; Height Split'!I15*'Clutter &amp; Height Split'!I$23*'No 800MHz'!K$4</f>
        <v>9.7058823529411757</v>
      </c>
      <c r="L41" s="19">
        <f>'Clutter &amp; Height Split'!J15*'Clutter &amp; Height Split'!J$23*'No 800MHz'!L$4</f>
        <v>4.25</v>
      </c>
      <c r="M41" s="19">
        <f>'Clutter &amp; Height Split'!K15*'Clutter &amp; Height Split'!K$23*'No 800MHz'!M$4</f>
        <v>0.37113402061855666</v>
      </c>
      <c r="N41" s="19">
        <f>'Clutter &amp; Height Split'!L15*'Clutter &amp; Height Split'!L$23*'No 800MHz'!N$4</f>
        <v>1.9850863422291996</v>
      </c>
    </row>
    <row r="42" spans="2:14" x14ac:dyDescent="0.25">
      <c r="D42" s="28">
        <f>SUM(D37:D41)</f>
        <v>43.871319520174481</v>
      </c>
      <c r="E42" s="28">
        <f t="shared" ref="E42" si="31">SUM(E37:E41)</f>
        <v>0</v>
      </c>
      <c r="F42" s="28">
        <f t="shared" ref="F42" si="32">SUM(F37:F41)</f>
        <v>0.84850803366488137</v>
      </c>
      <c r="G42" s="28">
        <f t="shared" ref="G42" si="33">SUM(G37:G41)</f>
        <v>0</v>
      </c>
      <c r="H42" s="28">
        <f t="shared" ref="H42" si="34">SUM(H37:H41)</f>
        <v>0</v>
      </c>
      <c r="I42" s="28">
        <f t="shared" ref="I42" si="35">SUM(I37:I41)</f>
        <v>17</v>
      </c>
      <c r="J42" s="28">
        <f t="shared" ref="J42" si="36">SUM(J37:J41)</f>
        <v>20.999999999999996</v>
      </c>
      <c r="K42" s="28">
        <f t="shared" ref="K42" si="37">SUM(K37:K41)</f>
        <v>30</v>
      </c>
      <c r="L42" s="28">
        <f t="shared" ref="L42" si="38">SUM(L37:L41)</f>
        <v>17</v>
      </c>
      <c r="M42" s="28">
        <f t="shared" ref="M42" si="39">SUM(M37:M41)</f>
        <v>5</v>
      </c>
      <c r="N42" s="28">
        <f t="shared" ref="N42" si="40">SUM(N37:N41)</f>
        <v>6.1758241758241761</v>
      </c>
    </row>
    <row r="43" spans="2:14" x14ac:dyDescent="0.25">
      <c r="D43" s="46" t="s">
        <v>88</v>
      </c>
      <c r="E43" s="47"/>
      <c r="F43" s="47"/>
      <c r="G43" s="47"/>
      <c r="H43" s="47"/>
      <c r="I43" s="47"/>
      <c r="J43" s="47"/>
      <c r="K43" s="47"/>
      <c r="L43" s="47"/>
      <c r="M43" s="47"/>
      <c r="N43" s="47"/>
    </row>
    <row r="44" spans="2:14" ht="15.75" x14ac:dyDescent="0.25">
      <c r="B44" s="44"/>
      <c r="C44" s="45"/>
      <c r="D44" s="16" t="s">
        <v>72</v>
      </c>
      <c r="E44" s="16" t="s">
        <v>73</v>
      </c>
      <c r="F44" s="16" t="s">
        <v>74</v>
      </c>
      <c r="G44" s="16" t="s">
        <v>75</v>
      </c>
      <c r="H44" s="16" t="s">
        <v>76</v>
      </c>
      <c r="I44" s="16" t="s">
        <v>77</v>
      </c>
      <c r="J44" s="16" t="s">
        <v>78</v>
      </c>
      <c r="K44" s="16" t="s">
        <v>79</v>
      </c>
      <c r="L44" s="16" t="s">
        <v>80</v>
      </c>
      <c r="M44" s="16" t="s">
        <v>81</v>
      </c>
      <c r="N44" s="16" t="s">
        <v>82</v>
      </c>
    </row>
    <row r="45" spans="2:14" x14ac:dyDescent="0.25">
      <c r="B45" s="17" t="s">
        <v>83</v>
      </c>
      <c r="C45" s="18" t="s">
        <v>84</v>
      </c>
      <c r="D45" s="19">
        <f>'Clutter &amp; Height Split'!B11*'Clutter &amp; Height Split'!B$24*'No 800MHz'!D$4</f>
        <v>1.3555296834659509</v>
      </c>
      <c r="E45" s="19">
        <f>'Clutter &amp; Height Split'!C11*'Clutter &amp; Height Split'!C$24*'No 800MHz'!E$4</f>
        <v>0</v>
      </c>
      <c r="F45" s="19">
        <f>'Clutter &amp; Height Split'!D11*'Clutter &amp; Height Split'!D$24*'No 800MHz'!F$4</f>
        <v>1.298405560313514E-3</v>
      </c>
      <c r="G45" s="19">
        <f>'Clutter &amp; Height Split'!E11*'Clutter &amp; Height Split'!E$24*'No 800MHz'!G$4</f>
        <v>0</v>
      </c>
      <c r="H45" s="19">
        <f>'Clutter &amp; Height Split'!F11*'Clutter &amp; Height Split'!F$24*'No 800MHz'!H$4</f>
        <v>0</v>
      </c>
      <c r="I45" s="19">
        <f>'Clutter &amp; Height Split'!G11*'Clutter &amp; Height Split'!G$24*'No 800MHz'!I$4</f>
        <v>0.51792828685258963</v>
      </c>
      <c r="J45" s="19">
        <f>'Clutter &amp; Height Split'!H11*'Clutter &amp; Height Split'!H$24*'No 800MHz'!J$4</f>
        <v>4.3082021541010769E-2</v>
      </c>
      <c r="K45" s="19">
        <f>'Clutter &amp; Height Split'!I11*'Clutter &amp; Height Split'!I$24*'No 800MHz'!K$4</f>
        <v>6.8627450980392149E-2</v>
      </c>
      <c r="L45" s="19">
        <f>'Clutter &amp; Height Split'!J11*'Clutter &amp; Height Split'!J$24*'No 800MHz'!L$4</f>
        <v>5.2023121387283232E-2</v>
      </c>
      <c r="M45" s="19">
        <f>'Clutter &amp; Height Split'!K11*'Clutter &amp; Height Split'!K$24*'No 800MHz'!M$4</f>
        <v>0</v>
      </c>
      <c r="N45" s="19">
        <f>'Clutter &amp; Height Split'!L11*'Clutter &amp; Height Split'!L$24*'No 800MHz'!N$4</f>
        <v>0</v>
      </c>
    </row>
    <row r="46" spans="2:14" x14ac:dyDescent="0.25">
      <c r="B46" s="17" t="s">
        <v>85</v>
      </c>
      <c r="C46" s="18" t="s">
        <v>55</v>
      </c>
      <c r="D46" s="19">
        <f>'Clutter &amp; Height Split'!B12*'Clutter &amp; Height Split'!B$24*'No 800MHz'!D$4</f>
        <v>4.0984838664794045</v>
      </c>
      <c r="E46" s="19">
        <f>'Clutter &amp; Height Split'!C12*'Clutter &amp; Height Split'!C$24*'No 800MHz'!E$4</f>
        <v>0</v>
      </c>
      <c r="F46" s="19">
        <f>'Clutter &amp; Height Split'!D12*'Clutter &amp; Height Split'!D$24*'No 800MHz'!F$4</f>
        <v>7.9202739179124348E-2</v>
      </c>
      <c r="G46" s="19">
        <f>'Clutter &amp; Height Split'!E12*'Clutter &amp; Height Split'!E$24*'No 800MHz'!G$4</f>
        <v>0.45594710743801653</v>
      </c>
      <c r="H46" s="19">
        <f>'Clutter &amp; Height Split'!F12*'Clutter &amp; Height Split'!F$24*'No 800MHz'!H$4</f>
        <v>0.69450835837716018</v>
      </c>
      <c r="I46" s="19">
        <f>'Clutter &amp; Height Split'!G12*'Clutter &amp; Height Split'!G$24*'No 800MHz'!I$4</f>
        <v>1.2270916334661353</v>
      </c>
      <c r="J46" s="19">
        <f>'Clutter &amp; Height Split'!H12*'Clutter &amp; Height Split'!H$24*'No 800MHz'!J$4</f>
        <v>1.9171499585749794</v>
      </c>
      <c r="K46" s="19">
        <f>'Clutter &amp; Height Split'!I12*'Clutter &amp; Height Split'!I$24*'No 800MHz'!K$4</f>
        <v>12.810457516339868</v>
      </c>
      <c r="L46" s="19">
        <f>'Clutter &amp; Height Split'!J12*'Clutter &amp; Height Split'!J$24*'No 800MHz'!L$4</f>
        <v>8.7919075144508678</v>
      </c>
      <c r="M46" s="19">
        <f>'Clutter &amp; Height Split'!K12*'Clutter &amp; Height Split'!K$24*'No 800MHz'!M$4</f>
        <v>0</v>
      </c>
      <c r="N46" s="19">
        <f>'Clutter &amp; Height Split'!L12*'Clutter &amp; Height Split'!L$24*'No 800MHz'!N$4</f>
        <v>0</v>
      </c>
    </row>
    <row r="47" spans="2:14" x14ac:dyDescent="0.25">
      <c r="B47" s="17" t="s">
        <v>85</v>
      </c>
      <c r="C47" s="18" t="s">
        <v>56</v>
      </c>
      <c r="D47" s="19">
        <f>'Clutter &amp; Height Split'!B13*'Clutter &amp; Height Split'!B$24*'No 800MHz'!D$4</f>
        <v>1.6904252523222445</v>
      </c>
      <c r="E47" s="19">
        <f>'Clutter &amp; Height Split'!C13*'Clutter &amp; Height Split'!C$24*'No 800MHz'!E$4</f>
        <v>0</v>
      </c>
      <c r="F47" s="19">
        <f>'Clutter &amp; Height Split'!D13*'Clutter &amp; Height Split'!D$24*'No 800MHz'!F$4</f>
        <v>0.15710707279793518</v>
      </c>
      <c r="G47" s="19">
        <f>'Clutter &amp; Height Split'!E13*'Clutter &amp; Height Split'!E$24*'No 800MHz'!G$4</f>
        <v>0.89617190082644627</v>
      </c>
      <c r="H47" s="19">
        <f>'Clutter &amp; Height Split'!F13*'Clutter &amp; Height Split'!F$24*'No 800MHz'!H$4</f>
        <v>1.2542613636363638</v>
      </c>
      <c r="I47" s="19">
        <f>'Clutter &amp; Height Split'!G13*'Clutter &amp; Height Split'!G$24*'No 800MHz'!I$4</f>
        <v>1.0039840637450199</v>
      </c>
      <c r="J47" s="19">
        <f>'Clutter &amp; Height Split'!H13*'Clutter &amp; Height Split'!H$24*'No 800MHz'!J$4</f>
        <v>0.82932891466445713</v>
      </c>
      <c r="K47" s="19">
        <f>'Clutter &amp; Height Split'!I13*'Clutter &amp; Height Split'!I$24*'No 800MHz'!K$4</f>
        <v>1.9444444444444442</v>
      </c>
      <c r="L47" s="19">
        <f>'Clutter &amp; Height Split'!J13*'Clutter &amp; Height Split'!J$24*'No 800MHz'!L$4</f>
        <v>16.049132947976879</v>
      </c>
      <c r="M47" s="19">
        <f>'Clutter &amp; Height Split'!K13*'Clutter &amp; Height Split'!K$24*'No 800MHz'!M$4</f>
        <v>9.0034364261168384E-2</v>
      </c>
      <c r="N47" s="19">
        <f>'Clutter &amp; Height Split'!L13*'Clutter &amp; Height Split'!L$24*'No 800MHz'!N$4</f>
        <v>0</v>
      </c>
    </row>
    <row r="48" spans="2:14" x14ac:dyDescent="0.25">
      <c r="B48" s="17" t="s">
        <v>85</v>
      </c>
      <c r="C48" s="18" t="s">
        <v>57</v>
      </c>
      <c r="D48" s="19">
        <f>'Clutter &amp; Height Split'!B14*'Clutter &amp; Height Split'!B$24*'No 800MHz'!D$4</f>
        <v>2.8067438151765569</v>
      </c>
      <c r="E48" s="19">
        <f>'Clutter &amp; Height Split'!C14*'Clutter &amp; Height Split'!C$24*'No 800MHz'!E$4</f>
        <v>0</v>
      </c>
      <c r="F48" s="19">
        <f>'Clutter &amp; Height Split'!D14*'Clutter &amp; Height Split'!D$24*'No 800MHz'!F$4</f>
        <v>0.64011394123456244</v>
      </c>
      <c r="G48" s="19">
        <f>'Clutter &amp; Height Split'!E14*'Clutter &amp; Height Split'!E$24*'No 800MHz'!G$4</f>
        <v>2.7985719008264462</v>
      </c>
      <c r="H48" s="19">
        <f>'Clutter &amp; Height Split'!F14*'Clutter &amp; Height Split'!F$24*'No 800MHz'!H$4</f>
        <v>2.7987650262960182</v>
      </c>
      <c r="I48" s="19">
        <f>'Clutter &amp; Height Split'!G14*'Clutter &amp; Height Split'!G$24*'No 800MHz'!I$4</f>
        <v>2.3107569721115535</v>
      </c>
      <c r="J48" s="19">
        <f>'Clutter &amp; Height Split'!H14*'Clutter &amp; Height Split'!H$24*'No 800MHz'!J$4</f>
        <v>3.2634631317315659</v>
      </c>
      <c r="K48" s="19">
        <f>'Clutter &amp; Height Split'!I14*'Clutter &amp; Height Split'!I$24*'No 800MHz'!K$4</f>
        <v>4.117647058823529</v>
      </c>
      <c r="L48" s="19">
        <f>'Clutter &amp; Height Split'!J14*'Clutter &amp; Height Split'!J$24*'No 800MHz'!L$4</f>
        <v>2.1069364161849711</v>
      </c>
      <c r="M48" s="19">
        <f>'Clutter &amp; Height Split'!K14*'Clutter &amp; Height Split'!K$24*'No 800MHz'!M$4</f>
        <v>0.8357388316151203</v>
      </c>
      <c r="N48" s="19">
        <f>'Clutter &amp; Height Split'!L14*'Clutter &amp; Height Split'!L$24*'No 800MHz'!N$4</f>
        <v>10.476844583987441</v>
      </c>
    </row>
    <row r="49" spans="2:14" x14ac:dyDescent="0.25">
      <c r="B49" s="17" t="s">
        <v>85</v>
      </c>
      <c r="C49" s="18" t="s">
        <v>58</v>
      </c>
      <c r="D49" s="19">
        <f>'Clutter &amp; Height Split'!B15*'Clutter &amp; Height Split'!B$24*'No 800MHz'!D$4</f>
        <v>4.6725905559473366</v>
      </c>
      <c r="E49" s="19">
        <f>'Clutter &amp; Height Split'!C15*'Clutter &amp; Height Split'!C$24*'No 800MHz'!E$4</f>
        <v>0</v>
      </c>
      <c r="F49" s="19">
        <f>'Clutter &amp; Height Split'!D15*'Clutter &amp; Height Split'!D$24*'No 800MHz'!F$4</f>
        <v>0.81929390855782736</v>
      </c>
      <c r="G49" s="19">
        <f>'Clutter &amp; Height Split'!E15*'Clutter &amp; Height Split'!E$24*'No 800MHz'!G$4</f>
        <v>4.4965818181818182</v>
      </c>
      <c r="H49" s="19">
        <f>'Clutter &amp; Height Split'!F15*'Clutter &amp; Height Split'!F$24*'No 800MHz'!H$4</f>
        <v>5.2865561607813669</v>
      </c>
      <c r="I49" s="19">
        <f>'Clutter &amp; Height Split'!G15*'Clutter &amp; Height Split'!G$24*'No 800MHz'!I$4</f>
        <v>4.9402390438247012</v>
      </c>
      <c r="J49" s="19">
        <f>'Clutter &amp; Height Split'!H15*'Clutter &amp; Height Split'!H$24*'No 800MHz'!J$4</f>
        <v>6.9469759734879863</v>
      </c>
      <c r="K49" s="19">
        <f>'Clutter &amp; Height Split'!I15*'Clutter &amp; Height Split'!I$24*'No 800MHz'!K$4</f>
        <v>9.0588235294117645</v>
      </c>
      <c r="L49" s="19">
        <f>'Clutter &amp; Height Split'!J15*'Clutter &amp; Height Split'!J$24*'No 800MHz'!L$4</f>
        <v>9</v>
      </c>
      <c r="M49" s="19">
        <f>'Clutter &amp; Height Split'!K15*'Clutter &amp; Height Split'!K$24*'No 800MHz'!M$4</f>
        <v>7.422680412371134E-2</v>
      </c>
      <c r="N49" s="19">
        <f>'Clutter &amp; Height Split'!L15*'Clutter &amp; Height Split'!L$24*'No 800MHz'!N$4</f>
        <v>4.9627158555729984</v>
      </c>
    </row>
    <row r="50" spans="2:14" x14ac:dyDescent="0.25">
      <c r="D50" s="28">
        <f>SUM(D45:D49)</f>
        <v>14.623773173391495</v>
      </c>
      <c r="E50" s="28">
        <f t="shared" ref="E50" si="41">SUM(E45:E49)</f>
        <v>0</v>
      </c>
      <c r="F50" s="28">
        <f t="shared" ref="F50" si="42">SUM(F45:F49)</f>
        <v>1.6970160673297627</v>
      </c>
      <c r="G50" s="28">
        <f t="shared" ref="G50" si="43">SUM(G45:G49)</f>
        <v>8.6472727272727283</v>
      </c>
      <c r="H50" s="28">
        <f t="shared" ref="H50" si="44">SUM(H45:H49)</f>
        <v>10.03409090909091</v>
      </c>
      <c r="I50" s="28">
        <f t="shared" ref="I50" si="45">SUM(I45:I49)</f>
        <v>10</v>
      </c>
      <c r="J50" s="28">
        <f t="shared" ref="J50" si="46">SUM(J45:J49)</f>
        <v>13</v>
      </c>
      <c r="K50" s="28">
        <f t="shared" ref="K50" si="47">SUM(K45:K49)</f>
        <v>27.999999999999996</v>
      </c>
      <c r="L50" s="28">
        <f t="shared" ref="L50" si="48">SUM(L45:L49)</f>
        <v>36</v>
      </c>
      <c r="M50" s="28">
        <f t="shared" ref="M50" si="49">SUM(M45:M49)</f>
        <v>1</v>
      </c>
      <c r="N50" s="28">
        <f t="shared" ref="N50" si="50">SUM(N45:N49)</f>
        <v>15.43956043956044</v>
      </c>
    </row>
    <row r="51" spans="2:14" x14ac:dyDescent="0.25">
      <c r="D51" s="46" t="s">
        <v>89</v>
      </c>
      <c r="E51" s="47"/>
      <c r="F51" s="47"/>
      <c r="G51" s="47"/>
      <c r="H51" s="47"/>
      <c r="I51" s="47"/>
      <c r="J51" s="47"/>
      <c r="K51" s="47"/>
      <c r="L51" s="47"/>
      <c r="M51" s="47"/>
      <c r="N51" s="47"/>
    </row>
    <row r="52" spans="2:14" ht="15.75" x14ac:dyDescent="0.25">
      <c r="B52" s="44"/>
      <c r="C52" s="45"/>
      <c r="D52" s="16" t="s">
        <v>72</v>
      </c>
      <c r="E52" s="16" t="s">
        <v>73</v>
      </c>
      <c r="F52" s="16" t="s">
        <v>74</v>
      </c>
      <c r="G52" s="16" t="s">
        <v>75</v>
      </c>
      <c r="H52" s="16" t="s">
        <v>76</v>
      </c>
      <c r="I52" s="16" t="s">
        <v>77</v>
      </c>
      <c r="J52" s="16" t="s">
        <v>78</v>
      </c>
      <c r="K52" s="16" t="s">
        <v>79</v>
      </c>
      <c r="L52" s="16" t="s">
        <v>80</v>
      </c>
      <c r="M52" s="16" t="s">
        <v>81</v>
      </c>
      <c r="N52" s="16" t="s">
        <v>82</v>
      </c>
    </row>
    <row r="53" spans="2:14" x14ac:dyDescent="0.25">
      <c r="B53" s="17" t="s">
        <v>83</v>
      </c>
      <c r="C53" s="18" t="s">
        <v>84</v>
      </c>
      <c r="D53" s="19">
        <f>'Clutter &amp; Height Split'!B11*'Clutter &amp; Height Split'!B$25*'No 800MHz'!D$4</f>
        <v>2.9821653036250919</v>
      </c>
      <c r="E53" s="19">
        <f>'Clutter &amp; Height Split'!C11*'Clutter &amp; Height Split'!C$25*'No 800MHz'!E$4</f>
        <v>0</v>
      </c>
      <c r="F53" s="19">
        <f>'Clutter &amp; Height Split'!D11*'Clutter &amp; Height Split'!D$25*'No 800MHz'!F$4</f>
        <v>0</v>
      </c>
      <c r="G53" s="19">
        <f>'Clutter &amp; Height Split'!E11*'Clutter &amp; Height Split'!E$25*'No 800MHz'!G$4</f>
        <v>0</v>
      </c>
      <c r="H53" s="19">
        <f>'Clutter &amp; Height Split'!F11*'Clutter &amp; Height Split'!F$25*'No 800MHz'!H$4</f>
        <v>0</v>
      </c>
      <c r="I53" s="19">
        <f>'Clutter &amp; Height Split'!G11*'Clutter &amp; Height Split'!G$25*'No 800MHz'!I$4</f>
        <v>0.20717131474103587</v>
      </c>
      <c r="J53" s="19">
        <f>'Clutter &amp; Height Split'!H11*'Clutter &amp; Height Split'!H$25*'No 800MHz'!J$4</f>
        <v>2.6512013256006623E-2</v>
      </c>
      <c r="K53" s="19">
        <f>'Clutter &amp; Height Split'!I11*'Clutter &amp; Height Split'!I$25*'No 800MHz'!K$4</f>
        <v>5.6372549019607837E-2</v>
      </c>
      <c r="L53" s="19">
        <f>'Clutter &amp; Height Split'!J11*'Clutter &amp; Height Split'!J$25*'No 800MHz'!L$4</f>
        <v>2.1676300578034678E-2</v>
      </c>
      <c r="M53" s="19">
        <f>'Clutter &amp; Height Split'!K11*'Clutter &amp; Height Split'!K$25*'No 800MHz'!M$4</f>
        <v>0</v>
      </c>
      <c r="N53" s="19">
        <f>'Clutter &amp; Height Split'!L11*'Clutter &amp; Height Split'!L$25*'No 800MHz'!N$4</f>
        <v>0</v>
      </c>
    </row>
    <row r="54" spans="2:14" x14ac:dyDescent="0.25">
      <c r="B54" s="17" t="s">
        <v>85</v>
      </c>
      <c r="C54" s="18" t="s">
        <v>55</v>
      </c>
      <c r="D54" s="19">
        <f>'Clutter &amp; Height Split'!B12*'Clutter &amp; Height Split'!B$25*'No 800MHz'!D$4</f>
        <v>9.0166645062546902</v>
      </c>
      <c r="E54" s="19">
        <f>'Clutter &amp; Height Split'!C12*'Clutter &amp; Height Split'!C$25*'No 800MHz'!E$4</f>
        <v>0</v>
      </c>
      <c r="F54" s="19">
        <f>'Clutter &amp; Height Split'!D12*'Clutter &amp; Height Split'!D$25*'No 800MHz'!F$4</f>
        <v>0</v>
      </c>
      <c r="G54" s="19">
        <f>'Clutter &amp; Height Split'!E12*'Clutter &amp; Height Split'!E$25*'No 800MHz'!G$4</f>
        <v>0.11398677685950413</v>
      </c>
      <c r="H54" s="19">
        <f>'Clutter &amp; Height Split'!F12*'Clutter &amp; Height Split'!F$25*'No 800MHz'!H$4</f>
        <v>0</v>
      </c>
      <c r="I54" s="19">
        <f>'Clutter &amp; Height Split'!G12*'Clutter &amp; Height Split'!G$25*'No 800MHz'!I$4</f>
        <v>0.49083665338645416</v>
      </c>
      <c r="J54" s="19">
        <f>'Clutter &amp; Height Split'!H12*'Clutter &amp; Height Split'!H$25*'No 800MHz'!J$4</f>
        <v>1.1797845898922947</v>
      </c>
      <c r="K54" s="19">
        <f>'Clutter &amp; Height Split'!I12*'Clutter &amp; Height Split'!I$25*'No 800MHz'!K$4</f>
        <v>10.522875816993462</v>
      </c>
      <c r="L54" s="19">
        <f>'Clutter &amp; Height Split'!J12*'Clutter &amp; Height Split'!J$25*'No 800MHz'!L$4</f>
        <v>3.6632947976878611</v>
      </c>
      <c r="M54" s="19">
        <f>'Clutter &amp; Height Split'!K12*'Clutter &amp; Height Split'!K$25*'No 800MHz'!M$4</f>
        <v>0</v>
      </c>
      <c r="N54" s="19">
        <f>'Clutter &amp; Height Split'!L12*'Clutter &amp; Height Split'!L$25*'No 800MHz'!N$4</f>
        <v>0</v>
      </c>
    </row>
    <row r="55" spans="2:14" x14ac:dyDescent="0.25">
      <c r="B55" s="17" t="s">
        <v>85</v>
      </c>
      <c r="C55" s="18" t="s">
        <v>56</v>
      </c>
      <c r="D55" s="19">
        <f>'Clutter &amp; Height Split'!B13*'Clutter &amp; Height Split'!B$25*'No 800MHz'!D$4</f>
        <v>3.718935555108938</v>
      </c>
      <c r="E55" s="19">
        <f>'Clutter &amp; Height Split'!C13*'Clutter &amp; Height Split'!C$25*'No 800MHz'!E$4</f>
        <v>0</v>
      </c>
      <c r="F55" s="19">
        <f>'Clutter &amp; Height Split'!D13*'Clutter &amp; Height Split'!D$25*'No 800MHz'!F$4</f>
        <v>0</v>
      </c>
      <c r="G55" s="19">
        <f>'Clutter &amp; Height Split'!E13*'Clutter &amp; Height Split'!E$25*'No 800MHz'!G$4</f>
        <v>0.22404297520661157</v>
      </c>
      <c r="H55" s="19">
        <f>'Clutter &amp; Height Split'!F13*'Clutter &amp; Height Split'!F$25*'No 800MHz'!H$4</f>
        <v>0</v>
      </c>
      <c r="I55" s="19">
        <f>'Clutter &amp; Height Split'!G13*'Clutter &amp; Height Split'!G$25*'No 800MHz'!I$4</f>
        <v>0.40159362549800798</v>
      </c>
      <c r="J55" s="19">
        <f>'Clutter &amp; Height Split'!H13*'Clutter &amp; Height Split'!H$25*'No 800MHz'!J$4</f>
        <v>0.51035625517812755</v>
      </c>
      <c r="K55" s="19">
        <f>'Clutter &amp; Height Split'!I13*'Clutter &amp; Height Split'!I$25*'No 800MHz'!K$4</f>
        <v>1.5972222222222221</v>
      </c>
      <c r="L55" s="19">
        <f>'Clutter &amp; Height Split'!J13*'Clutter &amp; Height Split'!J$25*'No 800MHz'!L$4</f>
        <v>6.6871387283236992</v>
      </c>
      <c r="M55" s="19">
        <f>'Clutter &amp; Height Split'!K13*'Clutter &amp; Height Split'!K$25*'No 800MHz'!M$4</f>
        <v>0</v>
      </c>
      <c r="N55" s="19">
        <f>'Clutter &amp; Height Split'!L13*'Clutter &amp; Height Split'!L$25*'No 800MHz'!N$4</f>
        <v>0</v>
      </c>
    </row>
    <row r="56" spans="2:14" x14ac:dyDescent="0.25">
      <c r="B56" s="17" t="s">
        <v>85</v>
      </c>
      <c r="C56" s="18" t="s">
        <v>57</v>
      </c>
      <c r="D56" s="19">
        <f>'Clutter &amp; Height Split'!B14*'Clutter &amp; Height Split'!B$25*'No 800MHz'!D$4</f>
        <v>6.1748363933884258</v>
      </c>
      <c r="E56" s="19">
        <f>'Clutter &amp; Height Split'!C14*'Clutter &amp; Height Split'!C$25*'No 800MHz'!E$4</f>
        <v>0</v>
      </c>
      <c r="F56" s="19">
        <f>'Clutter &amp; Height Split'!D14*'Clutter &amp; Height Split'!D$25*'No 800MHz'!F$4</f>
        <v>0</v>
      </c>
      <c r="G56" s="19">
        <f>'Clutter &amp; Height Split'!E14*'Clutter &amp; Height Split'!E$25*'No 800MHz'!G$4</f>
        <v>0.69964297520661156</v>
      </c>
      <c r="H56" s="19">
        <f>'Clutter &amp; Height Split'!F14*'Clutter &amp; Height Split'!F$25*'No 800MHz'!H$4</f>
        <v>0</v>
      </c>
      <c r="I56" s="19">
        <f>'Clutter &amp; Height Split'!G14*'Clutter &amp; Height Split'!G$25*'No 800MHz'!I$4</f>
        <v>0.92430278884462147</v>
      </c>
      <c r="J56" s="19">
        <f>'Clutter &amp; Height Split'!H14*'Clutter &amp; Height Split'!H$25*'No 800MHz'!J$4</f>
        <v>2.0082850041425022</v>
      </c>
      <c r="K56" s="19">
        <f>'Clutter &amp; Height Split'!I14*'Clutter &amp; Height Split'!I$25*'No 800MHz'!K$4</f>
        <v>3.3823529411764706</v>
      </c>
      <c r="L56" s="19">
        <f>'Clutter &amp; Height Split'!J14*'Clutter &amp; Height Split'!J$25*'No 800MHz'!L$4</f>
        <v>0.87789017341040465</v>
      </c>
      <c r="M56" s="19">
        <f>'Clutter &amp; Height Split'!K14*'Clutter &amp; Height Split'!K$25*'No 800MHz'!M$4</f>
        <v>0</v>
      </c>
      <c r="N56" s="19">
        <f>'Clutter &amp; Height Split'!L14*'Clutter &amp; Height Split'!L$25*'No 800MHz'!N$4</f>
        <v>9.4291601255886981</v>
      </c>
    </row>
    <row r="57" spans="2:14" x14ac:dyDescent="0.25">
      <c r="B57" s="17" t="s">
        <v>85</v>
      </c>
      <c r="C57" s="18" t="s">
        <v>58</v>
      </c>
      <c r="D57" s="19">
        <f>'Clutter &amp; Height Split'!B15*'Clutter &amp; Height Split'!B$25*'No 800MHz'!D$4</f>
        <v>10.27969922308414</v>
      </c>
      <c r="E57" s="19">
        <f>'Clutter &amp; Height Split'!C15*'Clutter &amp; Height Split'!C$25*'No 800MHz'!E$4</f>
        <v>0</v>
      </c>
      <c r="F57" s="19">
        <f>'Clutter &amp; Height Split'!D15*'Clutter &amp; Height Split'!D$25*'No 800MHz'!F$4</f>
        <v>0</v>
      </c>
      <c r="G57" s="19">
        <f>'Clutter &amp; Height Split'!E15*'Clutter &amp; Height Split'!E$25*'No 800MHz'!G$4</f>
        <v>1.1241454545454546</v>
      </c>
      <c r="H57" s="19">
        <f>'Clutter &amp; Height Split'!F15*'Clutter &amp; Height Split'!F$25*'No 800MHz'!H$4</f>
        <v>0</v>
      </c>
      <c r="I57" s="19">
        <f>'Clutter &amp; Height Split'!G15*'Clutter &amp; Height Split'!G$25*'No 800MHz'!I$4</f>
        <v>1.9760956175298805</v>
      </c>
      <c r="J57" s="19">
        <f>'Clutter &amp; Height Split'!H15*'Clutter &amp; Height Split'!H$25*'No 800MHz'!J$4</f>
        <v>4.2750621375310685</v>
      </c>
      <c r="K57" s="19">
        <f>'Clutter &amp; Height Split'!I15*'Clutter &amp; Height Split'!I$25*'No 800MHz'!K$4</f>
        <v>7.4411764705882355</v>
      </c>
      <c r="L57" s="19">
        <f>'Clutter &amp; Height Split'!J15*'Clutter &amp; Height Split'!J$25*'No 800MHz'!L$4</f>
        <v>3.75</v>
      </c>
      <c r="M57" s="19">
        <f>'Clutter &amp; Height Split'!K15*'Clutter &amp; Height Split'!K$25*'No 800MHz'!M$4</f>
        <v>0</v>
      </c>
      <c r="N57" s="19">
        <f>'Clutter &amp; Height Split'!L15*'Clutter &amp; Height Split'!L$25*'No 800MHz'!N$4</f>
        <v>4.4664442700156997</v>
      </c>
    </row>
    <row r="58" spans="2:14" x14ac:dyDescent="0.25">
      <c r="D58" s="28">
        <f>SUM(D53:D57)</f>
        <v>32.172300981461291</v>
      </c>
      <c r="E58" s="28">
        <f t="shared" ref="E58" si="51">SUM(E53:E57)</f>
        <v>0</v>
      </c>
      <c r="F58" s="28">
        <f t="shared" ref="F58" si="52">SUM(F53:F57)</f>
        <v>0</v>
      </c>
      <c r="G58" s="28">
        <f t="shared" ref="G58" si="53">SUM(G53:G57)</f>
        <v>2.1618181818181821</v>
      </c>
      <c r="H58" s="28">
        <f t="shared" ref="H58" si="54">SUM(H53:H57)</f>
        <v>0</v>
      </c>
      <c r="I58" s="28">
        <f t="shared" ref="I58" si="55">SUM(I53:I57)</f>
        <v>4</v>
      </c>
      <c r="J58" s="28">
        <f t="shared" ref="J58" si="56">SUM(J53:J57)</f>
        <v>8</v>
      </c>
      <c r="K58" s="28">
        <f t="shared" ref="K58" si="57">SUM(K53:K57)</f>
        <v>23</v>
      </c>
      <c r="L58" s="28">
        <f t="shared" ref="L58" si="58">SUM(L53:L57)</f>
        <v>15</v>
      </c>
      <c r="M58" s="28">
        <f t="shared" ref="M58" si="59">SUM(M53:M57)</f>
        <v>0</v>
      </c>
      <c r="N58" s="28">
        <f t="shared" ref="N58" si="60">SUM(N53:N57)</f>
        <v>13.895604395604398</v>
      </c>
    </row>
    <row r="59" spans="2:14" x14ac:dyDescent="0.25">
      <c r="D59" s="46" t="s">
        <v>90</v>
      </c>
      <c r="E59" s="47"/>
      <c r="F59" s="47"/>
      <c r="G59" s="47"/>
      <c r="H59" s="47"/>
      <c r="I59" s="47"/>
      <c r="J59" s="47"/>
      <c r="K59" s="47"/>
      <c r="L59" s="47"/>
      <c r="M59" s="47"/>
      <c r="N59" s="47"/>
    </row>
    <row r="60" spans="2:14" ht="15.75" x14ac:dyDescent="0.25">
      <c r="B60" s="44"/>
      <c r="C60" s="45"/>
      <c r="D60" s="16" t="s">
        <v>72</v>
      </c>
      <c r="E60" s="16" t="s">
        <v>73</v>
      </c>
      <c r="F60" s="16" t="s">
        <v>74</v>
      </c>
      <c r="G60" s="16" t="s">
        <v>75</v>
      </c>
      <c r="H60" s="16" t="s">
        <v>76</v>
      </c>
      <c r="I60" s="16" t="s">
        <v>77</v>
      </c>
      <c r="J60" s="16" t="s">
        <v>78</v>
      </c>
      <c r="K60" s="16" t="s">
        <v>79</v>
      </c>
      <c r="L60" s="16" t="s">
        <v>80</v>
      </c>
      <c r="M60" s="16" t="s">
        <v>81</v>
      </c>
      <c r="N60" s="16" t="s">
        <v>82</v>
      </c>
    </row>
    <row r="61" spans="2:14" x14ac:dyDescent="0.25">
      <c r="B61" s="17" t="s">
        <v>83</v>
      </c>
      <c r="C61" s="18" t="s">
        <v>84</v>
      </c>
      <c r="D61" s="19">
        <f>'Clutter &amp; Height Split'!B11*'Clutter &amp; Height Split'!B$26*'No 800MHz'!D$4</f>
        <v>21.417368998762022</v>
      </c>
      <c r="E61" s="19">
        <f>'Clutter &amp; Height Split'!C11*'Clutter &amp; Height Split'!C$26*'No 800MHz'!E$4</f>
        <v>2.010707911957168</v>
      </c>
      <c r="F61" s="19">
        <f>'Clutter &amp; Height Split'!D11*'Clutter &amp; Height Split'!D$26*'No 800MHz'!F$4</f>
        <v>0.37913442361154603</v>
      </c>
      <c r="G61" s="19">
        <f>'Clutter &amp; Height Split'!E11*'Clutter &amp; Height Split'!E$26*'No 800MHz'!G$4</f>
        <v>0</v>
      </c>
      <c r="H61" s="19">
        <f>'Clutter &amp; Height Split'!F11*'Clutter &amp; Height Split'!F$26*'No 800MHz'!H$4</f>
        <v>0</v>
      </c>
      <c r="I61" s="19">
        <f>'Clutter &amp; Height Split'!G11*'Clutter &amp; Height Split'!G$26*'No 800MHz'!I$4</f>
        <v>24.912350597609564</v>
      </c>
      <c r="J61" s="19">
        <f>'Clutter &amp; Height Split'!H11*'Clutter &amp; Height Split'!H$26*'No 800MHz'!J$4</f>
        <v>1.3256006628003314</v>
      </c>
      <c r="K61" s="19">
        <f>'Clutter &amp; Height Split'!I11*'Clutter &amp; Height Split'!I$26*'No 800MHz'!K$4</f>
        <v>1.017156862745098</v>
      </c>
      <c r="L61" s="19">
        <f>'Clutter &amp; Height Split'!J11*'Clutter &amp; Height Split'!J$26*'No 800MHz'!L$4</f>
        <v>0.64017341040462428</v>
      </c>
      <c r="M61" s="19">
        <f>'Clutter &amp; Height Split'!K11*'Clutter &amp; Height Split'!K$26*'No 800MHz'!M$4</f>
        <v>0</v>
      </c>
      <c r="N61" s="19">
        <f>'Clutter &amp; Height Split'!L11*'Clutter &amp; Height Split'!L$26*'No 800MHz'!N$4</f>
        <v>0</v>
      </c>
    </row>
    <row r="62" spans="2:14" x14ac:dyDescent="0.25">
      <c r="B62" s="17" t="s">
        <v>85</v>
      </c>
      <c r="C62" s="18" t="s">
        <v>55</v>
      </c>
      <c r="D62" s="19">
        <f>'Clutter &amp; Height Split'!B12*'Clutter &amp; Height Split'!B$26*'No 800MHz'!D$4</f>
        <v>64.756045090374585</v>
      </c>
      <c r="E62" s="19">
        <f>'Clutter &amp; Height Split'!C12*'Clutter &amp; Height Split'!C$26*'No 800MHz'!E$4</f>
        <v>30.495736664683719</v>
      </c>
      <c r="F62" s="19">
        <f>'Clutter &amp; Height Split'!D12*'Clutter &amp; Height Split'!D$26*'No 800MHz'!F$4</f>
        <v>23.127199840304307</v>
      </c>
      <c r="G62" s="19">
        <f>'Clutter &amp; Height Split'!E12*'Clutter &amp; Height Split'!E$26*'No 800MHz'!G$4</f>
        <v>27.299833057851238</v>
      </c>
      <c r="H62" s="19">
        <f>'Clutter &amp; Height Split'!F12*'Clutter &amp; Height Split'!F$26*'No 800MHz'!H$4</f>
        <v>31.884247361860535</v>
      </c>
      <c r="I62" s="19">
        <f>'Clutter &amp; Height Split'!G12*'Clutter &amp; Height Split'!G$26*'No 800MHz'!I$4</f>
        <v>59.023107569721112</v>
      </c>
      <c r="J62" s="19">
        <f>'Clutter &amp; Height Split'!H12*'Clutter &amp; Height Split'!H$26*'No 800MHz'!J$4</f>
        <v>58.989229494614747</v>
      </c>
      <c r="K62" s="19">
        <f>'Clutter &amp; Height Split'!I12*'Clutter &amp; Height Split'!I$26*'No 800MHz'!K$4</f>
        <v>189.86928104575162</v>
      </c>
      <c r="L62" s="19">
        <f>'Clutter &amp; Height Split'!J12*'Clutter &amp; Height Split'!J$26*'No 800MHz'!L$4</f>
        <v>108.1893063583815</v>
      </c>
      <c r="M62" s="19">
        <f>'Clutter &amp; Height Split'!K12*'Clutter &amp; Height Split'!K$26*'No 800MHz'!M$4</f>
        <v>0</v>
      </c>
      <c r="N62" s="19">
        <f>'Clutter &amp; Height Split'!L12*'Clutter &amp; Height Split'!L$26*'No 800MHz'!N$4</f>
        <v>0</v>
      </c>
    </row>
    <row r="63" spans="2:14" x14ac:dyDescent="0.25">
      <c r="B63" s="17" t="s">
        <v>85</v>
      </c>
      <c r="C63" s="18" t="s">
        <v>56</v>
      </c>
      <c r="D63" s="19">
        <f>'Clutter &amp; Height Split'!B13*'Clutter &amp; Height Split'!B$26*'No 800MHz'!D$4</f>
        <v>26.708718986691466</v>
      </c>
      <c r="E63" s="19">
        <f>'Clutter &amp; Height Split'!C13*'Clutter &amp; Height Split'!C$26*'No 800MHz'!E$4</f>
        <v>47.586753916319651</v>
      </c>
      <c r="F63" s="19">
        <f>'Clutter &amp; Height Split'!D13*'Clutter &amp; Height Split'!D$26*'No 800MHz'!F$4</f>
        <v>45.875265256997075</v>
      </c>
      <c r="G63" s="19">
        <f>'Clutter &amp; Height Split'!E13*'Clutter &amp; Height Split'!E$26*'No 800MHz'!G$4</f>
        <v>53.658292561983473</v>
      </c>
      <c r="H63" s="19">
        <f>'Clutter &amp; Height Split'!F13*'Clutter &amp; Height Split'!F$26*'No 800MHz'!H$4</f>
        <v>57.581998966942152</v>
      </c>
      <c r="I63" s="19">
        <f>'Clutter &amp; Height Split'!G13*'Clutter &amp; Height Split'!G$26*'No 800MHz'!I$4</f>
        <v>48.291633466135458</v>
      </c>
      <c r="J63" s="19">
        <f>'Clutter &amp; Height Split'!H13*'Clutter &amp; Height Split'!H$26*'No 800MHz'!J$4</f>
        <v>25.517812758906377</v>
      </c>
      <c r="K63" s="19">
        <f>'Clutter &amp; Height Split'!I13*'Clutter &amp; Height Split'!I$26*'No 800MHz'!K$4</f>
        <v>28.819444444444446</v>
      </c>
      <c r="L63" s="19">
        <f>'Clutter &amp; Height Split'!J13*'Clutter &amp; Height Split'!J$26*'No 800MHz'!L$4</f>
        <v>197.49349710982659</v>
      </c>
      <c r="M63" s="19">
        <f>'Clutter &amp; Height Split'!K13*'Clutter &amp; Height Split'!K$26*'No 800MHz'!M$4</f>
        <v>48.708591065292097</v>
      </c>
      <c r="N63" s="19">
        <f>'Clutter &amp; Height Split'!L13*'Clutter &amp; Height Split'!L$26*'No 800MHz'!N$4</f>
        <v>0</v>
      </c>
    </row>
    <row r="64" spans="2:14" x14ac:dyDescent="0.25">
      <c r="B64" s="17" t="s">
        <v>85</v>
      </c>
      <c r="C64" s="18" t="s">
        <v>57</v>
      </c>
      <c r="D64" s="19">
        <f>'Clutter &amp; Height Split'!B14*'Clutter &amp; Height Split'!B$26*'No 800MHz'!D$4</f>
        <v>44.346552279789606</v>
      </c>
      <c r="E64" s="19">
        <f>'Clutter &amp; Height Split'!C14*'Clutter &amp; Height Split'!C$26*'No 800MHz'!E$4</f>
        <v>167.89411064842355</v>
      </c>
      <c r="F64" s="19">
        <f>'Clutter &amp; Height Split'!D14*'Clutter &amp; Height Split'!D$26*'No 800MHz'!F$4</f>
        <v>186.9132708404922</v>
      </c>
      <c r="G64" s="19">
        <f>'Clutter &amp; Height Split'!E14*'Clutter &amp; Height Split'!E$26*'No 800MHz'!G$4</f>
        <v>167.56449256198346</v>
      </c>
      <c r="H64" s="19">
        <f>'Clutter &amp; Height Split'!F14*'Clutter &amp; Height Split'!F$26*'No 800MHz'!H$4</f>
        <v>128.48875802540812</v>
      </c>
      <c r="I64" s="19">
        <f>'Clutter &amp; Height Split'!G14*'Clutter &amp; Height Split'!G$26*'No 800MHz'!I$4</f>
        <v>111.14741035856574</v>
      </c>
      <c r="J64" s="19">
        <f>'Clutter &amp; Height Split'!H14*'Clutter &amp; Height Split'!H$26*'No 800MHz'!J$4</f>
        <v>100.41425020712511</v>
      </c>
      <c r="K64" s="19">
        <f>'Clutter &amp; Height Split'!I14*'Clutter &amp; Height Split'!I$26*'No 800MHz'!K$4</f>
        <v>61.029411764705891</v>
      </c>
      <c r="L64" s="19">
        <f>'Clutter &amp; Height Split'!J14*'Clutter &amp; Height Split'!J$26*'No 800MHz'!L$4</f>
        <v>25.927023121387283</v>
      </c>
      <c r="M64" s="19">
        <f>'Clutter &amp; Height Split'!K14*'Clutter &amp; Height Split'!K$26*'No 800MHz'!M$4</f>
        <v>452.13470790378011</v>
      </c>
      <c r="N64" s="19">
        <f>'Clutter &amp; Height Split'!L14*'Clutter &amp; Height Split'!L$26*'No 800MHz'!N$4</f>
        <v>519.65149136577713</v>
      </c>
    </row>
    <row r="65" spans="2:14" x14ac:dyDescent="0.25">
      <c r="B65" s="17" t="s">
        <v>85</v>
      </c>
      <c r="C65" s="18" t="s">
        <v>58</v>
      </c>
      <c r="D65" s="19">
        <f>'Clutter &amp; Height Split'!B15*'Clutter &amp; Height Split'!B$26*'No 800MHz'!D$4</f>
        <v>73.826930783967924</v>
      </c>
      <c r="E65" s="19">
        <f>'Clutter &amp; Height Split'!C15*'Clutter &amp; Height Split'!C$26*'No 800MHz'!E$4</f>
        <v>164.20781280983539</v>
      </c>
      <c r="F65" s="19">
        <f>'Clutter &amp; Height Split'!D15*'Clutter &amp; Height Split'!D$26*'No 800MHz'!F$4</f>
        <v>239.23382129888557</v>
      </c>
      <c r="G65" s="19">
        <f>'Clutter &amp; Height Split'!E15*'Clutter &amp; Height Split'!E$26*'No 800MHz'!G$4</f>
        <v>269.23283636363635</v>
      </c>
      <c r="H65" s="19">
        <f>'Clutter &amp; Height Split'!F15*'Clutter &amp; Height Split'!F$26*'No 800MHz'!H$4</f>
        <v>242.70098738132637</v>
      </c>
      <c r="I65" s="19">
        <f>'Clutter &amp; Height Split'!G15*'Clutter &amp; Height Split'!G$26*'No 800MHz'!I$4</f>
        <v>237.62549800796813</v>
      </c>
      <c r="J65" s="19">
        <f>'Clutter &amp; Height Split'!H15*'Clutter &amp; Height Split'!H$26*'No 800MHz'!J$4</f>
        <v>213.75310687655343</v>
      </c>
      <c r="K65" s="19">
        <f>'Clutter &amp; Height Split'!I15*'Clutter &amp; Height Split'!I$26*'No 800MHz'!K$4</f>
        <v>134.26470588235296</v>
      </c>
      <c r="L65" s="19">
        <f>'Clutter &amp; Height Split'!J15*'Clutter &amp; Height Split'!J$26*'No 800MHz'!L$4</f>
        <v>110.75</v>
      </c>
      <c r="M65" s="19">
        <f>'Clutter &amp; Height Split'!K15*'Clutter &amp; Height Split'!K$26*'No 800MHz'!M$4</f>
        <v>40.156701030927834</v>
      </c>
      <c r="N65" s="19">
        <f>'Clutter &amp; Height Split'!L15*'Clutter &amp; Height Split'!L$26*'No 800MHz'!N$4</f>
        <v>246.15070643642073</v>
      </c>
    </row>
    <row r="66" spans="2:14" x14ac:dyDescent="0.25">
      <c r="D66" s="28">
        <f>SUM(D61:D65)</f>
        <v>231.0556161395856</v>
      </c>
      <c r="E66" s="28">
        <f t="shared" ref="E66" si="61">SUM(E61:E65)</f>
        <v>412.19512195121945</v>
      </c>
      <c r="F66" s="28">
        <f t="shared" ref="F66" si="62">SUM(F61:F65)</f>
        <v>495.52869166029069</v>
      </c>
      <c r="G66" s="28">
        <f t="shared" ref="G66" si="63">SUM(G61:G65)</f>
        <v>517.75545454545454</v>
      </c>
      <c r="H66" s="28">
        <f t="shared" ref="H66" si="64">SUM(H61:H65)</f>
        <v>460.65599173553721</v>
      </c>
      <c r="I66" s="28">
        <f t="shared" ref="I66" si="65">SUM(I61:I65)</f>
        <v>481</v>
      </c>
      <c r="J66" s="28">
        <f t="shared" ref="J66" si="66">SUM(J61:J65)</f>
        <v>400</v>
      </c>
      <c r="K66" s="28">
        <f t="shared" ref="K66" si="67">SUM(K61:K65)</f>
        <v>415</v>
      </c>
      <c r="L66" s="28">
        <f t="shared" ref="L66" si="68">SUM(L61:L65)</f>
        <v>443</v>
      </c>
      <c r="M66" s="28">
        <f t="shared" ref="M66" si="69">SUM(M61:M65)</f>
        <v>541</v>
      </c>
      <c r="N66" s="28">
        <f t="shared" ref="N66" si="70">SUM(N61:N65)</f>
        <v>765.80219780219784</v>
      </c>
    </row>
    <row r="67" spans="2:14" x14ac:dyDescent="0.25">
      <c r="D67" s="46" t="s">
        <v>68</v>
      </c>
      <c r="E67" s="47"/>
      <c r="F67" s="47"/>
      <c r="G67" s="47"/>
      <c r="H67" s="47"/>
      <c r="I67" s="47"/>
      <c r="J67" s="47"/>
      <c r="K67" s="47"/>
      <c r="L67" s="47"/>
      <c r="M67" s="47"/>
      <c r="N67" s="47"/>
    </row>
    <row r="68" spans="2:14" ht="15.75" x14ac:dyDescent="0.25">
      <c r="B68" s="44"/>
      <c r="C68" s="45"/>
      <c r="D68" s="16" t="s">
        <v>72</v>
      </c>
      <c r="E68" s="16" t="s">
        <v>73</v>
      </c>
      <c r="F68" s="16" t="s">
        <v>74</v>
      </c>
      <c r="G68" s="16" t="s">
        <v>75</v>
      </c>
      <c r="H68" s="16" t="s">
        <v>76</v>
      </c>
      <c r="I68" s="16" t="s">
        <v>77</v>
      </c>
      <c r="J68" s="16" t="s">
        <v>78</v>
      </c>
      <c r="K68" s="16" t="s">
        <v>79</v>
      </c>
      <c r="L68" s="16" t="s">
        <v>80</v>
      </c>
      <c r="M68" s="16" t="s">
        <v>81</v>
      </c>
      <c r="N68" s="16" t="s">
        <v>82</v>
      </c>
    </row>
    <row r="69" spans="2:14" x14ac:dyDescent="0.25">
      <c r="B69" s="17" t="s">
        <v>83</v>
      </c>
      <c r="C69" s="18" t="s">
        <v>84</v>
      </c>
      <c r="D69" s="19">
        <f>'Clutter &amp; Height Split'!B11*'Clutter &amp; Height Split'!B$27*'No 800MHz'!D$4</f>
        <v>6.3709895122899685</v>
      </c>
      <c r="E69" s="19">
        <f>'Clutter &amp; Height Split'!C11*'Clutter &amp; Height Split'!C$27*'No 800MHz'!E$4</f>
        <v>0.63454293079516166</v>
      </c>
      <c r="F69" s="19">
        <f>'Clutter &amp; Height Split'!D11*'Clutter &amp; Height Split'!D$27*'No 800MHz'!F$4</f>
        <v>0.13698178661307572</v>
      </c>
      <c r="G69" s="19">
        <f>'Clutter &amp; Height Split'!E11*'Clutter &amp; Height Split'!E$27*'No 800MHz'!G$4</f>
        <v>0</v>
      </c>
      <c r="H69" s="19">
        <f>'Clutter &amp; Height Split'!F11*'Clutter &amp; Height Split'!F$27*'No 800MHz'!H$4</f>
        <v>0</v>
      </c>
      <c r="I69" s="19">
        <f>'Clutter &amp; Height Split'!G11*'Clutter &amp; Height Split'!G$27*'No 800MHz'!I$4</f>
        <v>6.4223107569721121</v>
      </c>
      <c r="J69" s="19">
        <f>'Clutter &amp; Height Split'!H11*'Clutter &amp; Height Split'!H$27*'No 800MHz'!J$4</f>
        <v>0.38442419221209606</v>
      </c>
      <c r="K69" s="19">
        <f>'Clutter &amp; Height Split'!I11*'Clutter &amp; Height Split'!I$27*'No 800MHz'!K$4</f>
        <v>0.2156862745098039</v>
      </c>
      <c r="L69" s="19">
        <f>'Clutter &amp; Height Split'!J11*'Clutter &amp; Height Split'!J$27*'No 800MHz'!L$4</f>
        <v>8.9595375722543349E-2</v>
      </c>
      <c r="M69" s="19">
        <f>'Clutter &amp; Height Split'!K11*'Clutter &amp; Height Split'!K$27*'No 800MHz'!M$4</f>
        <v>0</v>
      </c>
      <c r="N69" s="19">
        <f>'Clutter &amp; Height Split'!L11*'Clutter &amp; Height Split'!L$27*'No 800MHz'!N$4</f>
        <v>0</v>
      </c>
    </row>
    <row r="70" spans="2:14" x14ac:dyDescent="0.25">
      <c r="B70" s="17" t="s">
        <v>85</v>
      </c>
      <c r="C70" s="18" t="s">
        <v>55</v>
      </c>
      <c r="D70" s="19">
        <f>'Clutter &amp; Height Split'!B12*'Clutter &amp; Height Split'!B$27*'No 800MHz'!D$4</f>
        <v>19.262874172453202</v>
      </c>
      <c r="E70" s="19">
        <f>'Clutter &amp; Height Split'!C12*'Clutter &amp; Height Split'!C$27*'No 800MHz'!E$4</f>
        <v>9.6239011170599529</v>
      </c>
      <c r="F70" s="19">
        <f>'Clutter &amp; Height Split'!D12*'Clutter &amp; Height Split'!D$27*'No 800MHz'!F$4</f>
        <v>8.3558889833976195</v>
      </c>
      <c r="G70" s="19">
        <f>'Clutter &amp; Height Split'!E12*'Clutter &amp; Height Split'!E$27*'No 800MHz'!G$4</f>
        <v>13.507433057851239</v>
      </c>
      <c r="H70" s="19">
        <f>'Clutter &amp; Height Split'!F12*'Clutter &amp; Height Split'!F$27*'No 800MHz'!H$4</f>
        <v>12.438013327300048</v>
      </c>
      <c r="I70" s="19">
        <f>'Clutter &amp; Height Split'!G12*'Clutter &amp; Height Split'!G$27*'No 800MHz'!I$4</f>
        <v>15.215936254980079</v>
      </c>
      <c r="J70" s="19">
        <f>'Clutter &amp; Height Split'!H12*'Clutter &amp; Height Split'!H$27*'No 800MHz'!J$4</f>
        <v>17.106876553438276</v>
      </c>
      <c r="K70" s="19">
        <f>'Clutter &amp; Height Split'!I12*'Clutter &amp; Height Split'!I$27*'No 800MHz'!K$4</f>
        <v>40.261437908496731</v>
      </c>
      <c r="L70" s="19">
        <f>'Clutter &amp; Height Split'!J12*'Clutter &amp; Height Split'!J$27*'No 800MHz'!L$4</f>
        <v>15.141618497109826</v>
      </c>
      <c r="M70" s="19">
        <f>'Clutter &amp; Height Split'!K12*'Clutter &amp; Height Split'!K$27*'No 800MHz'!M$4</f>
        <v>0</v>
      </c>
      <c r="N70" s="19">
        <f>'Clutter &amp; Height Split'!L12*'Clutter &amp; Height Split'!L$27*'No 800MHz'!N$4</f>
        <v>0</v>
      </c>
    </row>
    <row r="71" spans="2:14" x14ac:dyDescent="0.25">
      <c r="B71" s="17" t="s">
        <v>85</v>
      </c>
      <c r="C71" s="18" t="s">
        <v>56</v>
      </c>
      <c r="D71" s="19">
        <f>'Clutter &amp; Height Split'!B13*'Clutter &amp; Height Split'!B$27*'No 800MHz'!D$4</f>
        <v>7.9449986859145492</v>
      </c>
      <c r="E71" s="19">
        <f>'Clutter &amp; Height Split'!C13*'Clutter &amp; Height Split'!C$27*'No 800MHz'!E$4</f>
        <v>15.017516028818825</v>
      </c>
      <c r="F71" s="19">
        <f>'Clutter &amp; Height Split'!D13*'Clutter &amp; Height Split'!D$27*'No 800MHz'!F$4</f>
        <v>16.574796180182165</v>
      </c>
      <c r="G71" s="19">
        <f>'Clutter &amp; Height Split'!E13*'Clutter &amp; Height Split'!E$27*'No 800MHz'!G$4</f>
        <v>26.549092561983471</v>
      </c>
      <c r="H71" s="19">
        <f>'Clutter &amp; Height Split'!F13*'Clutter &amp; Height Split'!F$27*'No 800MHz'!H$4</f>
        <v>22.462680785123965</v>
      </c>
      <c r="I71" s="19">
        <f>'Clutter &amp; Height Split'!G13*'Clutter &amp; Height Split'!G$27*'No 800MHz'!I$4</f>
        <v>12.449402390438248</v>
      </c>
      <c r="J71" s="19">
        <f>'Clutter &amp; Height Split'!H13*'Clutter &amp; Height Split'!H$27*'No 800MHz'!J$4</f>
        <v>7.4001657000828498</v>
      </c>
      <c r="K71" s="19">
        <f>'Clutter &amp; Height Split'!I13*'Clutter &amp; Height Split'!I$27*'No 800MHz'!K$4</f>
        <v>6.1111111111111107</v>
      </c>
      <c r="L71" s="19">
        <f>'Clutter &amp; Height Split'!J13*'Clutter &amp; Height Split'!J$27*'No 800MHz'!L$4</f>
        <v>27.640173410404621</v>
      </c>
      <c r="M71" s="19">
        <f>'Clutter &amp; Height Split'!K13*'Clutter &amp; Height Split'!K$27*'No 800MHz'!M$4</f>
        <v>34.663230240549829</v>
      </c>
      <c r="N71" s="19">
        <f>'Clutter &amp; Height Split'!L13*'Clutter &amp; Height Split'!L$27*'No 800MHz'!N$4</f>
        <v>0</v>
      </c>
    </row>
    <row r="72" spans="2:14" x14ac:dyDescent="0.25">
      <c r="B72" s="17" t="s">
        <v>85</v>
      </c>
      <c r="C72" s="18" t="s">
        <v>57</v>
      </c>
      <c r="D72" s="19">
        <f>'Clutter &amp; Height Split'!B14*'Clutter &amp; Height Split'!B$27*'No 800MHz'!D$4</f>
        <v>13.19169593132982</v>
      </c>
      <c r="E72" s="19">
        <f>'Clutter &amp; Height Split'!C14*'Clutter &amp; Height Split'!C$27*'No 800MHz'!E$4</f>
        <v>52.984334721396003</v>
      </c>
      <c r="F72" s="19">
        <f>'Clutter &amp; Height Split'!D14*'Clutter &amp; Height Split'!D$27*'No 800MHz'!F$4</f>
        <v>67.532020800246343</v>
      </c>
      <c r="G72" s="19">
        <f>'Clutter &amp; Height Split'!E14*'Clutter &amp; Height Split'!E$27*'No 800MHz'!G$4</f>
        <v>82.907692561983467</v>
      </c>
      <c r="H72" s="19">
        <f>'Clutter &amp; Height Split'!F14*'Clutter &amp; Height Split'!F$27*'No 800MHz'!H$4</f>
        <v>50.123337289119597</v>
      </c>
      <c r="I72" s="19">
        <f>'Clutter &amp; Height Split'!G14*'Clutter &amp; Height Split'!G$27*'No 800MHz'!I$4</f>
        <v>28.653386454183263</v>
      </c>
      <c r="J72" s="19">
        <f>'Clutter &amp; Height Split'!H14*'Clutter &amp; Height Split'!H$27*'No 800MHz'!J$4</f>
        <v>29.120132560066281</v>
      </c>
      <c r="K72" s="19">
        <f>'Clutter &amp; Height Split'!I14*'Clutter &amp; Height Split'!I$27*'No 800MHz'!K$4</f>
        <v>12.941176470588236</v>
      </c>
      <c r="L72" s="19">
        <f>'Clutter &amp; Height Split'!J14*'Clutter &amp; Height Split'!J$27*'No 800MHz'!L$4</f>
        <v>3.6286127167630058</v>
      </c>
      <c r="M72" s="19">
        <f>'Clutter &amp; Height Split'!K14*'Clutter &amp; Height Split'!K$27*'No 800MHz'!M$4</f>
        <v>321.7594501718213</v>
      </c>
      <c r="N72" s="19">
        <f>'Clutter &amp; Height Split'!L14*'Clutter &amp; Height Split'!L$27*'No 800MHz'!N$4</f>
        <v>85.910125588697014</v>
      </c>
    </row>
    <row r="73" spans="2:14" x14ac:dyDescent="0.25">
      <c r="B73" s="17" t="s">
        <v>85</v>
      </c>
      <c r="C73" s="18" t="s">
        <v>58</v>
      </c>
      <c r="D73" s="19">
        <f>'Clutter &amp; Height Split'!B15*'Clutter &amp; Height Split'!B$27*'No 800MHz'!D$4</f>
        <v>21.961175612952484</v>
      </c>
      <c r="E73" s="19">
        <f>'Clutter &amp; Height Split'!C15*'Clutter &amp; Height Split'!C$27*'No 800MHz'!E$4</f>
        <v>51.821006014938206</v>
      </c>
      <c r="F73" s="19">
        <f>'Clutter &amp; Height Split'!D15*'Clutter &amp; Height Split'!D$27*'No 800MHz'!F$4</f>
        <v>86.435507352850792</v>
      </c>
      <c r="G73" s="19">
        <f>'Clutter &amp; Height Split'!E15*'Clutter &amp; Height Split'!E$27*'No 800MHz'!G$4</f>
        <v>133.21123636363637</v>
      </c>
      <c r="H73" s="19">
        <f>'Clutter &amp; Height Split'!F15*'Clutter &amp; Height Split'!F$27*'No 800MHz'!H$4</f>
        <v>94.677414879448108</v>
      </c>
      <c r="I73" s="19">
        <f>'Clutter &amp; Height Split'!G15*'Clutter &amp; Height Split'!G$27*'No 800MHz'!I$4</f>
        <v>61.258964143426297</v>
      </c>
      <c r="J73" s="19">
        <f>'Clutter &amp; Height Split'!H15*'Clutter &amp; Height Split'!H$27*'No 800MHz'!J$4</f>
        <v>61.988400994200489</v>
      </c>
      <c r="K73" s="19">
        <f>'Clutter &amp; Height Split'!I15*'Clutter &amp; Height Split'!I$27*'No 800MHz'!K$4</f>
        <v>28.470588235294116</v>
      </c>
      <c r="L73" s="19">
        <f>'Clutter &amp; Height Split'!J15*'Clutter &amp; Height Split'!J$27*'No 800MHz'!L$4</f>
        <v>15.5</v>
      </c>
      <c r="M73" s="19">
        <f>'Clutter &amp; Height Split'!K15*'Clutter &amp; Height Split'!K$27*'No 800MHz'!M$4</f>
        <v>28.577319587628867</v>
      </c>
      <c r="N73" s="19">
        <f>'Clutter &amp; Height Split'!L15*'Clutter &amp; Height Split'!L$27*'No 800MHz'!N$4</f>
        <v>40.694270015698592</v>
      </c>
    </row>
    <row r="75" spans="2:14" x14ac:dyDescent="0.25">
      <c r="D75" s="46" t="s">
        <v>69</v>
      </c>
      <c r="E75" s="47"/>
      <c r="F75" s="47"/>
      <c r="G75" s="47"/>
      <c r="H75" s="47"/>
      <c r="I75" s="47"/>
      <c r="J75" s="47"/>
      <c r="K75" s="47"/>
      <c r="L75" s="47"/>
      <c r="M75" s="47"/>
      <c r="N75" s="47"/>
    </row>
    <row r="76" spans="2:14" ht="15.75" x14ac:dyDescent="0.25">
      <c r="B76" s="44"/>
      <c r="C76" s="45"/>
      <c r="D76" s="16" t="s">
        <v>72</v>
      </c>
      <c r="E76" s="16" t="s">
        <v>73</v>
      </c>
      <c r="F76" s="16" t="s">
        <v>74</v>
      </c>
      <c r="G76" s="16" t="s">
        <v>75</v>
      </c>
      <c r="H76" s="16" t="s">
        <v>76</v>
      </c>
      <c r="I76" s="16" t="s">
        <v>77</v>
      </c>
      <c r="J76" s="16" t="s">
        <v>78</v>
      </c>
      <c r="K76" s="16" t="s">
        <v>79</v>
      </c>
      <c r="L76" s="16" t="s">
        <v>80</v>
      </c>
      <c r="M76" s="16" t="s">
        <v>81</v>
      </c>
      <c r="N76" s="16" t="s">
        <v>82</v>
      </c>
    </row>
    <row r="77" spans="2:14" x14ac:dyDescent="0.25">
      <c r="B77" s="17" t="s">
        <v>83</v>
      </c>
      <c r="C77" s="18" t="s">
        <v>84</v>
      </c>
      <c r="D77" s="19">
        <f>'Clutter &amp; Height Split'!B11*'Clutter &amp; Height Split'!B$28*'No 800MHz'!D$4</f>
        <v>15.18193245481865</v>
      </c>
      <c r="E77" s="19">
        <f>'Clutter &amp; Height Split'!C11*'Clutter &amp; Height Split'!C$28*'No 800MHz'!E$4</f>
        <v>0.11104501288915329</v>
      </c>
      <c r="F77" s="19">
        <f>'Clutter &amp; Height Split'!D11*'Clutter &amp; Height Split'!D$28*'No 800MHz'!F$4</f>
        <v>2.3371300085643251E-2</v>
      </c>
      <c r="G77" s="19">
        <f>'Clutter &amp; Height Split'!E11*'Clutter &amp; Height Split'!E$28*'No 800MHz'!G$4</f>
        <v>0</v>
      </c>
      <c r="H77" s="19">
        <f>'Clutter &amp; Height Split'!F11*'Clutter &amp; Height Split'!F$28*'No 800MHz'!H$4</f>
        <v>0</v>
      </c>
      <c r="I77" s="19">
        <f>'Clutter &amp; Height Split'!G11*'Clutter &amp; Height Split'!G$28*'No 800MHz'!I$4</f>
        <v>3.8844621513944224</v>
      </c>
      <c r="J77" s="19">
        <f>'Clutter &amp; Height Split'!H11*'Clutter &amp; Height Split'!H$28*'No 800MHz'!J$4</f>
        <v>0.46727423363711684</v>
      </c>
      <c r="K77" s="19">
        <f>'Clutter &amp; Height Split'!I11*'Clutter &amp; Height Split'!I$28*'No 800MHz'!K$4</f>
        <v>0.24999999999999997</v>
      </c>
      <c r="L77" s="19">
        <f>'Clutter &amp; Height Split'!J11*'Clutter &amp; Height Split'!J$28*'No 800MHz'!L$4</f>
        <v>0.18208092485549132</v>
      </c>
      <c r="M77" s="19">
        <f>'Clutter &amp; Height Split'!K11*'Clutter &amp; Height Split'!K$28*'No 800MHz'!M$4</f>
        <v>0</v>
      </c>
      <c r="N77" s="19">
        <f>'Clutter &amp; Height Split'!L11*'Clutter &amp; Height Split'!L$28*'No 800MHz'!N$4</f>
        <v>0</v>
      </c>
    </row>
    <row r="78" spans="2:14" x14ac:dyDescent="0.25">
      <c r="B78" s="17" t="s">
        <v>85</v>
      </c>
      <c r="C78" s="18" t="s">
        <v>55</v>
      </c>
      <c r="D78" s="19">
        <f>'Clutter &amp; Height Split'!B12*'Clutter &amp; Height Split'!B$28*'No 800MHz'!D$4</f>
        <v>45.903019304569327</v>
      </c>
      <c r="E78" s="19">
        <f>'Clutter &amp; Height Split'!C12*'Clutter &amp; Height Split'!C$28*'No 800MHz'!E$4</f>
        <v>1.6841826954854917</v>
      </c>
      <c r="F78" s="19">
        <f>'Clutter &amp; Height Split'!D12*'Clutter &amp; Height Split'!D$28*'No 800MHz'!F$4</f>
        <v>1.4256493052242383</v>
      </c>
      <c r="G78" s="19">
        <f>'Clutter &amp; Height Split'!E12*'Clutter &amp; Height Split'!E$28*'No 800MHz'!G$4</f>
        <v>3.2486231404958676</v>
      </c>
      <c r="H78" s="19">
        <f>'Clutter &amp; Height Split'!F12*'Clutter &amp; Height Split'!F$28*'No 800MHz'!H$4</f>
        <v>5.7454782374837796</v>
      </c>
      <c r="I78" s="19">
        <f>'Clutter &amp; Height Split'!G12*'Clutter &amp; Height Split'!G$28*'No 800MHz'!I$4</f>
        <v>9.2031872509960166</v>
      </c>
      <c r="J78" s="19">
        <f>'Clutter &amp; Height Split'!H12*'Clutter &amp; Height Split'!H$28*'No 800MHz'!J$4</f>
        <v>20.793703396851701</v>
      </c>
      <c r="K78" s="19">
        <f>'Clutter &amp; Height Split'!I12*'Clutter &amp; Height Split'!I$28*'No 800MHz'!K$4</f>
        <v>46.666666666666664</v>
      </c>
      <c r="L78" s="19">
        <f>'Clutter &amp; Height Split'!J12*'Clutter &amp; Height Split'!J$28*'No 800MHz'!L$4</f>
        <v>30.771676300578033</v>
      </c>
      <c r="M78" s="19">
        <f>'Clutter &amp; Height Split'!K12*'Clutter &amp; Height Split'!K$28*'No 800MHz'!M$4</f>
        <v>0</v>
      </c>
      <c r="N78" s="19">
        <f>'Clutter &amp; Height Split'!L12*'Clutter &amp; Height Split'!L$28*'No 800MHz'!N$4</f>
        <v>0</v>
      </c>
    </row>
    <row r="79" spans="2:14" x14ac:dyDescent="0.25">
      <c r="B79" s="17" t="s">
        <v>85</v>
      </c>
      <c r="C79" s="18" t="s">
        <v>56</v>
      </c>
      <c r="D79" s="19">
        <f>'Clutter &amp; Height Split'!B13*'Clutter &amp; Height Split'!B$28*'No 800MHz'!D$4</f>
        <v>18.932762826009139</v>
      </c>
      <c r="E79" s="19">
        <f>'Clutter &amp; Height Split'!C13*'Clutter &amp; Height Split'!C$28*'No 800MHz'!E$4</f>
        <v>2.6280653050432945</v>
      </c>
      <c r="F79" s="19">
        <f>'Clutter &amp; Height Split'!D13*'Clutter &amp; Height Split'!D$28*'No 800MHz'!F$4</f>
        <v>2.8279273103628335</v>
      </c>
      <c r="G79" s="19">
        <f>'Clutter &amp; Height Split'!E13*'Clutter &amp; Height Split'!E$28*'No 800MHz'!G$4</f>
        <v>6.3852247933884305</v>
      </c>
      <c r="H79" s="19">
        <f>'Clutter &amp; Height Split'!F13*'Clutter &amp; Height Split'!F$28*'No 800MHz'!H$4</f>
        <v>10.376162190082646</v>
      </c>
      <c r="I79" s="19">
        <f>'Clutter &amp; Height Split'!G13*'Clutter &amp; Height Split'!G$28*'No 800MHz'!I$4</f>
        <v>7.5298804780876489</v>
      </c>
      <c r="J79" s="19">
        <f>'Clutter &amp; Height Split'!H13*'Clutter &amp; Height Split'!H$28*'No 800MHz'!J$4</f>
        <v>8.995028997514499</v>
      </c>
      <c r="K79" s="19">
        <f>'Clutter &amp; Height Split'!I13*'Clutter &amp; Height Split'!I$28*'No 800MHz'!K$4</f>
        <v>7.083333333333333</v>
      </c>
      <c r="L79" s="19">
        <f>'Clutter &amp; Height Split'!J13*'Clutter &amp; Height Split'!J$28*'No 800MHz'!L$4</f>
        <v>56.171965317919067</v>
      </c>
      <c r="M79" s="19">
        <f>'Clutter &amp; Height Split'!K13*'Clutter &amp; Height Split'!K$28*'No 800MHz'!M$4</f>
        <v>4.5917525773195882</v>
      </c>
      <c r="N79" s="19">
        <f>'Clutter &amp; Height Split'!L13*'Clutter &amp; Height Split'!L$28*'No 800MHz'!N$4</f>
        <v>0</v>
      </c>
    </row>
    <row r="80" spans="2:14" x14ac:dyDescent="0.25">
      <c r="B80" s="17" t="s">
        <v>85</v>
      </c>
      <c r="C80" s="18" t="s">
        <v>57</v>
      </c>
      <c r="D80" s="19">
        <f>'Clutter &amp; Height Split'!B14*'Clutter &amp; Height Split'!B$28*'No 800MHz'!D$4</f>
        <v>31.43553072997744</v>
      </c>
      <c r="E80" s="19">
        <f>'Clutter &amp; Height Split'!C14*'Clutter &amp; Height Split'!C$28*'No 800MHz'!E$4</f>
        <v>9.2722585762442993</v>
      </c>
      <c r="F80" s="19">
        <f>'Clutter &amp; Height Split'!D14*'Clutter &amp; Height Split'!D$28*'No 800MHz'!F$4</f>
        <v>11.522050942222123</v>
      </c>
      <c r="G80" s="19">
        <f>'Clutter &amp; Height Split'!E14*'Clutter &amp; Height Split'!E$28*'No 800MHz'!G$4</f>
        <v>19.939824793388425</v>
      </c>
      <c r="H80" s="19">
        <f>'Clutter &amp; Height Split'!F14*'Clutter &amp; Height Split'!F$28*'No 800MHz'!H$4</f>
        <v>23.153419762994336</v>
      </c>
      <c r="I80" s="19">
        <f>'Clutter &amp; Height Split'!G14*'Clutter &amp; Height Split'!G$28*'No 800MHz'!I$4</f>
        <v>17.330677290836654</v>
      </c>
      <c r="J80" s="19">
        <f>'Clutter &amp; Height Split'!H14*'Clutter &amp; Height Split'!H$28*'No 800MHz'!J$4</f>
        <v>35.396023198011605</v>
      </c>
      <c r="K80" s="19">
        <f>'Clutter &amp; Height Split'!I14*'Clutter &amp; Height Split'!I$28*'No 800MHz'!K$4</f>
        <v>15</v>
      </c>
      <c r="L80" s="19">
        <f>'Clutter &amp; Height Split'!J14*'Clutter &amp; Height Split'!J$28*'No 800MHz'!L$4</f>
        <v>7.3742774566473974</v>
      </c>
      <c r="M80" s="19">
        <f>'Clutter &amp; Height Split'!K14*'Clutter &amp; Height Split'!K$28*'No 800MHz'!M$4</f>
        <v>42.622680412371139</v>
      </c>
      <c r="N80" s="19">
        <f>'Clutter &amp; Height Split'!L14*'Clutter &amp; Height Split'!L$28*'No 800MHz'!N$4</f>
        <v>108.9591836734694</v>
      </c>
    </row>
    <row r="81" spans="2:14" x14ac:dyDescent="0.25">
      <c r="B81" s="17" t="s">
        <v>85</v>
      </c>
      <c r="C81" s="18" t="s">
        <v>58</v>
      </c>
      <c r="D81" s="19">
        <f>'Clutter &amp; Height Split'!B15*'Clutter &amp; Height Split'!B$28*'No 800MHz'!D$4</f>
        <v>52.333014226610167</v>
      </c>
      <c r="E81" s="19">
        <f>'Clutter &amp; Height Split'!C15*'Clutter &amp; Height Split'!C$28*'No 800MHz'!E$4</f>
        <v>9.068676052614185</v>
      </c>
      <c r="F81" s="19">
        <f>'Clutter &amp; Height Split'!D15*'Clutter &amp; Height Split'!D$28*'No 800MHz'!F$4</f>
        <v>14.74729035404089</v>
      </c>
      <c r="G81" s="19">
        <f>'Clutter &amp; Height Split'!E15*'Clutter &amp; Height Split'!E$28*'No 800MHz'!G$4</f>
        <v>32.038145454545457</v>
      </c>
      <c r="H81" s="19">
        <f>'Clutter &amp; Height Split'!F15*'Clutter &amp; Height Split'!F$28*'No 800MHz'!H$4</f>
        <v>43.734237330100406</v>
      </c>
      <c r="I81" s="19">
        <f>'Clutter &amp; Height Split'!G15*'Clutter &amp; Height Split'!G$28*'No 800MHz'!I$4</f>
        <v>37.051792828685258</v>
      </c>
      <c r="J81" s="19">
        <f>'Clutter &amp; Height Split'!H15*'Clutter &amp; Height Split'!H$28*'No 800MHz'!J$4</f>
        <v>75.34797017398509</v>
      </c>
      <c r="K81" s="19">
        <f>'Clutter &amp; Height Split'!I15*'Clutter &amp; Height Split'!I$28*'No 800MHz'!K$4</f>
        <v>33</v>
      </c>
      <c r="L81" s="19">
        <f>'Clutter &amp; Height Split'!J15*'Clutter &amp; Height Split'!J$28*'No 800MHz'!L$4</f>
        <v>31.5</v>
      </c>
      <c r="M81" s="19">
        <f>'Clutter &amp; Height Split'!K15*'Clutter &amp; Height Split'!K$28*'No 800MHz'!M$4</f>
        <v>3.7855670103092787</v>
      </c>
      <c r="N81" s="19">
        <f>'Clutter &amp; Height Split'!L15*'Clutter &amp; Height Split'!L$28*'No 800MHz'!N$4</f>
        <v>51.612244897959179</v>
      </c>
    </row>
    <row r="83" spans="2:14" x14ac:dyDescent="0.25">
      <c r="D83" s="46" t="s">
        <v>70</v>
      </c>
      <c r="E83" s="47"/>
      <c r="F83" s="47"/>
      <c r="G83" s="47"/>
      <c r="H83" s="47"/>
      <c r="I83" s="47"/>
      <c r="J83" s="47"/>
      <c r="K83" s="47"/>
      <c r="L83" s="47"/>
      <c r="M83" s="47"/>
      <c r="N83" s="47"/>
    </row>
    <row r="84" spans="2:14" ht="15.75" x14ac:dyDescent="0.25">
      <c r="B84" s="44"/>
      <c r="C84" s="45"/>
      <c r="D84" s="16" t="s">
        <v>72</v>
      </c>
      <c r="E84" s="16" t="s">
        <v>73</v>
      </c>
      <c r="F84" s="16" t="s">
        <v>74</v>
      </c>
      <c r="G84" s="16" t="s">
        <v>75</v>
      </c>
      <c r="H84" s="16" t="s">
        <v>76</v>
      </c>
      <c r="I84" s="16" t="s">
        <v>77</v>
      </c>
      <c r="J84" s="16" t="s">
        <v>78</v>
      </c>
      <c r="K84" s="16" t="s">
        <v>79</v>
      </c>
      <c r="L84" s="16" t="s">
        <v>80</v>
      </c>
      <c r="M84" s="16" t="s">
        <v>81</v>
      </c>
      <c r="N84" s="16" t="s">
        <v>82</v>
      </c>
    </row>
    <row r="85" spans="2:14" x14ac:dyDescent="0.25">
      <c r="B85" s="17" t="s">
        <v>83</v>
      </c>
      <c r="C85" s="18" t="s">
        <v>84</v>
      </c>
      <c r="D85" s="19">
        <f>'Clutter &amp; Height Split'!B11*'Clutter &amp; Height Split'!B$29*'No 800MHz'!D$4</f>
        <v>4.8799068604774236</v>
      </c>
      <c r="E85" s="19">
        <f>'Clutter &amp; Height Split'!C11*'Clutter &amp; Height Split'!C$29*'No 800MHz'!E$4</f>
        <v>4.7590719809637125E-2</v>
      </c>
      <c r="F85" s="19">
        <f>'Clutter &amp; Height Split'!D11*'Clutter &amp; Height Split'!D$29*'No 800MHz'!F$4</f>
        <v>9.6082011463200029E-2</v>
      </c>
      <c r="G85" s="19">
        <f>'Clutter &amp; Height Split'!E11*'Clutter &amp; Height Split'!E$29*'No 800MHz'!G$4</f>
        <v>0</v>
      </c>
      <c r="H85" s="19">
        <f>'Clutter &amp; Height Split'!F11*'Clutter &amp; Height Split'!F$29*'No 800MHz'!H$4</f>
        <v>0</v>
      </c>
      <c r="I85" s="19">
        <f>'Clutter &amp; Height Split'!G11*'Clutter &amp; Height Split'!G$29*'No 800MHz'!I$4</f>
        <v>6.7330677290836665</v>
      </c>
      <c r="J85" s="19">
        <f>'Clutter &amp; Height Split'!H11*'Clutter &amp; Height Split'!H$29*'No 800MHz'!J$4</f>
        <v>0.35128417564208775</v>
      </c>
      <c r="K85" s="19">
        <f>'Clutter &amp; Height Split'!I11*'Clutter &amp; Height Split'!I$29*'No 800MHz'!K$4</f>
        <v>0.27941176470588236</v>
      </c>
      <c r="L85" s="19">
        <f>'Clutter &amp; Height Split'!J11*'Clutter &amp; Height Split'!J$29*'No 800MHz'!L$4</f>
        <v>0.15895953757225434</v>
      </c>
      <c r="M85" s="19">
        <f>'Clutter &amp; Height Split'!K11*'Clutter &amp; Height Split'!K$29*'No 800MHz'!M$4</f>
        <v>0</v>
      </c>
      <c r="N85" s="19">
        <f>'Clutter &amp; Height Split'!L11*'Clutter &amp; Height Split'!L$29*'No 800MHz'!N$4</f>
        <v>0</v>
      </c>
    </row>
    <row r="86" spans="2:14" x14ac:dyDescent="0.25">
      <c r="B86" s="17" t="s">
        <v>85</v>
      </c>
      <c r="C86" s="18" t="s">
        <v>55</v>
      </c>
      <c r="D86" s="19">
        <f>'Clutter &amp; Height Split'!B12*'Clutter &amp; Height Split'!B$29*'No 800MHz'!D$4</f>
        <v>14.754541919325856</v>
      </c>
      <c r="E86" s="19">
        <f>'Clutter &amp; Height Split'!C12*'Clutter &amp; Height Split'!C$29*'No 800MHz'!E$4</f>
        <v>0.7217925837794964</v>
      </c>
      <c r="F86" s="19">
        <f>'Clutter &amp; Height Split'!D12*'Clutter &amp; Height Split'!D$29*'No 800MHz'!F$4</f>
        <v>5.8610026992552013</v>
      </c>
      <c r="G86" s="19">
        <f>'Clutter &amp; Height Split'!E12*'Clutter &amp; Height Split'!E$29*'No 800MHz'!G$4</f>
        <v>8.036067768595041</v>
      </c>
      <c r="H86" s="19">
        <f>'Clutter &amp; Height Split'!F12*'Clutter &amp; Height Split'!F$29*'No 800MHz'!H$4</f>
        <v>1.0733310993101566</v>
      </c>
      <c r="I86" s="19">
        <f>'Clutter &amp; Height Split'!G12*'Clutter &amp; Height Split'!G$29*'No 800MHz'!I$4</f>
        <v>15.952191235059761</v>
      </c>
      <c r="J86" s="19">
        <f>'Clutter &amp; Height Split'!H12*'Clutter &amp; Height Split'!H$29*'No 800MHz'!J$4</f>
        <v>15.632145816072908</v>
      </c>
      <c r="K86" s="19">
        <f>'Clutter &amp; Height Split'!I12*'Clutter &amp; Height Split'!I$29*'No 800MHz'!K$4</f>
        <v>52.156862745098039</v>
      </c>
      <c r="L86" s="19">
        <f>'Clutter &amp; Height Split'!J12*'Clutter &amp; Height Split'!J$29*'No 800MHz'!L$4</f>
        <v>26.864161849710982</v>
      </c>
      <c r="M86" s="19">
        <f>'Clutter &amp; Height Split'!K12*'Clutter &amp; Height Split'!K$29*'No 800MHz'!M$4</f>
        <v>0</v>
      </c>
      <c r="N86" s="19">
        <f>'Clutter &amp; Height Split'!L12*'Clutter &amp; Height Split'!L$29*'No 800MHz'!N$4</f>
        <v>0</v>
      </c>
    </row>
    <row r="87" spans="2:14" x14ac:dyDescent="0.25">
      <c r="B87" s="17" t="s">
        <v>85</v>
      </c>
      <c r="C87" s="18" t="s">
        <v>56</v>
      </c>
      <c r="D87" s="19">
        <f>'Clutter &amp; Height Split'!B13*'Clutter &amp; Height Split'!B$29*'No 800MHz'!D$4</f>
        <v>6.0855309083600799</v>
      </c>
      <c r="E87" s="19">
        <f>'Clutter &amp; Height Split'!C13*'Clutter &amp; Height Split'!C$29*'No 800MHz'!E$4</f>
        <v>1.1263137021614118</v>
      </c>
      <c r="F87" s="19">
        <f>'Clutter &amp; Height Split'!D13*'Clutter &amp; Height Split'!D$29*'No 800MHz'!F$4</f>
        <v>11.625923387047203</v>
      </c>
      <c r="G87" s="19">
        <f>'Clutter &amp; Height Split'!E13*'Clutter &amp; Height Split'!E$29*'No 800MHz'!G$4</f>
        <v>15.795029752066116</v>
      </c>
      <c r="H87" s="19">
        <f>'Clutter &amp; Height Split'!F13*'Clutter &amp; Height Split'!F$29*'No 800MHz'!H$4</f>
        <v>1.9384039256198347</v>
      </c>
      <c r="I87" s="19">
        <f>'Clutter &amp; Height Split'!G13*'Clutter &amp; Height Split'!G$29*'No 800MHz'!I$4</f>
        <v>13.05179282868526</v>
      </c>
      <c r="J87" s="19">
        <f>'Clutter &amp; Height Split'!H13*'Clutter &amp; Height Split'!H$29*'No 800MHz'!J$4</f>
        <v>6.7622203811101897</v>
      </c>
      <c r="K87" s="19">
        <f>'Clutter &amp; Height Split'!I13*'Clutter &amp; Height Split'!I$29*'No 800MHz'!K$4</f>
        <v>7.916666666666667</v>
      </c>
      <c r="L87" s="19">
        <f>'Clutter &amp; Height Split'!J13*'Clutter &amp; Height Split'!J$29*'No 800MHz'!L$4</f>
        <v>49.039017341040463</v>
      </c>
      <c r="M87" s="19">
        <f>'Clutter &amp; Height Split'!K13*'Clutter &amp; Height Split'!K$29*'No 800MHz'!M$4</f>
        <v>6.0323024054982826</v>
      </c>
      <c r="N87" s="19">
        <f>'Clutter &amp; Height Split'!L13*'Clutter &amp; Height Split'!L$29*'No 800MHz'!N$4</f>
        <v>0</v>
      </c>
    </row>
    <row r="88" spans="2:14" x14ac:dyDescent="0.25">
      <c r="B88" s="17" t="s">
        <v>85</v>
      </c>
      <c r="C88" s="18" t="s">
        <v>57</v>
      </c>
      <c r="D88" s="19">
        <f>'Clutter &amp; Height Split'!B14*'Clutter &amp; Height Split'!B$29*'No 800MHz'!D$4</f>
        <v>10.104277734635607</v>
      </c>
      <c r="E88" s="19">
        <f>'Clutter &amp; Height Split'!C14*'Clutter &amp; Height Split'!C$29*'No 800MHz'!E$4</f>
        <v>3.9738251041046992</v>
      </c>
      <c r="F88" s="19">
        <f>'Clutter &amp; Height Split'!D14*'Clutter &amp; Height Split'!D$29*'No 800MHz'!F$4</f>
        <v>47.368431651357618</v>
      </c>
      <c r="G88" s="19">
        <f>'Clutter &amp; Height Split'!E14*'Clutter &amp; Height Split'!E$29*'No 800MHz'!G$4</f>
        <v>49.324829752066108</v>
      </c>
      <c r="H88" s="19">
        <f>'Clutter &amp; Height Split'!F14*'Clutter &amp; Height Split'!F$29*'No 800MHz'!H$4</f>
        <v>4.3253641315483922</v>
      </c>
      <c r="I88" s="19">
        <f>'Clutter &amp; Height Split'!G14*'Clutter &amp; Height Split'!G$29*'No 800MHz'!I$4</f>
        <v>30.039840637450197</v>
      </c>
      <c r="J88" s="19">
        <f>'Clutter &amp; Height Split'!H14*'Clutter &amp; Height Split'!H$29*'No 800MHz'!J$4</f>
        <v>26.60977630488815</v>
      </c>
      <c r="K88" s="19">
        <f>'Clutter &amp; Height Split'!I14*'Clutter &amp; Height Split'!I$29*'No 800MHz'!K$4</f>
        <v>16.764705882352942</v>
      </c>
      <c r="L88" s="19">
        <f>'Clutter &amp; Height Split'!J14*'Clutter &amp; Height Split'!J$29*'No 800MHz'!L$4</f>
        <v>6.4378612716763</v>
      </c>
      <c r="M88" s="19">
        <f>'Clutter &amp; Height Split'!K14*'Clutter &amp; Height Split'!K$29*'No 800MHz'!M$4</f>
        <v>55.994501718213066</v>
      </c>
      <c r="N88" s="19">
        <f>'Clutter &amp; Height Split'!L14*'Clutter &amp; Height Split'!L$29*'No 800MHz'!N$4</f>
        <v>51.336538461538467</v>
      </c>
    </row>
    <row r="89" spans="2:14" x14ac:dyDescent="0.25">
      <c r="B89" s="17" t="s">
        <v>85</v>
      </c>
      <c r="C89" s="18" t="s">
        <v>58</v>
      </c>
      <c r="D89" s="19">
        <f>'Clutter &amp; Height Split'!B15*'Clutter &amp; Height Split'!B$29*'No 800MHz'!D$4</f>
        <v>16.821326001410412</v>
      </c>
      <c r="E89" s="19">
        <f>'Clutter &amp; Height Split'!C15*'Clutter &amp; Height Split'!C$29*'No 800MHz'!E$4</f>
        <v>3.8865754511203647</v>
      </c>
      <c r="F89" s="19">
        <f>'Clutter &amp; Height Split'!D15*'Clutter &amp; Height Split'!D$29*'No 800MHz'!F$4</f>
        <v>60.627749233279225</v>
      </c>
      <c r="G89" s="19">
        <f>'Clutter &amp; Height Split'!E15*'Clutter &amp; Height Split'!E$29*'No 800MHz'!G$4</f>
        <v>79.252254545454548</v>
      </c>
      <c r="H89" s="19">
        <f>'Clutter &amp; Height Split'!F15*'Clutter &amp; Height Split'!F$29*'No 800MHz'!H$4</f>
        <v>8.1701322484802947</v>
      </c>
      <c r="I89" s="19">
        <f>'Clutter &amp; Height Split'!G15*'Clutter &amp; Height Split'!G$29*'No 800MHz'!I$4</f>
        <v>64.223107569721122</v>
      </c>
      <c r="J89" s="19">
        <f>'Clutter &amp; Height Split'!H15*'Clutter &amp; Height Split'!H$29*'No 800MHz'!J$4</f>
        <v>56.644573322286654</v>
      </c>
      <c r="K89" s="19">
        <f>'Clutter &amp; Height Split'!I15*'Clutter &amp; Height Split'!I$29*'No 800MHz'!K$4</f>
        <v>36.882352941176471</v>
      </c>
      <c r="L89" s="19">
        <f>'Clutter &amp; Height Split'!J15*'Clutter &amp; Height Split'!J$29*'No 800MHz'!L$4</f>
        <v>27.5</v>
      </c>
      <c r="M89" s="19">
        <f>'Clutter &amp; Height Split'!K15*'Clutter &amp; Height Split'!K$29*'No 800MHz'!M$4</f>
        <v>4.9731958762886608</v>
      </c>
      <c r="N89" s="19">
        <f>'Clutter &amp; Height Split'!L15*'Clutter &amp; Height Split'!L$29*'No 800MHz'!N$4</f>
        <v>24.317307692307693</v>
      </c>
    </row>
    <row r="91" spans="2:14" x14ac:dyDescent="0.25">
      <c r="D91" s="46" t="s">
        <v>91</v>
      </c>
      <c r="E91" s="47"/>
      <c r="F91" s="47"/>
      <c r="G91" s="47"/>
      <c r="H91" s="47"/>
      <c r="I91" s="47"/>
      <c r="J91" s="47"/>
      <c r="K91" s="47"/>
      <c r="L91" s="47"/>
      <c r="M91" s="47"/>
      <c r="N91" s="47"/>
    </row>
    <row r="92" spans="2:14" ht="15.75" x14ac:dyDescent="0.25">
      <c r="B92" s="44"/>
      <c r="C92" s="45"/>
      <c r="D92" s="16" t="s">
        <v>72</v>
      </c>
      <c r="E92" s="16" t="s">
        <v>73</v>
      </c>
      <c r="F92" s="16" t="s">
        <v>74</v>
      </c>
      <c r="G92" s="16" t="s">
        <v>75</v>
      </c>
      <c r="H92" s="16" t="s">
        <v>76</v>
      </c>
      <c r="I92" s="16" t="s">
        <v>77</v>
      </c>
      <c r="J92" s="16" t="s">
        <v>78</v>
      </c>
      <c r="K92" s="16" t="s">
        <v>79</v>
      </c>
      <c r="L92" s="16" t="s">
        <v>80</v>
      </c>
      <c r="M92" s="16" t="s">
        <v>81</v>
      </c>
      <c r="N92" s="16" t="s">
        <v>82</v>
      </c>
    </row>
    <row r="93" spans="2:14" x14ac:dyDescent="0.25">
      <c r="B93" s="17" t="s">
        <v>83</v>
      </c>
      <c r="C93" s="18" t="s">
        <v>84</v>
      </c>
      <c r="D93" s="19">
        <f>D5+D13+D21+D29+D37+D45+D53+D61+D69+D77+D85</f>
        <v>124.30207197382768</v>
      </c>
      <c r="E93" s="19">
        <f t="shared" ref="E93:N93" si="71">E5+E13+E21+E29+E37+E45+E53+E61+E69+E77+E85</f>
        <v>4.8780487804878057</v>
      </c>
      <c r="F93" s="19">
        <f t="shared" si="71"/>
        <v>0.84850803366488137</v>
      </c>
      <c r="G93" s="19">
        <f t="shared" si="71"/>
        <v>0</v>
      </c>
      <c r="H93" s="19">
        <f t="shared" si="71"/>
        <v>0</v>
      </c>
      <c r="I93" s="19">
        <f t="shared" si="71"/>
        <v>65</v>
      </c>
      <c r="J93" s="19">
        <f t="shared" si="71"/>
        <v>4</v>
      </c>
      <c r="K93" s="19">
        <f t="shared" si="71"/>
        <v>3</v>
      </c>
      <c r="L93" s="19">
        <f t="shared" si="71"/>
        <v>1.9999999999999998</v>
      </c>
      <c r="M93" s="19">
        <f t="shared" si="71"/>
        <v>0</v>
      </c>
      <c r="N93" s="19">
        <f t="shared" si="71"/>
        <v>0</v>
      </c>
    </row>
    <row r="94" spans="2:14" x14ac:dyDescent="0.25">
      <c r="B94" s="17" t="s">
        <v>85</v>
      </c>
      <c r="C94" s="18" t="s">
        <v>55</v>
      </c>
      <c r="D94" s="19">
        <f t="shared" ref="D94:N94" si="72">D6+D14+D22+D30+D38+D46+D54+D62+D70+D78+D86</f>
        <v>375.83097055616139</v>
      </c>
      <c r="E94" s="19">
        <f t="shared" si="72"/>
        <v>73.98373983739836</v>
      </c>
      <c r="F94" s="19">
        <f t="shared" si="72"/>
        <v>51.75899005355776</v>
      </c>
      <c r="G94" s="19">
        <f t="shared" si="72"/>
        <v>62.692727272727268</v>
      </c>
      <c r="H94" s="19">
        <f t="shared" si="72"/>
        <v>61.116735537190095</v>
      </c>
      <c r="I94" s="19">
        <f t="shared" si="72"/>
        <v>154</v>
      </c>
      <c r="J94" s="19">
        <f t="shared" si="72"/>
        <v>178</v>
      </c>
      <c r="K94" s="19">
        <f t="shared" si="72"/>
        <v>560</v>
      </c>
      <c r="L94" s="19">
        <f t="shared" si="72"/>
        <v>337.99999999999994</v>
      </c>
      <c r="M94" s="19">
        <f t="shared" si="72"/>
        <v>0</v>
      </c>
      <c r="N94" s="19">
        <f t="shared" si="72"/>
        <v>0</v>
      </c>
    </row>
    <row r="95" spans="2:14" x14ac:dyDescent="0.25">
      <c r="B95" s="17" t="s">
        <v>85</v>
      </c>
      <c r="C95" s="18" t="s">
        <v>56</v>
      </c>
      <c r="D95" s="19">
        <f t="shared" ref="D95:N95" si="73">D7+D15+D23+D31+D39+D47+D55+D63+D71+D79+D87</f>
        <v>155.01199563794987</v>
      </c>
      <c r="E95" s="19">
        <f t="shared" si="73"/>
        <v>115.44715447154471</v>
      </c>
      <c r="F95" s="19">
        <f t="shared" si="73"/>
        <v>102.66947207345065</v>
      </c>
      <c r="G95" s="19">
        <f t="shared" si="73"/>
        <v>123.22363636363636</v>
      </c>
      <c r="H95" s="19">
        <f t="shared" si="73"/>
        <v>110.375</v>
      </c>
      <c r="I95" s="19">
        <f t="shared" si="73"/>
        <v>126.00000000000001</v>
      </c>
      <c r="J95" s="19">
        <f t="shared" si="73"/>
        <v>77</v>
      </c>
      <c r="K95" s="19">
        <f t="shared" si="73"/>
        <v>85</v>
      </c>
      <c r="L95" s="19">
        <f t="shared" si="73"/>
        <v>617</v>
      </c>
      <c r="M95" s="19">
        <f t="shared" si="73"/>
        <v>131</v>
      </c>
      <c r="N95" s="19">
        <f t="shared" si="73"/>
        <v>0</v>
      </c>
    </row>
    <row r="96" spans="2:14" x14ac:dyDescent="0.25">
      <c r="B96" s="17" t="s">
        <v>85</v>
      </c>
      <c r="C96" s="18" t="s">
        <v>57</v>
      </c>
      <c r="D96" s="19">
        <f t="shared" ref="D96:N96" si="74">D8+D16+D24+D32+D40+D48+D56+D64+D72+D80+D88</f>
        <v>257.37840785169033</v>
      </c>
      <c r="E96" s="19">
        <f t="shared" si="74"/>
        <v>407.31707317073176</v>
      </c>
      <c r="F96" s="19">
        <f t="shared" si="74"/>
        <v>418.31446059678655</v>
      </c>
      <c r="G96" s="19">
        <f t="shared" si="74"/>
        <v>384.80363636363631</v>
      </c>
      <c r="H96" s="19">
        <f t="shared" si="74"/>
        <v>246.29132231404961</v>
      </c>
      <c r="I96" s="19">
        <f t="shared" si="74"/>
        <v>290</v>
      </c>
      <c r="J96" s="19">
        <f t="shared" si="74"/>
        <v>303.00000000000006</v>
      </c>
      <c r="K96" s="19">
        <f t="shared" si="74"/>
        <v>180</v>
      </c>
      <c r="L96" s="19">
        <f t="shared" si="74"/>
        <v>80.999999999999986</v>
      </c>
      <c r="M96" s="19">
        <f t="shared" si="74"/>
        <v>1216.0000000000002</v>
      </c>
      <c r="N96" s="19">
        <f t="shared" si="74"/>
        <v>1144.0714285714289</v>
      </c>
    </row>
    <row r="97" spans="2:14" x14ac:dyDescent="0.25">
      <c r="B97" s="17" t="s">
        <v>85</v>
      </c>
      <c r="C97" s="18" t="s">
        <v>58</v>
      </c>
      <c r="D97" s="19">
        <f t="shared" ref="D97:N97" si="75">D9+D17+D25+D33+D41+D49+D57+D65+D73+D81+D89</f>
        <v>428.47655398037074</v>
      </c>
      <c r="E97" s="19">
        <f t="shared" si="75"/>
        <v>398.3739837398374</v>
      </c>
      <c r="F97" s="19">
        <f t="shared" si="75"/>
        <v>535.40856924254012</v>
      </c>
      <c r="G97" s="19">
        <f t="shared" si="75"/>
        <v>618.28000000000009</v>
      </c>
      <c r="H97" s="19">
        <f t="shared" si="75"/>
        <v>465.21694214876032</v>
      </c>
      <c r="I97" s="19">
        <f t="shared" si="75"/>
        <v>620.00000000000011</v>
      </c>
      <c r="J97" s="19">
        <f t="shared" si="75"/>
        <v>645</v>
      </c>
      <c r="K97" s="19">
        <f t="shared" si="75"/>
        <v>396</v>
      </c>
      <c r="L97" s="19">
        <f t="shared" si="75"/>
        <v>346</v>
      </c>
      <c r="M97" s="19">
        <f t="shared" si="75"/>
        <v>108</v>
      </c>
      <c r="N97" s="19">
        <f t="shared" si="75"/>
        <v>541.92857142857156</v>
      </c>
    </row>
  </sheetData>
  <mergeCells count="24">
    <mergeCell ref="B92:C92"/>
    <mergeCell ref="B68:C68"/>
    <mergeCell ref="D75:N75"/>
    <mergeCell ref="B76:C76"/>
    <mergeCell ref="D83:N83"/>
    <mergeCell ref="B84:C84"/>
    <mergeCell ref="D91:N91"/>
    <mergeCell ref="D27:N27"/>
    <mergeCell ref="B4:C4"/>
    <mergeCell ref="D67:N67"/>
    <mergeCell ref="B28:C28"/>
    <mergeCell ref="D35:N35"/>
    <mergeCell ref="B36:C36"/>
    <mergeCell ref="D43:N43"/>
    <mergeCell ref="B44:C44"/>
    <mergeCell ref="D51:N51"/>
    <mergeCell ref="B52:C52"/>
    <mergeCell ref="D59:N59"/>
    <mergeCell ref="B60:C60"/>
    <mergeCell ref="D3:N3"/>
    <mergeCell ref="D11:N11"/>
    <mergeCell ref="B12:C12"/>
    <mergeCell ref="D19:N19"/>
    <mergeCell ref="B20:C20"/>
  </mergeCells>
  <pageMargins left="0.7" right="0.7" top="0.75" bottom="0.75" header="0.3" footer="0.3"/>
  <pageSetup paperSize="9" orientation="portrait" r:id="rId1"/>
  <headerFooter>
    <oddFooter>&amp;L&amp;1#&amp;"Calibri"&amp;7&amp;K000000C2 General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C830-DD96-4A5E-B3BC-68E8ADB24F95}">
  <dimension ref="A1:O56"/>
  <sheetViews>
    <sheetView showGridLines="0" zoomScaleNormal="100" workbookViewId="0">
      <selection activeCell="D2" sqref="D2:D56"/>
    </sheetView>
  </sheetViews>
  <sheetFormatPr defaultRowHeight="15" x14ac:dyDescent="0.25"/>
  <cols>
    <col min="1" max="1" width="13.7109375" bestFit="1" customWidth="1"/>
    <col min="2" max="2" width="8.85546875" bestFit="1" customWidth="1"/>
    <col min="3" max="3" width="13.140625" bestFit="1" customWidth="1"/>
    <col min="4" max="4" width="6.140625" style="25" bestFit="1" customWidth="1"/>
    <col min="5" max="12" width="6.140625" bestFit="1" customWidth="1"/>
    <col min="13" max="14" width="7.140625" bestFit="1" customWidth="1"/>
  </cols>
  <sheetData>
    <row r="1" spans="1:15" ht="15.75" x14ac:dyDescent="0.25">
      <c r="A1" s="26" t="s">
        <v>94</v>
      </c>
      <c r="B1" s="27" t="s">
        <v>93</v>
      </c>
      <c r="C1" s="27" t="s">
        <v>92</v>
      </c>
      <c r="D1" s="29" t="s">
        <v>113</v>
      </c>
      <c r="E1" s="29" t="s">
        <v>114</v>
      </c>
      <c r="F1" s="29" t="s">
        <v>115</v>
      </c>
      <c r="G1" s="29" t="s">
        <v>116</v>
      </c>
      <c r="H1" s="29" t="s">
        <v>117</v>
      </c>
      <c r="I1" s="29" t="s">
        <v>118</v>
      </c>
      <c r="J1" s="29" t="s">
        <v>119</v>
      </c>
      <c r="K1" s="29" t="s">
        <v>120</v>
      </c>
      <c r="L1" s="29" t="s">
        <v>121</v>
      </c>
      <c r="M1" s="29" t="s">
        <v>122</v>
      </c>
      <c r="N1" s="29" t="s">
        <v>123</v>
      </c>
      <c r="O1" s="33" t="s">
        <v>91</v>
      </c>
    </row>
    <row r="2" spans="1:15" x14ac:dyDescent="0.25">
      <c r="A2" s="17" t="s">
        <v>83</v>
      </c>
      <c r="B2" s="18" t="s">
        <v>84</v>
      </c>
      <c r="C2" s="18" t="s">
        <v>71</v>
      </c>
      <c r="D2" s="22">
        <v>26</v>
      </c>
      <c r="E2" s="22">
        <v>0</v>
      </c>
      <c r="F2" s="22">
        <v>0</v>
      </c>
      <c r="G2" s="22">
        <v>0</v>
      </c>
      <c r="H2" s="22">
        <v>0</v>
      </c>
      <c r="I2" s="22">
        <v>5</v>
      </c>
      <c r="J2" s="22">
        <v>0</v>
      </c>
      <c r="K2" s="22">
        <v>0</v>
      </c>
      <c r="L2" s="22">
        <v>0</v>
      </c>
      <c r="M2" s="22">
        <v>0</v>
      </c>
      <c r="N2" s="22">
        <v>0</v>
      </c>
      <c r="O2" s="1">
        <f>SUM(D2:N2)</f>
        <v>31</v>
      </c>
    </row>
    <row r="3" spans="1:15" x14ac:dyDescent="0.25">
      <c r="A3" s="17" t="s">
        <v>85</v>
      </c>
      <c r="B3" s="18" t="s">
        <v>55</v>
      </c>
      <c r="C3" s="18" t="s">
        <v>71</v>
      </c>
      <c r="D3" s="22">
        <v>79</v>
      </c>
      <c r="E3" s="22">
        <v>0</v>
      </c>
      <c r="F3" s="22">
        <v>0</v>
      </c>
      <c r="G3" s="22">
        <v>0</v>
      </c>
      <c r="H3" s="22">
        <v>0</v>
      </c>
      <c r="I3" s="22">
        <v>12</v>
      </c>
      <c r="J3" s="22">
        <v>10</v>
      </c>
      <c r="K3" s="22">
        <v>71</v>
      </c>
      <c r="L3" s="22">
        <v>62</v>
      </c>
      <c r="M3" s="22">
        <v>0</v>
      </c>
      <c r="N3" s="22">
        <v>0</v>
      </c>
      <c r="O3" s="1">
        <f t="shared" ref="O3:O56" si="0">SUM(D3:N3)</f>
        <v>234</v>
      </c>
    </row>
    <row r="4" spans="1:15" x14ac:dyDescent="0.25">
      <c r="A4" s="17" t="s">
        <v>85</v>
      </c>
      <c r="B4" s="18" t="s">
        <v>56</v>
      </c>
      <c r="C4" s="18" t="s">
        <v>71</v>
      </c>
      <c r="D4" s="22">
        <v>33</v>
      </c>
      <c r="E4" s="22">
        <v>0</v>
      </c>
      <c r="F4" s="22">
        <v>0</v>
      </c>
      <c r="G4" s="22">
        <v>0</v>
      </c>
      <c r="H4" s="22">
        <v>0</v>
      </c>
      <c r="I4" s="22">
        <v>9</v>
      </c>
      <c r="J4" s="22">
        <v>4</v>
      </c>
      <c r="K4" s="22">
        <v>11</v>
      </c>
      <c r="L4" s="22">
        <v>113</v>
      </c>
      <c r="M4" s="22">
        <v>2</v>
      </c>
      <c r="N4" s="22">
        <v>0</v>
      </c>
      <c r="O4" s="1">
        <f t="shared" si="0"/>
        <v>172</v>
      </c>
    </row>
    <row r="5" spans="1:15" x14ac:dyDescent="0.25">
      <c r="A5" s="17" t="s">
        <v>85</v>
      </c>
      <c r="B5" s="18" t="s">
        <v>57</v>
      </c>
      <c r="C5" s="18" t="s">
        <v>71</v>
      </c>
      <c r="D5" s="22">
        <v>54</v>
      </c>
      <c r="E5" s="22">
        <v>0</v>
      </c>
      <c r="F5" s="22">
        <v>0</v>
      </c>
      <c r="G5" s="22">
        <v>0</v>
      </c>
      <c r="H5" s="22">
        <v>0</v>
      </c>
      <c r="I5" s="22">
        <v>22</v>
      </c>
      <c r="J5" s="22">
        <v>17</v>
      </c>
      <c r="K5" s="22">
        <v>23</v>
      </c>
      <c r="L5" s="22">
        <v>15</v>
      </c>
      <c r="M5" s="22">
        <v>22</v>
      </c>
      <c r="N5" s="22">
        <v>4</v>
      </c>
      <c r="O5" s="1">
        <f t="shared" si="0"/>
        <v>157</v>
      </c>
    </row>
    <row r="6" spans="1:15" x14ac:dyDescent="0.25">
      <c r="A6" s="17" t="s">
        <v>85</v>
      </c>
      <c r="B6" s="18" t="s">
        <v>58</v>
      </c>
      <c r="C6" s="18" t="s">
        <v>71</v>
      </c>
      <c r="D6" s="22">
        <v>90</v>
      </c>
      <c r="E6" s="22">
        <v>0</v>
      </c>
      <c r="F6" s="22">
        <v>0</v>
      </c>
      <c r="G6" s="22">
        <v>0</v>
      </c>
      <c r="H6" s="22">
        <v>0</v>
      </c>
      <c r="I6" s="22">
        <v>46</v>
      </c>
      <c r="J6" s="22">
        <v>37</v>
      </c>
      <c r="K6" s="22">
        <v>50</v>
      </c>
      <c r="L6" s="22">
        <v>63</v>
      </c>
      <c r="M6" s="22">
        <v>2</v>
      </c>
      <c r="N6" s="22">
        <v>2</v>
      </c>
      <c r="O6" s="1">
        <f t="shared" si="0"/>
        <v>290</v>
      </c>
    </row>
    <row r="7" spans="1:15" x14ac:dyDescent="0.25">
      <c r="A7" s="17" t="s">
        <v>83</v>
      </c>
      <c r="B7" s="18" t="s">
        <v>84</v>
      </c>
      <c r="C7" s="18" t="s">
        <v>86</v>
      </c>
      <c r="D7" s="22">
        <v>6</v>
      </c>
      <c r="E7" s="22">
        <v>0</v>
      </c>
      <c r="F7" s="22">
        <v>0</v>
      </c>
      <c r="G7" s="22">
        <v>0</v>
      </c>
      <c r="H7" s="22">
        <v>0</v>
      </c>
      <c r="I7" s="22">
        <v>1</v>
      </c>
      <c r="J7" s="22">
        <v>0</v>
      </c>
      <c r="K7" s="22">
        <v>0</v>
      </c>
      <c r="L7" s="22">
        <v>0</v>
      </c>
      <c r="M7" s="22">
        <v>0</v>
      </c>
      <c r="N7" s="22">
        <v>0</v>
      </c>
      <c r="O7" s="1">
        <f t="shared" si="0"/>
        <v>7</v>
      </c>
    </row>
    <row r="8" spans="1:15" x14ac:dyDescent="0.25">
      <c r="A8" s="17" t="s">
        <v>85</v>
      </c>
      <c r="B8" s="18" t="s">
        <v>55</v>
      </c>
      <c r="C8" s="18" t="s">
        <v>86</v>
      </c>
      <c r="D8" s="22">
        <v>17</v>
      </c>
      <c r="E8" s="22">
        <v>0</v>
      </c>
      <c r="F8" s="22">
        <v>0</v>
      </c>
      <c r="G8" s="22">
        <v>2</v>
      </c>
      <c r="H8" s="22">
        <v>3</v>
      </c>
      <c r="I8" s="22">
        <v>3</v>
      </c>
      <c r="J8" s="22">
        <v>10</v>
      </c>
      <c r="K8" s="22">
        <v>14</v>
      </c>
      <c r="L8" s="22">
        <v>16</v>
      </c>
      <c r="M8" s="22">
        <v>0</v>
      </c>
      <c r="N8" s="22">
        <v>0</v>
      </c>
      <c r="O8" s="1">
        <f t="shared" si="0"/>
        <v>65</v>
      </c>
    </row>
    <row r="9" spans="1:15" x14ac:dyDescent="0.25">
      <c r="A9" s="17" t="s">
        <v>85</v>
      </c>
      <c r="B9" s="18" t="s">
        <v>56</v>
      </c>
      <c r="C9" s="18" t="s">
        <v>86</v>
      </c>
      <c r="D9" s="22">
        <v>7</v>
      </c>
      <c r="E9" s="22">
        <v>0</v>
      </c>
      <c r="F9" s="22">
        <v>0</v>
      </c>
      <c r="G9" s="22">
        <v>4</v>
      </c>
      <c r="H9" s="22">
        <v>5</v>
      </c>
      <c r="I9" s="22">
        <v>3</v>
      </c>
      <c r="J9" s="22">
        <v>4</v>
      </c>
      <c r="K9" s="22">
        <v>2</v>
      </c>
      <c r="L9" s="22">
        <v>30</v>
      </c>
      <c r="M9" s="22">
        <v>2</v>
      </c>
      <c r="N9" s="22">
        <v>0</v>
      </c>
      <c r="O9" s="1">
        <f t="shared" si="0"/>
        <v>57</v>
      </c>
    </row>
    <row r="10" spans="1:15" x14ac:dyDescent="0.25">
      <c r="A10" s="17" t="s">
        <v>85</v>
      </c>
      <c r="B10" s="18" t="s">
        <v>57</v>
      </c>
      <c r="C10" s="18" t="s">
        <v>86</v>
      </c>
      <c r="D10" s="22">
        <v>12</v>
      </c>
      <c r="E10" s="22">
        <v>1</v>
      </c>
      <c r="F10" s="22">
        <v>1</v>
      </c>
      <c r="G10" s="22">
        <v>12</v>
      </c>
      <c r="H10" s="22">
        <v>12</v>
      </c>
      <c r="I10" s="22">
        <v>6</v>
      </c>
      <c r="J10" s="22">
        <v>17</v>
      </c>
      <c r="K10" s="22">
        <v>4</v>
      </c>
      <c r="L10" s="22">
        <v>4</v>
      </c>
      <c r="M10" s="22">
        <v>18</v>
      </c>
      <c r="N10" s="22">
        <v>49</v>
      </c>
      <c r="O10" s="1">
        <f t="shared" si="0"/>
        <v>136</v>
      </c>
    </row>
    <row r="11" spans="1:15" s="25" customFormat="1" x14ac:dyDescent="0.25">
      <c r="A11" s="17" t="s">
        <v>85</v>
      </c>
      <c r="B11" s="18" t="s">
        <v>58</v>
      </c>
      <c r="C11" s="18" t="s">
        <v>86</v>
      </c>
      <c r="D11" s="22">
        <v>19</v>
      </c>
      <c r="E11" s="22">
        <v>1</v>
      </c>
      <c r="F11" s="22">
        <v>2</v>
      </c>
      <c r="G11" s="22">
        <v>19</v>
      </c>
      <c r="H11" s="22">
        <v>23</v>
      </c>
      <c r="I11" s="22">
        <v>13</v>
      </c>
      <c r="J11" s="22">
        <v>37</v>
      </c>
      <c r="K11" s="22">
        <v>10</v>
      </c>
      <c r="L11" s="22">
        <v>17</v>
      </c>
      <c r="M11" s="22">
        <v>2</v>
      </c>
      <c r="N11" s="22">
        <v>23</v>
      </c>
      <c r="O11" s="1">
        <f t="shared" si="0"/>
        <v>166</v>
      </c>
    </row>
    <row r="12" spans="1:15" s="25" customFormat="1" x14ac:dyDescent="0.25">
      <c r="A12" s="17" t="s">
        <v>83</v>
      </c>
      <c r="B12" s="18" t="s">
        <v>84</v>
      </c>
      <c r="C12" s="18" t="s">
        <v>87</v>
      </c>
      <c r="D12" s="22">
        <v>34</v>
      </c>
      <c r="E12" s="22">
        <v>2</v>
      </c>
      <c r="F12" s="22">
        <v>0</v>
      </c>
      <c r="G12" s="22">
        <v>0</v>
      </c>
      <c r="H12" s="22">
        <v>0</v>
      </c>
      <c r="I12" s="22">
        <v>13</v>
      </c>
      <c r="J12" s="22">
        <v>1</v>
      </c>
      <c r="K12" s="22">
        <v>1</v>
      </c>
      <c r="L12" s="22">
        <v>0</v>
      </c>
      <c r="M12" s="22">
        <v>0</v>
      </c>
      <c r="N12" s="22">
        <v>0</v>
      </c>
      <c r="O12" s="1">
        <f t="shared" si="0"/>
        <v>51</v>
      </c>
    </row>
    <row r="13" spans="1:15" s="25" customFormat="1" x14ac:dyDescent="0.25">
      <c r="A13" s="17" t="s">
        <v>85</v>
      </c>
      <c r="B13" s="18" t="s">
        <v>55</v>
      </c>
      <c r="C13" s="18" t="s">
        <v>87</v>
      </c>
      <c r="D13" s="22">
        <v>102</v>
      </c>
      <c r="E13" s="22">
        <v>31</v>
      </c>
      <c r="F13" s="22">
        <v>13</v>
      </c>
      <c r="G13" s="22">
        <v>7</v>
      </c>
      <c r="H13" s="22">
        <v>4</v>
      </c>
      <c r="I13" s="22">
        <v>32</v>
      </c>
      <c r="J13" s="22">
        <v>33</v>
      </c>
      <c r="K13" s="22">
        <v>93</v>
      </c>
      <c r="L13" s="22">
        <v>51</v>
      </c>
      <c r="M13" s="22">
        <v>0</v>
      </c>
      <c r="N13" s="22">
        <v>0</v>
      </c>
      <c r="O13" s="1">
        <f t="shared" si="0"/>
        <v>366</v>
      </c>
    </row>
    <row r="14" spans="1:15" s="25" customFormat="1" x14ac:dyDescent="0.25">
      <c r="A14" s="17" t="s">
        <v>85</v>
      </c>
      <c r="B14" s="18" t="s">
        <v>56</v>
      </c>
      <c r="C14" s="18" t="s">
        <v>87</v>
      </c>
      <c r="D14" s="22">
        <v>42</v>
      </c>
      <c r="E14" s="22">
        <v>49</v>
      </c>
      <c r="F14" s="22">
        <v>25</v>
      </c>
      <c r="G14" s="22">
        <v>14</v>
      </c>
      <c r="H14" s="22">
        <v>8</v>
      </c>
      <c r="I14" s="22">
        <v>26</v>
      </c>
      <c r="J14" s="22">
        <v>14</v>
      </c>
      <c r="K14" s="22">
        <v>14</v>
      </c>
      <c r="L14" s="22">
        <v>92</v>
      </c>
      <c r="M14" s="22">
        <v>32</v>
      </c>
      <c r="N14" s="22">
        <v>0</v>
      </c>
      <c r="O14" s="1">
        <f t="shared" si="0"/>
        <v>316</v>
      </c>
    </row>
    <row r="15" spans="1:15" s="25" customFormat="1" x14ac:dyDescent="0.25">
      <c r="A15" s="17" t="s">
        <v>85</v>
      </c>
      <c r="B15" s="18" t="s">
        <v>57</v>
      </c>
      <c r="C15" s="18" t="s">
        <v>87</v>
      </c>
      <c r="D15" s="22">
        <v>70</v>
      </c>
      <c r="E15" s="22">
        <v>172</v>
      </c>
      <c r="F15" s="22">
        <v>102</v>
      </c>
      <c r="G15" s="22">
        <v>43</v>
      </c>
      <c r="H15" s="22">
        <v>17</v>
      </c>
      <c r="I15" s="22">
        <v>60</v>
      </c>
      <c r="J15" s="22">
        <v>57</v>
      </c>
      <c r="K15" s="22">
        <v>30</v>
      </c>
      <c r="L15" s="22">
        <v>12</v>
      </c>
      <c r="M15" s="22">
        <v>296</v>
      </c>
      <c r="N15" s="22">
        <v>279</v>
      </c>
      <c r="O15" s="1">
        <f t="shared" si="0"/>
        <v>1138</v>
      </c>
    </row>
    <row r="16" spans="1:15" s="25" customFormat="1" x14ac:dyDescent="0.25">
      <c r="A16" s="17" t="s">
        <v>85</v>
      </c>
      <c r="B16" s="18" t="s">
        <v>58</v>
      </c>
      <c r="C16" s="18" t="s">
        <v>87</v>
      </c>
      <c r="D16" s="22">
        <v>116</v>
      </c>
      <c r="E16" s="22">
        <v>168</v>
      </c>
      <c r="F16" s="22">
        <v>131</v>
      </c>
      <c r="G16" s="22">
        <v>69</v>
      </c>
      <c r="H16" s="22">
        <v>32</v>
      </c>
      <c r="I16" s="22">
        <v>127</v>
      </c>
      <c r="J16" s="22">
        <v>121</v>
      </c>
      <c r="K16" s="22">
        <v>66</v>
      </c>
      <c r="L16" s="22">
        <v>52</v>
      </c>
      <c r="M16" s="22">
        <v>26</v>
      </c>
      <c r="N16" s="22">
        <v>132</v>
      </c>
      <c r="O16" s="1">
        <f t="shared" si="0"/>
        <v>1040</v>
      </c>
    </row>
    <row r="17" spans="1:15" s="25" customFormat="1" ht="30" x14ac:dyDescent="0.25">
      <c r="A17" s="17" t="s">
        <v>83</v>
      </c>
      <c r="B17" s="18" t="s">
        <v>84</v>
      </c>
      <c r="C17" s="18" t="s">
        <v>98</v>
      </c>
      <c r="D17" s="22">
        <v>3</v>
      </c>
      <c r="E17" s="22">
        <v>0</v>
      </c>
      <c r="F17" s="22">
        <v>0</v>
      </c>
      <c r="G17" s="22">
        <v>0</v>
      </c>
      <c r="H17" s="22">
        <v>0</v>
      </c>
      <c r="I17" s="22">
        <v>2</v>
      </c>
      <c r="J17" s="22">
        <v>0</v>
      </c>
      <c r="K17" s="22">
        <v>0</v>
      </c>
      <c r="L17" s="22">
        <v>0</v>
      </c>
      <c r="M17" s="22">
        <v>0</v>
      </c>
      <c r="N17" s="22">
        <v>0</v>
      </c>
      <c r="O17" s="1">
        <f t="shared" si="0"/>
        <v>5</v>
      </c>
    </row>
    <row r="18" spans="1:15" s="25" customFormat="1" ht="30" x14ac:dyDescent="0.25">
      <c r="A18" s="17" t="s">
        <v>85</v>
      </c>
      <c r="B18" s="18" t="s">
        <v>55</v>
      </c>
      <c r="C18" s="18" t="s">
        <v>98</v>
      </c>
      <c r="D18" s="22">
        <v>8</v>
      </c>
      <c r="E18" s="22">
        <v>0</v>
      </c>
      <c r="F18" s="22">
        <v>0</v>
      </c>
      <c r="G18" s="22">
        <v>1</v>
      </c>
      <c r="H18" s="22">
        <v>2</v>
      </c>
      <c r="I18" s="22">
        <v>4</v>
      </c>
      <c r="J18" s="22">
        <v>6</v>
      </c>
      <c r="K18" s="22">
        <v>16</v>
      </c>
      <c r="L18" s="22">
        <v>12</v>
      </c>
      <c r="M18" s="22">
        <v>0</v>
      </c>
      <c r="N18" s="22">
        <v>0</v>
      </c>
      <c r="O18" s="1">
        <f t="shared" si="0"/>
        <v>49</v>
      </c>
    </row>
    <row r="19" spans="1:15" s="25" customFormat="1" ht="30" x14ac:dyDescent="0.25">
      <c r="A19" s="17" t="s">
        <v>85</v>
      </c>
      <c r="B19" s="18" t="s">
        <v>56</v>
      </c>
      <c r="C19" s="18" t="s">
        <v>98</v>
      </c>
      <c r="D19" s="22">
        <v>3</v>
      </c>
      <c r="E19" s="22">
        <v>0</v>
      </c>
      <c r="F19" s="22">
        <v>0</v>
      </c>
      <c r="G19" s="22">
        <v>2</v>
      </c>
      <c r="H19" s="22">
        <v>4</v>
      </c>
      <c r="I19" s="22">
        <v>4</v>
      </c>
      <c r="J19" s="22">
        <v>2</v>
      </c>
      <c r="K19" s="22">
        <v>2</v>
      </c>
      <c r="L19" s="22">
        <v>21</v>
      </c>
      <c r="M19" s="22">
        <v>0</v>
      </c>
      <c r="N19" s="22">
        <v>0</v>
      </c>
      <c r="O19" s="1">
        <f t="shared" si="0"/>
        <v>38</v>
      </c>
    </row>
    <row r="20" spans="1:15" s="25" customFormat="1" ht="30" x14ac:dyDescent="0.25">
      <c r="A20" s="17" t="s">
        <v>85</v>
      </c>
      <c r="B20" s="18" t="s">
        <v>57</v>
      </c>
      <c r="C20" s="18" t="s">
        <v>98</v>
      </c>
      <c r="D20" s="22">
        <v>5</v>
      </c>
      <c r="E20" s="22">
        <v>0</v>
      </c>
      <c r="F20" s="22">
        <v>1</v>
      </c>
      <c r="G20" s="22">
        <v>7</v>
      </c>
      <c r="H20" s="22">
        <v>8</v>
      </c>
      <c r="I20" s="22">
        <v>8</v>
      </c>
      <c r="J20" s="22">
        <v>10</v>
      </c>
      <c r="K20" s="22">
        <v>5</v>
      </c>
      <c r="L20" s="22">
        <v>3</v>
      </c>
      <c r="M20" s="22">
        <v>3</v>
      </c>
      <c r="N20" s="22">
        <v>22</v>
      </c>
      <c r="O20" s="1">
        <f t="shared" si="0"/>
        <v>72</v>
      </c>
    </row>
    <row r="21" spans="1:15" s="25" customFormat="1" ht="30" x14ac:dyDescent="0.25">
      <c r="A21" s="17" t="s">
        <v>85</v>
      </c>
      <c r="B21" s="18" t="s">
        <v>58</v>
      </c>
      <c r="C21" s="18" t="s">
        <v>98</v>
      </c>
      <c r="D21" s="22">
        <v>9</v>
      </c>
      <c r="E21" s="22">
        <v>0</v>
      </c>
      <c r="F21" s="22">
        <v>1</v>
      </c>
      <c r="G21" s="22">
        <v>11</v>
      </c>
      <c r="H21" s="22">
        <v>15</v>
      </c>
      <c r="I21" s="22">
        <v>18</v>
      </c>
      <c r="J21" s="22">
        <v>20</v>
      </c>
      <c r="K21" s="22">
        <v>11</v>
      </c>
      <c r="L21" s="22">
        <v>12</v>
      </c>
      <c r="M21" s="22">
        <v>0</v>
      </c>
      <c r="N21" s="22">
        <v>10</v>
      </c>
      <c r="O21" s="1">
        <f t="shared" si="0"/>
        <v>107</v>
      </c>
    </row>
    <row r="22" spans="1:15" s="25" customFormat="1" x14ac:dyDescent="0.25">
      <c r="A22" s="17" t="s">
        <v>83</v>
      </c>
      <c r="B22" s="18" t="s">
        <v>84</v>
      </c>
      <c r="C22" s="18" t="s">
        <v>99</v>
      </c>
      <c r="D22" s="22">
        <v>4</v>
      </c>
      <c r="E22" s="22">
        <v>0</v>
      </c>
      <c r="F22" s="22">
        <v>0</v>
      </c>
      <c r="G22" s="22">
        <v>0</v>
      </c>
      <c r="H22" s="22">
        <v>0</v>
      </c>
      <c r="I22" s="22">
        <v>1</v>
      </c>
      <c r="J22" s="22">
        <v>0</v>
      </c>
      <c r="K22" s="22">
        <v>0</v>
      </c>
      <c r="L22" s="22">
        <v>0</v>
      </c>
      <c r="M22" s="22">
        <v>0</v>
      </c>
      <c r="N22" s="22">
        <v>0</v>
      </c>
      <c r="O22" s="1">
        <f t="shared" si="0"/>
        <v>5</v>
      </c>
    </row>
    <row r="23" spans="1:15" s="25" customFormat="1" x14ac:dyDescent="0.25">
      <c r="A23" s="17" t="s">
        <v>85</v>
      </c>
      <c r="B23" s="18" t="s">
        <v>55</v>
      </c>
      <c r="C23" s="18" t="s">
        <v>99</v>
      </c>
      <c r="D23" s="22">
        <v>12</v>
      </c>
      <c r="E23" s="22">
        <v>0</v>
      </c>
      <c r="F23" s="22">
        <v>0</v>
      </c>
      <c r="G23" s="22">
        <v>0</v>
      </c>
      <c r="H23" s="22">
        <v>0</v>
      </c>
      <c r="I23" s="22">
        <v>2</v>
      </c>
      <c r="J23" s="22">
        <v>3</v>
      </c>
      <c r="K23" s="22">
        <v>14</v>
      </c>
      <c r="L23" s="22">
        <v>4</v>
      </c>
      <c r="M23" s="22">
        <v>0</v>
      </c>
      <c r="N23" s="22">
        <v>0</v>
      </c>
      <c r="O23" s="1">
        <f t="shared" si="0"/>
        <v>35</v>
      </c>
    </row>
    <row r="24" spans="1:15" s="25" customFormat="1" x14ac:dyDescent="0.25">
      <c r="A24" s="17" t="s">
        <v>85</v>
      </c>
      <c r="B24" s="18" t="s">
        <v>56</v>
      </c>
      <c r="C24" s="18" t="s">
        <v>99</v>
      </c>
      <c r="D24" s="22">
        <v>6</v>
      </c>
      <c r="E24" s="22">
        <v>0</v>
      </c>
      <c r="F24" s="22">
        <v>0</v>
      </c>
      <c r="G24" s="22">
        <v>0</v>
      </c>
      <c r="H24" s="22">
        <v>0</v>
      </c>
      <c r="I24" s="22">
        <v>2</v>
      </c>
      <c r="J24" s="22">
        <v>1</v>
      </c>
      <c r="K24" s="22">
        <v>2</v>
      </c>
      <c r="L24" s="22">
        <v>8</v>
      </c>
      <c r="M24" s="22">
        <v>0</v>
      </c>
      <c r="N24" s="22">
        <v>0</v>
      </c>
      <c r="O24" s="1">
        <f t="shared" si="0"/>
        <v>19</v>
      </c>
    </row>
    <row r="25" spans="1:15" s="25" customFormat="1" x14ac:dyDescent="0.25">
      <c r="A25" s="17" t="s">
        <v>85</v>
      </c>
      <c r="B25" s="18" t="s">
        <v>57</v>
      </c>
      <c r="C25" s="18" t="s">
        <v>99</v>
      </c>
      <c r="D25" s="22">
        <v>8</v>
      </c>
      <c r="E25" s="22">
        <v>0</v>
      </c>
      <c r="F25" s="22">
        <v>0</v>
      </c>
      <c r="G25" s="22">
        <v>0</v>
      </c>
      <c r="H25" s="22">
        <v>0</v>
      </c>
      <c r="I25" s="22">
        <v>4</v>
      </c>
      <c r="J25" s="22">
        <v>5</v>
      </c>
      <c r="K25" s="22">
        <v>4</v>
      </c>
      <c r="L25" s="22">
        <v>1</v>
      </c>
      <c r="M25" s="22">
        <v>4</v>
      </c>
      <c r="N25" s="22">
        <v>4</v>
      </c>
      <c r="O25" s="1">
        <f t="shared" si="0"/>
        <v>30</v>
      </c>
    </row>
    <row r="26" spans="1:15" s="25" customFormat="1" x14ac:dyDescent="0.25">
      <c r="A26" s="17" t="s">
        <v>85</v>
      </c>
      <c r="B26" s="18" t="s">
        <v>58</v>
      </c>
      <c r="C26" s="18" t="s">
        <v>99</v>
      </c>
      <c r="D26" s="22">
        <v>14</v>
      </c>
      <c r="E26" s="22">
        <v>0</v>
      </c>
      <c r="F26" s="22">
        <v>0</v>
      </c>
      <c r="G26" s="22">
        <v>0</v>
      </c>
      <c r="H26" s="22">
        <v>0</v>
      </c>
      <c r="I26" s="22">
        <v>8</v>
      </c>
      <c r="J26" s="22">
        <v>11</v>
      </c>
      <c r="K26" s="22">
        <v>10</v>
      </c>
      <c r="L26" s="22">
        <v>4</v>
      </c>
      <c r="M26" s="22">
        <v>0</v>
      </c>
      <c r="N26" s="22">
        <v>2</v>
      </c>
      <c r="O26" s="1">
        <f t="shared" si="0"/>
        <v>49</v>
      </c>
    </row>
    <row r="27" spans="1:15" s="25" customFormat="1" x14ac:dyDescent="0.25">
      <c r="A27" s="17" t="s">
        <v>83</v>
      </c>
      <c r="B27" s="18" t="s">
        <v>84</v>
      </c>
      <c r="C27" s="18" t="s">
        <v>88</v>
      </c>
      <c r="D27" s="22">
        <v>1</v>
      </c>
      <c r="E27" s="22">
        <v>0</v>
      </c>
      <c r="F27" s="22">
        <v>0</v>
      </c>
      <c r="G27" s="22">
        <v>0</v>
      </c>
      <c r="H27" s="22">
        <v>0</v>
      </c>
      <c r="I27" s="22">
        <v>1</v>
      </c>
      <c r="J27" s="22">
        <v>0</v>
      </c>
      <c r="K27" s="22">
        <v>0</v>
      </c>
      <c r="L27" s="22">
        <v>0</v>
      </c>
      <c r="M27" s="22">
        <v>0</v>
      </c>
      <c r="N27" s="22">
        <v>0</v>
      </c>
      <c r="O27" s="1">
        <f t="shared" si="0"/>
        <v>2</v>
      </c>
    </row>
    <row r="28" spans="1:15" s="25" customFormat="1" x14ac:dyDescent="0.25">
      <c r="A28" s="17" t="s">
        <v>85</v>
      </c>
      <c r="B28" s="18" t="s">
        <v>55</v>
      </c>
      <c r="C28" s="18" t="s">
        <v>88</v>
      </c>
      <c r="D28" s="22">
        <v>4</v>
      </c>
      <c r="E28" s="22">
        <v>0</v>
      </c>
      <c r="F28" s="22">
        <v>0</v>
      </c>
      <c r="G28" s="22">
        <v>0</v>
      </c>
      <c r="H28" s="22">
        <v>1</v>
      </c>
      <c r="I28" s="22">
        <v>1</v>
      </c>
      <c r="J28" s="22">
        <v>2</v>
      </c>
      <c r="K28" s="22">
        <v>13</v>
      </c>
      <c r="L28" s="22">
        <v>9</v>
      </c>
      <c r="M28" s="22">
        <v>0</v>
      </c>
      <c r="N28" s="22">
        <v>0</v>
      </c>
      <c r="O28" s="1">
        <f t="shared" si="0"/>
        <v>30</v>
      </c>
    </row>
    <row r="29" spans="1:15" s="25" customFormat="1" x14ac:dyDescent="0.25">
      <c r="A29" s="17" t="s">
        <v>85</v>
      </c>
      <c r="B29" s="18" t="s">
        <v>56</v>
      </c>
      <c r="C29" s="18" t="s">
        <v>88</v>
      </c>
      <c r="D29" s="22">
        <v>2</v>
      </c>
      <c r="E29" s="22">
        <v>0</v>
      </c>
      <c r="F29" s="22">
        <v>0</v>
      </c>
      <c r="G29" s="22">
        <v>1</v>
      </c>
      <c r="H29" s="22">
        <v>1</v>
      </c>
      <c r="I29" s="22">
        <v>1</v>
      </c>
      <c r="J29" s="22">
        <v>1</v>
      </c>
      <c r="K29" s="22">
        <v>2</v>
      </c>
      <c r="L29" s="22">
        <v>16</v>
      </c>
      <c r="M29" s="22">
        <v>0</v>
      </c>
      <c r="N29" s="22">
        <v>0</v>
      </c>
      <c r="O29" s="1">
        <f t="shared" si="0"/>
        <v>24</v>
      </c>
    </row>
    <row r="30" spans="1:15" s="25" customFormat="1" x14ac:dyDescent="0.25">
      <c r="A30" s="17" t="s">
        <v>85</v>
      </c>
      <c r="B30" s="18" t="s">
        <v>57</v>
      </c>
      <c r="C30" s="18" t="s">
        <v>88</v>
      </c>
      <c r="D30" s="22">
        <v>3</v>
      </c>
      <c r="E30" s="22">
        <v>0</v>
      </c>
      <c r="F30" s="22">
        <v>1</v>
      </c>
      <c r="G30" s="22">
        <v>3</v>
      </c>
      <c r="H30" s="22">
        <v>3</v>
      </c>
      <c r="I30" s="22">
        <v>2</v>
      </c>
      <c r="J30" s="22">
        <v>3</v>
      </c>
      <c r="K30" s="22">
        <v>4</v>
      </c>
      <c r="L30" s="22">
        <v>2</v>
      </c>
      <c r="M30" s="22">
        <v>1</v>
      </c>
      <c r="N30" s="22">
        <v>10</v>
      </c>
      <c r="O30" s="1">
        <f t="shared" si="0"/>
        <v>32</v>
      </c>
    </row>
    <row r="31" spans="1:15" s="25" customFormat="1" x14ac:dyDescent="0.25">
      <c r="A31" s="17" t="s">
        <v>85</v>
      </c>
      <c r="B31" s="18" t="s">
        <v>58</v>
      </c>
      <c r="C31" s="18" t="s">
        <v>88</v>
      </c>
      <c r="D31" s="22">
        <v>5</v>
      </c>
      <c r="E31" s="22">
        <v>0</v>
      </c>
      <c r="F31" s="22">
        <v>1</v>
      </c>
      <c r="G31" s="22">
        <v>4</v>
      </c>
      <c r="H31" s="22">
        <v>5</v>
      </c>
      <c r="I31" s="22">
        <v>5</v>
      </c>
      <c r="J31" s="22">
        <v>7</v>
      </c>
      <c r="K31" s="22">
        <v>9</v>
      </c>
      <c r="L31" s="22">
        <v>9</v>
      </c>
      <c r="M31" s="22">
        <v>0</v>
      </c>
      <c r="N31" s="22">
        <v>5</v>
      </c>
      <c r="O31" s="1">
        <f t="shared" si="0"/>
        <v>50</v>
      </c>
    </row>
    <row r="32" spans="1:15" s="25" customFormat="1" x14ac:dyDescent="0.25">
      <c r="A32" s="17" t="s">
        <v>83</v>
      </c>
      <c r="B32" s="18" t="s">
        <v>84</v>
      </c>
      <c r="C32" s="18" t="s">
        <v>89</v>
      </c>
      <c r="D32" s="22">
        <v>3</v>
      </c>
      <c r="E32" s="22">
        <v>0</v>
      </c>
      <c r="F32" s="22">
        <v>0</v>
      </c>
      <c r="G32" s="22">
        <v>0</v>
      </c>
      <c r="H32" s="22">
        <v>0</v>
      </c>
      <c r="I32" s="22">
        <v>0</v>
      </c>
      <c r="J32" s="22">
        <v>0</v>
      </c>
      <c r="K32" s="22">
        <v>0</v>
      </c>
      <c r="L32" s="22">
        <v>0</v>
      </c>
      <c r="M32" s="22">
        <v>0</v>
      </c>
      <c r="N32" s="22">
        <v>0</v>
      </c>
      <c r="O32" s="1">
        <f t="shared" si="0"/>
        <v>3</v>
      </c>
    </row>
    <row r="33" spans="1:15" s="25" customFormat="1" x14ac:dyDescent="0.25">
      <c r="A33" s="17" t="s">
        <v>85</v>
      </c>
      <c r="B33" s="18" t="s">
        <v>55</v>
      </c>
      <c r="C33" s="18" t="s">
        <v>89</v>
      </c>
      <c r="D33" s="22">
        <v>9</v>
      </c>
      <c r="E33" s="22">
        <v>0</v>
      </c>
      <c r="F33" s="22">
        <v>0</v>
      </c>
      <c r="G33" s="22">
        <v>0</v>
      </c>
      <c r="H33" s="22">
        <v>0</v>
      </c>
      <c r="I33" s="22">
        <v>0</v>
      </c>
      <c r="J33" s="22">
        <v>1</v>
      </c>
      <c r="K33" s="22">
        <v>11</v>
      </c>
      <c r="L33" s="22">
        <v>4</v>
      </c>
      <c r="M33" s="22">
        <v>0</v>
      </c>
      <c r="N33" s="22">
        <v>0</v>
      </c>
      <c r="O33" s="1">
        <f t="shared" si="0"/>
        <v>25</v>
      </c>
    </row>
    <row r="34" spans="1:15" s="25" customFormat="1" x14ac:dyDescent="0.25">
      <c r="A34" s="17" t="s">
        <v>85</v>
      </c>
      <c r="B34" s="18" t="s">
        <v>56</v>
      </c>
      <c r="C34" s="18" t="s">
        <v>89</v>
      </c>
      <c r="D34" s="22">
        <v>4</v>
      </c>
      <c r="E34" s="22">
        <v>0</v>
      </c>
      <c r="F34" s="22">
        <v>0</v>
      </c>
      <c r="G34" s="22">
        <v>0</v>
      </c>
      <c r="H34" s="22">
        <v>0</v>
      </c>
      <c r="I34" s="22">
        <v>0</v>
      </c>
      <c r="J34" s="22">
        <v>1</v>
      </c>
      <c r="K34" s="22">
        <v>2</v>
      </c>
      <c r="L34" s="22">
        <v>7</v>
      </c>
      <c r="M34" s="22">
        <v>0</v>
      </c>
      <c r="N34" s="22">
        <v>0</v>
      </c>
      <c r="O34" s="1">
        <f t="shared" si="0"/>
        <v>14</v>
      </c>
    </row>
    <row r="35" spans="1:15" s="25" customFormat="1" x14ac:dyDescent="0.25">
      <c r="A35" s="17" t="s">
        <v>85</v>
      </c>
      <c r="B35" s="18" t="s">
        <v>57</v>
      </c>
      <c r="C35" s="18" t="s">
        <v>89</v>
      </c>
      <c r="D35" s="22">
        <v>6</v>
      </c>
      <c r="E35" s="22">
        <v>0</v>
      </c>
      <c r="F35" s="22">
        <v>0</v>
      </c>
      <c r="G35" s="22">
        <v>1</v>
      </c>
      <c r="H35" s="22">
        <v>0</v>
      </c>
      <c r="I35" s="22">
        <v>1</v>
      </c>
      <c r="J35" s="22">
        <v>2</v>
      </c>
      <c r="K35" s="22">
        <v>3</v>
      </c>
      <c r="L35" s="22">
        <v>1</v>
      </c>
      <c r="M35" s="22">
        <v>0</v>
      </c>
      <c r="N35" s="22">
        <v>9</v>
      </c>
      <c r="O35" s="1">
        <f t="shared" si="0"/>
        <v>23</v>
      </c>
    </row>
    <row r="36" spans="1:15" s="25" customFormat="1" x14ac:dyDescent="0.25">
      <c r="A36" s="17" t="s">
        <v>85</v>
      </c>
      <c r="B36" s="18" t="s">
        <v>58</v>
      </c>
      <c r="C36" s="18" t="s">
        <v>89</v>
      </c>
      <c r="D36" s="22">
        <v>10</v>
      </c>
      <c r="E36" s="22">
        <v>0</v>
      </c>
      <c r="F36" s="22">
        <v>0</v>
      </c>
      <c r="G36" s="22">
        <v>1</v>
      </c>
      <c r="H36" s="22">
        <v>0</v>
      </c>
      <c r="I36" s="22">
        <v>2</v>
      </c>
      <c r="J36" s="22">
        <v>4</v>
      </c>
      <c r="K36" s="22">
        <v>7</v>
      </c>
      <c r="L36" s="22">
        <v>4</v>
      </c>
      <c r="M36" s="22">
        <v>0</v>
      </c>
      <c r="N36" s="22">
        <v>4</v>
      </c>
      <c r="O36" s="1">
        <f t="shared" si="0"/>
        <v>32</v>
      </c>
    </row>
    <row r="37" spans="1:15" s="25" customFormat="1" x14ac:dyDescent="0.25">
      <c r="A37" s="17" t="s">
        <v>83</v>
      </c>
      <c r="B37" s="18" t="s">
        <v>84</v>
      </c>
      <c r="C37" s="18" t="s">
        <v>90</v>
      </c>
      <c r="D37" s="22">
        <v>21</v>
      </c>
      <c r="E37" s="22">
        <v>2</v>
      </c>
      <c r="F37" s="22">
        <v>0</v>
      </c>
      <c r="G37" s="22">
        <v>0</v>
      </c>
      <c r="H37" s="22">
        <v>0</v>
      </c>
      <c r="I37" s="22">
        <v>25</v>
      </c>
      <c r="J37" s="22">
        <v>1</v>
      </c>
      <c r="K37" s="22">
        <v>1</v>
      </c>
      <c r="L37" s="22">
        <v>1</v>
      </c>
      <c r="M37" s="22">
        <v>0</v>
      </c>
      <c r="N37" s="22">
        <v>0</v>
      </c>
      <c r="O37" s="1">
        <f t="shared" si="0"/>
        <v>51</v>
      </c>
    </row>
    <row r="38" spans="1:15" s="25" customFormat="1" x14ac:dyDescent="0.25">
      <c r="A38" s="17" t="s">
        <v>85</v>
      </c>
      <c r="B38" s="18" t="s">
        <v>55</v>
      </c>
      <c r="C38" s="18" t="s">
        <v>90</v>
      </c>
      <c r="D38" s="22">
        <v>65</v>
      </c>
      <c r="E38" s="22">
        <v>30</v>
      </c>
      <c r="F38" s="22">
        <v>23</v>
      </c>
      <c r="G38" s="22">
        <v>27</v>
      </c>
      <c r="H38" s="22">
        <v>32</v>
      </c>
      <c r="I38" s="22">
        <v>59</v>
      </c>
      <c r="J38" s="22">
        <v>59</v>
      </c>
      <c r="K38" s="22">
        <v>190</v>
      </c>
      <c r="L38" s="22">
        <v>108</v>
      </c>
      <c r="M38" s="22">
        <v>0</v>
      </c>
      <c r="N38" s="22">
        <v>0</v>
      </c>
      <c r="O38" s="1">
        <f t="shared" si="0"/>
        <v>593</v>
      </c>
    </row>
    <row r="39" spans="1:15" s="25" customFormat="1" x14ac:dyDescent="0.25">
      <c r="A39" s="17" t="s">
        <v>85</v>
      </c>
      <c r="B39" s="18" t="s">
        <v>56</v>
      </c>
      <c r="C39" s="18" t="s">
        <v>90</v>
      </c>
      <c r="D39" s="22">
        <v>27</v>
      </c>
      <c r="E39" s="22">
        <v>48</v>
      </c>
      <c r="F39" s="22">
        <v>46</v>
      </c>
      <c r="G39" s="22">
        <v>54</v>
      </c>
      <c r="H39" s="22">
        <v>58</v>
      </c>
      <c r="I39" s="22">
        <v>48</v>
      </c>
      <c r="J39" s="22">
        <v>26</v>
      </c>
      <c r="K39" s="22">
        <v>29</v>
      </c>
      <c r="L39" s="22">
        <v>197</v>
      </c>
      <c r="M39" s="22">
        <v>49</v>
      </c>
      <c r="N39" s="22">
        <v>0</v>
      </c>
      <c r="O39" s="1">
        <f t="shared" si="0"/>
        <v>582</v>
      </c>
    </row>
    <row r="40" spans="1:15" s="25" customFormat="1" x14ac:dyDescent="0.25">
      <c r="A40" s="17" t="s">
        <v>85</v>
      </c>
      <c r="B40" s="18" t="s">
        <v>57</v>
      </c>
      <c r="C40" s="18" t="s">
        <v>90</v>
      </c>
      <c r="D40" s="22">
        <v>44</v>
      </c>
      <c r="E40" s="22">
        <v>168</v>
      </c>
      <c r="F40" s="22">
        <v>187</v>
      </c>
      <c r="G40" s="22">
        <v>168</v>
      </c>
      <c r="H40" s="22">
        <v>128</v>
      </c>
      <c r="I40" s="22">
        <v>111</v>
      </c>
      <c r="J40" s="22">
        <v>100</v>
      </c>
      <c r="K40" s="22">
        <v>61</v>
      </c>
      <c r="L40" s="22">
        <v>26</v>
      </c>
      <c r="M40" s="22">
        <v>452</v>
      </c>
      <c r="N40" s="22">
        <v>520</v>
      </c>
      <c r="O40" s="1">
        <f t="shared" si="0"/>
        <v>1965</v>
      </c>
    </row>
    <row r="41" spans="1:15" s="25" customFormat="1" x14ac:dyDescent="0.25">
      <c r="A41" s="17" t="s">
        <v>85</v>
      </c>
      <c r="B41" s="18" t="s">
        <v>58</v>
      </c>
      <c r="C41" s="18" t="s">
        <v>90</v>
      </c>
      <c r="D41" s="22">
        <v>74</v>
      </c>
      <c r="E41" s="22">
        <v>164</v>
      </c>
      <c r="F41" s="22">
        <v>239</v>
      </c>
      <c r="G41" s="22">
        <v>269</v>
      </c>
      <c r="H41" s="22">
        <v>243</v>
      </c>
      <c r="I41" s="22">
        <v>238</v>
      </c>
      <c r="J41" s="22">
        <v>214</v>
      </c>
      <c r="K41" s="22">
        <v>134</v>
      </c>
      <c r="L41" s="22">
        <v>111</v>
      </c>
      <c r="M41" s="22">
        <v>40</v>
      </c>
      <c r="N41" s="22">
        <v>246</v>
      </c>
      <c r="O41" s="1">
        <f t="shared" si="0"/>
        <v>1972</v>
      </c>
    </row>
    <row r="42" spans="1:15" s="25" customFormat="1" x14ac:dyDescent="0.25">
      <c r="A42" s="17" t="s">
        <v>83</v>
      </c>
      <c r="B42" s="18" t="s">
        <v>84</v>
      </c>
      <c r="C42" s="18" t="s">
        <v>68</v>
      </c>
      <c r="D42" s="22">
        <v>6</v>
      </c>
      <c r="E42" s="22">
        <v>1</v>
      </c>
      <c r="F42" s="22">
        <v>0</v>
      </c>
      <c r="G42" s="22">
        <v>0</v>
      </c>
      <c r="H42" s="22">
        <v>0</v>
      </c>
      <c r="I42" s="22">
        <v>6</v>
      </c>
      <c r="J42" s="22">
        <v>0</v>
      </c>
      <c r="K42" s="22">
        <v>0</v>
      </c>
      <c r="L42" s="22">
        <v>0</v>
      </c>
      <c r="M42" s="22">
        <v>0</v>
      </c>
      <c r="N42" s="22">
        <v>0</v>
      </c>
      <c r="O42" s="1">
        <f t="shared" si="0"/>
        <v>13</v>
      </c>
    </row>
    <row r="43" spans="1:15" s="25" customFormat="1" x14ac:dyDescent="0.25">
      <c r="A43" s="17" t="s">
        <v>85</v>
      </c>
      <c r="B43" s="18" t="s">
        <v>55</v>
      </c>
      <c r="C43" s="18" t="s">
        <v>68</v>
      </c>
      <c r="D43" s="22">
        <v>19</v>
      </c>
      <c r="E43" s="22">
        <v>10</v>
      </c>
      <c r="F43" s="22">
        <v>8</v>
      </c>
      <c r="G43" s="22">
        <v>14</v>
      </c>
      <c r="H43" s="22">
        <v>12</v>
      </c>
      <c r="I43" s="22">
        <v>15</v>
      </c>
      <c r="J43" s="22">
        <v>17</v>
      </c>
      <c r="K43" s="22">
        <v>40</v>
      </c>
      <c r="L43" s="22">
        <v>15</v>
      </c>
      <c r="M43" s="22">
        <v>0</v>
      </c>
      <c r="N43" s="22">
        <v>0</v>
      </c>
      <c r="O43" s="1">
        <f t="shared" si="0"/>
        <v>150</v>
      </c>
    </row>
    <row r="44" spans="1:15" s="25" customFormat="1" x14ac:dyDescent="0.25">
      <c r="A44" s="17" t="s">
        <v>85</v>
      </c>
      <c r="B44" s="18" t="s">
        <v>56</v>
      </c>
      <c r="C44" s="18" t="s">
        <v>68</v>
      </c>
      <c r="D44" s="22">
        <v>8</v>
      </c>
      <c r="E44" s="22">
        <v>15</v>
      </c>
      <c r="F44" s="22">
        <v>17</v>
      </c>
      <c r="G44" s="22">
        <v>27</v>
      </c>
      <c r="H44" s="22">
        <v>22</v>
      </c>
      <c r="I44" s="22">
        <v>12</v>
      </c>
      <c r="J44" s="22">
        <v>7</v>
      </c>
      <c r="K44" s="22">
        <v>6</v>
      </c>
      <c r="L44" s="22">
        <v>28</v>
      </c>
      <c r="M44" s="22">
        <v>35</v>
      </c>
      <c r="N44" s="22">
        <v>0</v>
      </c>
      <c r="O44" s="1">
        <f t="shared" si="0"/>
        <v>177</v>
      </c>
    </row>
    <row r="45" spans="1:15" s="25" customFormat="1" x14ac:dyDescent="0.25">
      <c r="A45" s="17" t="s">
        <v>85</v>
      </c>
      <c r="B45" s="18" t="s">
        <v>57</v>
      </c>
      <c r="C45" s="18" t="s">
        <v>68</v>
      </c>
      <c r="D45" s="22">
        <v>13</v>
      </c>
      <c r="E45" s="22">
        <v>53</v>
      </c>
      <c r="F45" s="22">
        <v>68</v>
      </c>
      <c r="G45" s="22">
        <v>83</v>
      </c>
      <c r="H45" s="22">
        <v>50</v>
      </c>
      <c r="I45" s="22">
        <v>29</v>
      </c>
      <c r="J45" s="22">
        <v>29</v>
      </c>
      <c r="K45" s="22">
        <v>13</v>
      </c>
      <c r="L45" s="22">
        <v>4</v>
      </c>
      <c r="M45" s="22">
        <v>322</v>
      </c>
      <c r="N45" s="22">
        <v>86</v>
      </c>
      <c r="O45" s="1">
        <f t="shared" si="0"/>
        <v>750</v>
      </c>
    </row>
    <row r="46" spans="1:15" s="25" customFormat="1" x14ac:dyDescent="0.25">
      <c r="A46" s="17" t="s">
        <v>85</v>
      </c>
      <c r="B46" s="18" t="s">
        <v>58</v>
      </c>
      <c r="C46" s="18" t="s">
        <v>68</v>
      </c>
      <c r="D46" s="22">
        <v>22</v>
      </c>
      <c r="E46" s="22">
        <v>52</v>
      </c>
      <c r="F46" s="22">
        <v>86</v>
      </c>
      <c r="G46" s="22">
        <v>133</v>
      </c>
      <c r="H46" s="22">
        <v>95</v>
      </c>
      <c r="I46" s="22">
        <v>61</v>
      </c>
      <c r="J46" s="22">
        <v>62</v>
      </c>
      <c r="K46" s="22">
        <v>28</v>
      </c>
      <c r="L46" s="22">
        <v>16</v>
      </c>
      <c r="M46" s="22">
        <v>29</v>
      </c>
      <c r="N46" s="22">
        <v>41</v>
      </c>
      <c r="O46" s="1">
        <f t="shared" si="0"/>
        <v>625</v>
      </c>
    </row>
    <row r="47" spans="1:15" s="25" customFormat="1" x14ac:dyDescent="0.25">
      <c r="A47" s="17" t="s">
        <v>83</v>
      </c>
      <c r="B47" s="18" t="s">
        <v>84</v>
      </c>
      <c r="C47" s="18" t="s">
        <v>100</v>
      </c>
      <c r="D47" s="22">
        <v>15</v>
      </c>
      <c r="E47" s="22">
        <v>0</v>
      </c>
      <c r="F47" s="22">
        <v>0</v>
      </c>
      <c r="G47" s="22">
        <v>0</v>
      </c>
      <c r="H47" s="22">
        <v>0</v>
      </c>
      <c r="I47" s="22">
        <v>4</v>
      </c>
      <c r="J47" s="22">
        <v>0</v>
      </c>
      <c r="K47" s="22">
        <v>0</v>
      </c>
      <c r="L47" s="22">
        <v>0</v>
      </c>
      <c r="M47" s="22">
        <v>0</v>
      </c>
      <c r="N47" s="22">
        <v>0</v>
      </c>
      <c r="O47" s="1">
        <f t="shared" si="0"/>
        <v>19</v>
      </c>
    </row>
    <row r="48" spans="1:15" s="25" customFormat="1" x14ac:dyDescent="0.25">
      <c r="A48" s="17" t="s">
        <v>85</v>
      </c>
      <c r="B48" s="18" t="s">
        <v>55</v>
      </c>
      <c r="C48" s="18" t="s">
        <v>100</v>
      </c>
      <c r="D48" s="22">
        <v>46</v>
      </c>
      <c r="E48" s="22">
        <v>2</v>
      </c>
      <c r="F48" s="22">
        <v>1</v>
      </c>
      <c r="G48" s="22">
        <v>3</v>
      </c>
      <c r="H48" s="22">
        <v>6</v>
      </c>
      <c r="I48" s="22">
        <v>9</v>
      </c>
      <c r="J48" s="22">
        <v>21</v>
      </c>
      <c r="K48" s="22">
        <v>47</v>
      </c>
      <c r="L48" s="22">
        <v>31</v>
      </c>
      <c r="M48" s="22">
        <v>0</v>
      </c>
      <c r="N48" s="22">
        <v>0</v>
      </c>
      <c r="O48" s="1">
        <f t="shared" si="0"/>
        <v>166</v>
      </c>
    </row>
    <row r="49" spans="1:15" s="25" customFormat="1" x14ac:dyDescent="0.25">
      <c r="A49" s="17" t="s">
        <v>85</v>
      </c>
      <c r="B49" s="18" t="s">
        <v>56</v>
      </c>
      <c r="C49" s="18" t="s">
        <v>100</v>
      </c>
      <c r="D49" s="22">
        <v>19</v>
      </c>
      <c r="E49" s="22">
        <v>3</v>
      </c>
      <c r="F49" s="22">
        <v>3</v>
      </c>
      <c r="G49" s="22">
        <v>6</v>
      </c>
      <c r="H49" s="22">
        <v>10</v>
      </c>
      <c r="I49" s="22">
        <v>8</v>
      </c>
      <c r="J49" s="22">
        <v>9</v>
      </c>
      <c r="K49" s="22">
        <v>7</v>
      </c>
      <c r="L49" s="22">
        <v>56</v>
      </c>
      <c r="M49" s="22">
        <v>5</v>
      </c>
      <c r="N49" s="22">
        <v>0</v>
      </c>
      <c r="O49" s="1">
        <f t="shared" si="0"/>
        <v>126</v>
      </c>
    </row>
    <row r="50" spans="1:15" s="25" customFormat="1" x14ac:dyDescent="0.25">
      <c r="A50" s="17" t="s">
        <v>85</v>
      </c>
      <c r="B50" s="18" t="s">
        <v>57</v>
      </c>
      <c r="C50" s="18" t="s">
        <v>100</v>
      </c>
      <c r="D50" s="22">
        <v>31</v>
      </c>
      <c r="E50" s="22">
        <v>9</v>
      </c>
      <c r="F50" s="22">
        <v>12</v>
      </c>
      <c r="G50" s="22">
        <v>20</v>
      </c>
      <c r="H50" s="22">
        <v>23</v>
      </c>
      <c r="I50" s="22">
        <v>17</v>
      </c>
      <c r="J50" s="22">
        <v>35</v>
      </c>
      <c r="K50" s="22">
        <v>15</v>
      </c>
      <c r="L50" s="22">
        <v>7</v>
      </c>
      <c r="M50" s="22">
        <v>43</v>
      </c>
      <c r="N50" s="22">
        <v>109</v>
      </c>
      <c r="O50" s="1">
        <f t="shared" si="0"/>
        <v>321</v>
      </c>
    </row>
    <row r="51" spans="1:15" s="25" customFormat="1" x14ac:dyDescent="0.25">
      <c r="A51" s="17" t="s">
        <v>85</v>
      </c>
      <c r="B51" s="18" t="s">
        <v>58</v>
      </c>
      <c r="C51" s="18" t="s">
        <v>100</v>
      </c>
      <c r="D51" s="22">
        <v>52</v>
      </c>
      <c r="E51" s="22">
        <v>9</v>
      </c>
      <c r="F51" s="22">
        <v>15</v>
      </c>
      <c r="G51" s="22">
        <v>32</v>
      </c>
      <c r="H51" s="22">
        <v>44</v>
      </c>
      <c r="I51" s="22">
        <v>37</v>
      </c>
      <c r="J51" s="22">
        <v>75</v>
      </c>
      <c r="K51" s="22">
        <v>33</v>
      </c>
      <c r="L51" s="22">
        <v>32</v>
      </c>
      <c r="M51" s="22">
        <v>4</v>
      </c>
      <c r="N51" s="22">
        <v>52</v>
      </c>
      <c r="O51" s="1">
        <f t="shared" si="0"/>
        <v>385</v>
      </c>
    </row>
    <row r="52" spans="1:15" s="25" customFormat="1" x14ac:dyDescent="0.25">
      <c r="A52" s="17" t="s">
        <v>83</v>
      </c>
      <c r="B52" s="18" t="s">
        <v>84</v>
      </c>
      <c r="C52" s="18" t="s">
        <v>101</v>
      </c>
      <c r="D52" s="22">
        <v>5</v>
      </c>
      <c r="E52" s="22">
        <v>0</v>
      </c>
      <c r="F52" s="22">
        <v>0</v>
      </c>
      <c r="G52" s="22">
        <v>0</v>
      </c>
      <c r="H52" s="22">
        <v>0</v>
      </c>
      <c r="I52" s="22">
        <v>7</v>
      </c>
      <c r="J52" s="22">
        <v>0</v>
      </c>
      <c r="K52" s="22">
        <v>0</v>
      </c>
      <c r="L52" s="22">
        <v>0</v>
      </c>
      <c r="M52" s="22">
        <v>0</v>
      </c>
      <c r="N52" s="22">
        <v>0</v>
      </c>
      <c r="O52" s="1">
        <f t="shared" si="0"/>
        <v>12</v>
      </c>
    </row>
    <row r="53" spans="1:15" s="25" customFormat="1" x14ac:dyDescent="0.25">
      <c r="A53" s="17" t="s">
        <v>85</v>
      </c>
      <c r="B53" s="18" t="s">
        <v>55</v>
      </c>
      <c r="C53" s="18" t="s">
        <v>101</v>
      </c>
      <c r="D53" s="22">
        <v>15</v>
      </c>
      <c r="E53" s="22">
        <v>1</v>
      </c>
      <c r="F53" s="22">
        <v>6</v>
      </c>
      <c r="G53" s="22">
        <v>8</v>
      </c>
      <c r="H53" s="22">
        <v>1</v>
      </c>
      <c r="I53" s="22">
        <v>16</v>
      </c>
      <c r="J53" s="22">
        <v>16</v>
      </c>
      <c r="K53" s="22">
        <v>52</v>
      </c>
      <c r="L53" s="22">
        <v>27</v>
      </c>
      <c r="M53" s="22">
        <v>0</v>
      </c>
      <c r="N53" s="22">
        <v>0</v>
      </c>
      <c r="O53" s="1">
        <f t="shared" si="0"/>
        <v>142</v>
      </c>
    </row>
    <row r="54" spans="1:15" s="25" customFormat="1" x14ac:dyDescent="0.25">
      <c r="A54" s="17" t="s">
        <v>85</v>
      </c>
      <c r="B54" s="18" t="s">
        <v>56</v>
      </c>
      <c r="C54" s="18" t="s">
        <v>101</v>
      </c>
      <c r="D54" s="22">
        <v>6</v>
      </c>
      <c r="E54" s="22">
        <v>1</v>
      </c>
      <c r="F54" s="22">
        <v>12</v>
      </c>
      <c r="G54" s="22">
        <v>16</v>
      </c>
      <c r="H54" s="22">
        <v>2</v>
      </c>
      <c r="I54" s="22">
        <v>13</v>
      </c>
      <c r="J54" s="22">
        <v>7</v>
      </c>
      <c r="K54" s="22">
        <v>8</v>
      </c>
      <c r="L54" s="22">
        <v>49</v>
      </c>
      <c r="M54" s="22">
        <v>6</v>
      </c>
      <c r="N54" s="22">
        <v>0</v>
      </c>
      <c r="O54" s="1">
        <f t="shared" si="0"/>
        <v>120</v>
      </c>
    </row>
    <row r="55" spans="1:15" s="25" customFormat="1" x14ac:dyDescent="0.25">
      <c r="A55" s="17" t="s">
        <v>85</v>
      </c>
      <c r="B55" s="18" t="s">
        <v>57</v>
      </c>
      <c r="C55" s="18" t="s">
        <v>101</v>
      </c>
      <c r="D55" s="22">
        <v>10</v>
      </c>
      <c r="E55" s="22">
        <v>4</v>
      </c>
      <c r="F55" s="22">
        <v>47</v>
      </c>
      <c r="G55" s="22">
        <v>49</v>
      </c>
      <c r="H55" s="22">
        <v>4</v>
      </c>
      <c r="I55" s="22">
        <v>30</v>
      </c>
      <c r="J55" s="22">
        <v>27</v>
      </c>
      <c r="K55" s="22">
        <v>17</v>
      </c>
      <c r="L55" s="22">
        <v>6</v>
      </c>
      <c r="M55" s="22">
        <v>56</v>
      </c>
      <c r="N55" s="22">
        <v>51</v>
      </c>
      <c r="O55" s="1">
        <f t="shared" si="0"/>
        <v>301</v>
      </c>
    </row>
    <row r="56" spans="1:15" s="25" customFormat="1" x14ac:dyDescent="0.25">
      <c r="A56" s="17" t="s">
        <v>85</v>
      </c>
      <c r="B56" s="18" t="s">
        <v>58</v>
      </c>
      <c r="C56" s="18" t="s">
        <v>101</v>
      </c>
      <c r="D56" s="22">
        <v>17</v>
      </c>
      <c r="E56" s="22">
        <v>4</v>
      </c>
      <c r="F56" s="22">
        <v>61</v>
      </c>
      <c r="G56" s="22">
        <v>79</v>
      </c>
      <c r="H56" s="22">
        <v>8</v>
      </c>
      <c r="I56" s="22">
        <v>64</v>
      </c>
      <c r="J56" s="22">
        <v>57</v>
      </c>
      <c r="K56" s="22">
        <v>37</v>
      </c>
      <c r="L56" s="22">
        <v>28</v>
      </c>
      <c r="M56" s="22">
        <v>5</v>
      </c>
      <c r="N56" s="22">
        <v>24</v>
      </c>
      <c r="O56" s="1">
        <f t="shared" si="0"/>
        <v>384</v>
      </c>
    </row>
  </sheetData>
  <phoneticPr fontId="8" type="noConversion"/>
  <pageMargins left="0.7" right="0.7" top="0.75" bottom="0.75" header="0.3" footer="0.3"/>
  <pageSetup paperSize="9" orientation="portrait" r:id="rId1"/>
  <headerFooter>
    <oddFooter>&amp;L&amp;1#&amp;"Calibri"&amp;7&amp;K000000C2 General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FE9B-61F6-466F-8C1C-B38894B7B222}">
  <dimension ref="A3:L15"/>
  <sheetViews>
    <sheetView workbookViewId="0">
      <selection activeCell="B19" sqref="B19"/>
    </sheetView>
  </sheetViews>
  <sheetFormatPr defaultRowHeight="15" x14ac:dyDescent="0.25"/>
  <cols>
    <col min="1" max="1" width="22.42578125" bestFit="1" customWidth="1"/>
    <col min="2" max="10" width="21.85546875" bestFit="1" customWidth="1"/>
    <col min="11" max="12" width="22.85546875" bestFit="1" customWidth="1"/>
  </cols>
  <sheetData>
    <row r="3" spans="1:12" x14ac:dyDescent="0.25">
      <c r="A3" s="31" t="s">
        <v>97</v>
      </c>
      <c r="B3" t="s">
        <v>102</v>
      </c>
      <c r="C3" t="s">
        <v>103</v>
      </c>
      <c r="D3" t="s">
        <v>104</v>
      </c>
      <c r="E3" t="s">
        <v>105</v>
      </c>
      <c r="F3" t="s">
        <v>106</v>
      </c>
      <c r="G3" t="s">
        <v>107</v>
      </c>
      <c r="H3" t="s">
        <v>108</v>
      </c>
      <c r="I3" t="s">
        <v>109</v>
      </c>
      <c r="J3" t="s">
        <v>110</v>
      </c>
      <c r="K3" t="s">
        <v>111</v>
      </c>
      <c r="L3" t="s">
        <v>112</v>
      </c>
    </row>
    <row r="4" spans="1:12" x14ac:dyDescent="0.25">
      <c r="A4" s="32" t="s">
        <v>71</v>
      </c>
      <c r="B4" s="30">
        <v>282</v>
      </c>
      <c r="C4" s="30">
        <v>0</v>
      </c>
      <c r="D4" s="30">
        <v>0</v>
      </c>
      <c r="E4" s="30">
        <v>0</v>
      </c>
      <c r="F4" s="30">
        <v>0</v>
      </c>
      <c r="G4" s="30">
        <v>94</v>
      </c>
      <c r="H4" s="30">
        <v>68</v>
      </c>
      <c r="I4" s="30">
        <v>155</v>
      </c>
      <c r="J4" s="30">
        <v>253</v>
      </c>
      <c r="K4" s="30">
        <v>26</v>
      </c>
      <c r="L4" s="30">
        <v>6</v>
      </c>
    </row>
    <row r="5" spans="1:12" x14ac:dyDescent="0.25">
      <c r="A5" s="32" t="s">
        <v>86</v>
      </c>
      <c r="B5" s="30">
        <v>61</v>
      </c>
      <c r="C5" s="30">
        <v>2</v>
      </c>
      <c r="D5" s="30">
        <v>3</v>
      </c>
      <c r="E5" s="30">
        <v>37</v>
      </c>
      <c r="F5" s="30">
        <v>43</v>
      </c>
      <c r="G5" s="30">
        <v>26</v>
      </c>
      <c r="H5" s="30">
        <v>68</v>
      </c>
      <c r="I5" s="30">
        <v>30</v>
      </c>
      <c r="J5" s="30">
        <v>67</v>
      </c>
      <c r="K5" s="30">
        <v>22</v>
      </c>
      <c r="L5" s="30">
        <v>72</v>
      </c>
    </row>
    <row r="6" spans="1:12" x14ac:dyDescent="0.25">
      <c r="A6" s="32" t="s">
        <v>87</v>
      </c>
      <c r="B6" s="30">
        <v>364</v>
      </c>
      <c r="C6" s="30">
        <v>422</v>
      </c>
      <c r="D6" s="30">
        <v>271</v>
      </c>
      <c r="E6" s="30">
        <v>133</v>
      </c>
      <c r="F6" s="30">
        <v>61</v>
      </c>
      <c r="G6" s="30">
        <v>258</v>
      </c>
      <c r="H6" s="30">
        <v>226</v>
      </c>
      <c r="I6" s="30">
        <v>204</v>
      </c>
      <c r="J6" s="30">
        <v>207</v>
      </c>
      <c r="K6" s="30">
        <v>354</v>
      </c>
      <c r="L6" s="30">
        <v>411</v>
      </c>
    </row>
    <row r="7" spans="1:12" x14ac:dyDescent="0.25">
      <c r="A7" s="32" t="s">
        <v>63</v>
      </c>
      <c r="B7" s="30">
        <v>28</v>
      </c>
      <c r="C7" s="30">
        <v>0</v>
      </c>
      <c r="D7" s="30">
        <v>2</v>
      </c>
      <c r="E7" s="30">
        <v>21</v>
      </c>
      <c r="F7" s="30">
        <v>29</v>
      </c>
      <c r="G7" s="30">
        <v>36</v>
      </c>
      <c r="H7" s="30">
        <v>38</v>
      </c>
      <c r="I7" s="30">
        <v>34</v>
      </c>
      <c r="J7" s="30">
        <v>48</v>
      </c>
      <c r="K7" s="30">
        <v>3</v>
      </c>
      <c r="L7" s="30">
        <v>32</v>
      </c>
    </row>
    <row r="8" spans="1:12" x14ac:dyDescent="0.25">
      <c r="A8" s="32" t="s">
        <v>64</v>
      </c>
      <c r="B8" s="30">
        <v>43</v>
      </c>
      <c r="C8" s="30">
        <v>0</v>
      </c>
      <c r="D8" s="30">
        <v>0</v>
      </c>
      <c r="E8" s="30">
        <v>0</v>
      </c>
      <c r="F8" s="30">
        <v>0</v>
      </c>
      <c r="G8" s="30">
        <v>17</v>
      </c>
      <c r="H8" s="30">
        <v>20</v>
      </c>
      <c r="I8" s="30">
        <v>30</v>
      </c>
      <c r="J8" s="30">
        <v>17</v>
      </c>
      <c r="K8" s="30">
        <v>4</v>
      </c>
      <c r="L8" s="30">
        <v>6</v>
      </c>
    </row>
    <row r="9" spans="1:12" x14ac:dyDescent="0.25">
      <c r="A9" s="32" t="s">
        <v>89</v>
      </c>
      <c r="B9" s="30">
        <v>32</v>
      </c>
      <c r="C9" s="30">
        <v>0</v>
      </c>
      <c r="D9" s="30">
        <v>0</v>
      </c>
      <c r="E9" s="30">
        <v>2</v>
      </c>
      <c r="F9" s="30">
        <v>0</v>
      </c>
      <c r="G9" s="30">
        <v>3</v>
      </c>
      <c r="H9" s="30">
        <v>8</v>
      </c>
      <c r="I9" s="30">
        <v>23</v>
      </c>
      <c r="J9" s="30">
        <v>16</v>
      </c>
      <c r="K9" s="30">
        <v>0</v>
      </c>
      <c r="L9" s="30">
        <v>13</v>
      </c>
    </row>
    <row r="10" spans="1:12" x14ac:dyDescent="0.25">
      <c r="A10" s="32" t="s">
        <v>90</v>
      </c>
      <c r="B10" s="30">
        <v>231</v>
      </c>
      <c r="C10" s="30">
        <v>412</v>
      </c>
      <c r="D10" s="30">
        <v>495</v>
      </c>
      <c r="E10" s="30">
        <v>518</v>
      </c>
      <c r="F10" s="30">
        <v>461</v>
      </c>
      <c r="G10" s="30">
        <v>481</v>
      </c>
      <c r="H10" s="30">
        <v>400</v>
      </c>
      <c r="I10" s="30">
        <v>415</v>
      </c>
      <c r="J10" s="30">
        <v>443</v>
      </c>
      <c r="K10" s="30">
        <v>541</v>
      </c>
      <c r="L10" s="30">
        <v>766</v>
      </c>
    </row>
    <row r="11" spans="1:12" x14ac:dyDescent="0.25">
      <c r="A11" s="32" t="s">
        <v>68</v>
      </c>
      <c r="B11" s="30">
        <v>68</v>
      </c>
      <c r="C11" s="30">
        <v>131</v>
      </c>
      <c r="D11" s="30">
        <v>179</v>
      </c>
      <c r="E11" s="30">
        <v>257</v>
      </c>
      <c r="F11" s="30">
        <v>179</v>
      </c>
      <c r="G11" s="30">
        <v>123</v>
      </c>
      <c r="H11" s="30">
        <v>115</v>
      </c>
      <c r="I11" s="30">
        <v>87</v>
      </c>
      <c r="J11" s="30">
        <v>63</v>
      </c>
      <c r="K11" s="30">
        <v>386</v>
      </c>
      <c r="L11" s="30">
        <v>127</v>
      </c>
    </row>
    <row r="12" spans="1:12" x14ac:dyDescent="0.25">
      <c r="A12" s="32" t="s">
        <v>69</v>
      </c>
      <c r="B12" s="30">
        <v>163</v>
      </c>
      <c r="C12" s="30">
        <v>23</v>
      </c>
      <c r="D12" s="30">
        <v>31</v>
      </c>
      <c r="E12" s="30">
        <v>61</v>
      </c>
      <c r="F12" s="30">
        <v>83</v>
      </c>
      <c r="G12" s="30">
        <v>75</v>
      </c>
      <c r="H12" s="30">
        <v>140</v>
      </c>
      <c r="I12" s="30">
        <v>102</v>
      </c>
      <c r="J12" s="30">
        <v>126</v>
      </c>
      <c r="K12" s="30">
        <v>52</v>
      </c>
      <c r="L12" s="30">
        <v>161</v>
      </c>
    </row>
    <row r="13" spans="1:12" x14ac:dyDescent="0.25">
      <c r="A13" s="32" t="s">
        <v>70</v>
      </c>
      <c r="B13" s="30">
        <v>53</v>
      </c>
      <c r="C13" s="30">
        <v>10</v>
      </c>
      <c r="D13" s="30">
        <v>126</v>
      </c>
      <c r="E13" s="30">
        <v>152</v>
      </c>
      <c r="F13" s="30">
        <v>15</v>
      </c>
      <c r="G13" s="30">
        <v>130</v>
      </c>
      <c r="H13" s="30">
        <v>107</v>
      </c>
      <c r="I13" s="30">
        <v>114</v>
      </c>
      <c r="J13" s="30">
        <v>110</v>
      </c>
      <c r="K13" s="30">
        <v>67</v>
      </c>
      <c r="L13" s="30">
        <v>75</v>
      </c>
    </row>
    <row r="14" spans="1:12" x14ac:dyDescent="0.25">
      <c r="A14" s="32" t="s">
        <v>95</v>
      </c>
      <c r="B14" s="30">
        <v>15</v>
      </c>
      <c r="C14" s="30">
        <v>0</v>
      </c>
      <c r="D14" s="30">
        <v>2</v>
      </c>
      <c r="E14" s="30">
        <v>8</v>
      </c>
      <c r="F14" s="30">
        <v>10</v>
      </c>
      <c r="G14" s="30">
        <v>10</v>
      </c>
      <c r="H14" s="30">
        <v>13</v>
      </c>
      <c r="I14" s="30">
        <v>28</v>
      </c>
      <c r="J14" s="30">
        <v>36</v>
      </c>
      <c r="K14" s="30">
        <v>1</v>
      </c>
      <c r="L14" s="30">
        <v>15</v>
      </c>
    </row>
    <row r="15" spans="1:12" x14ac:dyDescent="0.25">
      <c r="A15" s="32" t="s">
        <v>96</v>
      </c>
      <c r="B15" s="30">
        <v>1340</v>
      </c>
      <c r="C15" s="30">
        <v>1000</v>
      </c>
      <c r="D15" s="30">
        <v>1109</v>
      </c>
      <c r="E15" s="30">
        <v>1189</v>
      </c>
      <c r="F15" s="30">
        <v>881</v>
      </c>
      <c r="G15" s="30">
        <v>1253</v>
      </c>
      <c r="H15" s="30">
        <v>1203</v>
      </c>
      <c r="I15" s="30">
        <v>1222</v>
      </c>
      <c r="J15" s="30">
        <v>1386</v>
      </c>
      <c r="K15" s="30">
        <v>1456</v>
      </c>
      <c r="L15" s="30">
        <v>1684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FE79-863F-4267-9C99-730664104053}">
  <dimension ref="A1:F81"/>
  <sheetViews>
    <sheetView tabSelected="1" topLeftCell="A19" zoomScale="55" zoomScaleNormal="55" workbookViewId="0">
      <selection activeCell="A45" sqref="A45:D81"/>
    </sheetView>
  </sheetViews>
  <sheetFormatPr defaultRowHeight="15" x14ac:dyDescent="0.25"/>
  <cols>
    <col min="1" max="1" width="20.85546875" bestFit="1" customWidth="1"/>
    <col min="2" max="2" width="31.140625" bestFit="1" customWidth="1"/>
    <col min="3" max="6" width="28" customWidth="1"/>
  </cols>
  <sheetData>
    <row r="1" spans="1:6" x14ac:dyDescent="0.25">
      <c r="A1" t="s">
        <v>124</v>
      </c>
    </row>
    <row r="2" spans="1:6" x14ac:dyDescent="0.25">
      <c r="A2">
        <v>1</v>
      </c>
      <c r="B2" t="s">
        <v>125</v>
      </c>
      <c r="C2" t="s">
        <v>126</v>
      </c>
    </row>
    <row r="3" spans="1:6" x14ac:dyDescent="0.25">
      <c r="A3">
        <v>2</v>
      </c>
      <c r="B3" t="s">
        <v>127</v>
      </c>
      <c r="C3" t="s">
        <v>128</v>
      </c>
    </row>
    <row r="4" spans="1:6" ht="16.5" thickBot="1" x14ac:dyDescent="0.3">
      <c r="C4" s="34" t="s">
        <v>129</v>
      </c>
    </row>
    <row r="5" spans="1:6" ht="15.75" thickBot="1" x14ac:dyDescent="0.3">
      <c r="C5" s="35" t="s">
        <v>130</v>
      </c>
      <c r="D5" s="36" t="s">
        <v>131</v>
      </c>
      <c r="E5" s="36" t="s">
        <v>132</v>
      </c>
      <c r="F5" s="37" t="s">
        <v>133</v>
      </c>
    </row>
    <row r="6" spans="1:6" ht="26.25" thickBot="1" x14ac:dyDescent="0.3">
      <c r="C6" s="38" t="s">
        <v>134</v>
      </c>
      <c r="D6" s="39" t="s">
        <v>135</v>
      </c>
      <c r="E6" s="39">
        <v>620</v>
      </c>
      <c r="F6" s="40" t="s">
        <v>136</v>
      </c>
    </row>
    <row r="7" spans="1:6" ht="64.5" thickBot="1" x14ac:dyDescent="0.3">
      <c r="C7" s="38" t="s">
        <v>134</v>
      </c>
      <c r="D7" s="39" t="s">
        <v>86</v>
      </c>
      <c r="E7" s="39">
        <v>571</v>
      </c>
      <c r="F7" s="40" t="s">
        <v>137</v>
      </c>
    </row>
    <row r="8" spans="1:6" ht="39" thickBot="1" x14ac:dyDescent="0.3">
      <c r="C8" s="38" t="s">
        <v>134</v>
      </c>
      <c r="D8" s="39" t="s">
        <v>138</v>
      </c>
      <c r="E8" s="39">
        <v>323</v>
      </c>
      <c r="F8" s="40" t="s">
        <v>139</v>
      </c>
    </row>
    <row r="9" spans="1:6" ht="26.25" thickBot="1" x14ac:dyDescent="0.3">
      <c r="C9" s="38" t="s">
        <v>134</v>
      </c>
      <c r="D9" s="39" t="s">
        <v>101</v>
      </c>
      <c r="E9" s="39">
        <v>949</v>
      </c>
      <c r="F9" s="40" t="s">
        <v>140</v>
      </c>
    </row>
    <row r="10" spans="1:6" ht="90" thickBot="1" x14ac:dyDescent="0.3">
      <c r="C10" s="38" t="s">
        <v>134</v>
      </c>
      <c r="D10" s="39" t="s">
        <v>141</v>
      </c>
      <c r="E10" s="39">
        <v>1173</v>
      </c>
      <c r="F10" s="40" t="s">
        <v>142</v>
      </c>
    </row>
    <row r="11" spans="1:6" ht="51.75" thickBot="1" x14ac:dyDescent="0.3">
      <c r="C11" s="38" t="s">
        <v>134</v>
      </c>
      <c r="D11" s="39" t="s">
        <v>143</v>
      </c>
      <c r="E11" s="39">
        <v>352</v>
      </c>
      <c r="F11" s="40" t="s">
        <v>144</v>
      </c>
    </row>
    <row r="12" spans="1:6" ht="15.75" thickBot="1" x14ac:dyDescent="0.3">
      <c r="C12" s="38" t="s">
        <v>86</v>
      </c>
      <c r="D12" s="39" t="s">
        <v>101</v>
      </c>
      <c r="E12" s="39">
        <v>818</v>
      </c>
      <c r="F12" s="40"/>
    </row>
    <row r="13" spans="1:6" ht="15.75" thickBot="1" x14ac:dyDescent="0.3">
      <c r="C13" s="38" t="s">
        <v>135</v>
      </c>
      <c r="D13" s="39" t="s">
        <v>141</v>
      </c>
      <c r="E13" s="39">
        <v>383</v>
      </c>
      <c r="F13" s="40"/>
    </row>
    <row r="14" spans="1:6" ht="15.75" thickBot="1" x14ac:dyDescent="0.3">
      <c r="C14" s="38" t="s">
        <v>138</v>
      </c>
      <c r="D14" s="39" t="s">
        <v>143</v>
      </c>
      <c r="E14" s="39">
        <v>370</v>
      </c>
      <c r="F14" s="40"/>
    </row>
    <row r="15" spans="1:6" ht="15.75" thickBot="1" x14ac:dyDescent="0.3">
      <c r="C15" s="38" t="s">
        <v>91</v>
      </c>
      <c r="D15" s="39"/>
      <c r="E15" s="39">
        <v>5559</v>
      </c>
      <c r="F15" s="40"/>
    </row>
    <row r="17" spans="1:3" ht="15.75" x14ac:dyDescent="0.25">
      <c r="A17">
        <v>3</v>
      </c>
      <c r="B17" t="s">
        <v>145</v>
      </c>
      <c r="C17" s="34" t="s">
        <v>146</v>
      </c>
    </row>
    <row r="41" spans="1:3" x14ac:dyDescent="0.25">
      <c r="A41">
        <v>4</v>
      </c>
      <c r="B41" t="s">
        <v>150</v>
      </c>
      <c r="C41" t="s">
        <v>151</v>
      </c>
    </row>
    <row r="42" spans="1:3" x14ac:dyDescent="0.25">
      <c r="A42">
        <v>5</v>
      </c>
      <c r="B42" t="s">
        <v>147</v>
      </c>
      <c r="C42" t="s">
        <v>148</v>
      </c>
    </row>
    <row r="43" spans="1:3" x14ac:dyDescent="0.25">
      <c r="C43" t="s">
        <v>149</v>
      </c>
    </row>
    <row r="45" spans="1:3" ht="102" x14ac:dyDescent="0.25">
      <c r="A45" s="52" t="s">
        <v>152</v>
      </c>
      <c r="B45" t="s">
        <v>153</v>
      </c>
      <c r="C45" s="53" t="s">
        <v>154</v>
      </c>
    </row>
    <row r="46" spans="1:3" ht="76.5" x14ac:dyDescent="0.25">
      <c r="A46" s="52" t="s">
        <v>152</v>
      </c>
      <c r="B46" t="s">
        <v>155</v>
      </c>
      <c r="C46" s="53" t="s">
        <v>156</v>
      </c>
    </row>
    <row r="47" spans="1:3" ht="76.5" x14ac:dyDescent="0.25">
      <c r="A47" s="52" t="s">
        <v>152</v>
      </c>
      <c r="B47" t="s">
        <v>155</v>
      </c>
      <c r="C47" s="53" t="s">
        <v>157</v>
      </c>
    </row>
    <row r="48" spans="1:3" ht="51" x14ac:dyDescent="0.25">
      <c r="A48" s="52" t="s">
        <v>152</v>
      </c>
      <c r="B48" t="s">
        <v>155</v>
      </c>
      <c r="C48" s="53" t="s">
        <v>158</v>
      </c>
    </row>
    <row r="49" spans="1:3" ht="38.25" x14ac:dyDescent="0.25">
      <c r="A49" s="52" t="s">
        <v>152</v>
      </c>
      <c r="B49" t="s">
        <v>155</v>
      </c>
      <c r="C49" s="53" t="s">
        <v>159</v>
      </c>
    </row>
    <row r="50" spans="1:3" ht="25.5" x14ac:dyDescent="0.25">
      <c r="A50" s="52" t="s">
        <v>152</v>
      </c>
      <c r="B50" t="s">
        <v>155</v>
      </c>
      <c r="C50" s="53" t="s">
        <v>160</v>
      </c>
    </row>
    <row r="51" spans="1:3" ht="63.75" x14ac:dyDescent="0.25">
      <c r="A51" s="52" t="s">
        <v>152</v>
      </c>
      <c r="B51" t="s">
        <v>155</v>
      </c>
      <c r="C51" s="53" t="s">
        <v>161</v>
      </c>
    </row>
    <row r="52" spans="1:3" ht="38.25" x14ac:dyDescent="0.25">
      <c r="A52" s="52" t="s">
        <v>152</v>
      </c>
      <c r="B52" s="54" t="s">
        <v>155</v>
      </c>
      <c r="C52" s="53" t="s">
        <v>162</v>
      </c>
    </row>
    <row r="53" spans="1:3" ht="76.5" x14ac:dyDescent="0.25">
      <c r="A53" s="52" t="s">
        <v>152</v>
      </c>
      <c r="B53" s="54" t="s">
        <v>163</v>
      </c>
      <c r="C53" s="53" t="s">
        <v>164</v>
      </c>
    </row>
    <row r="54" spans="1:3" ht="76.5" x14ac:dyDescent="0.25">
      <c r="A54" s="52" t="s">
        <v>152</v>
      </c>
      <c r="B54" s="54" t="s">
        <v>163</v>
      </c>
      <c r="C54" s="53" t="s">
        <v>165</v>
      </c>
    </row>
    <row r="55" spans="1:3" ht="63.75" x14ac:dyDescent="0.25">
      <c r="A55" s="52" t="s">
        <v>152</v>
      </c>
      <c r="B55" s="54" t="s">
        <v>163</v>
      </c>
      <c r="C55" s="53" t="s">
        <v>166</v>
      </c>
    </row>
    <row r="56" spans="1:3" ht="165.75" x14ac:dyDescent="0.25">
      <c r="A56" s="52" t="s">
        <v>152</v>
      </c>
      <c r="B56" s="54" t="s">
        <v>167</v>
      </c>
      <c r="C56" s="53" t="s">
        <v>168</v>
      </c>
    </row>
    <row r="57" spans="1:3" ht="242.25" x14ac:dyDescent="0.25">
      <c r="A57" s="52" t="s">
        <v>152</v>
      </c>
      <c r="B57" s="54" t="s">
        <v>169</v>
      </c>
      <c r="C57" s="53" t="s">
        <v>170</v>
      </c>
    </row>
    <row r="58" spans="1:3" ht="38.25" x14ac:dyDescent="0.25">
      <c r="A58" s="52" t="s">
        <v>152</v>
      </c>
      <c r="B58" s="54" t="s">
        <v>169</v>
      </c>
      <c r="C58" s="53" t="s">
        <v>171</v>
      </c>
    </row>
    <row r="59" spans="1:3" ht="76.5" x14ac:dyDescent="0.25">
      <c r="A59" s="52" t="s">
        <v>152</v>
      </c>
      <c r="B59" s="54" t="s">
        <v>169</v>
      </c>
      <c r="C59" s="53" t="s">
        <v>172</v>
      </c>
    </row>
    <row r="60" spans="1:3" ht="25.5" x14ac:dyDescent="0.25">
      <c r="A60" s="52" t="s">
        <v>152</v>
      </c>
      <c r="B60" s="54" t="s">
        <v>173</v>
      </c>
      <c r="C60" s="53" t="s">
        <v>174</v>
      </c>
    </row>
    <row r="61" spans="1:3" ht="51" x14ac:dyDescent="0.25">
      <c r="A61" s="52" t="s">
        <v>152</v>
      </c>
      <c r="B61" s="54" t="s">
        <v>173</v>
      </c>
      <c r="C61" s="53" t="s">
        <v>175</v>
      </c>
    </row>
    <row r="62" spans="1:3" ht="25.5" x14ac:dyDescent="0.25">
      <c r="A62" s="52" t="s">
        <v>152</v>
      </c>
      <c r="B62" s="54" t="s">
        <v>173</v>
      </c>
      <c r="C62" s="53" t="s">
        <v>176</v>
      </c>
    </row>
    <row r="63" spans="1:3" ht="51" x14ac:dyDescent="0.25">
      <c r="A63" s="52" t="s">
        <v>152</v>
      </c>
      <c r="B63" s="54" t="s">
        <v>173</v>
      </c>
      <c r="C63" s="53" t="s">
        <v>177</v>
      </c>
    </row>
    <row r="64" spans="1:3" ht="63.75" x14ac:dyDescent="0.25">
      <c r="A64" s="52" t="s">
        <v>152</v>
      </c>
      <c r="B64" s="54" t="s">
        <v>178</v>
      </c>
      <c r="C64" s="53" t="s">
        <v>179</v>
      </c>
    </row>
    <row r="65" spans="1:3" ht="76.5" x14ac:dyDescent="0.25">
      <c r="A65" s="52" t="s">
        <v>152</v>
      </c>
      <c r="B65" s="54" t="s">
        <v>178</v>
      </c>
      <c r="C65" s="53" t="s">
        <v>180</v>
      </c>
    </row>
    <row r="66" spans="1:3" ht="76.5" x14ac:dyDescent="0.25">
      <c r="A66" s="52" t="s">
        <v>152</v>
      </c>
      <c r="B66" s="54" t="s">
        <v>178</v>
      </c>
      <c r="C66" s="53" t="s">
        <v>181</v>
      </c>
    </row>
    <row r="67" spans="1:3" ht="89.25" x14ac:dyDescent="0.25">
      <c r="A67" s="52" t="s">
        <v>152</v>
      </c>
      <c r="B67" s="54" t="s">
        <v>178</v>
      </c>
      <c r="C67" s="53" t="s">
        <v>182</v>
      </c>
    </row>
    <row r="68" spans="1:3" ht="63.75" x14ac:dyDescent="0.25">
      <c r="A68" s="52" t="s">
        <v>152</v>
      </c>
      <c r="B68" s="54" t="s">
        <v>183</v>
      </c>
      <c r="C68" s="53" t="s">
        <v>184</v>
      </c>
    </row>
    <row r="69" spans="1:3" ht="38.25" x14ac:dyDescent="0.25">
      <c r="A69" s="52" t="s">
        <v>152</v>
      </c>
      <c r="B69" s="54" t="s">
        <v>183</v>
      </c>
      <c r="C69" s="53" t="s">
        <v>185</v>
      </c>
    </row>
    <row r="70" spans="1:3" ht="38.25" x14ac:dyDescent="0.25">
      <c r="A70" s="52" t="s">
        <v>152</v>
      </c>
      <c r="B70" s="54" t="s">
        <v>183</v>
      </c>
      <c r="C70" s="53" t="s">
        <v>186</v>
      </c>
    </row>
    <row r="71" spans="1:3" ht="51" x14ac:dyDescent="0.25">
      <c r="A71" s="52" t="s">
        <v>152</v>
      </c>
      <c r="B71" s="54" t="s">
        <v>187</v>
      </c>
      <c r="C71" s="53" t="s">
        <v>188</v>
      </c>
    </row>
    <row r="72" spans="1:3" ht="76.5" x14ac:dyDescent="0.25">
      <c r="A72" s="52" t="s">
        <v>152</v>
      </c>
      <c r="B72" s="54" t="s">
        <v>187</v>
      </c>
      <c r="C72" s="53" t="s">
        <v>189</v>
      </c>
    </row>
    <row r="73" spans="1:3" ht="76.5" x14ac:dyDescent="0.25">
      <c r="A73" s="52" t="s">
        <v>152</v>
      </c>
      <c r="B73" s="54" t="s">
        <v>187</v>
      </c>
      <c r="C73" s="53" t="s">
        <v>190</v>
      </c>
    </row>
    <row r="74" spans="1:3" ht="89.25" x14ac:dyDescent="0.25">
      <c r="A74" s="52" t="s">
        <v>152</v>
      </c>
      <c r="B74" s="54" t="s">
        <v>187</v>
      </c>
      <c r="C74" s="53" t="s">
        <v>191</v>
      </c>
    </row>
    <row r="75" spans="1:3" ht="25.5" x14ac:dyDescent="0.25">
      <c r="A75" s="52" t="s">
        <v>152</v>
      </c>
      <c r="B75" s="54" t="s">
        <v>187</v>
      </c>
      <c r="C75" s="53" t="s">
        <v>192</v>
      </c>
    </row>
    <row r="76" spans="1:3" ht="38.25" x14ac:dyDescent="0.25">
      <c r="A76" s="52" t="s">
        <v>152</v>
      </c>
      <c r="B76" s="54" t="s">
        <v>187</v>
      </c>
      <c r="C76" s="53" t="s">
        <v>193</v>
      </c>
    </row>
    <row r="77" spans="1:3" ht="89.25" x14ac:dyDescent="0.25">
      <c r="A77" s="52" t="s">
        <v>152</v>
      </c>
      <c r="B77" s="54" t="s">
        <v>187</v>
      </c>
      <c r="C77" s="53" t="s">
        <v>194</v>
      </c>
    </row>
    <row r="78" spans="1:3" ht="89.25" x14ac:dyDescent="0.25">
      <c r="A78" s="52" t="s">
        <v>152</v>
      </c>
      <c r="B78" s="54" t="s">
        <v>187</v>
      </c>
      <c r="C78" s="53" t="s">
        <v>195</v>
      </c>
    </row>
    <row r="79" spans="1:3" ht="127.5" x14ac:dyDescent="0.25">
      <c r="A79" s="52" t="s">
        <v>152</v>
      </c>
      <c r="B79" s="54" t="s">
        <v>196</v>
      </c>
      <c r="C79" s="53" t="s">
        <v>197</v>
      </c>
    </row>
    <row r="80" spans="1:3" ht="140.25" x14ac:dyDescent="0.25">
      <c r="A80" s="52" t="s">
        <v>152</v>
      </c>
      <c r="B80" s="54" t="s">
        <v>196</v>
      </c>
      <c r="C80" s="53" t="s">
        <v>198</v>
      </c>
    </row>
    <row r="81" spans="1:3" ht="38.25" x14ac:dyDescent="0.25">
      <c r="A81" s="52" t="s">
        <v>152</v>
      </c>
      <c r="B81" s="54" t="s">
        <v>196</v>
      </c>
      <c r="C81" s="53" t="s">
        <v>199</v>
      </c>
    </row>
  </sheetData>
  <pageMargins left="0.7" right="0.7" top="0.75" bottom="0.75" header="0.3" footer="0.3"/>
  <pageSetup paperSize="9"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61425803168A04CA98969079F39FB6B" ma:contentTypeVersion="9" ma:contentTypeDescription="Create a new document." ma:contentTypeScope="" ma:versionID="ab7612d7a05b821f695a88399bb7e670">
  <xsd:schema xmlns:xsd="http://www.w3.org/2001/XMLSchema" xmlns:xs="http://www.w3.org/2001/XMLSchema" xmlns:p="http://schemas.microsoft.com/office/2006/metadata/properties" xmlns:ns2="164be6af-a911-447f-bb45-6500f461f285" xmlns:ns3="bd6af0d1-77c9-4e81-bd7e-f1212379fdff" targetNamespace="http://schemas.microsoft.com/office/2006/metadata/properties" ma:root="true" ma:fieldsID="b1c939da4508d3c26ec6778bb6808a34" ns2:_="" ns3:_="">
    <xsd:import namespace="164be6af-a911-447f-bb45-6500f461f285"/>
    <xsd:import namespace="bd6af0d1-77c9-4e81-bd7e-f1212379fd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4be6af-a911-447f-bb45-6500f461f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6af0d1-77c9-4e81-bd7e-f1212379fdf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87A254-ACCF-493F-BCCF-D0A2D45AFC08}">
  <ds:schemaRefs>
    <ds:schemaRef ds:uri="http://schemas.microsoft.com/sharepoint/v3/contenttype/forms"/>
  </ds:schemaRefs>
</ds:datastoreItem>
</file>

<file path=customXml/itemProps2.xml><?xml version="1.0" encoding="utf-8"?>
<ds:datastoreItem xmlns:ds="http://schemas.openxmlformats.org/officeDocument/2006/customXml" ds:itemID="{714B8D9C-00D2-4954-9F3C-71B8D37066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4be6af-a911-447f-bb45-6500f461f285"/>
    <ds:schemaRef ds:uri="bd6af0d1-77c9-4e81-bd7e-f1212379f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3390DA-3C30-4161-A78C-9AE8479917E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 800MHz</vt:lpstr>
      <vt:lpstr>With 800MHz</vt:lpstr>
      <vt:lpstr>Clutter &amp; Height Split</vt:lpstr>
      <vt:lpstr>Site Count No 800Mhz</vt:lpstr>
      <vt:lpstr>Site_Numbers</vt:lpstr>
      <vt:lpstr>Sheet1</vt:lpstr>
      <vt:lpstr>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Huri, Jitesh, Vodacom South Africa (External)</dc:creator>
  <cp:keywords/>
  <dc:description/>
  <cp:lastModifiedBy>John Meyer (johnmeye)</cp:lastModifiedBy>
  <cp:revision/>
  <dcterms:created xsi:type="dcterms:W3CDTF">2020-05-04T12:32:40Z</dcterms:created>
  <dcterms:modified xsi:type="dcterms:W3CDTF">2020-07-29T12:05:45Z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iteId">
    <vt:lpwstr>68283f3b-8487-4c86-adb3-a5228f18b893</vt:lpwstr>
  </property>
  <property fmtid="{D5CDD505-2E9C-101B-9397-08002B2CF9AE}" pid="4" name="MSIP_Label_0359f705-2ba0-454b-9cfc-6ce5bcaac040_Owner">
    <vt:lpwstr>Jitesh.Huri@vcontractor.co.za</vt:lpwstr>
  </property>
  <property fmtid="{D5CDD505-2E9C-101B-9397-08002B2CF9AE}" pid="5" name="MSIP_Label_0359f705-2ba0-454b-9cfc-6ce5bcaac040_SetDate">
    <vt:lpwstr>2020-05-04T20:54:21.1768162Z</vt:lpwstr>
  </property>
  <property fmtid="{D5CDD505-2E9C-101B-9397-08002B2CF9AE}" pid="6" name="MSIP_Label_0359f705-2ba0-454b-9cfc-6ce5bcaac040_Name">
    <vt:lpwstr>C2 General</vt:lpwstr>
  </property>
  <property fmtid="{D5CDD505-2E9C-101B-9397-08002B2CF9AE}" pid="7" name="MSIP_Label_0359f705-2ba0-454b-9cfc-6ce5bcaac040_Application">
    <vt:lpwstr>Microsoft Azure Information Protection</vt:lpwstr>
  </property>
  <property fmtid="{D5CDD505-2E9C-101B-9397-08002B2CF9AE}" pid="8" name="MSIP_Label_0359f705-2ba0-454b-9cfc-6ce5bcaac040_ActionId">
    <vt:lpwstr>dece77f2-a575-43c5-a066-6e1538690528</vt:lpwstr>
  </property>
  <property fmtid="{D5CDD505-2E9C-101B-9397-08002B2CF9AE}" pid="9" name="MSIP_Label_0359f705-2ba0-454b-9cfc-6ce5bcaac040_Extended_MSFT_Method">
    <vt:lpwstr>Automatic</vt:lpwstr>
  </property>
  <property fmtid="{D5CDD505-2E9C-101B-9397-08002B2CF9AE}" pid="10" name="Sensitivity">
    <vt:lpwstr>C2 General</vt:lpwstr>
  </property>
  <property fmtid="{D5CDD505-2E9C-101B-9397-08002B2CF9AE}" pid="11" name="ContentTypeId">
    <vt:lpwstr>0x010100A61425803168A04CA98969079F39FB6B</vt:lpwstr>
  </property>
</Properties>
</file>