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Desktop/"/>
    </mc:Choice>
  </mc:AlternateContent>
  <bookViews>
    <workbookView xWindow="0" yWindow="440" windowWidth="25600" windowHeight="15060" tabRatio="500" activeTab="1"/>
  </bookViews>
  <sheets>
    <sheet name="Equity Valuation" sheetId="2" r:id="rId1"/>
    <sheet name="Drivers" sheetId="1" r:id="rId2"/>
  </sheets>
  <externalReferences>
    <externalReference r:id="rId3"/>
  </externalReferences>
  <calcPr calcId="150000" iterate="1" iterateDelta="0.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1" i="1"/>
  <c r="I20" i="1"/>
  <c r="H11" i="1"/>
  <c r="H10" i="1"/>
  <c r="H9" i="1"/>
  <c r="G11" i="1"/>
  <c r="G10" i="1"/>
  <c r="G9" i="1"/>
  <c r="G22" i="1"/>
  <c r="G21" i="1"/>
  <c r="G20" i="1"/>
  <c r="V70" i="1"/>
  <c r="G70" i="1"/>
  <c r="AB53" i="1"/>
  <c r="AB54" i="1"/>
  <c r="AB55" i="1"/>
  <c r="AB70" i="1"/>
  <c r="Y53" i="1"/>
  <c r="Y54" i="1"/>
  <c r="Y55" i="1"/>
  <c r="Y70" i="1"/>
  <c r="O55" i="1"/>
  <c r="O54" i="1"/>
  <c r="O53" i="1"/>
  <c r="U52" i="1"/>
  <c r="T52" i="1"/>
  <c r="S52" i="1"/>
  <c r="U54" i="1"/>
  <c r="U38" i="1"/>
  <c r="T54" i="1"/>
  <c r="T38" i="1"/>
  <c r="S54" i="1"/>
  <c r="S38" i="1"/>
  <c r="O41" i="1"/>
  <c r="U41" i="1"/>
  <c r="U32" i="1"/>
  <c r="T41" i="1"/>
  <c r="T32" i="1"/>
  <c r="S41" i="1"/>
  <c r="S32" i="1"/>
  <c r="X58" i="1"/>
  <c r="X57" i="1"/>
  <c r="W46" i="1"/>
  <c r="W47" i="1"/>
  <c r="H39" i="1"/>
  <c r="W39" i="1"/>
  <c r="AB39" i="1"/>
  <c r="H40" i="1"/>
  <c r="W40" i="1"/>
  <c r="AB40" i="1"/>
  <c r="H41" i="1"/>
  <c r="W41" i="1"/>
  <c r="AB41" i="1"/>
  <c r="AB50" i="1"/>
  <c r="Y33" i="1"/>
  <c r="AB33" i="1"/>
  <c r="Y34" i="1"/>
  <c r="AB34" i="1"/>
  <c r="AB35" i="1"/>
  <c r="AB36" i="1"/>
  <c r="I5" i="1"/>
  <c r="Y39" i="1"/>
  <c r="Y40" i="1"/>
  <c r="Y41" i="1"/>
  <c r="Y50" i="1"/>
  <c r="V50" i="1"/>
  <c r="G41" i="1"/>
  <c r="I41" i="1"/>
  <c r="G40" i="1"/>
  <c r="I40" i="1"/>
  <c r="G39" i="1"/>
  <c r="I39" i="1"/>
  <c r="I50" i="1"/>
  <c r="G50" i="1"/>
  <c r="P36" i="1"/>
  <c r="N36" i="1"/>
  <c r="Y35" i="1"/>
  <c r="Y36" i="1"/>
  <c r="O40" i="1"/>
  <c r="O39" i="1"/>
  <c r="G35" i="1"/>
  <c r="I35" i="1"/>
  <c r="G33" i="1"/>
  <c r="I33" i="1"/>
  <c r="G34" i="1"/>
  <c r="I34" i="1"/>
  <c r="I36" i="1"/>
  <c r="G36" i="1"/>
  <c r="AB29" i="1"/>
  <c r="I29" i="1"/>
  <c r="V28" i="1"/>
  <c r="Y28" i="1"/>
  <c r="AB28" i="1"/>
  <c r="I28" i="1"/>
  <c r="Y27" i="1"/>
  <c r="AB27" i="1"/>
  <c r="I27" i="1"/>
  <c r="Y29" i="1"/>
  <c r="G29" i="1"/>
  <c r="G28" i="1"/>
  <c r="G27" i="1"/>
  <c r="I30" i="1"/>
  <c r="O35" i="1"/>
  <c r="O34" i="1"/>
  <c r="O33" i="1"/>
  <c r="O29" i="1"/>
  <c r="O28" i="1"/>
  <c r="O27" i="1"/>
  <c r="L29" i="1"/>
  <c r="L28" i="1"/>
  <c r="G30" i="1"/>
  <c r="G55" i="1"/>
  <c r="I55" i="1"/>
  <c r="G54" i="1"/>
  <c r="I54" i="1"/>
  <c r="G53" i="1"/>
  <c r="I53" i="1"/>
  <c r="Y44" i="1"/>
  <c r="Y43" i="1"/>
  <c r="AB43" i="1"/>
  <c r="AB44" i="1"/>
  <c r="L27" i="1"/>
  <c r="H12" i="1"/>
  <c r="I12" i="1"/>
  <c r="K12" i="1"/>
  <c r="K5" i="1"/>
  <c r="G6" i="1"/>
  <c r="H23" i="1"/>
  <c r="I23" i="1"/>
  <c r="K23" i="1"/>
  <c r="K16" i="1"/>
  <c r="G17" i="1"/>
  <c r="K11" i="1"/>
  <c r="K10" i="1"/>
  <c r="K9" i="1"/>
  <c r="K22" i="1"/>
  <c r="K21" i="1"/>
  <c r="K20" i="1"/>
  <c r="O43" i="1"/>
  <c r="G43" i="1"/>
  <c r="G44" i="1"/>
  <c r="O44" i="1"/>
  <c r="P27" i="1"/>
  <c r="P29" i="1"/>
  <c r="P28" i="1"/>
  <c r="P41" i="1"/>
  <c r="P40" i="1"/>
  <c r="P39" i="1"/>
  <c r="G47" i="1"/>
  <c r="G45" i="1"/>
  <c r="U29" i="1"/>
  <c r="T29" i="1"/>
  <c r="S29" i="1"/>
  <c r="J6" i="2"/>
  <c r="K6" i="2"/>
  <c r="K7" i="2"/>
  <c r="K5" i="2"/>
  <c r="J7" i="2"/>
  <c r="J5" i="2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U34" i="1"/>
  <c r="U26" i="1"/>
  <c r="S34" i="1"/>
  <c r="S26" i="1"/>
  <c r="T34" i="1"/>
  <c r="T26" i="1"/>
  <c r="G46" i="1"/>
  <c r="G48" i="1"/>
  <c r="Y30" i="1"/>
  <c r="AB30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<sst xmlns="http://schemas.openxmlformats.org/spreadsheetml/2006/main" count="231" uniqueCount="137">
  <si>
    <t>Salary</t>
  </si>
  <si>
    <t>Vacation</t>
  </si>
  <si>
    <t>options</t>
  </si>
  <si>
    <t>RSUs</t>
  </si>
  <si>
    <t>Maternity/Paternity</t>
  </si>
  <si>
    <t xml:space="preserve">Health insurance </t>
  </si>
  <si>
    <t>WEIGHTED/RISK ADJUSTED</t>
  </si>
  <si>
    <t>Cell phone</t>
  </si>
  <si>
    <t>Fitness</t>
  </si>
  <si>
    <t>Commuter Subsidy</t>
  </si>
  <si>
    <t>401k match</t>
  </si>
  <si>
    <t>Personal development</t>
  </si>
  <si>
    <t>Professional development</t>
  </si>
  <si>
    <t>Professional networking (e.g. SXSW)</t>
  </si>
  <si>
    <t>$/month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</si>
  <si>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</si>
  <si>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</si>
  <si>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</si>
  <si>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</si>
  <si>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</si>
  <si>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</si>
  <si>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</si>
  <si>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</si>
  <si>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</si>
  <si>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</si>
  <si>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</si>
  <si>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</si>
  <si>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</si>
  <si>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</si>
  <si>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</si>
  <si>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</si>
  <si>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</si>
  <si>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</si>
  <si>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</si>
  <si>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</si>
  <si>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</si>
  <si>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</si>
  <si>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</si>
  <si>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</si>
  <si>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</si>
  <si>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</si>
  <si>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</si>
  <si>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</si>
  <si>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</si>
  <si>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</si>
  <si>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</si>
  <si>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</si>
  <si>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</si>
  <si>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</si>
  <si>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</si>
  <si>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</si>
  <si>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</si>
  <si>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</si>
  <si>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</si>
  <si>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</si>
  <si>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</si>
  <si>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</si>
  <si>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</si>
  <si>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</si>
  <si>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</si>
  <si>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</si>
  <si>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</si>
  <si>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</si>
  <si>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</si>
  <si>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</si>
  <si>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</si>
  <si>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</si>
  <si>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cash</t>
  </si>
  <si>
    <t>equity</t>
  </si>
  <si>
    <t>time</t>
  </si>
  <si>
    <t>upFront</t>
  </si>
  <si>
    <t>rateBased</t>
  </si>
  <si>
    <t>data.value</t>
  </si>
  <si>
    <t>rawData.value</t>
  </si>
  <si>
    <t>unitType</t>
  </si>
  <si>
    <t>DRIVERS</t>
  </si>
  <si>
    <t>baseDriver</t>
  </si>
  <si>
    <t>baseFactor</t>
  </si>
  <si>
    <t>resultDriver</t>
  </si>
  <si>
    <t>baseOutput</t>
  </si>
  <si>
    <t>resultOutput</t>
  </si>
  <si>
    <t>$/stockUnit</t>
  </si>
  <si>
    <t>optionStrikePrice</t>
  </si>
  <si>
    <t>stockPrice</t>
  </si>
  <si>
    <t>totalEquity</t>
  </si>
  <si>
    <t>$15B</t>
  </si>
  <si>
    <t>signing bonus</t>
  </si>
  <si>
    <t>base salary</t>
  </si>
  <si>
    <t>xStart</t>
  </si>
  <si>
    <t>xSet</t>
  </si>
  <si>
    <t>xEnd</t>
  </si>
  <si>
    <t>incentive bonuses</t>
  </si>
  <si>
    <t>fxRate</t>
  </si>
  <si>
    <t>perks</t>
  </si>
  <si>
    <t>intervalBased</t>
  </si>
  <si>
    <t>initial grant</t>
  </si>
  <si>
    <t>earned equity</t>
  </si>
  <si>
    <t>awarded equity</t>
  </si>
  <si>
    <t>description</t>
  </si>
  <si>
    <t>compType</t>
  </si>
  <si>
    <t>paymentCycle</t>
  </si>
  <si>
    <t>domainExtent</t>
  </si>
  <si>
    <t>rangeExtent</t>
  </si>
  <si>
    <t>xMin</t>
  </si>
  <si>
    <t>xMax</t>
  </si>
  <si>
    <t>awards</t>
  </si>
  <si>
    <t>ongoing benefits</t>
  </si>
  <si>
    <t>totalPerks</t>
  </si>
  <si>
    <t xml:space="preserve">equity </t>
  </si>
  <si>
    <t>COMP OFFER SUMMARY</t>
  </si>
  <si>
    <t xml:space="preserve">Contract Consideration =&gt; Candidate </t>
  </si>
  <si>
    <t xml:space="preserve">Contract Consideration =&gt; Employer </t>
  </si>
  <si>
    <t>time allocated</t>
  </si>
  <si>
    <r>
      <t xml:space="preserve">employee benefits </t>
    </r>
    <r>
      <rPr>
        <i/>
        <sz val="12"/>
        <color theme="1"/>
        <rFont val="Calibri"/>
        <scheme val="minor"/>
      </rPr>
      <t>(mkt val)</t>
    </r>
  </si>
  <si>
    <r>
      <t xml:space="preserve">equity </t>
    </r>
    <r>
      <rPr>
        <i/>
        <sz val="12"/>
        <color theme="1"/>
        <rFont val="Calibri"/>
        <scheme val="minor"/>
      </rPr>
      <t>(mkt val)</t>
    </r>
  </si>
  <si>
    <t>cash payment</t>
  </si>
  <si>
    <t>(paid)/received</t>
  </si>
  <si>
    <t>(allocated)/saved</t>
  </si>
  <si>
    <t>earnings rate</t>
  </si>
  <si>
    <t>time value</t>
  </si>
  <si>
    <t>debit</t>
  </si>
  <si>
    <t>credit</t>
  </si>
  <si>
    <t>Paid in Time</t>
  </si>
  <si>
    <t>Paid in Cash</t>
  </si>
  <si>
    <t>net</t>
  </si>
  <si>
    <t>enterpriseValue (in $millions)</t>
  </si>
  <si>
    <t>ramp up/ramp down overhead</t>
  </si>
  <si>
    <t>onboarding overhead</t>
  </si>
  <si>
    <t>weighted labor cost</t>
  </si>
  <si>
    <t>typeConverter</t>
  </si>
  <si>
    <t>on-going contribution time allocation</t>
  </si>
  <si>
    <t>postFxAmount</t>
  </si>
  <si>
    <t>preFxAmount</t>
  </si>
  <si>
    <t>baseMultiple</t>
  </si>
  <si>
    <t>`</t>
  </si>
  <si>
    <t>other</t>
  </si>
  <si>
    <t>stipends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</si>
</sst>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3" formatCode="&quot;$&quot;#,##0;[Red]\-&quot;$&quot;#,##0"/>
    <numFmt numFmtId="174" formatCode="&quot;$&quot;#,##0.0;[Red]\-&quot;$&quot;#,##0.0"/>
    <numFmt numFmtId="175" formatCode="&quot;$&quot;#,##0.00;[Red]\-&quot;$&quot;#,##0.00"/>
    <numFmt numFmtId="176" formatCode="#,##0_ ;\-#,##0\ "/>
    <numFmt numFmtId="177" formatCode="&quot;$&quot;#,##0.00"/>
    <numFmt numFmtId="180" formatCode="&quot;$&quot;#,###\ &quot;/interval&quot;"/>
    <numFmt numFmtId="181" formatCode="&quot;$&quot;#,##0"/>
    <numFmt numFmtId="184" formatCode="#,##0\ &quot;units&quot;"/>
    <numFmt numFmtId="188" formatCode="#,###&quot; units/yr&quot;"/>
    <numFmt numFmtId="192" formatCode="#,##0\ &quot; hrs&quot;"/>
    <numFmt numFmtId="206" formatCode="&quot;$&quot;#,##0.00_)&quot;/ hr&quot;;[Red]\(&quot;$&quot;#,##0.00\)\ &quot;/ hr&quot;"/>
    <numFmt numFmtId="207" formatCode="#,##0_);[Red]\(#,##0\)\ &quot;hours&quot;"/>
    <numFmt numFmtId="208" formatCode="#,##0\ &quot;hrs&quot;"/>
    <numFmt numFmtId="209" formatCode="#,##0_);[Red]\(#,##0\)\ &quot;hrs&quot;"/>
    <numFmt numFmtId="211" formatCode="#,##0_)\ &quot;hrs&quot;;[Red]\(#,##0\)\ &quot;hrs&quot;"/>
    <numFmt numFmtId="215" formatCode="&quot;$&quot;#,##0.00_)&quot;/unit avg&quot;;[Red]\(&quot;$&quot;#,##0.00\)&quot;/unit avg&quot;"/>
    <numFmt numFmtId="217" formatCode="&quot;$&quot;#,###&quot;   (FMV)&quot;"/>
  </numFmts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0" tint="-0.499984740745262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1"/>
      <name val="Calibri"/>
      <scheme val="minor"/>
    </font>
    <font>
      <i/>
      <u/>
      <sz val="16"/>
      <color theme="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9">
    <xf numFmtId="0" fontId="0" fillId="0" borderId="0" xfId="0"/>
    <xf numFmtId="164" fontId="0" fillId="0" borderId="0" xfId="2" applyNumberFormat="1" applyFont="1"/>
    <xf numFmtId="0" fontId="0" fillId="0" borderId="0" xfId="0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9" fillId="6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173" fontId="5" fillId="5" borderId="0" xfId="0" applyNumberFormat="1" applyFont="1" applyFill="1" applyBorder="1" applyAlignment="1"/>
    <xf numFmtId="174" fontId="5" fillId="0" borderId="0" xfId="0" applyNumberFormat="1" applyFont="1" applyAlignment="1"/>
    <xf numFmtId="173" fontId="5" fillId="0" borderId="0" xfId="0" applyNumberFormat="1" applyFont="1" applyAlignment="1"/>
    <xf numFmtId="175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vertical="top"/>
    </xf>
    <xf numFmtId="173" fontId="5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10" fillId="0" borderId="3" xfId="0" applyFont="1" applyBorder="1" applyAlignment="1"/>
    <xf numFmtId="173" fontId="10" fillId="0" borderId="3" xfId="0" applyNumberFormat="1" applyFont="1" applyBorder="1" applyAlignment="1"/>
    <xf numFmtId="0" fontId="5" fillId="0" borderId="3" xfId="0" applyFont="1" applyBorder="1" applyAlignment="1"/>
    <xf numFmtId="0" fontId="9" fillId="7" borderId="0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/>
    <xf numFmtId="0" fontId="12" fillId="0" borderId="3" xfId="0" applyFont="1" applyBorder="1" applyAlignment="1"/>
    <xf numFmtId="0" fontId="13" fillId="8" borderId="0" xfId="0" applyFont="1" applyFill="1" applyAlignment="1"/>
    <xf numFmtId="3" fontId="13" fillId="8" borderId="0" xfId="0" applyNumberFormat="1" applyFont="1" applyFill="1" applyAlignment="1"/>
    <xf numFmtId="0" fontId="5" fillId="8" borderId="0" xfId="0" applyFont="1" applyFill="1" applyAlignment="1"/>
    <xf numFmtId="0" fontId="6" fillId="8" borderId="0" xfId="0" applyFont="1" applyFill="1"/>
    <xf numFmtId="0" fontId="5" fillId="8" borderId="0" xfId="0" applyFont="1" applyFill="1" applyAlignment="1">
      <alignment horizontal="right"/>
    </xf>
    <xf numFmtId="3" fontId="14" fillId="8" borderId="0" xfId="0" applyNumberFormat="1" applyFont="1" applyFill="1" applyAlignment="1"/>
    <xf numFmtId="0" fontId="15" fillId="8" borderId="0" xfId="0" applyFont="1" applyFill="1" applyAlignme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6" fontId="5" fillId="0" borderId="0" xfId="0" applyNumberFormat="1" applyFont="1" applyAlignment="1"/>
    <xf numFmtId="177" fontId="5" fillId="0" borderId="0" xfId="0" applyNumberFormat="1" applyFont="1" applyAlignment="1"/>
    <xf numFmtId="0" fontId="9" fillId="9" borderId="0" xfId="0" applyFont="1" applyFill="1" applyBorder="1" applyAlignment="1"/>
    <xf numFmtId="0" fontId="5" fillId="9" borderId="0" xfId="0" applyFont="1" applyFill="1" applyAlignment="1"/>
    <xf numFmtId="0" fontId="10" fillId="9" borderId="0" xfId="0" applyFont="1" applyFill="1" applyBorder="1" applyAlignment="1"/>
    <xf numFmtId="0" fontId="5" fillId="9" borderId="0" xfId="0" applyFont="1" applyFill="1" applyBorder="1" applyAlignment="1"/>
    <xf numFmtId="3" fontId="5" fillId="5" borderId="0" xfId="0" applyNumberFormat="1" applyFont="1" applyFill="1" applyBorder="1" applyAlignment="1"/>
    <xf numFmtId="3" fontId="5" fillId="0" borderId="0" xfId="0" applyNumberFormat="1" applyFont="1" applyAlignment="1"/>
    <xf numFmtId="3" fontId="16" fillId="0" borderId="0" xfId="0" applyNumberFormat="1" applyFont="1" applyAlignment="1"/>
    <xf numFmtId="0" fontId="5" fillId="5" borderId="0" xfId="0" applyFont="1" applyFill="1" applyAlignment="1">
      <alignment horizontal="center"/>
    </xf>
    <xf numFmtId="3" fontId="6" fillId="0" borderId="0" xfId="0" applyNumberFormat="1" applyFont="1"/>
    <xf numFmtId="0" fontId="10" fillId="0" borderId="0" xfId="0" applyFont="1" applyAlignment="1"/>
    <xf numFmtId="173" fontId="10" fillId="0" borderId="1" xfId="0" applyNumberFormat="1" applyFont="1" applyBorder="1" applyAlignment="1">
      <alignment horizontal="left"/>
    </xf>
    <xf numFmtId="177" fontId="6" fillId="0" borderId="0" xfId="0" applyNumberFormat="1" applyFont="1" applyAlignment="1"/>
    <xf numFmtId="0" fontId="7" fillId="0" borderId="3" xfId="0" applyFont="1" applyBorder="1"/>
    <xf numFmtId="173" fontId="10" fillId="0" borderId="0" xfId="0" applyNumberFormat="1" applyFont="1" applyAlignment="1">
      <alignment horizontal="left"/>
    </xf>
    <xf numFmtId="0" fontId="17" fillId="0" borderId="0" xfId="0" applyFont="1"/>
    <xf numFmtId="177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1" xfId="0" applyFont="1" applyBorder="1" applyAlignment="1"/>
    <xf numFmtId="173" fontId="10" fillId="0" borderId="1" xfId="0" applyNumberFormat="1" applyFont="1" applyBorder="1" applyAlignment="1"/>
    <xf numFmtId="3" fontId="5" fillId="0" borderId="1" xfId="0" applyNumberFormat="1" applyFont="1" applyBorder="1" applyAlignment="1"/>
    <xf numFmtId="3" fontId="5" fillId="0" borderId="0" xfId="0" applyNumberFormat="1" applyFont="1" applyBorder="1" applyAlignment="1"/>
    <xf numFmtId="0" fontId="5" fillId="5" borderId="2" xfId="0" applyFont="1" applyFill="1" applyBorder="1" applyAlignment="1"/>
    <xf numFmtId="0" fontId="7" fillId="0" borderId="2" xfId="0" applyFont="1" applyBorder="1"/>
    <xf numFmtId="0" fontId="10" fillId="0" borderId="0" xfId="0" applyFont="1" applyAlignment="1"/>
    <xf numFmtId="0" fontId="0" fillId="0" borderId="0" xfId="0" applyFont="1" applyAlignment="1"/>
    <xf numFmtId="0" fontId="0" fillId="10" borderId="0" xfId="0" applyFill="1" applyAlignment="1">
      <alignment horizontal="center"/>
    </xf>
    <xf numFmtId="0" fontId="22" fillId="0" borderId="0" xfId="0" applyFont="1" applyBorder="1"/>
    <xf numFmtId="0" fontId="23" fillId="11" borderId="0" xfId="0" applyFont="1" applyFill="1" applyAlignment="1">
      <alignment horizontal="center"/>
    </xf>
    <xf numFmtId="164" fontId="20" fillId="0" borderId="0" xfId="2" applyNumberFormat="1" applyFont="1" applyFill="1" applyAlignment="1">
      <alignment horizontal="center"/>
    </xf>
    <xf numFmtId="164" fontId="20" fillId="12" borderId="0" xfId="2" applyNumberFormat="1" applyFont="1" applyFill="1" applyAlignment="1">
      <alignment horizontal="center"/>
    </xf>
    <xf numFmtId="0" fontId="24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12" borderId="0" xfId="0" applyFont="1" applyFill="1" applyAlignment="1">
      <alignment horizontal="center"/>
    </xf>
    <xf numFmtId="0" fontId="24" fillId="13" borderId="0" xfId="0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 applyFill="1" applyBorder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3" fontId="20" fillId="12" borderId="0" xfId="0" applyNumberFormat="1" applyFont="1" applyFill="1" applyAlignment="1">
      <alignment horizontal="center"/>
    </xf>
    <xf numFmtId="0" fontId="22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3" fillId="0" borderId="0" xfId="0" applyFont="1" applyFill="1" applyAlignment="1">
      <alignment horizontal="center"/>
    </xf>
    <xf numFmtId="164" fontId="0" fillId="0" borderId="0" xfId="2" applyNumberFormat="1" applyFont="1" applyFill="1"/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0" fontId="24" fillId="15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/>
    <xf numFmtId="0" fontId="28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/>
    <xf numFmtId="0" fontId="28" fillId="0" borderId="0" xfId="0" applyFont="1" applyAlignment="1">
      <alignment horizontal="center" vertical="center"/>
    </xf>
    <xf numFmtId="0" fontId="28" fillId="0" borderId="0" xfId="0" applyFont="1"/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vertical="center" wrapText="1"/>
    </xf>
    <xf numFmtId="0" fontId="32" fillId="13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 wrapText="1"/>
    </xf>
    <xf numFmtId="164" fontId="0" fillId="13" borderId="0" xfId="2" applyNumberFormat="1" applyFont="1" applyFill="1" applyBorder="1" applyAlignment="1">
      <alignment horizontal="left"/>
    </xf>
    <xf numFmtId="164" fontId="0" fillId="13" borderId="0" xfId="2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3" fontId="0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/>
    <xf numFmtId="0" fontId="19" fillId="13" borderId="0" xfId="0" applyFont="1" applyFill="1" applyBorder="1"/>
    <xf numFmtId="0" fontId="27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28" fillId="13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10" borderId="0" xfId="0" applyFont="1" applyFill="1" applyBorder="1" applyAlignment="1">
      <alignment horizontal="center"/>
    </xf>
    <xf numFmtId="181" fontId="29" fillId="11" borderId="0" xfId="2" applyNumberFormat="1" applyFont="1" applyFill="1" applyBorder="1" applyAlignment="1">
      <alignment horizontal="center"/>
    </xf>
    <xf numFmtId="170" fontId="28" fillId="14" borderId="0" xfId="3" applyNumberFormat="1" applyFont="1" applyFill="1" applyBorder="1" applyAlignment="1">
      <alignment horizontal="center"/>
    </xf>
    <xf numFmtId="170" fontId="29" fillId="11" borderId="0" xfId="3" applyNumberFormat="1" applyFont="1" applyFill="1" applyBorder="1" applyAlignment="1">
      <alignment horizontal="center"/>
    </xf>
    <xf numFmtId="180" fontId="29" fillId="11" borderId="0" xfId="3" applyNumberFormat="1" applyFont="1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180" fontId="29" fillId="15" borderId="0" xfId="3" applyNumberFormat="1" applyFont="1" applyFill="1" applyBorder="1" applyAlignment="1">
      <alignment horizontal="center"/>
    </xf>
    <xf numFmtId="181" fontId="28" fillId="15" borderId="0" xfId="2" applyNumberFormat="1" applyFont="1" applyFill="1" applyBorder="1" applyAlignment="1">
      <alignment horizontal="center"/>
    </xf>
    <xf numFmtId="177" fontId="28" fillId="15" borderId="0" xfId="3" applyNumberFormat="1" applyFont="1" applyFill="1" applyBorder="1" applyAlignment="1">
      <alignment horizontal="center"/>
    </xf>
    <xf numFmtId="181" fontId="28" fillId="15" borderId="0" xfId="3" applyNumberFormat="1" applyFont="1" applyFill="1" applyBorder="1" applyAlignment="1">
      <alignment horizontal="center"/>
    </xf>
    <xf numFmtId="181" fontId="28" fillId="15" borderId="5" xfId="3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4" fontId="29" fillId="0" borderId="0" xfId="2" applyNumberFormat="1" applyFont="1" applyFill="1" applyBorder="1" applyAlignment="1">
      <alignment horizontal="center"/>
    </xf>
    <xf numFmtId="3" fontId="28" fillId="13" borderId="0" xfId="0" applyNumberFormat="1" applyFont="1" applyFill="1" applyBorder="1" applyAlignment="1">
      <alignment horizontal="center"/>
    </xf>
    <xf numFmtId="3" fontId="28" fillId="14" borderId="0" xfId="0" applyNumberFormat="1" applyFont="1" applyFill="1" applyBorder="1" applyAlignment="1">
      <alignment horizontal="center"/>
    </xf>
    <xf numFmtId="3" fontId="28" fillId="15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Alignment="1">
      <alignment horizontal="center"/>
    </xf>
    <xf numFmtId="3" fontId="28" fillId="14" borderId="0" xfId="0" applyNumberFormat="1" applyFont="1" applyFill="1" applyAlignment="1">
      <alignment horizontal="center"/>
    </xf>
    <xf numFmtId="0" fontId="28" fillId="4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0" fontId="28" fillId="16" borderId="0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26" fillId="13" borderId="0" xfId="0" applyFont="1" applyFill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6" fillId="16" borderId="0" xfId="0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0" fontId="26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164" fontId="28" fillId="15" borderId="0" xfId="2" applyNumberFormat="1" applyFont="1" applyFill="1" applyBorder="1" applyAlignment="1">
      <alignment horizontal="center"/>
    </xf>
    <xf numFmtId="0" fontId="33" fillId="15" borderId="0" xfId="0" applyFont="1" applyFill="1" applyBorder="1" applyAlignment="1">
      <alignment horizontal="left"/>
    </xf>
    <xf numFmtId="0" fontId="34" fillId="1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25" fillId="18" borderId="0" xfId="0" applyFont="1" applyFill="1" applyBorder="1" applyAlignment="1">
      <alignment horizontal="left"/>
    </xf>
    <xf numFmtId="0" fontId="20" fillId="18" borderId="0" xfId="0" applyFont="1" applyFill="1" applyBorder="1"/>
    <xf numFmtId="0" fontId="30" fillId="18" borderId="0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6" fontId="0" fillId="0" borderId="6" xfId="0" applyNumberFormat="1" applyFont="1" applyFill="1" applyBorder="1" applyAlignment="1">
      <alignment horizontal="center"/>
    </xf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right"/>
    </xf>
    <xf numFmtId="0" fontId="36" fillId="13" borderId="0" xfId="0" applyFont="1" applyFill="1" applyBorder="1" applyAlignment="1">
      <alignment horizontal="center" vertical="center"/>
    </xf>
    <xf numFmtId="206" fontId="0" fillId="0" borderId="0" xfId="0" applyNumberFormat="1" applyFont="1" applyFill="1" applyBorder="1" applyAlignment="1">
      <alignment horizontal="center"/>
    </xf>
    <xf numFmtId="207" fontId="0" fillId="0" borderId="0" xfId="0" applyNumberFormat="1" applyFont="1" applyFill="1" applyBorder="1" applyAlignment="1">
      <alignment horizontal="center"/>
    </xf>
    <xf numFmtId="0" fontId="38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38" fillId="3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36" fillId="3" borderId="0" xfId="0" applyFont="1" applyFill="1" applyBorder="1" applyAlignment="1">
      <alignment horizontal="center"/>
    </xf>
    <xf numFmtId="0" fontId="37" fillId="18" borderId="7" xfId="0" applyFont="1" applyFill="1" applyBorder="1" applyAlignment="1">
      <alignment horizontal="left"/>
    </xf>
    <xf numFmtId="6" fontId="0" fillId="0" borderId="9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208" fontId="0" fillId="0" borderId="0" xfId="0" applyNumberFormat="1" applyFont="1" applyFill="1" applyBorder="1" applyAlignment="1">
      <alignment horizontal="center"/>
    </xf>
    <xf numFmtId="0" fontId="40" fillId="12" borderId="8" xfId="0" applyFont="1" applyFill="1" applyBorder="1" applyAlignment="1">
      <alignment horizontal="center"/>
    </xf>
    <xf numFmtId="0" fontId="20" fillId="18" borderId="7" xfId="0" applyFont="1" applyFill="1" applyBorder="1" applyAlignment="1">
      <alignment horizontal="center"/>
    </xf>
    <xf numFmtId="209" fontId="0" fillId="0" borderId="0" xfId="0" applyNumberFormat="1" applyFont="1" applyFill="1" applyBorder="1" applyAlignment="1">
      <alignment horizontal="center"/>
    </xf>
    <xf numFmtId="206" fontId="35" fillId="0" borderId="0" xfId="0" applyNumberFormat="1" applyFont="1" applyFill="1" applyBorder="1" applyAlignment="1">
      <alignment horizontal="center"/>
    </xf>
    <xf numFmtId="0" fontId="40" fillId="19" borderId="8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0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/>
    </xf>
    <xf numFmtId="211" fontId="0" fillId="0" borderId="0" xfId="2" applyNumberFormat="1" applyFont="1" applyFill="1" applyBorder="1" applyAlignment="1">
      <alignment horizontal="center"/>
    </xf>
    <xf numFmtId="209" fontId="0" fillId="0" borderId="0" xfId="2" applyNumberFormat="1" applyFont="1" applyFill="1" applyBorder="1" applyAlignment="1">
      <alignment horizontal="center"/>
    </xf>
    <xf numFmtId="206" fontId="33" fillId="0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0" fontId="26" fillId="4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right"/>
    </xf>
    <xf numFmtId="0" fontId="28" fillId="17" borderId="0" xfId="0" applyFont="1" applyFill="1" applyBorder="1" applyAlignment="1">
      <alignment horizontal="left" vertical="center"/>
    </xf>
    <xf numFmtId="165" fontId="30" fillId="12" borderId="0" xfId="1" applyNumberFormat="1" applyFont="1" applyFill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3" fontId="28" fillId="17" borderId="0" xfId="1" applyNumberFormat="1" applyFont="1" applyFill="1" applyBorder="1" applyAlignment="1">
      <alignment horizontal="center"/>
    </xf>
    <xf numFmtId="165" fontId="28" fillId="17" borderId="0" xfId="1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164" fontId="28" fillId="2" borderId="0" xfId="2" applyNumberFormat="1" applyFont="1" applyFill="1" applyBorder="1"/>
    <xf numFmtId="164" fontId="28" fillId="2" borderId="0" xfId="0" applyNumberFormat="1" applyFont="1" applyFill="1" applyBorder="1"/>
    <xf numFmtId="3" fontId="30" fillId="12" borderId="0" xfId="0" applyNumberFormat="1" applyFont="1" applyFill="1" applyBorder="1" applyAlignment="1">
      <alignment horizontal="center"/>
    </xf>
    <xf numFmtId="3" fontId="30" fillId="12" borderId="0" xfId="1" applyNumberFormat="1" applyFont="1" applyFill="1" applyBorder="1" applyAlignment="1">
      <alignment horizontal="center" vertical="center"/>
    </xf>
    <xf numFmtId="3" fontId="30" fillId="12" borderId="0" xfId="3" applyNumberFormat="1" applyFont="1" applyFill="1" applyBorder="1" applyAlignment="1">
      <alignment horizontal="center"/>
    </xf>
    <xf numFmtId="0" fontId="28" fillId="0" borderId="0" xfId="0" applyFont="1" applyBorder="1"/>
    <xf numFmtId="3" fontId="30" fillId="12" borderId="0" xfId="1" applyNumberFormat="1" applyFont="1" applyFill="1" applyBorder="1" applyAlignment="1">
      <alignment horizontal="center"/>
    </xf>
    <xf numFmtId="165" fontId="28" fillId="11" borderId="0" xfId="1" applyNumberFormat="1" applyFont="1" applyFill="1" applyBorder="1" applyAlignment="1">
      <alignment horizontal="center"/>
    </xf>
    <xf numFmtId="9" fontId="30" fillId="12" borderId="0" xfId="3" applyFont="1" applyFill="1" applyBorder="1" applyAlignment="1">
      <alignment horizontal="center"/>
    </xf>
    <xf numFmtId="164" fontId="27" fillId="0" borderId="0" xfId="0" applyNumberFormat="1" applyFont="1" applyFill="1" applyBorder="1" applyAlignment="1">
      <alignment horizontal="center"/>
    </xf>
    <xf numFmtId="3" fontId="28" fillId="11" borderId="0" xfId="1" applyNumberFormat="1" applyFont="1" applyFill="1" applyBorder="1" applyAlignment="1">
      <alignment horizontal="center"/>
    </xf>
    <xf numFmtId="164" fontId="28" fillId="15" borderId="0" xfId="2" applyNumberFormat="1" applyFont="1" applyFill="1" applyBorder="1"/>
    <xf numFmtId="164" fontId="28" fillId="15" borderId="0" xfId="0" applyNumberFormat="1" applyFont="1" applyFill="1" applyBorder="1"/>
    <xf numFmtId="4" fontId="28" fillId="17" borderId="0" xfId="1" applyNumberFormat="1" applyFont="1" applyFill="1" applyBorder="1" applyAlignment="1">
      <alignment horizontal="center"/>
    </xf>
    <xf numFmtId="4" fontId="28" fillId="11" borderId="0" xfId="1" applyNumberFormat="1" applyFont="1" applyFill="1" applyBorder="1" applyAlignment="1">
      <alignment horizontal="center"/>
    </xf>
    <xf numFmtId="4" fontId="30" fillId="12" borderId="0" xfId="1" applyNumberFormat="1" applyFont="1" applyFill="1" applyBorder="1" applyAlignment="1">
      <alignment horizontal="center"/>
    </xf>
    <xf numFmtId="4" fontId="30" fillId="12" borderId="0" xfId="2" applyNumberFormat="1" applyFont="1" applyFill="1" applyBorder="1" applyAlignment="1">
      <alignment horizontal="center"/>
    </xf>
    <xf numFmtId="177" fontId="30" fillId="12" borderId="0" xfId="2" applyNumberFormat="1" applyFont="1" applyFill="1" applyBorder="1" applyAlignment="1">
      <alignment horizontal="center"/>
    </xf>
    <xf numFmtId="165" fontId="30" fillId="15" borderId="0" xfId="1" applyNumberFormat="1" applyFont="1" applyFill="1" applyBorder="1" applyAlignment="1">
      <alignment horizontal="center"/>
    </xf>
    <xf numFmtId="3" fontId="30" fillId="15" borderId="0" xfId="1" applyNumberFormat="1" applyFont="1" applyFill="1" applyBorder="1" applyAlignment="1">
      <alignment horizontal="center" vertical="center"/>
    </xf>
    <xf numFmtId="4" fontId="28" fillId="11" borderId="0" xfId="1" applyNumberFormat="1" applyFont="1" applyFill="1" applyBorder="1" applyAlignment="1">
      <alignment horizontal="center" vertical="center"/>
    </xf>
    <xf numFmtId="3" fontId="30" fillId="15" borderId="0" xfId="1" applyNumberFormat="1" applyFont="1" applyFill="1" applyBorder="1" applyAlignment="1">
      <alignment horizontal="center"/>
    </xf>
    <xf numFmtId="164" fontId="30" fillId="0" borderId="0" xfId="2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164" fontId="28" fillId="0" borderId="0" xfId="2" applyNumberFormat="1" applyFont="1" applyFill="1" applyBorder="1"/>
    <xf numFmtId="164" fontId="28" fillId="0" borderId="0" xfId="0" applyNumberFormat="1" applyFont="1" applyFill="1" applyBorder="1"/>
    <xf numFmtId="3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4" fontId="28" fillId="14" borderId="0" xfId="0" applyNumberFormat="1" applyFont="1" applyFill="1" applyBorder="1" applyAlignment="1">
      <alignment horizontal="center"/>
    </xf>
    <xf numFmtId="188" fontId="28" fillId="11" borderId="0" xfId="3" applyNumberFormat="1" applyFont="1" applyFill="1" applyBorder="1" applyAlignment="1">
      <alignment horizontal="center"/>
    </xf>
    <xf numFmtId="184" fontId="28" fillId="11" borderId="0" xfId="2" applyNumberFormat="1" applyFont="1" applyFill="1" applyBorder="1" applyAlignment="1">
      <alignment horizontal="center"/>
    </xf>
    <xf numFmtId="181" fontId="28" fillId="11" borderId="0" xfId="2" applyNumberFormat="1" applyFont="1" applyFill="1" applyBorder="1" applyAlignment="1">
      <alignment horizontal="center"/>
    </xf>
    <xf numFmtId="170" fontId="28" fillId="11" borderId="0" xfId="3" applyNumberFormat="1" applyFont="1" applyFill="1" applyBorder="1" applyAlignment="1">
      <alignment horizontal="center"/>
    </xf>
    <xf numFmtId="192" fontId="28" fillId="11" borderId="0" xfId="2" applyNumberFormat="1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center"/>
    </xf>
    <xf numFmtId="3" fontId="30" fillId="0" borderId="0" xfId="1" applyNumberFormat="1" applyFont="1" applyFill="1" applyBorder="1" applyAlignment="1">
      <alignment horizontal="center"/>
    </xf>
    <xf numFmtId="3" fontId="30" fillId="0" borderId="0" xfId="1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9" fontId="30" fillId="0" borderId="0" xfId="3" applyFont="1" applyFill="1" applyBorder="1" applyAlignment="1">
      <alignment horizontal="center"/>
    </xf>
    <xf numFmtId="3" fontId="30" fillId="0" borderId="0" xfId="3" applyNumberFormat="1" applyFont="1" applyFill="1" applyBorder="1" applyAlignment="1">
      <alignment horizontal="center"/>
    </xf>
    <xf numFmtId="192" fontId="28" fillId="0" borderId="5" xfId="3" applyNumberFormat="1" applyFont="1" applyFill="1" applyBorder="1" applyAlignment="1">
      <alignment horizontal="center"/>
    </xf>
    <xf numFmtId="165" fontId="28" fillId="17" borderId="0" xfId="1" applyNumberFormat="1" applyFont="1" applyFill="1" applyBorder="1" applyAlignment="1"/>
    <xf numFmtId="0" fontId="28" fillId="20" borderId="4" xfId="0" applyFont="1" applyFill="1" applyBorder="1" applyAlignment="1">
      <alignment horizontal="center" vertical="center" wrapText="1"/>
    </xf>
    <xf numFmtId="0" fontId="28" fillId="10" borderId="4" xfId="0" applyFont="1" applyFill="1" applyBorder="1" applyAlignment="1">
      <alignment horizontal="center" vertical="center" wrapText="1"/>
    </xf>
    <xf numFmtId="164" fontId="28" fillId="20" borderId="4" xfId="2" applyNumberFormat="1" applyFont="1" applyFill="1" applyBorder="1" applyAlignment="1">
      <alignment horizontal="center" vertical="center" wrapText="1"/>
    </xf>
    <xf numFmtId="164" fontId="28" fillId="0" borderId="0" xfId="2" applyNumberFormat="1" applyFont="1" applyFill="1" applyBorder="1" applyAlignment="1">
      <alignment horizontal="center" vertical="center" wrapText="1"/>
    </xf>
    <xf numFmtId="3" fontId="28" fillId="20" borderId="4" xfId="0" applyNumberFormat="1" applyFont="1" applyFill="1" applyBorder="1" applyAlignment="1">
      <alignment horizontal="center" vertical="center" wrapText="1"/>
    </xf>
    <xf numFmtId="3" fontId="31" fillId="21" borderId="4" xfId="0" applyNumberFormat="1" applyFont="1" applyFill="1" applyBorder="1" applyAlignment="1">
      <alignment horizontal="center" vertical="center" wrapText="1"/>
    </xf>
    <xf numFmtId="215" fontId="28" fillId="10" borderId="0" xfId="2" applyNumberFormat="1" applyFont="1" applyFill="1" applyBorder="1" applyAlignment="1">
      <alignment horizontal="center"/>
    </xf>
    <xf numFmtId="164" fontId="28" fillId="0" borderId="5" xfId="2" applyNumberFormat="1" applyFont="1" applyFill="1" applyBorder="1" applyAlignment="1">
      <alignment horizontal="center"/>
    </xf>
    <xf numFmtId="3" fontId="28" fillId="0" borderId="5" xfId="1" applyNumberFormat="1" applyFont="1" applyFill="1" applyBorder="1" applyAlignment="1">
      <alignment horizontal="center"/>
    </xf>
    <xf numFmtId="184" fontId="28" fillId="0" borderId="5" xfId="2" applyNumberFormat="1" applyFont="1" applyFill="1" applyBorder="1" applyAlignment="1">
      <alignment horizontal="center"/>
    </xf>
    <xf numFmtId="217" fontId="29" fillId="0" borderId="0" xfId="2" applyNumberFormat="1" applyFont="1" applyFill="1" applyBorder="1" applyAlignment="1">
      <alignment horizontal="center"/>
    </xf>
    <xf numFmtId="4" fontId="28" fillId="14" borderId="0" xfId="3" applyNumberFormat="1" applyFont="1" applyFill="1" applyBorder="1" applyAlignment="1">
      <alignment horizontal="center"/>
    </xf>
    <xf numFmtId="4" fontId="30" fillId="12" borderId="0" xfId="1" applyNumberFormat="1" applyFont="1" applyFill="1" applyBorder="1" applyAlignment="1">
      <alignment horizontal="center" vertical="center"/>
    </xf>
    <xf numFmtId="166" fontId="20" fillId="12" borderId="0" xfId="0" applyNumberFormat="1" applyFont="1" applyFill="1" applyAlignment="1">
      <alignment horizontal="center"/>
    </xf>
    <xf numFmtId="168" fontId="20" fillId="12" borderId="0" xfId="2" applyNumberFormat="1" applyFont="1" applyFill="1" applyAlignment="1">
      <alignment horizontal="center"/>
    </xf>
    <xf numFmtId="9" fontId="20" fillId="12" borderId="0" xfId="3" applyFont="1" applyFill="1" applyAlignment="1">
      <alignment horizontal="center"/>
    </xf>
    <xf numFmtId="167" fontId="20" fillId="12" borderId="0" xfId="2" applyNumberFormat="1" applyFont="1" applyFill="1" applyAlignment="1">
      <alignment horizontal="center"/>
    </xf>
    <xf numFmtId="169" fontId="20" fillId="12" borderId="0" xfId="2" applyNumberFormat="1" applyFont="1" applyFill="1" applyAlignment="1">
      <alignment horizontal="center"/>
    </xf>
    <xf numFmtId="10" fontId="30" fillId="14" borderId="0" xfId="3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/>
    </xf>
    <xf numFmtId="168" fontId="0" fillId="4" borderId="4" xfId="2" applyNumberFormat="1" applyFont="1" applyFill="1" applyBorder="1" applyAlignment="1">
      <alignment horizontal="center"/>
    </xf>
    <xf numFmtId="9" fontId="0" fillId="4" borderId="4" xfId="3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/>
    </xf>
    <xf numFmtId="169" fontId="0" fillId="4" borderId="4" xfId="2" applyNumberFormat="1" applyFont="1" applyFill="1" applyBorder="1" applyAlignment="1">
      <alignment horizontal="center"/>
    </xf>
    <xf numFmtId="0" fontId="32" fillId="13" borderId="0" xfId="0" applyFont="1" applyFill="1" applyBorder="1" applyAlignment="1">
      <alignment vertical="center" wrapText="1"/>
    </xf>
    <xf numFmtId="217" fontId="29" fillId="0" borderId="5" xfId="2" applyNumberFormat="1" applyFont="1" applyFill="1" applyBorder="1" applyAlignment="1">
      <alignment horizontal="center"/>
    </xf>
  </cellXfs>
  <cellStyles count="2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E86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02512"/>
        <c:axId val="217005632"/>
      </c:barChart>
      <c:catAx>
        <c:axId val="2170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17005632"/>
        <c:crosses val="autoZero"/>
        <c:auto val="1"/>
        <c:lblAlgn val="ctr"/>
        <c:lblOffset val="100"/>
        <c:noMultiLvlLbl val="1"/>
      </c:catAx>
      <c:valAx>
        <c:axId val="21700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7002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/git/1.%20dev/inanimatedObjects/CompCompCalc/lib/CompCompCalc_offerValuatio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K27" sqref="K27"/>
    </sheetView>
  </sheetViews>
  <sheetFormatPr baseColWidth="10" defaultColWidth="13.5" defaultRowHeight="15" customHeight="1" x14ac:dyDescent="0.2"/>
  <cols>
    <col min="1" max="1" width="4.6640625" style="5" customWidth="1"/>
    <col min="2" max="2" width="23.6640625" style="5" customWidth="1"/>
    <col min="3" max="3" width="17.1640625" style="5" customWidth="1"/>
    <col min="4" max="4" width="19" style="5" customWidth="1"/>
    <col min="5" max="6" width="5.83203125" style="5" customWidth="1"/>
    <col min="7" max="7" width="14.6640625" style="5" customWidth="1"/>
    <col min="8" max="8" width="19.6640625" style="5" customWidth="1"/>
    <col min="9" max="9" width="23.33203125" style="5" customWidth="1"/>
    <col min="10" max="10" width="19.83203125" style="5" customWidth="1"/>
    <col min="11" max="11" width="17.83203125" style="5" customWidth="1"/>
    <col min="12" max="12" width="15.83203125" style="5" customWidth="1"/>
    <col min="13" max="13" width="10.5" style="5" customWidth="1"/>
    <col min="14" max="14" width="14.6640625" style="5" customWidth="1"/>
    <col min="15" max="15" width="13.5" style="5" customWidth="1"/>
    <col min="16" max="16" width="10.5" style="5" customWidth="1"/>
    <col min="17" max="17" width="11.5" style="5" customWidth="1"/>
    <col min="18" max="28" width="10.5" style="5" customWidth="1"/>
    <col min="29" max="16384" width="13.5" style="5"/>
  </cols>
  <sheetData>
    <row r="1" spans="1:28" ht="15.75" customHeight="1" x14ac:dyDescent="0.2">
      <c r="A1" s="3"/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4"/>
      <c r="N1" s="3"/>
      <c r="O1" s="3"/>
      <c r="P1" s="4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3"/>
      <c r="B2" s="3" t="s">
        <v>15</v>
      </c>
      <c r="C2" s="58" t="s">
        <v>66</v>
      </c>
      <c r="D2" s="59"/>
      <c r="E2" s="4"/>
      <c r="F2" s="6"/>
      <c r="G2" s="6"/>
      <c r="I2" s="3"/>
      <c r="J2" s="3"/>
      <c r="K2" s="3"/>
      <c r="L2" s="3"/>
      <c r="M2" s="4"/>
      <c r="N2" s="3"/>
      <c r="O2" s="3"/>
      <c r="P2" s="4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3"/>
      <c r="B3" s="3"/>
      <c r="C3" s="3"/>
      <c r="D3" s="3"/>
      <c r="E3" s="4"/>
      <c r="F3" s="6"/>
      <c r="G3" s="6" t="s">
        <v>16</v>
      </c>
      <c r="I3" s="3"/>
      <c r="J3" s="3"/>
      <c r="K3" s="3"/>
      <c r="L3" s="3"/>
      <c r="M3" s="4"/>
      <c r="N3" s="3"/>
      <c r="O3" s="3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3" t="s">
        <v>17</v>
      </c>
      <c r="B4" s="7" t="s">
        <v>18</v>
      </c>
      <c r="C4" s="8"/>
      <c r="D4" s="8"/>
      <c r="E4" s="4"/>
      <c r="F4" s="9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0" t="s">
        <v>24</v>
      </c>
      <c r="L4" s="10" t="s">
        <v>25</v>
      </c>
      <c r="M4" s="4"/>
      <c r="N4" s="3"/>
      <c r="O4" s="3"/>
      <c r="P4" s="4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">
      <c r="A5" s="3"/>
      <c r="B5" s="3" t="s">
        <v>0</v>
      </c>
      <c r="C5" s="11">
        <v>0</v>
      </c>
      <c r="D5" s="3"/>
      <c r="E5" s="4"/>
      <c r="F5" s="12"/>
      <c r="G5" s="12" t="str">
        <f t="shared" ref="G5:G18" si="0">"$"&amp;H5/1000000000&amp;"B"</f>
        <v>$2B</v>
      </c>
      <c r="H5" s="13">
        <f>C24</f>
        <v>2000000000</v>
      </c>
      <c r="I5" s="14">
        <v>7.8019999999999996</v>
      </c>
      <c r="J5" s="13">
        <f t="shared" ref="J5:J18" si="1">(I5-$C$23)*$C$26</f>
        <v>137567.99999999997</v>
      </c>
      <c r="K5" s="13">
        <f t="shared" ref="K5:K18" si="2">I5*$C$29</f>
        <v>187248</v>
      </c>
      <c r="L5" s="13">
        <f t="shared" ref="L5:L18" si="3">J5+K5</f>
        <v>324816</v>
      </c>
      <c r="M5" s="4"/>
      <c r="N5" s="3"/>
      <c r="O5" s="3"/>
      <c r="P5" s="4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">
      <c r="A6" s="3"/>
      <c r="B6" s="3" t="s">
        <v>26</v>
      </c>
      <c r="C6" s="11">
        <f>C5*0.08</f>
        <v>0</v>
      </c>
      <c r="D6" s="15"/>
      <c r="E6" s="4"/>
      <c r="F6" s="12"/>
      <c r="G6" s="12" t="str">
        <f t="shared" si="0"/>
        <v>$3B</v>
      </c>
      <c r="H6" s="13">
        <v>3000000000</v>
      </c>
      <c r="I6" s="14">
        <v>8.19</v>
      </c>
      <c r="J6" s="13">
        <f t="shared" si="1"/>
        <v>146879.99999999997</v>
      </c>
      <c r="K6" s="13">
        <f t="shared" si="2"/>
        <v>196560</v>
      </c>
      <c r="L6" s="13">
        <f t="shared" si="3"/>
        <v>343440</v>
      </c>
      <c r="M6" s="4"/>
      <c r="N6" s="3"/>
      <c r="O6" s="3"/>
      <c r="P6" s="4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">
      <c r="A7" s="3"/>
      <c r="B7" s="3" t="s">
        <v>27</v>
      </c>
      <c r="C7" s="13">
        <v>0</v>
      </c>
      <c r="D7" s="3" t="s">
        <v>14</v>
      </c>
      <c r="E7" s="4"/>
      <c r="F7" s="12"/>
      <c r="G7" s="12" t="str">
        <f t="shared" si="0"/>
        <v>$5B</v>
      </c>
      <c r="H7" s="13">
        <f>H6+2000000000</f>
        <v>5000000000</v>
      </c>
      <c r="I7" s="14">
        <v>10.24</v>
      </c>
      <c r="J7" s="13">
        <f t="shared" si="1"/>
        <v>196080</v>
      </c>
      <c r="K7" s="13">
        <f t="shared" si="2"/>
        <v>245760</v>
      </c>
      <c r="L7" s="13">
        <f t="shared" si="3"/>
        <v>441840</v>
      </c>
      <c r="M7" s="4"/>
      <c r="N7" s="3"/>
      <c r="O7" s="3"/>
      <c r="P7" s="4"/>
      <c r="Q7" s="3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">
      <c r="A8" s="3"/>
      <c r="B8" s="3" t="s">
        <v>8</v>
      </c>
      <c r="C8" s="13">
        <v>0</v>
      </c>
      <c r="D8" s="3" t="s">
        <v>14</v>
      </c>
      <c r="E8" s="4"/>
      <c r="F8" s="12"/>
      <c r="G8" s="12" t="str">
        <f t="shared" si="0"/>
        <v>$10B</v>
      </c>
      <c r="H8" s="13">
        <f t="shared" ref="H8:H16" si="4">H7+5000000000</f>
        <v>10000000000</v>
      </c>
      <c r="I8" s="14">
        <v>20.49</v>
      </c>
      <c r="J8" s="13">
        <f t="shared" si="1"/>
        <v>442079.99999999994</v>
      </c>
      <c r="K8" s="13">
        <f t="shared" si="2"/>
        <v>491759.99999999994</v>
      </c>
      <c r="L8" s="13">
        <f t="shared" si="3"/>
        <v>933839.99999999988</v>
      </c>
      <c r="M8" s="4"/>
      <c r="N8" s="3"/>
      <c r="O8" s="3"/>
      <c r="P8" s="4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">
      <c r="A9" s="3"/>
      <c r="B9" s="3" t="s">
        <v>9</v>
      </c>
      <c r="C9" s="13">
        <v>0</v>
      </c>
      <c r="D9" s="3" t="s">
        <v>14</v>
      </c>
      <c r="E9" s="4"/>
      <c r="F9" s="12"/>
      <c r="G9" s="12" t="str">
        <f t="shared" si="0"/>
        <v>$15B</v>
      </c>
      <c r="H9" s="13">
        <f t="shared" si="4"/>
        <v>15000000000</v>
      </c>
      <c r="I9" s="14">
        <v>30.73</v>
      </c>
      <c r="J9" s="13">
        <f t="shared" si="1"/>
        <v>687840</v>
      </c>
      <c r="K9" s="13">
        <f t="shared" si="2"/>
        <v>737520</v>
      </c>
      <c r="L9" s="13">
        <f t="shared" si="3"/>
        <v>1425360</v>
      </c>
      <c r="M9" s="4"/>
      <c r="N9" s="3"/>
      <c r="O9" s="3"/>
      <c r="P9" s="4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3"/>
      <c r="B10" s="3" t="s">
        <v>28</v>
      </c>
      <c r="C10" s="13">
        <v>0</v>
      </c>
      <c r="D10" s="3"/>
      <c r="E10" s="4"/>
      <c r="F10" s="12"/>
      <c r="G10" s="12" t="str">
        <f t="shared" si="0"/>
        <v>$20B</v>
      </c>
      <c r="H10" s="13">
        <f t="shared" si="4"/>
        <v>20000000000</v>
      </c>
      <c r="I10" s="14">
        <v>40.97</v>
      </c>
      <c r="J10" s="13">
        <f t="shared" si="1"/>
        <v>933600</v>
      </c>
      <c r="K10" s="13">
        <f t="shared" si="2"/>
        <v>983280</v>
      </c>
      <c r="L10" s="13">
        <f t="shared" si="3"/>
        <v>1916880</v>
      </c>
      <c r="M10" s="4"/>
      <c r="N10" s="3"/>
      <c r="O10" s="3"/>
      <c r="P10" s="4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3"/>
      <c r="B11" s="3" t="s">
        <v>29</v>
      </c>
      <c r="C11" s="13">
        <v>0</v>
      </c>
      <c r="D11" s="3"/>
      <c r="E11" s="4"/>
      <c r="F11" s="12"/>
      <c r="G11" s="12" t="str">
        <f t="shared" si="0"/>
        <v>$25B</v>
      </c>
      <c r="H11" s="13">
        <f t="shared" si="4"/>
        <v>25000000000</v>
      </c>
      <c r="I11" s="14">
        <v>51.22</v>
      </c>
      <c r="J11" s="13">
        <f t="shared" si="1"/>
        <v>1179600</v>
      </c>
      <c r="K11" s="13">
        <f t="shared" si="2"/>
        <v>1229280</v>
      </c>
      <c r="L11" s="13">
        <f t="shared" si="3"/>
        <v>2408880</v>
      </c>
      <c r="M11" s="4"/>
      <c r="N11" s="3"/>
      <c r="O11" s="3"/>
      <c r="P11" s="4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3"/>
      <c r="B12" s="3" t="s">
        <v>30</v>
      </c>
      <c r="C12" s="13">
        <v>0</v>
      </c>
      <c r="D12" s="3"/>
      <c r="E12" s="4"/>
      <c r="F12" s="12"/>
      <c r="G12" s="12" t="str">
        <f t="shared" si="0"/>
        <v>$30B</v>
      </c>
      <c r="H12" s="13">
        <f t="shared" si="4"/>
        <v>30000000000</v>
      </c>
      <c r="I12" s="14">
        <v>61.46</v>
      </c>
      <c r="J12" s="13">
        <f t="shared" si="1"/>
        <v>1425360</v>
      </c>
      <c r="K12" s="13">
        <f t="shared" si="2"/>
        <v>1475040</v>
      </c>
      <c r="L12" s="13">
        <f t="shared" si="3"/>
        <v>2900400</v>
      </c>
      <c r="M12" s="4"/>
      <c r="N12" s="3"/>
      <c r="O12" s="3"/>
      <c r="P12" s="4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">
      <c r="A13" s="3"/>
      <c r="B13" s="16" t="s">
        <v>31</v>
      </c>
      <c r="C13" s="17">
        <v>0</v>
      </c>
      <c r="D13" s="18"/>
      <c r="E13" s="4"/>
      <c r="F13" s="12"/>
      <c r="G13" s="12" t="str">
        <f t="shared" si="0"/>
        <v>$35B</v>
      </c>
      <c r="H13" s="13">
        <f t="shared" si="4"/>
        <v>35000000000</v>
      </c>
      <c r="I13" s="14">
        <v>71.709999999999994</v>
      </c>
      <c r="J13" s="13">
        <f t="shared" si="1"/>
        <v>1671360</v>
      </c>
      <c r="K13" s="13">
        <f t="shared" si="2"/>
        <v>1721039.9999999998</v>
      </c>
      <c r="L13" s="13">
        <f t="shared" si="3"/>
        <v>3392400</v>
      </c>
      <c r="M13" s="4"/>
      <c r="N13" s="3"/>
      <c r="O13" s="3"/>
      <c r="P13" s="4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">
      <c r="A14" s="3"/>
      <c r="B14" s="19" t="s">
        <v>32</v>
      </c>
      <c r="C14" s="20">
        <f>SUM(C5:C13)</f>
        <v>0</v>
      </c>
      <c r="D14" s="21"/>
      <c r="E14" s="4"/>
      <c r="F14" s="12"/>
      <c r="G14" s="12" t="str">
        <f t="shared" si="0"/>
        <v>$40B</v>
      </c>
      <c r="H14" s="13">
        <f t="shared" si="4"/>
        <v>40000000000</v>
      </c>
      <c r="I14" s="14">
        <v>81.95</v>
      </c>
      <c r="J14" s="13">
        <f t="shared" si="1"/>
        <v>1917120.0000000002</v>
      </c>
      <c r="K14" s="13">
        <f t="shared" si="2"/>
        <v>1966800</v>
      </c>
      <c r="L14" s="13">
        <f t="shared" si="3"/>
        <v>3883920</v>
      </c>
      <c r="M14" s="4"/>
      <c r="N14" s="3"/>
      <c r="O14" s="3"/>
      <c r="P14" s="4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">
      <c r="A15" s="3"/>
      <c r="B15" s="3"/>
      <c r="C15" s="3"/>
      <c r="D15" s="3"/>
      <c r="E15" s="4"/>
      <c r="F15" s="12"/>
      <c r="G15" s="12" t="str">
        <f t="shared" si="0"/>
        <v>$45B</v>
      </c>
      <c r="H15" s="13">
        <f t="shared" si="4"/>
        <v>45000000000</v>
      </c>
      <c r="I15" s="14">
        <v>92.19</v>
      </c>
      <c r="J15" s="13">
        <f t="shared" si="1"/>
        <v>2162880</v>
      </c>
      <c r="K15" s="13">
        <f t="shared" si="2"/>
        <v>2212560</v>
      </c>
      <c r="L15" s="13">
        <f t="shared" si="3"/>
        <v>4375440</v>
      </c>
      <c r="M15" s="4"/>
      <c r="N15" s="3"/>
      <c r="O15" s="3"/>
      <c r="P15" s="4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">
      <c r="A16" s="3" t="s">
        <v>33</v>
      </c>
      <c r="B16" s="22" t="s">
        <v>34</v>
      </c>
      <c r="C16" s="23"/>
      <c r="D16" s="24"/>
      <c r="E16" s="4"/>
      <c r="F16" s="12"/>
      <c r="G16" s="12" t="str">
        <f t="shared" si="0"/>
        <v>$50B</v>
      </c>
      <c r="H16" s="13">
        <f t="shared" si="4"/>
        <v>50000000000</v>
      </c>
      <c r="I16" s="14">
        <v>102.44</v>
      </c>
      <c r="J16" s="13">
        <f t="shared" si="1"/>
        <v>2408880</v>
      </c>
      <c r="K16" s="13">
        <f t="shared" si="2"/>
        <v>2458560</v>
      </c>
      <c r="L16" s="13">
        <f t="shared" si="3"/>
        <v>4867440</v>
      </c>
      <c r="M16" s="4"/>
      <c r="N16" s="3"/>
      <c r="O16" s="3"/>
      <c r="P16" s="4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3"/>
      <c r="B17" s="3" t="s">
        <v>35</v>
      </c>
      <c r="C17" s="3" t="s">
        <v>36</v>
      </c>
      <c r="D17" s="3"/>
      <c r="E17" s="4"/>
      <c r="F17" s="12"/>
      <c r="G17" s="12" t="str">
        <f t="shared" si="0"/>
        <v>$75B</v>
      </c>
      <c r="H17" s="13">
        <f t="shared" ref="H17:H18" si="5">H16+25000000000</f>
        <v>75000000000</v>
      </c>
      <c r="I17" s="14">
        <v>153.66</v>
      </c>
      <c r="J17" s="13">
        <f t="shared" si="1"/>
        <v>3638160</v>
      </c>
      <c r="K17" s="13">
        <f t="shared" si="2"/>
        <v>3687840</v>
      </c>
      <c r="L17" s="13">
        <f t="shared" si="3"/>
        <v>7326000</v>
      </c>
      <c r="M17" s="4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3"/>
      <c r="B18" s="3" t="s">
        <v>37</v>
      </c>
      <c r="C18" s="3" t="s">
        <v>38</v>
      </c>
      <c r="D18" s="3"/>
      <c r="E18" s="4"/>
      <c r="F18" s="12"/>
      <c r="G18" s="12" t="str">
        <f t="shared" si="0"/>
        <v>$100B</v>
      </c>
      <c r="H18" s="13">
        <f t="shared" si="5"/>
        <v>100000000000</v>
      </c>
      <c r="I18" s="14">
        <v>204.87</v>
      </c>
      <c r="J18" s="13">
        <f t="shared" si="1"/>
        <v>4867200</v>
      </c>
      <c r="K18" s="13">
        <f t="shared" si="2"/>
        <v>4916880</v>
      </c>
      <c r="L18" s="13">
        <f t="shared" si="3"/>
        <v>9784080</v>
      </c>
      <c r="M18" s="4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3"/>
      <c r="B19" s="3" t="s">
        <v>39</v>
      </c>
      <c r="C19" s="3" t="s">
        <v>40</v>
      </c>
      <c r="D19" s="3"/>
      <c r="E19" s="4"/>
      <c r="F19" s="12"/>
      <c r="G19" s="25" t="s">
        <v>41</v>
      </c>
      <c r="H19" s="21"/>
      <c r="I19" s="21"/>
      <c r="J19" s="21"/>
      <c r="K19" s="21"/>
      <c r="L19" s="21"/>
      <c r="M19" s="4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hidden="1" customHeight="1" x14ac:dyDescent="0.2">
      <c r="A20" s="3"/>
      <c r="B20" s="26" t="s">
        <v>42</v>
      </c>
      <c r="C20" s="27">
        <f>I20</f>
        <v>461423849</v>
      </c>
      <c r="D20" s="28"/>
      <c r="E20" s="29"/>
      <c r="F20" s="3"/>
      <c r="G20" s="30"/>
      <c r="H20" s="30" t="s">
        <v>43</v>
      </c>
      <c r="I20" s="31">
        <v>461423849</v>
      </c>
      <c r="J20" s="28"/>
      <c r="K20" s="32" t="s">
        <v>44</v>
      </c>
      <c r="L20" s="28"/>
      <c r="M20" s="4"/>
      <c r="N20" s="33"/>
      <c r="O20" s="33"/>
      <c r="P20" s="33"/>
      <c r="Q20" s="33"/>
      <c r="R20" s="33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6.5" customHeight="1" x14ac:dyDescent="0.2">
      <c r="A21" s="3"/>
      <c r="F21" s="34"/>
      <c r="M21" s="4"/>
      <c r="N21" s="13"/>
      <c r="O21" s="14"/>
      <c r="P21" s="14"/>
      <c r="Q21" s="35"/>
      <c r="R21" s="13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3"/>
      <c r="B22" s="3" t="s">
        <v>45</v>
      </c>
      <c r="C22" s="36">
        <v>7.8</v>
      </c>
      <c r="D22" s="36"/>
      <c r="E22" s="4"/>
      <c r="F22" s="3"/>
      <c r="G22" s="3"/>
      <c r="H22" s="3"/>
      <c r="I22" s="3"/>
      <c r="J22" s="3"/>
      <c r="K22" s="3"/>
      <c r="L22" s="3"/>
      <c r="M22" s="4"/>
      <c r="N22" s="13"/>
      <c r="O22" s="14"/>
      <c r="P22" s="14"/>
      <c r="Q22" s="35"/>
      <c r="R22" s="13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3"/>
      <c r="B23" s="3" t="s">
        <v>46</v>
      </c>
      <c r="C23" s="14">
        <v>2.0699999999999998</v>
      </c>
      <c r="D23" s="36"/>
      <c r="E23" s="4"/>
      <c r="F23" s="3"/>
      <c r="G23" s="3"/>
      <c r="H23" s="3"/>
      <c r="I23" s="3"/>
      <c r="J23" s="3"/>
      <c r="K23" s="3"/>
      <c r="L23" s="3"/>
      <c r="M23" s="4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">
      <c r="A24" s="3"/>
      <c r="B24" s="3" t="s">
        <v>47</v>
      </c>
      <c r="C24" s="13">
        <v>2000000000</v>
      </c>
      <c r="D24" s="36"/>
      <c r="E24" s="4"/>
      <c r="F24" s="9" t="s">
        <v>48</v>
      </c>
      <c r="G24" s="37" t="s">
        <v>49</v>
      </c>
      <c r="H24" s="38"/>
      <c r="I24" s="39"/>
      <c r="J24" s="40"/>
      <c r="K24" s="40"/>
      <c r="L24" s="38"/>
      <c r="M24" s="4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">
      <c r="A25" s="3"/>
      <c r="B25" s="3"/>
      <c r="C25" s="3"/>
      <c r="D25" s="3"/>
      <c r="E25" s="4"/>
      <c r="F25" s="3"/>
      <c r="G25" s="3"/>
      <c r="H25" s="3"/>
      <c r="I25" s="34" t="s">
        <v>50</v>
      </c>
      <c r="J25" s="13">
        <f>C14+(C33/4)</f>
        <v>81180</v>
      </c>
      <c r="K25" s="3"/>
      <c r="L25" s="3"/>
      <c r="M25" s="4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3"/>
      <c r="B26" s="3" t="s">
        <v>51</v>
      </c>
      <c r="C26" s="41">
        <v>24000</v>
      </c>
      <c r="D26" s="42">
        <v>8500</v>
      </c>
      <c r="F26" s="3"/>
      <c r="G26" s="3"/>
      <c r="H26" s="3"/>
      <c r="I26" s="34" t="s">
        <v>52</v>
      </c>
      <c r="J26" s="13">
        <f>J25*4</f>
        <v>324720</v>
      </c>
      <c r="K26" s="3"/>
      <c r="L26" s="3"/>
      <c r="M26" s="4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3"/>
      <c r="B27" s="3" t="s">
        <v>53</v>
      </c>
      <c r="C27" s="13">
        <f>(C22-C23)*C26</f>
        <v>137520</v>
      </c>
      <c r="D27" s="3"/>
      <c r="F27" s="3"/>
      <c r="G27" s="3"/>
      <c r="H27" s="3"/>
      <c r="I27" s="3"/>
      <c r="J27" s="100"/>
      <c r="K27" s="3"/>
      <c r="L27" s="3"/>
      <c r="M27" s="4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3"/>
      <c r="B28" s="3"/>
      <c r="C28" s="57"/>
      <c r="D28" s="3"/>
      <c r="F28" s="3"/>
      <c r="G28" s="60" t="s">
        <v>54</v>
      </c>
      <c r="H28" s="61"/>
      <c r="I28" s="61"/>
      <c r="J28" s="3"/>
      <c r="K28" s="3"/>
      <c r="L28" s="3"/>
      <c r="M28" s="4"/>
      <c r="N28" s="3"/>
      <c r="O28" s="3"/>
      <c r="P28" s="4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3"/>
      <c r="B29" s="3" t="s">
        <v>55</v>
      </c>
      <c r="C29" s="41">
        <v>24000</v>
      </c>
      <c r="D29" s="43">
        <v>9000</v>
      </c>
      <c r="E29" s="4"/>
      <c r="F29" s="3"/>
      <c r="G29" s="3"/>
      <c r="H29" s="3"/>
      <c r="I29" s="3" t="s">
        <v>56</v>
      </c>
      <c r="J29" s="44" t="s">
        <v>85</v>
      </c>
      <c r="K29" s="9"/>
      <c r="L29" s="3"/>
      <c r="M29" s="4"/>
      <c r="N29" s="3"/>
      <c r="O29" s="3"/>
      <c r="P29" s="4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3"/>
      <c r="B30" s="3" t="s">
        <v>57</v>
      </c>
      <c r="C30" s="13">
        <f>C22*C29</f>
        <v>187200</v>
      </c>
      <c r="D30" s="45">
        <f>D26+D29</f>
        <v>17500</v>
      </c>
      <c r="E30" s="4"/>
      <c r="F30" s="3"/>
      <c r="G30" s="3"/>
      <c r="H30" s="3"/>
      <c r="I30" s="46" t="s">
        <v>58</v>
      </c>
      <c r="J30" s="47">
        <f>VLOOKUP($J$29,$G$5:$L$19,6,FALSE)+(C14*4)</f>
        <v>1425360</v>
      </c>
      <c r="K30" s="46" t="s">
        <v>59</v>
      </c>
      <c r="L30" s="47">
        <f>$J$30/4</f>
        <v>356340</v>
      </c>
      <c r="N30" s="3"/>
      <c r="O30" s="3"/>
      <c r="P30" s="4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3"/>
      <c r="B31" s="3"/>
      <c r="C31" s="3"/>
      <c r="D31" s="48"/>
      <c r="E31" s="4"/>
      <c r="F31" s="3"/>
      <c r="G31" s="49"/>
      <c r="H31" s="21"/>
      <c r="I31" s="19" t="s">
        <v>60</v>
      </c>
      <c r="J31" s="50">
        <f>VLOOKUP($J$29,$G$5:$L$19,6,FALSE)</f>
        <v>1425360</v>
      </c>
      <c r="K31" s="19" t="s">
        <v>61</v>
      </c>
      <c r="L31" s="50">
        <f>$J$31/4</f>
        <v>356340</v>
      </c>
      <c r="N31" s="3"/>
      <c r="O31" s="3"/>
      <c r="P31" s="4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">
      <c r="A32" s="3"/>
      <c r="B32" s="46" t="s">
        <v>62</v>
      </c>
      <c r="C32" s="51"/>
      <c r="D32" s="52"/>
      <c r="E32" s="14"/>
      <c r="F32" s="3"/>
      <c r="G32" s="53" t="s">
        <v>63</v>
      </c>
      <c r="H32" s="3"/>
      <c r="I32" s="3"/>
      <c r="J32" s="3"/>
      <c r="K32" s="3"/>
      <c r="L32" s="3"/>
      <c r="M32" s="4"/>
      <c r="N32" s="3"/>
      <c r="O32" s="3"/>
      <c r="P32" s="4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">
      <c r="A33" s="3"/>
      <c r="B33" s="54" t="s">
        <v>64</v>
      </c>
      <c r="C33" s="55">
        <f>C30+C27</f>
        <v>324720</v>
      </c>
      <c r="D33" s="56"/>
      <c r="E33" s="4"/>
      <c r="F33" s="3"/>
      <c r="G33" s="53" t="s">
        <v>65</v>
      </c>
      <c r="H33" s="3"/>
      <c r="I33" s="3"/>
      <c r="J33" s="3"/>
      <c r="K33" s="3"/>
      <c r="L33" s="3"/>
      <c r="M33" s="4"/>
      <c r="N33" s="3"/>
      <c r="O33" s="3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3"/>
      <c r="B34" s="3"/>
      <c r="C34" s="3"/>
      <c r="D34" s="3"/>
      <c r="E34" s="4"/>
      <c r="F34" s="3"/>
      <c r="G34" s="3"/>
      <c r="H34" s="3"/>
      <c r="I34" s="3"/>
      <c r="J34" s="3"/>
      <c r="K34" s="3"/>
      <c r="L34" s="3"/>
      <c r="M34" s="4"/>
      <c r="N34" s="3"/>
      <c r="O34" s="3"/>
      <c r="P34" s="4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3"/>
      <c r="E35" s="4"/>
      <c r="F35" s="3"/>
      <c r="G35" s="3"/>
      <c r="H35" s="3"/>
      <c r="I35" s="3"/>
      <c r="J35" s="3"/>
      <c r="K35" s="3"/>
      <c r="L35" s="3"/>
      <c r="M35" s="4"/>
      <c r="N35" s="3"/>
      <c r="O35" s="3"/>
      <c r="P35" s="4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3"/>
      <c r="E36" s="4"/>
      <c r="F36" s="3"/>
      <c r="G36" s="3"/>
      <c r="H36" s="3"/>
      <c r="I36" s="3"/>
      <c r="J36" s="3"/>
      <c r="K36" s="3"/>
      <c r="L36" s="3"/>
      <c r="M36" s="4"/>
      <c r="N36" s="3"/>
      <c r="O36" s="3"/>
      <c r="P36" s="4"/>
      <c r="Q36" s="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3"/>
      <c r="E37" s="4"/>
      <c r="F37" s="3"/>
      <c r="G37" s="3"/>
      <c r="H37" s="3"/>
      <c r="I37" s="3"/>
      <c r="J37" s="3"/>
      <c r="K37" s="3"/>
      <c r="L37" s="3"/>
      <c r="M37" s="4"/>
      <c r="N37" s="3"/>
      <c r="O37" s="3"/>
      <c r="P37" s="4"/>
      <c r="Q37" s="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0.5" customHeight="1" x14ac:dyDescent="0.2">
      <c r="A38" s="3"/>
      <c r="E38" s="4"/>
      <c r="F38" s="3"/>
      <c r="G38" s="3"/>
      <c r="H38" s="3"/>
      <c r="I38" s="3"/>
      <c r="J38" s="3"/>
      <c r="K38" s="3"/>
      <c r="L38" s="3"/>
      <c r="M38" s="4"/>
      <c r="N38" s="3"/>
      <c r="O38" s="3"/>
      <c r="P38" s="4"/>
      <c r="Q38" s="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3"/>
      <c r="E39" s="4"/>
      <c r="F39" s="3"/>
      <c r="G39" s="3"/>
      <c r="H39" s="3"/>
      <c r="I39" s="3"/>
      <c r="J39" s="3"/>
      <c r="K39" s="3"/>
      <c r="L39" s="3"/>
      <c r="M39" s="4"/>
      <c r="N39" s="3"/>
      <c r="O39" s="3"/>
      <c r="P39" s="4"/>
      <c r="Q39" s="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">
      <c r="A40" s="3"/>
      <c r="E40" s="4"/>
      <c r="F40" s="3"/>
      <c r="G40" s="3"/>
      <c r="H40" s="3"/>
      <c r="I40" s="3"/>
      <c r="J40" s="3"/>
      <c r="K40" s="3"/>
      <c r="L40" s="3"/>
      <c r="M40" s="4"/>
      <c r="N40" s="3"/>
      <c r="O40" s="3"/>
      <c r="P40" s="4"/>
      <c r="Q40" s="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">
      <c r="A41" s="3"/>
      <c r="E41" s="4"/>
      <c r="F41" s="9"/>
      <c r="G41" s="9"/>
      <c r="H41" s="9"/>
      <c r="I41" s="9"/>
      <c r="J41" s="9"/>
      <c r="K41" s="3"/>
      <c r="L41" s="3"/>
      <c r="M41" s="4"/>
      <c r="N41" s="3"/>
      <c r="O41" s="3"/>
      <c r="P41" s="4"/>
      <c r="Q41" s="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3"/>
      <c r="B42" s="13"/>
      <c r="C42" s="3"/>
      <c r="D42" s="3"/>
      <c r="E42" s="4"/>
      <c r="F42" s="13"/>
      <c r="G42" s="13"/>
      <c r="H42" s="13"/>
      <c r="I42" s="13"/>
      <c r="J42" s="13"/>
      <c r="K42" s="3"/>
      <c r="L42" s="3"/>
      <c r="M42" s="4"/>
      <c r="N42" s="3"/>
      <c r="O42" s="3"/>
      <c r="P42" s="4"/>
      <c r="Q42" s="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3"/>
      <c r="B43" s="3"/>
      <c r="C43" s="3"/>
      <c r="D43" s="3"/>
      <c r="E43" s="4"/>
      <c r="F43" s="13"/>
      <c r="G43" s="13"/>
      <c r="H43" s="13"/>
      <c r="I43" s="13"/>
      <c r="J43" s="13"/>
      <c r="K43" s="3"/>
      <c r="L43" s="3"/>
      <c r="M43" s="4"/>
      <c r="N43" s="3"/>
      <c r="O43" s="3"/>
      <c r="P43" s="4"/>
      <c r="Q43" s="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3"/>
      <c r="B44" s="3"/>
      <c r="C44" s="3"/>
      <c r="D44" s="3"/>
      <c r="E44" s="4"/>
      <c r="F44" s="13"/>
      <c r="G44" s="13"/>
      <c r="H44" s="13"/>
      <c r="I44" s="13"/>
      <c r="J44" s="13"/>
      <c r="K44" s="3"/>
      <c r="L44" s="3"/>
      <c r="M44" s="4"/>
      <c r="N44" s="3"/>
      <c r="O44" s="3"/>
      <c r="P44" s="4"/>
      <c r="Q44" s="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3"/>
      <c r="B45" s="3"/>
      <c r="C45" s="3"/>
      <c r="D45" s="3"/>
      <c r="E45" s="4"/>
      <c r="F45" s="13"/>
      <c r="G45" s="13"/>
      <c r="H45" s="13"/>
      <c r="I45" s="13"/>
      <c r="J45" s="13"/>
      <c r="K45" s="3"/>
      <c r="L45" s="3"/>
      <c r="M45" s="4"/>
      <c r="N45" s="3"/>
      <c r="O45" s="3"/>
      <c r="P45" s="4"/>
      <c r="Q45" s="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3"/>
      <c r="B46" s="3"/>
      <c r="C46" s="3"/>
      <c r="D46" s="3"/>
      <c r="E46" s="4"/>
      <c r="F46" s="13"/>
      <c r="G46" s="13"/>
      <c r="H46" s="13"/>
      <c r="I46" s="13"/>
      <c r="J46" s="13"/>
      <c r="K46" s="3"/>
      <c r="L46" s="3"/>
      <c r="M46" s="4"/>
      <c r="N46" s="3"/>
      <c r="O46" s="3"/>
      <c r="P46" s="4"/>
      <c r="Q46" s="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3"/>
      <c r="B47" s="3"/>
      <c r="C47" s="3"/>
      <c r="D47" s="3"/>
      <c r="E47" s="4"/>
      <c r="F47" s="13"/>
      <c r="G47" s="13"/>
      <c r="H47" s="13"/>
      <c r="I47" s="13"/>
      <c r="J47" s="13"/>
      <c r="K47" s="3"/>
      <c r="L47" s="3"/>
      <c r="M47" s="4"/>
      <c r="N47" s="3"/>
      <c r="O47" s="3"/>
      <c r="P47" s="4"/>
      <c r="Q47" s="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3"/>
      <c r="B48" s="3"/>
      <c r="C48" s="3"/>
      <c r="D48" s="3"/>
      <c r="E48" s="4"/>
      <c r="F48" s="13"/>
      <c r="G48" s="13"/>
      <c r="H48" s="13"/>
      <c r="I48" s="13"/>
      <c r="J48" s="13"/>
      <c r="K48" s="3"/>
      <c r="L48" s="3"/>
      <c r="M48" s="4"/>
      <c r="N48" s="3"/>
      <c r="O48" s="3"/>
      <c r="P48" s="4"/>
      <c r="Q48" s="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3"/>
      <c r="B49" s="3"/>
      <c r="C49" s="3"/>
      <c r="D49" s="3"/>
      <c r="E49" s="4"/>
      <c r="F49" s="13"/>
      <c r="G49" s="13"/>
      <c r="H49" s="13"/>
      <c r="I49" s="13"/>
      <c r="J49" s="13"/>
      <c r="K49" s="3"/>
      <c r="L49" s="3"/>
      <c r="M49" s="4"/>
      <c r="N49" s="3"/>
      <c r="O49" s="3"/>
      <c r="P49" s="4"/>
      <c r="Q49" s="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3"/>
      <c r="B50" s="3"/>
      <c r="C50" s="3"/>
      <c r="D50" s="3"/>
      <c r="E50" s="4"/>
      <c r="F50" s="13"/>
      <c r="G50" s="13"/>
      <c r="H50" s="13"/>
      <c r="I50" s="13"/>
      <c r="J50" s="13"/>
      <c r="K50" s="3"/>
      <c r="L50" s="3"/>
      <c r="M50" s="4"/>
      <c r="N50" s="3"/>
      <c r="O50" s="3"/>
      <c r="P50" s="4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3"/>
      <c r="B51" s="3"/>
      <c r="C51" s="3"/>
      <c r="D51" s="3"/>
      <c r="E51" s="4"/>
      <c r="F51" s="13"/>
      <c r="G51" s="13"/>
      <c r="H51" s="13"/>
      <c r="I51" s="13"/>
      <c r="J51" s="13"/>
      <c r="K51" s="3"/>
      <c r="L51" s="3"/>
      <c r="M51" s="4"/>
      <c r="N51" s="3"/>
      <c r="O51" s="3"/>
      <c r="P51" s="4"/>
      <c r="Q51" s="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3"/>
      <c r="B52" s="3"/>
      <c r="C52" s="3"/>
      <c r="D52" s="3"/>
      <c r="E52" s="4"/>
      <c r="F52" s="13"/>
      <c r="G52" s="13"/>
      <c r="H52" s="13"/>
      <c r="I52" s="13"/>
      <c r="J52" s="13"/>
      <c r="K52" s="3"/>
      <c r="L52" s="3"/>
      <c r="M52" s="4"/>
      <c r="N52" s="3"/>
      <c r="O52" s="3"/>
      <c r="P52" s="4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3"/>
      <c r="B53" s="3"/>
      <c r="C53" s="3"/>
      <c r="D53" s="3"/>
      <c r="E53" s="4"/>
      <c r="F53" s="13"/>
      <c r="G53" s="13"/>
      <c r="H53" s="13"/>
      <c r="I53" s="13"/>
      <c r="J53" s="13"/>
      <c r="K53" s="3"/>
      <c r="L53" s="3"/>
      <c r="M53" s="4"/>
      <c r="N53" s="3"/>
      <c r="O53" s="3"/>
      <c r="P53" s="4"/>
      <c r="Q53" s="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3"/>
      <c r="B54" s="3"/>
      <c r="C54" s="3"/>
      <c r="D54" s="3"/>
      <c r="E54" s="4"/>
      <c r="F54" s="3"/>
      <c r="G54" s="3"/>
      <c r="H54" s="3"/>
      <c r="I54" s="3"/>
      <c r="J54" s="3"/>
      <c r="K54" s="3"/>
      <c r="L54" s="3"/>
      <c r="M54" s="4"/>
      <c r="N54" s="3"/>
      <c r="O54" s="3"/>
      <c r="P54" s="4"/>
      <c r="Q54" s="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3"/>
      <c r="B55" s="3"/>
      <c r="C55" s="3"/>
      <c r="D55" s="3"/>
      <c r="E55" s="4"/>
      <c r="F55" s="3"/>
      <c r="G55" s="3"/>
      <c r="H55" s="3"/>
      <c r="I55" s="3"/>
      <c r="J55" s="3"/>
      <c r="K55" s="3"/>
      <c r="L55" s="3"/>
      <c r="M55" s="4"/>
      <c r="N55" s="3"/>
      <c r="O55" s="3"/>
      <c r="P55" s="4"/>
      <c r="Q55" s="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3"/>
      <c r="B56" s="3"/>
      <c r="C56" s="3"/>
      <c r="D56" s="3"/>
      <c r="E56" s="3"/>
      <c r="F56" s="33"/>
      <c r="G56" s="33"/>
      <c r="H56" s="33"/>
      <c r="I56" s="33"/>
      <c r="J56" s="33"/>
      <c r="K56" s="3"/>
      <c r="L56" s="3"/>
      <c r="M56" s="4"/>
      <c r="N56" s="3"/>
      <c r="O56" s="3"/>
      <c r="P56" s="4"/>
      <c r="Q56" s="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3"/>
      <c r="B57" s="3"/>
      <c r="C57" s="3"/>
      <c r="D57" s="3"/>
      <c r="E57" s="34"/>
      <c r="F57" s="13"/>
      <c r="G57" s="13"/>
      <c r="H57" s="13"/>
      <c r="I57" s="13"/>
      <c r="J57" s="13"/>
      <c r="K57" s="3"/>
      <c r="L57" s="3"/>
      <c r="M57" s="4"/>
      <c r="N57" s="3"/>
      <c r="O57" s="3"/>
      <c r="P57" s="4"/>
      <c r="Q57" s="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3"/>
      <c r="B58" s="3"/>
      <c r="C58" s="3"/>
      <c r="D58" s="3"/>
      <c r="E58" s="34"/>
      <c r="F58" s="13"/>
      <c r="G58" s="13"/>
      <c r="H58" s="13"/>
      <c r="I58" s="13"/>
      <c r="J58" s="13"/>
      <c r="K58" s="3"/>
      <c r="L58" s="3"/>
      <c r="M58" s="4"/>
      <c r="N58" s="3"/>
      <c r="O58" s="3"/>
      <c r="P58" s="4"/>
      <c r="Q58" s="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3"/>
      <c r="B59" s="3"/>
      <c r="C59" s="3"/>
      <c r="D59" s="3"/>
      <c r="E59" s="34"/>
      <c r="F59" s="13"/>
      <c r="G59" s="13"/>
      <c r="H59" s="13"/>
      <c r="I59" s="13"/>
      <c r="J59" s="13"/>
      <c r="K59" s="3"/>
      <c r="L59" s="3"/>
      <c r="M59" s="4"/>
      <c r="N59" s="3"/>
      <c r="O59" s="3"/>
      <c r="P59" s="4"/>
      <c r="Q59" s="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3"/>
      <c r="O60" s="3"/>
      <c r="P60" s="4"/>
      <c r="Q60" s="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3"/>
      <c r="P61" s="4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3"/>
      <c r="B62" s="3"/>
      <c r="C62" s="3"/>
      <c r="D62" s="3"/>
      <c r="E62" s="4"/>
      <c r="F62" s="3"/>
      <c r="G62" s="3"/>
      <c r="H62" s="3"/>
      <c r="I62" s="3"/>
      <c r="J62" s="3"/>
      <c r="K62" s="3"/>
      <c r="L62" s="3"/>
      <c r="M62" s="4"/>
      <c r="N62" s="3"/>
      <c r="O62" s="3"/>
      <c r="P62" s="4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3"/>
      <c r="B63" s="3"/>
      <c r="C63" s="3"/>
      <c r="D63" s="3"/>
      <c r="E63" s="4"/>
      <c r="F63" s="3"/>
      <c r="G63" s="3"/>
      <c r="H63" s="3"/>
      <c r="I63" s="3"/>
      <c r="J63" s="3"/>
      <c r="K63" s="3"/>
      <c r="L63" s="3"/>
      <c r="M63" s="4"/>
      <c r="N63" s="3"/>
      <c r="O63" s="3"/>
      <c r="P63" s="4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3"/>
      <c r="B64" s="3"/>
      <c r="C64" s="3"/>
      <c r="D64" s="3"/>
      <c r="E64" s="4"/>
      <c r="F64" s="3"/>
      <c r="G64" s="3"/>
      <c r="H64" s="3"/>
      <c r="I64" s="3"/>
      <c r="J64" s="3"/>
      <c r="K64" s="3"/>
      <c r="L64" s="3"/>
      <c r="M64" s="4"/>
      <c r="N64" s="3"/>
      <c r="O64" s="3"/>
      <c r="P64" s="4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3"/>
      <c r="B65" s="3"/>
      <c r="C65" s="3"/>
      <c r="D65" s="3"/>
      <c r="E65" s="4"/>
      <c r="F65" s="3"/>
      <c r="G65" s="3"/>
      <c r="H65" s="3"/>
      <c r="I65" s="3"/>
      <c r="J65" s="3"/>
      <c r="K65" s="3"/>
      <c r="L65" s="3"/>
      <c r="M65" s="4"/>
      <c r="N65" s="3"/>
      <c r="O65" s="3"/>
      <c r="P65" s="4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3"/>
      <c r="B66" s="3"/>
      <c r="C66" s="3"/>
      <c r="D66" s="3"/>
      <c r="E66" s="4"/>
      <c r="F66" s="3"/>
      <c r="G66" s="3"/>
      <c r="H66" s="3"/>
      <c r="I66" s="3"/>
      <c r="J66" s="3"/>
      <c r="K66" s="3"/>
      <c r="L66" s="3"/>
      <c r="M66" s="4"/>
      <c r="N66" s="3"/>
      <c r="O66" s="3"/>
      <c r="P66" s="4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3"/>
      <c r="B67" s="3"/>
      <c r="C67" s="3"/>
      <c r="D67" s="3"/>
      <c r="E67" s="4"/>
      <c r="F67" s="3"/>
      <c r="G67" s="3"/>
      <c r="H67" s="3"/>
      <c r="I67" s="3"/>
      <c r="J67" s="3"/>
      <c r="K67" s="3"/>
      <c r="L67" s="3"/>
      <c r="M67" s="4"/>
      <c r="N67" s="3"/>
      <c r="O67" s="3"/>
      <c r="P67" s="4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3"/>
      <c r="B68" s="3"/>
      <c r="C68" s="3"/>
      <c r="D68" s="3"/>
      <c r="E68" s="4"/>
      <c r="F68" s="3"/>
      <c r="G68" s="3"/>
      <c r="H68" s="3"/>
      <c r="I68" s="3"/>
      <c r="J68" s="3"/>
      <c r="K68" s="3"/>
      <c r="L68" s="3"/>
      <c r="M68" s="4"/>
      <c r="N68" s="3"/>
      <c r="O68" s="3"/>
      <c r="P68" s="4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3"/>
      <c r="B69" s="3"/>
      <c r="C69" s="3"/>
      <c r="D69" s="3"/>
      <c r="E69" s="4"/>
      <c r="F69" s="3"/>
      <c r="G69" s="3"/>
      <c r="H69" s="3"/>
      <c r="I69" s="3"/>
      <c r="J69" s="3"/>
      <c r="K69" s="3"/>
      <c r="L69" s="3"/>
      <c r="M69" s="4"/>
      <c r="N69" s="3"/>
      <c r="O69" s="3"/>
      <c r="P69" s="4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3"/>
      <c r="B70" s="3"/>
      <c r="C70" s="3"/>
      <c r="D70" s="3"/>
      <c r="E70" s="4"/>
      <c r="F70" s="3"/>
      <c r="G70" s="3"/>
      <c r="H70" s="3"/>
      <c r="I70" s="3"/>
      <c r="J70" s="3"/>
      <c r="K70" s="3"/>
      <c r="L70" s="3"/>
      <c r="M70" s="4"/>
      <c r="N70" s="3"/>
      <c r="O70" s="3"/>
      <c r="P70" s="4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3"/>
      <c r="B71" s="3"/>
      <c r="C71" s="3"/>
      <c r="D71" s="3"/>
      <c r="E71" s="4"/>
      <c r="F71" s="3"/>
      <c r="G71" s="3"/>
      <c r="H71" s="3"/>
      <c r="I71" s="3"/>
      <c r="J71" s="3"/>
      <c r="K71" s="3"/>
      <c r="L71" s="3"/>
      <c r="M71" s="4"/>
      <c r="N71" s="3"/>
      <c r="O71" s="3"/>
      <c r="P71" s="4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3"/>
      <c r="B72" s="3"/>
      <c r="C72" s="3"/>
      <c r="D72" s="3"/>
      <c r="E72" s="4"/>
      <c r="F72" s="3"/>
      <c r="G72" s="3"/>
      <c r="H72" s="3"/>
      <c r="I72" s="3"/>
      <c r="J72" s="3"/>
      <c r="K72" s="3"/>
      <c r="L72" s="3"/>
      <c r="M72" s="4"/>
      <c r="N72" s="3"/>
      <c r="O72" s="3"/>
      <c r="P72" s="4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3"/>
      <c r="B73" s="3"/>
      <c r="C73" s="3"/>
      <c r="D73" s="3"/>
      <c r="E73" s="4"/>
      <c r="F73" s="3"/>
      <c r="G73" s="3"/>
      <c r="H73" s="3"/>
      <c r="I73" s="3"/>
      <c r="J73" s="3"/>
      <c r="K73" s="3"/>
      <c r="L73" s="3"/>
      <c r="M73" s="4"/>
      <c r="N73" s="3"/>
      <c r="O73" s="3"/>
      <c r="P73" s="4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3"/>
      <c r="B74" s="3"/>
      <c r="C74" s="3"/>
      <c r="D74" s="3"/>
      <c r="E74" s="4"/>
      <c r="F74" s="3"/>
      <c r="G74" s="3"/>
      <c r="H74" s="3"/>
      <c r="I74" s="3"/>
      <c r="J74" s="3"/>
      <c r="K74" s="3"/>
      <c r="L74" s="3"/>
      <c r="M74" s="4"/>
      <c r="N74" s="3"/>
      <c r="O74" s="3"/>
      <c r="P74" s="4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3"/>
      <c r="B75" s="3"/>
      <c r="C75" s="3"/>
      <c r="D75" s="3"/>
      <c r="E75" s="4"/>
      <c r="F75" s="3"/>
      <c r="G75" s="3"/>
      <c r="H75" s="3"/>
      <c r="I75" s="3"/>
      <c r="J75" s="3"/>
      <c r="K75" s="3"/>
      <c r="L75" s="3"/>
      <c r="M75" s="4"/>
      <c r="N75" s="3"/>
      <c r="O75" s="3"/>
      <c r="P75" s="4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3"/>
      <c r="B76" s="3"/>
      <c r="C76" s="3"/>
      <c r="D76" s="3"/>
      <c r="E76" s="4"/>
      <c r="F76" s="3"/>
      <c r="G76" s="3"/>
      <c r="H76" s="3"/>
      <c r="I76" s="3"/>
      <c r="J76" s="3"/>
      <c r="K76" s="3"/>
      <c r="L76" s="3"/>
      <c r="M76" s="4"/>
      <c r="N76" s="3"/>
      <c r="O76" s="3"/>
      <c r="P76" s="4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3"/>
      <c r="B77" s="3"/>
      <c r="C77" s="3"/>
      <c r="D77" s="3"/>
      <c r="E77" s="4"/>
      <c r="F77" s="3"/>
      <c r="G77" s="3"/>
      <c r="H77" s="3"/>
      <c r="I77" s="3"/>
      <c r="J77" s="3"/>
      <c r="K77" s="3"/>
      <c r="L77" s="3"/>
      <c r="M77" s="4"/>
      <c r="N77" s="3"/>
      <c r="O77" s="3"/>
      <c r="P77" s="4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3"/>
      <c r="B78" s="3"/>
      <c r="C78" s="3"/>
      <c r="D78" s="3"/>
      <c r="E78" s="4"/>
      <c r="F78" s="3"/>
      <c r="G78" s="3"/>
      <c r="H78" s="3"/>
      <c r="I78" s="3"/>
      <c r="J78" s="3"/>
      <c r="K78" s="3"/>
      <c r="L78" s="3"/>
      <c r="M78" s="4"/>
      <c r="N78" s="3"/>
      <c r="O78" s="3"/>
      <c r="P78" s="4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3"/>
      <c r="B79" s="3"/>
      <c r="C79" s="3"/>
      <c r="D79" s="3"/>
      <c r="E79" s="4"/>
      <c r="F79" s="3"/>
      <c r="G79" s="3"/>
      <c r="H79" s="3"/>
      <c r="I79" s="3"/>
      <c r="J79" s="3"/>
      <c r="K79" s="3"/>
      <c r="L79" s="3"/>
      <c r="M79" s="4"/>
      <c r="N79" s="3"/>
      <c r="O79" s="3"/>
      <c r="P79" s="4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3"/>
      <c r="B80" s="3"/>
      <c r="C80" s="3"/>
      <c r="D80" s="3"/>
      <c r="E80" s="4"/>
      <c r="F80" s="3"/>
      <c r="G80" s="3"/>
      <c r="H80" s="3"/>
      <c r="I80" s="3"/>
      <c r="J80" s="3"/>
      <c r="K80" s="3"/>
      <c r="L80" s="3"/>
      <c r="M80" s="4"/>
      <c r="N80" s="3"/>
      <c r="O80" s="3"/>
      <c r="P80" s="4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3"/>
      <c r="B81" s="3"/>
      <c r="C81" s="3"/>
      <c r="D81" s="3"/>
      <c r="E81" s="4"/>
      <c r="F81" s="3"/>
      <c r="G81" s="3"/>
      <c r="H81" s="3"/>
      <c r="I81" s="3"/>
      <c r="J81" s="3"/>
      <c r="K81" s="3"/>
      <c r="L81" s="3"/>
      <c r="M81" s="4"/>
      <c r="N81" s="3"/>
      <c r="O81" s="3"/>
      <c r="P81" s="4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3"/>
      <c r="B82" s="3"/>
      <c r="C82" s="3"/>
      <c r="D82" s="3"/>
      <c r="E82" s="4"/>
      <c r="F82" s="3"/>
      <c r="G82" s="3"/>
      <c r="H82" s="3"/>
      <c r="I82" s="3"/>
      <c r="J82" s="3"/>
      <c r="K82" s="3"/>
      <c r="L82" s="3"/>
      <c r="M82" s="4"/>
      <c r="N82" s="3"/>
      <c r="O82" s="3"/>
      <c r="P82" s="4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3"/>
      <c r="B83" s="3"/>
      <c r="C83" s="3"/>
      <c r="D83" s="3"/>
      <c r="E83" s="4"/>
      <c r="F83" s="3"/>
      <c r="G83" s="3"/>
      <c r="H83" s="3"/>
      <c r="I83" s="3"/>
      <c r="J83" s="3"/>
      <c r="K83" s="3"/>
      <c r="L83" s="3"/>
      <c r="M83" s="4"/>
      <c r="N83" s="3"/>
      <c r="O83" s="3"/>
      <c r="P83" s="4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3"/>
      <c r="B84" s="3"/>
      <c r="C84" s="3"/>
      <c r="D84" s="3"/>
      <c r="E84" s="4"/>
      <c r="F84" s="3"/>
      <c r="G84" s="3"/>
      <c r="H84" s="3"/>
      <c r="I84" s="3"/>
      <c r="J84" s="3"/>
      <c r="K84" s="3"/>
      <c r="L84" s="3"/>
      <c r="M84" s="4"/>
      <c r="N84" s="3"/>
      <c r="O84" s="3"/>
      <c r="P84" s="4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3"/>
      <c r="B85" s="3"/>
      <c r="C85" s="3"/>
      <c r="D85" s="3"/>
      <c r="E85" s="4"/>
      <c r="F85" s="3"/>
      <c r="G85" s="3"/>
      <c r="H85" s="3"/>
      <c r="I85" s="3"/>
      <c r="J85" s="3"/>
      <c r="K85" s="3"/>
      <c r="L85" s="3"/>
      <c r="M85" s="4"/>
      <c r="N85" s="3"/>
      <c r="O85" s="3"/>
      <c r="P85" s="4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3"/>
      <c r="B86" s="3"/>
      <c r="C86" s="3"/>
      <c r="D86" s="3"/>
      <c r="E86" s="4"/>
      <c r="F86" s="3"/>
      <c r="G86" s="3"/>
      <c r="H86" s="3"/>
      <c r="I86" s="3"/>
      <c r="J86" s="3"/>
      <c r="K86" s="3"/>
      <c r="L86" s="3"/>
      <c r="M86" s="4"/>
      <c r="N86" s="3"/>
      <c r="O86" s="3"/>
      <c r="P86" s="4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3"/>
      <c r="B87" s="3"/>
      <c r="C87" s="3"/>
      <c r="D87" s="3"/>
      <c r="E87" s="4"/>
      <c r="F87" s="3"/>
      <c r="G87" s="3"/>
      <c r="H87" s="3"/>
      <c r="I87" s="3"/>
      <c r="J87" s="3"/>
      <c r="K87" s="3"/>
      <c r="L87" s="3"/>
      <c r="M87" s="4"/>
      <c r="N87" s="3"/>
      <c r="O87" s="3"/>
      <c r="P87" s="4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3"/>
      <c r="B88" s="3"/>
      <c r="C88" s="3"/>
      <c r="D88" s="3"/>
      <c r="E88" s="4"/>
      <c r="F88" s="3"/>
      <c r="G88" s="3"/>
      <c r="H88" s="3"/>
      <c r="I88" s="3"/>
      <c r="J88" s="3"/>
      <c r="K88" s="3"/>
      <c r="L88" s="3"/>
      <c r="M88" s="4"/>
      <c r="N88" s="3"/>
      <c r="O88" s="3"/>
      <c r="P88" s="4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3"/>
      <c r="B89" s="3"/>
      <c r="C89" s="3"/>
      <c r="D89" s="3"/>
      <c r="E89" s="4"/>
      <c r="F89" s="3"/>
      <c r="G89" s="3"/>
      <c r="H89" s="3"/>
      <c r="I89" s="3"/>
      <c r="J89" s="3"/>
      <c r="K89" s="3"/>
      <c r="L89" s="3"/>
      <c r="M89" s="4"/>
      <c r="N89" s="3"/>
      <c r="O89" s="3"/>
      <c r="P89" s="4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3"/>
      <c r="B90" s="3"/>
      <c r="C90" s="3"/>
      <c r="D90" s="3"/>
      <c r="E90" s="4"/>
      <c r="F90" s="3"/>
      <c r="G90" s="3"/>
      <c r="H90" s="3"/>
      <c r="I90" s="3"/>
      <c r="J90" s="3"/>
      <c r="K90" s="3"/>
      <c r="L90" s="3"/>
      <c r="M90" s="4"/>
      <c r="N90" s="3"/>
      <c r="O90" s="3"/>
      <c r="P90" s="4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3"/>
      <c r="B91" s="3"/>
      <c r="C91" s="3"/>
      <c r="D91" s="3"/>
      <c r="E91" s="4"/>
      <c r="F91" s="3"/>
      <c r="G91" s="3"/>
      <c r="H91" s="3"/>
      <c r="I91" s="3"/>
      <c r="J91" s="3"/>
      <c r="K91" s="3"/>
      <c r="L91" s="3"/>
      <c r="M91" s="4"/>
      <c r="N91" s="3"/>
      <c r="O91" s="3"/>
      <c r="P91" s="4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3"/>
      <c r="B92" s="3"/>
      <c r="C92" s="3"/>
      <c r="D92" s="3"/>
      <c r="E92" s="4"/>
      <c r="F92" s="3"/>
      <c r="G92" s="3"/>
      <c r="H92" s="3"/>
      <c r="I92" s="3"/>
      <c r="J92" s="3"/>
      <c r="K92" s="3"/>
      <c r="L92" s="3"/>
      <c r="M92" s="4"/>
      <c r="N92" s="3"/>
      <c r="O92" s="3"/>
      <c r="P92" s="4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3"/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4"/>
      <c r="N93" s="3"/>
      <c r="O93" s="3"/>
      <c r="P93" s="4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3"/>
      <c r="B94" s="3"/>
      <c r="C94" s="3"/>
      <c r="D94" s="3"/>
      <c r="E94" s="4"/>
      <c r="F94" s="3"/>
      <c r="G94" s="3"/>
      <c r="H94" s="3"/>
      <c r="I94" s="3"/>
      <c r="J94" s="3"/>
      <c r="K94" s="3"/>
      <c r="L94" s="3"/>
      <c r="M94" s="4"/>
      <c r="N94" s="3"/>
      <c r="O94" s="3"/>
      <c r="P94" s="4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3"/>
      <c r="B95" s="3"/>
      <c r="C95" s="3"/>
      <c r="D95" s="3"/>
      <c r="E95" s="4"/>
      <c r="F95" s="3"/>
      <c r="G95" s="3"/>
      <c r="H95" s="3"/>
      <c r="I95" s="3"/>
      <c r="J95" s="3"/>
      <c r="K95" s="3"/>
      <c r="L95" s="3"/>
      <c r="M95" s="4"/>
      <c r="N95" s="3"/>
      <c r="O95" s="3"/>
      <c r="P95" s="4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3"/>
      <c r="B96" s="3"/>
      <c r="C96" s="3"/>
      <c r="D96" s="3"/>
      <c r="E96" s="4"/>
      <c r="F96" s="3"/>
      <c r="G96" s="3"/>
      <c r="H96" s="3"/>
      <c r="I96" s="3"/>
      <c r="J96" s="3"/>
      <c r="K96" s="3"/>
      <c r="L96" s="3"/>
      <c r="M96" s="4"/>
      <c r="N96" s="3"/>
      <c r="O96" s="3"/>
      <c r="P96" s="4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3"/>
      <c r="B97" s="3"/>
      <c r="C97" s="3"/>
      <c r="D97" s="3"/>
      <c r="E97" s="4"/>
      <c r="F97" s="3"/>
      <c r="G97" s="3"/>
      <c r="H97" s="3"/>
      <c r="I97" s="3"/>
      <c r="J97" s="3"/>
      <c r="K97" s="3"/>
      <c r="L97" s="3"/>
      <c r="M97" s="4"/>
      <c r="N97" s="3"/>
      <c r="O97" s="3"/>
      <c r="P97" s="4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3"/>
      <c r="B98" s="3"/>
      <c r="C98" s="3"/>
      <c r="D98" s="3"/>
      <c r="E98" s="4"/>
      <c r="F98" s="3"/>
      <c r="G98" s="3"/>
      <c r="H98" s="3"/>
      <c r="I98" s="3"/>
      <c r="J98" s="3"/>
      <c r="K98" s="3"/>
      <c r="L98" s="3"/>
      <c r="M98" s="4"/>
      <c r="N98" s="3"/>
      <c r="O98" s="3"/>
      <c r="P98" s="4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3"/>
      <c r="B99" s="3"/>
      <c r="C99" s="3"/>
      <c r="D99" s="3"/>
      <c r="E99" s="4"/>
      <c r="F99" s="3"/>
      <c r="G99" s="3"/>
      <c r="H99" s="3"/>
      <c r="I99" s="3"/>
      <c r="J99" s="3"/>
      <c r="K99" s="3"/>
      <c r="L99" s="3"/>
      <c r="M99" s="4"/>
      <c r="N99" s="3"/>
      <c r="O99" s="3"/>
      <c r="P99" s="4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3"/>
      <c r="B100" s="3"/>
      <c r="C100" s="3"/>
      <c r="D100" s="3"/>
      <c r="E100" s="4"/>
      <c r="F100" s="3"/>
      <c r="G100" s="3"/>
      <c r="H100" s="3"/>
      <c r="I100" s="3"/>
      <c r="J100" s="3"/>
      <c r="K100" s="3"/>
      <c r="L100" s="3"/>
      <c r="M100" s="4"/>
      <c r="N100" s="3"/>
      <c r="O100" s="3"/>
      <c r="P100" s="4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3"/>
      <c r="B101" s="3"/>
      <c r="C101" s="3"/>
      <c r="D101" s="3"/>
      <c r="E101" s="4"/>
      <c r="F101" s="3"/>
      <c r="G101" s="3"/>
      <c r="H101" s="3"/>
      <c r="I101" s="3"/>
      <c r="J101" s="3"/>
      <c r="K101" s="3"/>
      <c r="L101" s="3"/>
      <c r="M101" s="4"/>
      <c r="N101" s="3"/>
      <c r="O101" s="3"/>
      <c r="P101" s="4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3"/>
      <c r="B102" s="3"/>
      <c r="C102" s="3"/>
      <c r="D102" s="3"/>
      <c r="E102" s="4"/>
      <c r="F102" s="3"/>
      <c r="G102" s="3"/>
      <c r="H102" s="3"/>
      <c r="I102" s="3"/>
      <c r="J102" s="3"/>
      <c r="K102" s="3"/>
      <c r="L102" s="3"/>
      <c r="M102" s="4"/>
      <c r="N102" s="3"/>
      <c r="O102" s="3"/>
      <c r="P102" s="4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3"/>
      <c r="B103" s="3"/>
      <c r="C103" s="3"/>
      <c r="D103" s="3"/>
      <c r="E103" s="4"/>
      <c r="F103" s="3"/>
      <c r="G103" s="3"/>
      <c r="H103" s="3"/>
      <c r="I103" s="3"/>
      <c r="J103" s="3"/>
      <c r="K103" s="3"/>
      <c r="L103" s="3"/>
      <c r="M103" s="4"/>
      <c r="N103" s="3"/>
      <c r="O103" s="3"/>
      <c r="P103" s="4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3"/>
      <c r="B104" s="3"/>
      <c r="C104" s="3"/>
      <c r="D104" s="3"/>
      <c r="E104" s="4"/>
      <c r="F104" s="3"/>
      <c r="G104" s="3"/>
      <c r="H104" s="3"/>
      <c r="I104" s="3"/>
      <c r="J104" s="3"/>
      <c r="K104" s="3"/>
      <c r="L104" s="3"/>
      <c r="M104" s="4"/>
      <c r="N104" s="3"/>
      <c r="O104" s="3"/>
      <c r="P104" s="4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3"/>
      <c r="B105" s="3"/>
      <c r="C105" s="3"/>
      <c r="D105" s="3"/>
      <c r="E105" s="4"/>
      <c r="F105" s="3"/>
      <c r="G105" s="3"/>
      <c r="H105" s="3"/>
      <c r="I105" s="3"/>
      <c r="J105" s="3"/>
      <c r="K105" s="3"/>
      <c r="L105" s="3"/>
      <c r="M105" s="4"/>
      <c r="N105" s="3"/>
      <c r="O105" s="3"/>
      <c r="P105" s="4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3"/>
      <c r="B106" s="3"/>
      <c r="C106" s="3"/>
      <c r="D106" s="3"/>
      <c r="E106" s="4"/>
      <c r="F106" s="3"/>
      <c r="G106" s="3"/>
      <c r="H106" s="3"/>
      <c r="I106" s="3"/>
      <c r="J106" s="3"/>
      <c r="K106" s="3"/>
      <c r="L106" s="3"/>
      <c r="M106" s="4"/>
      <c r="N106" s="3"/>
      <c r="O106" s="3"/>
      <c r="P106" s="4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3"/>
      <c r="B107" s="3"/>
      <c r="C107" s="3"/>
      <c r="D107" s="3"/>
      <c r="E107" s="4"/>
      <c r="F107" s="3"/>
      <c r="G107" s="3"/>
      <c r="H107" s="3"/>
      <c r="I107" s="3"/>
      <c r="J107" s="3"/>
      <c r="K107" s="3"/>
      <c r="L107" s="3"/>
      <c r="M107" s="4"/>
      <c r="N107" s="3"/>
      <c r="O107" s="3"/>
      <c r="P107" s="4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3"/>
      <c r="B108" s="3"/>
      <c r="C108" s="3"/>
      <c r="D108" s="3"/>
      <c r="E108" s="4"/>
      <c r="F108" s="3"/>
      <c r="G108" s="3"/>
      <c r="H108" s="3"/>
      <c r="I108" s="3"/>
      <c r="J108" s="3"/>
      <c r="K108" s="3"/>
      <c r="L108" s="3"/>
      <c r="M108" s="4"/>
      <c r="N108" s="3"/>
      <c r="O108" s="3"/>
      <c r="P108" s="4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3"/>
      <c r="B109" s="3"/>
      <c r="C109" s="3"/>
      <c r="D109" s="3"/>
      <c r="E109" s="4"/>
      <c r="F109" s="3"/>
      <c r="G109" s="3"/>
      <c r="H109" s="3"/>
      <c r="I109" s="3"/>
      <c r="J109" s="3"/>
      <c r="K109" s="3"/>
      <c r="L109" s="3"/>
      <c r="M109" s="4"/>
      <c r="N109" s="3"/>
      <c r="O109" s="3"/>
      <c r="P109" s="4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3"/>
      <c r="B110" s="3"/>
      <c r="C110" s="3"/>
      <c r="D110" s="3"/>
      <c r="E110" s="4"/>
      <c r="F110" s="3"/>
      <c r="G110" s="3"/>
      <c r="H110" s="3"/>
      <c r="I110" s="3"/>
      <c r="J110" s="3"/>
      <c r="K110" s="3"/>
      <c r="L110" s="3"/>
      <c r="M110" s="4"/>
      <c r="N110" s="3"/>
      <c r="O110" s="3"/>
      <c r="P110" s="4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3"/>
      <c r="B111" s="3"/>
      <c r="C111" s="3"/>
      <c r="D111" s="3"/>
      <c r="E111" s="4"/>
      <c r="F111" s="3"/>
      <c r="G111" s="3"/>
      <c r="H111" s="3"/>
      <c r="I111" s="3"/>
      <c r="J111" s="3"/>
      <c r="K111" s="3"/>
      <c r="L111" s="3"/>
      <c r="M111" s="4"/>
      <c r="N111" s="3"/>
      <c r="O111" s="3"/>
      <c r="P111" s="4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3"/>
      <c r="B112" s="3"/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4"/>
      <c r="N112" s="3"/>
      <c r="O112" s="3"/>
      <c r="P112" s="4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3"/>
      <c r="B113" s="3"/>
      <c r="C113" s="3"/>
      <c r="D113" s="3"/>
      <c r="E113" s="4"/>
      <c r="F113" s="3"/>
      <c r="G113" s="3"/>
      <c r="H113" s="3"/>
      <c r="I113" s="3"/>
      <c r="J113" s="3"/>
      <c r="K113" s="3"/>
      <c r="L113" s="3"/>
      <c r="M113" s="4"/>
      <c r="N113" s="3"/>
      <c r="O113" s="3"/>
      <c r="P113" s="4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3"/>
      <c r="B114" s="3"/>
      <c r="C114" s="3"/>
      <c r="D114" s="3"/>
      <c r="E114" s="4"/>
      <c r="F114" s="3"/>
      <c r="G114" s="3"/>
      <c r="H114" s="3"/>
      <c r="I114" s="3"/>
      <c r="J114" s="3"/>
      <c r="K114" s="3"/>
      <c r="L114" s="3"/>
      <c r="M114" s="4"/>
      <c r="N114" s="3"/>
      <c r="O114" s="3"/>
      <c r="P114" s="4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3"/>
      <c r="B115" s="3"/>
      <c r="C115" s="3"/>
      <c r="D115" s="3"/>
      <c r="E115" s="4"/>
      <c r="F115" s="3"/>
      <c r="G115" s="3"/>
      <c r="H115" s="3"/>
      <c r="I115" s="3"/>
      <c r="J115" s="3"/>
      <c r="K115" s="3"/>
      <c r="L115" s="3"/>
      <c r="M115" s="4"/>
      <c r="N115" s="3"/>
      <c r="O115" s="3"/>
      <c r="P115" s="4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3"/>
      <c r="B116" s="3"/>
      <c r="C116" s="3"/>
      <c r="D116" s="3"/>
      <c r="E116" s="4"/>
      <c r="F116" s="3"/>
      <c r="G116" s="3"/>
      <c r="H116" s="3"/>
      <c r="I116" s="3"/>
      <c r="J116" s="3"/>
      <c r="K116" s="3"/>
      <c r="L116" s="3"/>
      <c r="M116" s="4"/>
      <c r="N116" s="3"/>
      <c r="O116" s="3"/>
      <c r="P116" s="4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3"/>
      <c r="B117" s="3"/>
      <c r="C117" s="3"/>
      <c r="D117" s="3"/>
      <c r="E117" s="4"/>
      <c r="F117" s="3"/>
      <c r="G117" s="3"/>
      <c r="H117" s="3"/>
      <c r="I117" s="3"/>
      <c r="J117" s="3"/>
      <c r="K117" s="3"/>
      <c r="L117" s="3"/>
      <c r="M117" s="4"/>
      <c r="N117" s="3"/>
      <c r="O117" s="3"/>
      <c r="P117" s="4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3"/>
      <c r="B118" s="3"/>
      <c r="C118" s="3"/>
      <c r="D118" s="3"/>
      <c r="E118" s="4"/>
      <c r="F118" s="3"/>
      <c r="G118" s="3"/>
      <c r="H118" s="3"/>
      <c r="I118" s="3"/>
      <c r="J118" s="3"/>
      <c r="K118" s="3"/>
      <c r="L118" s="3"/>
      <c r="M118" s="4"/>
      <c r="N118" s="3"/>
      <c r="O118" s="3"/>
      <c r="P118" s="4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3"/>
      <c r="B119" s="3"/>
      <c r="C119" s="3"/>
      <c r="D119" s="3"/>
      <c r="E119" s="4"/>
      <c r="F119" s="3"/>
      <c r="G119" s="3"/>
      <c r="H119" s="3"/>
      <c r="I119" s="3"/>
      <c r="J119" s="3"/>
      <c r="K119" s="3"/>
      <c r="L119" s="3"/>
      <c r="M119" s="4"/>
      <c r="N119" s="3"/>
      <c r="O119" s="3"/>
      <c r="P119" s="4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3"/>
      <c r="B120" s="3"/>
      <c r="C120" s="3"/>
      <c r="D120" s="3"/>
      <c r="E120" s="4"/>
      <c r="F120" s="3"/>
      <c r="G120" s="3"/>
      <c r="H120" s="3"/>
      <c r="I120" s="3"/>
      <c r="J120" s="3"/>
      <c r="K120" s="3"/>
      <c r="L120" s="3"/>
      <c r="M120" s="4"/>
      <c r="N120" s="3"/>
      <c r="O120" s="3"/>
      <c r="P120" s="4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3"/>
      <c r="B121" s="3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4"/>
      <c r="N121" s="3"/>
      <c r="O121" s="3"/>
      <c r="P121" s="4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3"/>
      <c r="B122" s="3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4"/>
      <c r="N122" s="3"/>
      <c r="O122" s="3"/>
      <c r="P122" s="4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3"/>
      <c r="B123" s="3"/>
      <c r="C123" s="3"/>
      <c r="D123" s="3"/>
      <c r="E123" s="4"/>
      <c r="F123" s="3"/>
      <c r="G123" s="3"/>
      <c r="H123" s="3"/>
      <c r="I123" s="3"/>
      <c r="J123" s="3"/>
      <c r="K123" s="3"/>
      <c r="L123" s="3"/>
      <c r="M123" s="4"/>
      <c r="N123" s="3"/>
      <c r="O123" s="3"/>
      <c r="P123" s="4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3"/>
      <c r="B124" s="3"/>
      <c r="C124" s="3"/>
      <c r="D124" s="3"/>
      <c r="E124" s="4"/>
      <c r="F124" s="3"/>
      <c r="G124" s="3"/>
      <c r="H124" s="3"/>
      <c r="I124" s="3"/>
      <c r="J124" s="3"/>
      <c r="K124" s="3"/>
      <c r="L124" s="3"/>
      <c r="M124" s="4"/>
      <c r="N124" s="3"/>
      <c r="O124" s="3"/>
      <c r="P124" s="4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3"/>
      <c r="B125" s="3"/>
      <c r="C125" s="3"/>
      <c r="D125" s="3"/>
      <c r="E125" s="4"/>
      <c r="F125" s="3"/>
      <c r="G125" s="3"/>
      <c r="H125" s="3"/>
      <c r="I125" s="3"/>
      <c r="J125" s="3"/>
      <c r="K125" s="3"/>
      <c r="L125" s="3"/>
      <c r="M125" s="4"/>
      <c r="N125" s="3"/>
      <c r="O125" s="3"/>
      <c r="P125" s="4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3"/>
      <c r="B126" s="3"/>
      <c r="C126" s="3"/>
      <c r="D126" s="3"/>
      <c r="E126" s="4"/>
      <c r="F126" s="3"/>
      <c r="G126" s="3"/>
      <c r="H126" s="3"/>
      <c r="I126" s="3"/>
      <c r="J126" s="3"/>
      <c r="K126" s="3"/>
      <c r="L126" s="3"/>
      <c r="M126" s="4"/>
      <c r="N126" s="3"/>
      <c r="O126" s="3"/>
      <c r="P126" s="4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4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4"/>
      <c r="N128" s="3"/>
      <c r="O128" s="3"/>
      <c r="P128" s="4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4"/>
      <c r="N129" s="3"/>
      <c r="O129" s="3"/>
      <c r="P129" s="4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4"/>
      <c r="N130" s="3"/>
      <c r="O130" s="3"/>
      <c r="P130" s="4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4"/>
      <c r="N131" s="3"/>
      <c r="O131" s="3"/>
      <c r="P131" s="4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4"/>
      <c r="N132" s="3"/>
      <c r="O132" s="3"/>
      <c r="P132" s="4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4"/>
      <c r="N133" s="3"/>
      <c r="O133" s="3"/>
      <c r="P133" s="4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4"/>
      <c r="N134" s="3"/>
      <c r="O134" s="3"/>
      <c r="P134" s="4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4"/>
      <c r="N135" s="3"/>
      <c r="O135" s="3"/>
      <c r="P135" s="4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4"/>
      <c r="N136" s="3"/>
      <c r="O136" s="3"/>
      <c r="P136" s="4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4"/>
      <c r="N137" s="3"/>
      <c r="O137" s="3"/>
      <c r="P137" s="4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4"/>
      <c r="N138" s="3"/>
      <c r="O138" s="3"/>
      <c r="P138" s="4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4"/>
      <c r="N139" s="3"/>
      <c r="O139" s="3"/>
      <c r="P139" s="4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4"/>
      <c r="N140" s="3"/>
      <c r="O140" s="3"/>
      <c r="P140" s="4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4"/>
      <c r="N141" s="3"/>
      <c r="O141" s="3"/>
      <c r="P141" s="4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4"/>
      <c r="N142" s="3"/>
      <c r="O142" s="3"/>
      <c r="P142" s="4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4"/>
      <c r="N143" s="3"/>
      <c r="O143" s="3"/>
      <c r="P143" s="4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4"/>
      <c r="N144" s="3"/>
      <c r="O144" s="3"/>
      <c r="P144" s="4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4"/>
      <c r="N145" s="3"/>
      <c r="O145" s="3"/>
      <c r="P145" s="4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4"/>
      <c r="N146" s="3"/>
      <c r="O146" s="3"/>
      <c r="P146" s="4"/>
      <c r="Q146" s="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4"/>
      <c r="N147" s="3"/>
      <c r="O147" s="3"/>
      <c r="P147" s="4"/>
      <c r="Q147" s="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4"/>
      <c r="N148" s="3"/>
      <c r="O148" s="3"/>
      <c r="P148" s="4"/>
      <c r="Q148" s="3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4"/>
      <c r="N149" s="3"/>
      <c r="O149" s="3"/>
      <c r="P149" s="4"/>
      <c r="Q149" s="3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4"/>
      <c r="N150" s="3"/>
      <c r="O150" s="3"/>
      <c r="P150" s="4"/>
      <c r="Q150" s="3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4"/>
      <c r="N151" s="3"/>
      <c r="O151" s="3"/>
      <c r="P151" s="4"/>
      <c r="Q151" s="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4"/>
      <c r="N152" s="3"/>
      <c r="O152" s="3"/>
      <c r="P152" s="4"/>
      <c r="Q152" s="3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4"/>
      <c r="N153" s="3"/>
      <c r="O153" s="3"/>
      <c r="P153" s="4"/>
      <c r="Q153" s="3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4"/>
      <c r="N154" s="3"/>
      <c r="O154" s="3"/>
      <c r="P154" s="4"/>
      <c r="Q154" s="3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4"/>
      <c r="N155" s="3"/>
      <c r="O155" s="3"/>
      <c r="P155" s="4"/>
      <c r="Q155" s="3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4"/>
      <c r="N156" s="3"/>
      <c r="O156" s="3"/>
      <c r="P156" s="4"/>
      <c r="Q156" s="3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4"/>
      <c r="N157" s="3"/>
      <c r="O157" s="3"/>
      <c r="P157" s="4"/>
      <c r="Q157" s="3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4"/>
      <c r="N158" s="3"/>
      <c r="O158" s="3"/>
      <c r="P158" s="4"/>
      <c r="Q158" s="3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4"/>
      <c r="N159" s="3"/>
      <c r="O159" s="3"/>
      <c r="P159" s="4"/>
      <c r="Q159" s="3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4"/>
      <c r="N160" s="3"/>
      <c r="O160" s="3"/>
      <c r="P160" s="4"/>
      <c r="Q160" s="3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4"/>
      <c r="N161" s="3"/>
      <c r="O161" s="3"/>
      <c r="P161" s="4"/>
      <c r="Q161" s="3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4"/>
      <c r="N162" s="3"/>
      <c r="O162" s="3"/>
      <c r="P162" s="4"/>
      <c r="Q162" s="3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4"/>
      <c r="N163" s="3"/>
      <c r="O163" s="3"/>
      <c r="P163" s="4"/>
      <c r="Q163" s="3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4"/>
      <c r="N164" s="3"/>
      <c r="O164" s="3"/>
      <c r="P164" s="4"/>
      <c r="Q164" s="3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4"/>
      <c r="N165" s="3"/>
      <c r="O165" s="3"/>
      <c r="P165" s="4"/>
      <c r="Q165" s="3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4"/>
      <c r="N166" s="3"/>
      <c r="O166" s="3"/>
      <c r="P166" s="4"/>
      <c r="Q166" s="3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4"/>
      <c r="N167" s="3"/>
      <c r="O167" s="3"/>
      <c r="P167" s="4"/>
      <c r="Q167" s="3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4"/>
      <c r="N168" s="3"/>
      <c r="O168" s="3"/>
      <c r="P168" s="4"/>
      <c r="Q168" s="3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4"/>
      <c r="N169" s="3"/>
      <c r="O169" s="3"/>
      <c r="P169" s="4"/>
      <c r="Q169" s="3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4"/>
      <c r="N170" s="3"/>
      <c r="O170" s="3"/>
      <c r="P170" s="4"/>
      <c r="Q170" s="3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4"/>
      <c r="N171" s="3"/>
      <c r="O171" s="3"/>
      <c r="P171" s="4"/>
      <c r="Q171" s="3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4"/>
      <c r="N172" s="3"/>
      <c r="O172" s="3"/>
      <c r="P172" s="4"/>
      <c r="Q172" s="3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4"/>
      <c r="N173" s="3"/>
      <c r="O173" s="3"/>
      <c r="P173" s="4"/>
      <c r="Q173" s="3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4"/>
      <c r="N174" s="3"/>
      <c r="O174" s="3"/>
      <c r="P174" s="4"/>
      <c r="Q174" s="3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4"/>
      <c r="N175" s="3"/>
      <c r="O175" s="3"/>
      <c r="P175" s="4"/>
      <c r="Q175" s="3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4"/>
      <c r="N176" s="3"/>
      <c r="O176" s="3"/>
      <c r="P176" s="4"/>
      <c r="Q176" s="3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4"/>
      <c r="N177" s="3"/>
      <c r="O177" s="3"/>
      <c r="P177" s="4"/>
      <c r="Q177" s="3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4"/>
      <c r="N178" s="3"/>
      <c r="O178" s="3"/>
      <c r="P178" s="4"/>
      <c r="Q178" s="3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4"/>
      <c r="N179" s="3"/>
      <c r="O179" s="3"/>
      <c r="P179" s="4"/>
      <c r="Q179" s="3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4"/>
      <c r="N180" s="3"/>
      <c r="O180" s="3"/>
      <c r="P180" s="4"/>
      <c r="Q180" s="3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4"/>
      <c r="N181" s="3"/>
      <c r="O181" s="3"/>
      <c r="P181" s="4"/>
      <c r="Q181" s="3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4"/>
      <c r="N182" s="3"/>
      <c r="O182" s="3"/>
      <c r="P182" s="4"/>
      <c r="Q182" s="3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4"/>
      <c r="N183" s="3"/>
      <c r="O183" s="3"/>
      <c r="P183" s="4"/>
      <c r="Q183" s="3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4"/>
      <c r="N184" s="3"/>
      <c r="O184" s="3"/>
      <c r="P184" s="4"/>
      <c r="Q184" s="3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4"/>
      <c r="N185" s="3"/>
      <c r="O185" s="3"/>
      <c r="P185" s="4"/>
      <c r="Q185" s="3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4"/>
      <c r="N186" s="3"/>
      <c r="O186" s="3"/>
      <c r="P186" s="4"/>
      <c r="Q186" s="3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4"/>
      <c r="N187" s="3"/>
      <c r="O187" s="3"/>
      <c r="P187" s="4"/>
      <c r="Q187" s="3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4"/>
      <c r="N188" s="3"/>
      <c r="O188" s="3"/>
      <c r="P188" s="4"/>
      <c r="Q188" s="3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4"/>
      <c r="N189" s="3"/>
      <c r="O189" s="3"/>
      <c r="P189" s="4"/>
      <c r="Q189" s="3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4"/>
      <c r="N190" s="3"/>
      <c r="O190" s="3"/>
      <c r="P190" s="4"/>
      <c r="Q190" s="3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4"/>
      <c r="N191" s="3"/>
      <c r="O191" s="3"/>
      <c r="P191" s="4"/>
      <c r="Q191" s="3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4"/>
      <c r="N192" s="3"/>
      <c r="O192" s="3"/>
      <c r="P192" s="4"/>
      <c r="Q192" s="3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4"/>
      <c r="N193" s="3"/>
      <c r="O193" s="3"/>
      <c r="P193" s="4"/>
      <c r="Q193" s="3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4"/>
      <c r="N194" s="3"/>
      <c r="O194" s="3"/>
      <c r="P194" s="4"/>
      <c r="Q194" s="3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4"/>
      <c r="N195" s="3"/>
      <c r="O195" s="3"/>
      <c r="P195" s="4"/>
      <c r="Q195" s="3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4"/>
      <c r="N196" s="3"/>
      <c r="O196" s="3"/>
      <c r="P196" s="4"/>
      <c r="Q196" s="3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4"/>
      <c r="N197" s="3"/>
      <c r="O197" s="3"/>
      <c r="P197" s="4"/>
      <c r="Q197" s="3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4"/>
      <c r="N198" s="3"/>
      <c r="O198" s="3"/>
      <c r="P198" s="4"/>
      <c r="Q198" s="3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4"/>
      <c r="N199" s="3"/>
      <c r="O199" s="3"/>
      <c r="P199" s="4"/>
      <c r="Q199" s="3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4"/>
      <c r="N200" s="3"/>
      <c r="O200" s="3"/>
      <c r="P200" s="4"/>
      <c r="Q200" s="3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4"/>
      <c r="N201" s="3"/>
      <c r="O201" s="3"/>
      <c r="P201" s="4"/>
      <c r="Q201" s="3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4"/>
      <c r="N202" s="3"/>
      <c r="O202" s="3"/>
      <c r="P202" s="4"/>
      <c r="Q202" s="3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4"/>
      <c r="N203" s="3"/>
      <c r="O203" s="3"/>
      <c r="P203" s="4"/>
      <c r="Q203" s="3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4"/>
      <c r="N204" s="3"/>
      <c r="O204" s="3"/>
      <c r="P204" s="4"/>
      <c r="Q204" s="3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4"/>
      <c r="N205" s="3"/>
      <c r="O205" s="3"/>
      <c r="P205" s="4"/>
      <c r="Q205" s="3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4"/>
      <c r="N206" s="3"/>
      <c r="O206" s="3"/>
      <c r="P206" s="4"/>
      <c r="Q206" s="3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4"/>
      <c r="N207" s="3"/>
      <c r="O207" s="3"/>
      <c r="P207" s="4"/>
      <c r="Q207" s="3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4"/>
      <c r="N208" s="3"/>
      <c r="O208" s="3"/>
      <c r="P208" s="4"/>
      <c r="Q208" s="3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4"/>
      <c r="N209" s="3"/>
      <c r="O209" s="3"/>
      <c r="P209" s="4"/>
      <c r="Q209" s="3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4"/>
      <c r="N210" s="3"/>
      <c r="O210" s="3"/>
      <c r="P210" s="4"/>
      <c r="Q210" s="3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4"/>
      <c r="N211" s="3"/>
      <c r="O211" s="3"/>
      <c r="P211" s="4"/>
      <c r="Q211" s="3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4"/>
      <c r="N212" s="3"/>
      <c r="O212" s="3"/>
      <c r="P212" s="4"/>
      <c r="Q212" s="3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4"/>
      <c r="N213" s="3"/>
      <c r="O213" s="3"/>
      <c r="P213" s="4"/>
      <c r="Q213" s="3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4"/>
      <c r="N214" s="3"/>
      <c r="O214" s="3"/>
      <c r="P214" s="4"/>
      <c r="Q214" s="3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4"/>
      <c r="N215" s="3"/>
      <c r="O215" s="3"/>
      <c r="P215" s="4"/>
      <c r="Q215" s="3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4"/>
      <c r="N216" s="3"/>
      <c r="O216" s="3"/>
      <c r="P216" s="4"/>
      <c r="Q216" s="3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4"/>
      <c r="N217" s="3"/>
      <c r="O217" s="3"/>
      <c r="P217" s="4"/>
      <c r="Q217" s="3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4"/>
      <c r="N218" s="3"/>
      <c r="O218" s="3"/>
      <c r="P218" s="4"/>
      <c r="Q218" s="3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4"/>
      <c r="N219" s="3"/>
      <c r="O219" s="3"/>
      <c r="P219" s="4"/>
      <c r="Q219" s="3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4"/>
      <c r="N220" s="3"/>
      <c r="O220" s="3"/>
      <c r="P220" s="4"/>
      <c r="Q220" s="3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4"/>
      <c r="N221" s="3"/>
      <c r="O221" s="3"/>
      <c r="P221" s="4"/>
      <c r="Q221" s="3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4"/>
      <c r="N222" s="3"/>
      <c r="O222" s="3"/>
      <c r="P222" s="4"/>
      <c r="Q222" s="3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4"/>
      <c r="N223" s="3"/>
      <c r="O223" s="3"/>
      <c r="P223" s="4"/>
      <c r="Q223" s="3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4"/>
      <c r="N224" s="3"/>
      <c r="O224" s="3"/>
      <c r="P224" s="4"/>
      <c r="Q224" s="3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4"/>
      <c r="N225" s="3"/>
      <c r="O225" s="3"/>
      <c r="P225" s="4"/>
      <c r="Q225" s="3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4"/>
      <c r="N226" s="3"/>
      <c r="O226" s="3"/>
      <c r="P226" s="4"/>
      <c r="Q226" s="3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4"/>
      <c r="N227" s="3"/>
      <c r="O227" s="3"/>
      <c r="P227" s="4"/>
      <c r="Q227" s="3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4"/>
      <c r="N228" s="3"/>
      <c r="O228" s="3"/>
      <c r="P228" s="4"/>
      <c r="Q228" s="3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4"/>
      <c r="N229" s="3"/>
      <c r="O229" s="3"/>
      <c r="P229" s="4"/>
      <c r="Q229" s="3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4"/>
      <c r="N230" s="3"/>
      <c r="O230" s="3"/>
      <c r="P230" s="4"/>
      <c r="Q230" s="3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4"/>
      <c r="N231" s="3"/>
      <c r="O231" s="3"/>
      <c r="P231" s="4"/>
      <c r="Q231" s="3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4"/>
      <c r="N232" s="3"/>
      <c r="O232" s="3"/>
      <c r="P232" s="4"/>
      <c r="Q232" s="3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4"/>
      <c r="N233" s="3"/>
      <c r="O233" s="3"/>
      <c r="P233" s="4"/>
      <c r="Q233" s="3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4"/>
      <c r="N234" s="3"/>
      <c r="O234" s="3"/>
      <c r="P234" s="4"/>
      <c r="Q234" s="3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4"/>
      <c r="N235" s="3"/>
      <c r="O235" s="3"/>
      <c r="P235" s="4"/>
      <c r="Q235" s="3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4"/>
      <c r="N236" s="3"/>
      <c r="O236" s="3"/>
      <c r="P236" s="4"/>
      <c r="Q236" s="3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4"/>
      <c r="N237" s="3"/>
      <c r="O237" s="3"/>
      <c r="P237" s="4"/>
      <c r="Q237" s="3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4"/>
      <c r="N238" s="3"/>
      <c r="O238" s="3"/>
      <c r="P238" s="4"/>
      <c r="Q238" s="3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4"/>
      <c r="N239" s="3"/>
      <c r="O239" s="3"/>
      <c r="P239" s="4"/>
      <c r="Q239" s="3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4"/>
      <c r="N240" s="3"/>
      <c r="O240" s="3"/>
      <c r="P240" s="4"/>
      <c r="Q240" s="3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4"/>
      <c r="N241" s="3"/>
      <c r="O241" s="3"/>
      <c r="P241" s="4"/>
      <c r="Q241" s="3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4"/>
      <c r="N242" s="3"/>
      <c r="O242" s="3"/>
      <c r="P242" s="4"/>
      <c r="Q242" s="3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4"/>
      <c r="N243" s="3"/>
      <c r="O243" s="3"/>
      <c r="P243" s="4"/>
      <c r="Q243" s="3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4"/>
      <c r="N244" s="3"/>
      <c r="O244" s="3"/>
      <c r="P244" s="4"/>
      <c r="Q244" s="3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4"/>
      <c r="N245" s="3"/>
      <c r="O245" s="3"/>
      <c r="P245" s="4"/>
      <c r="Q245" s="3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4"/>
      <c r="N246" s="3"/>
      <c r="O246" s="3"/>
      <c r="P246" s="4"/>
      <c r="Q246" s="3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4"/>
      <c r="N247" s="3"/>
      <c r="O247" s="3"/>
      <c r="P247" s="4"/>
      <c r="Q247" s="3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4"/>
      <c r="N248" s="3"/>
      <c r="O248" s="3"/>
      <c r="P248" s="4"/>
      <c r="Q248" s="3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4"/>
      <c r="N249" s="3"/>
      <c r="O249" s="3"/>
      <c r="P249" s="4"/>
      <c r="Q249" s="3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4"/>
      <c r="N250" s="3"/>
      <c r="O250" s="3"/>
      <c r="P250" s="4"/>
      <c r="Q250" s="3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4"/>
      <c r="N251" s="3"/>
      <c r="O251" s="3"/>
      <c r="P251" s="4"/>
      <c r="Q251" s="3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4"/>
      <c r="N252" s="3"/>
      <c r="O252" s="3"/>
      <c r="P252" s="4"/>
      <c r="Q252" s="3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4"/>
      <c r="N253" s="3"/>
      <c r="O253" s="3"/>
      <c r="P253" s="4"/>
      <c r="Q253" s="3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4"/>
      <c r="N254" s="3"/>
      <c r="O254" s="3"/>
      <c r="P254" s="4"/>
      <c r="Q254" s="3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4"/>
      <c r="N255" s="3"/>
      <c r="O255" s="3"/>
      <c r="P255" s="4"/>
      <c r="Q255" s="3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4"/>
      <c r="N256" s="3"/>
      <c r="O256" s="3"/>
      <c r="P256" s="4"/>
      <c r="Q256" s="3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4"/>
      <c r="N257" s="3"/>
      <c r="O257" s="3"/>
      <c r="P257" s="4"/>
      <c r="Q257" s="3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4"/>
      <c r="N258" s="3"/>
      <c r="O258" s="3"/>
      <c r="P258" s="4"/>
      <c r="Q258" s="3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4"/>
      <c r="N259" s="3"/>
      <c r="O259" s="3"/>
      <c r="P259" s="4"/>
      <c r="Q259" s="3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4"/>
      <c r="N260" s="3"/>
      <c r="O260" s="3"/>
      <c r="P260" s="4"/>
      <c r="Q260" s="3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4"/>
      <c r="N261" s="3"/>
      <c r="O261" s="3"/>
      <c r="P261" s="4"/>
      <c r="Q261" s="3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4"/>
      <c r="N262" s="3"/>
      <c r="O262" s="3"/>
      <c r="P262" s="4"/>
      <c r="Q262" s="3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4"/>
      <c r="N263" s="3"/>
      <c r="O263" s="3"/>
      <c r="P263" s="4"/>
      <c r="Q263" s="3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4"/>
      <c r="N264" s="3"/>
      <c r="O264" s="3"/>
      <c r="P264" s="4"/>
      <c r="Q264" s="3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4"/>
      <c r="N265" s="3"/>
      <c r="O265" s="3"/>
      <c r="P265" s="4"/>
      <c r="Q265" s="3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4"/>
      <c r="N266" s="3"/>
      <c r="O266" s="3"/>
      <c r="P266" s="4"/>
      <c r="Q266" s="3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4"/>
      <c r="N267" s="3"/>
      <c r="O267" s="3"/>
      <c r="P267" s="4"/>
      <c r="Q267" s="3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4"/>
      <c r="N268" s="3"/>
      <c r="O268" s="3"/>
      <c r="P268" s="4"/>
      <c r="Q268" s="3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4"/>
      <c r="N269" s="3"/>
      <c r="O269" s="3"/>
      <c r="P269" s="4"/>
      <c r="Q269" s="3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4"/>
      <c r="N270" s="3"/>
      <c r="O270" s="3"/>
      <c r="P270" s="4"/>
      <c r="Q270" s="3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4"/>
      <c r="N271" s="3"/>
      <c r="O271" s="3"/>
      <c r="P271" s="4"/>
      <c r="Q271" s="3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4"/>
      <c r="N272" s="3"/>
      <c r="O272" s="3"/>
      <c r="P272" s="4"/>
      <c r="Q272" s="3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4"/>
      <c r="N273" s="3"/>
      <c r="O273" s="3"/>
      <c r="P273" s="4"/>
      <c r="Q273" s="3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4"/>
      <c r="N274" s="3"/>
      <c r="O274" s="3"/>
      <c r="P274" s="4"/>
      <c r="Q274" s="3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4"/>
      <c r="N275" s="3"/>
      <c r="O275" s="3"/>
      <c r="P275" s="4"/>
      <c r="Q275" s="3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4"/>
      <c r="N276" s="3"/>
      <c r="O276" s="3"/>
      <c r="P276" s="4"/>
      <c r="Q276" s="3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4"/>
      <c r="N277" s="3"/>
      <c r="O277" s="3"/>
      <c r="P277" s="4"/>
      <c r="Q277" s="3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4"/>
      <c r="N278" s="3"/>
      <c r="O278" s="3"/>
      <c r="P278" s="4"/>
      <c r="Q278" s="3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4"/>
      <c r="N279" s="3"/>
      <c r="O279" s="3"/>
      <c r="P279" s="4"/>
      <c r="Q279" s="3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4"/>
      <c r="N280" s="3"/>
      <c r="O280" s="3"/>
      <c r="P280" s="4"/>
      <c r="Q280" s="3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4"/>
      <c r="N281" s="3"/>
      <c r="O281" s="3"/>
      <c r="P281" s="4"/>
      <c r="Q281" s="3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4"/>
      <c r="N282" s="3"/>
      <c r="O282" s="3"/>
      <c r="P282" s="4"/>
      <c r="Q282" s="3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4"/>
      <c r="N283" s="3"/>
      <c r="O283" s="3"/>
      <c r="P283" s="4"/>
      <c r="Q283" s="3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4"/>
      <c r="N284" s="3"/>
      <c r="O284" s="3"/>
      <c r="P284" s="4"/>
      <c r="Q284" s="3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4"/>
      <c r="N285" s="3"/>
      <c r="O285" s="3"/>
      <c r="P285" s="4"/>
      <c r="Q285" s="3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4"/>
      <c r="N286" s="3"/>
      <c r="O286" s="3"/>
      <c r="P286" s="4"/>
      <c r="Q286" s="3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4"/>
      <c r="N287" s="3"/>
      <c r="O287" s="3"/>
      <c r="P287" s="4"/>
      <c r="Q287" s="3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4"/>
      <c r="N288" s="3"/>
      <c r="O288" s="3"/>
      <c r="P288" s="4"/>
      <c r="Q288" s="3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4"/>
      <c r="N289" s="3"/>
      <c r="O289" s="3"/>
      <c r="P289" s="4"/>
      <c r="Q289" s="3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4"/>
      <c r="N290" s="3"/>
      <c r="O290" s="3"/>
      <c r="P290" s="4"/>
      <c r="Q290" s="3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4"/>
      <c r="N291" s="3"/>
      <c r="O291" s="3"/>
      <c r="P291" s="4"/>
      <c r="Q291" s="3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4"/>
      <c r="N292" s="3"/>
      <c r="O292" s="3"/>
      <c r="P292" s="4"/>
      <c r="Q292" s="3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4"/>
      <c r="N293" s="3"/>
      <c r="O293" s="3"/>
      <c r="P293" s="4"/>
      <c r="Q293" s="3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4"/>
      <c r="N294" s="3"/>
      <c r="O294" s="3"/>
      <c r="P294" s="4"/>
      <c r="Q294" s="3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4"/>
      <c r="N295" s="3"/>
      <c r="O295" s="3"/>
      <c r="P295" s="4"/>
      <c r="Q295" s="3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4"/>
      <c r="N296" s="3"/>
      <c r="O296" s="3"/>
      <c r="P296" s="4"/>
      <c r="Q296" s="3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4"/>
      <c r="N297" s="3"/>
      <c r="O297" s="3"/>
      <c r="P297" s="4"/>
      <c r="Q297" s="3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4"/>
      <c r="N298" s="3"/>
      <c r="O298" s="3"/>
      <c r="P298" s="4"/>
      <c r="Q298" s="3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4"/>
      <c r="N299" s="3"/>
      <c r="O299" s="3"/>
      <c r="P299" s="4"/>
      <c r="Q299" s="3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4"/>
      <c r="N300" s="3"/>
      <c r="O300" s="3"/>
      <c r="P300" s="4"/>
      <c r="Q300" s="3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4"/>
      <c r="N301" s="3"/>
      <c r="O301" s="3"/>
      <c r="P301" s="4"/>
      <c r="Q301" s="3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4"/>
      <c r="N302" s="3"/>
      <c r="O302" s="3"/>
      <c r="P302" s="4"/>
      <c r="Q302" s="3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4"/>
      <c r="N303" s="3"/>
      <c r="O303" s="3"/>
      <c r="P303" s="4"/>
      <c r="Q303" s="3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4"/>
      <c r="N304" s="3"/>
      <c r="O304" s="3"/>
      <c r="P304" s="4"/>
      <c r="Q304" s="3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4"/>
      <c r="N305" s="3"/>
      <c r="O305" s="3"/>
      <c r="P305" s="4"/>
      <c r="Q305" s="3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4"/>
      <c r="N306" s="3"/>
      <c r="O306" s="3"/>
      <c r="P306" s="4"/>
      <c r="Q306" s="3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4"/>
      <c r="N307" s="3"/>
      <c r="O307" s="3"/>
      <c r="P307" s="4"/>
      <c r="Q307" s="3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4"/>
      <c r="N308" s="3"/>
      <c r="O308" s="3"/>
      <c r="P308" s="4"/>
      <c r="Q308" s="3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4"/>
      <c r="N309" s="3"/>
      <c r="O309" s="3"/>
      <c r="P309" s="4"/>
      <c r="Q309" s="3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4"/>
      <c r="N310" s="3"/>
      <c r="O310" s="3"/>
      <c r="P310" s="4"/>
      <c r="Q310" s="3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4"/>
      <c r="N311" s="3"/>
      <c r="O311" s="3"/>
      <c r="P311" s="4"/>
      <c r="Q311" s="3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4"/>
      <c r="N312" s="3"/>
      <c r="O312" s="3"/>
      <c r="P312" s="4"/>
      <c r="Q312" s="3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4"/>
      <c r="N313" s="3"/>
      <c r="O313" s="3"/>
      <c r="P313" s="4"/>
      <c r="Q313" s="3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4"/>
      <c r="N314" s="3"/>
      <c r="O314" s="3"/>
      <c r="P314" s="4"/>
      <c r="Q314" s="3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4"/>
      <c r="N315" s="3"/>
      <c r="O315" s="3"/>
      <c r="P315" s="4"/>
      <c r="Q315" s="3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4"/>
      <c r="N316" s="3"/>
      <c r="O316" s="3"/>
      <c r="P316" s="4"/>
      <c r="Q316" s="3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4"/>
      <c r="N317" s="3"/>
      <c r="O317" s="3"/>
      <c r="P317" s="4"/>
      <c r="Q317" s="3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4"/>
      <c r="N318" s="3"/>
      <c r="O318" s="3"/>
      <c r="P318" s="4"/>
      <c r="Q318" s="3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4"/>
      <c r="N319" s="3"/>
      <c r="O319" s="3"/>
      <c r="P319" s="4"/>
      <c r="Q319" s="3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4"/>
      <c r="N320" s="3"/>
      <c r="O320" s="3"/>
      <c r="P320" s="4"/>
      <c r="Q320" s="3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4"/>
      <c r="N321" s="3"/>
      <c r="O321" s="3"/>
      <c r="P321" s="4"/>
      <c r="Q321" s="3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4"/>
      <c r="N322" s="3"/>
      <c r="O322" s="3"/>
      <c r="P322" s="4"/>
      <c r="Q322" s="3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4"/>
      <c r="N323" s="3"/>
      <c r="O323" s="3"/>
      <c r="P323" s="4"/>
      <c r="Q323" s="3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4"/>
      <c r="N324" s="3"/>
      <c r="O324" s="3"/>
      <c r="P324" s="4"/>
      <c r="Q324" s="3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4"/>
      <c r="N325" s="3"/>
      <c r="O325" s="3"/>
      <c r="P325" s="4"/>
      <c r="Q325" s="3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4"/>
      <c r="N326" s="3"/>
      <c r="O326" s="3"/>
      <c r="P326" s="4"/>
      <c r="Q326" s="3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4"/>
      <c r="N327" s="3"/>
      <c r="O327" s="3"/>
      <c r="P327" s="4"/>
      <c r="Q327" s="3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4"/>
      <c r="N328" s="3"/>
      <c r="O328" s="3"/>
      <c r="P328" s="4"/>
      <c r="Q328" s="3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4"/>
      <c r="N329" s="3"/>
      <c r="O329" s="3"/>
      <c r="P329" s="4"/>
      <c r="Q329" s="3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4"/>
      <c r="N330" s="3"/>
      <c r="O330" s="3"/>
      <c r="P330" s="4"/>
      <c r="Q330" s="3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4"/>
      <c r="N331" s="3"/>
      <c r="O331" s="3"/>
      <c r="P331" s="4"/>
      <c r="Q331" s="3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4"/>
      <c r="N332" s="3"/>
      <c r="O332" s="3"/>
      <c r="P332" s="4"/>
      <c r="Q332" s="3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4"/>
      <c r="N333" s="3"/>
      <c r="O333" s="3"/>
      <c r="P333" s="4"/>
      <c r="Q333" s="3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4"/>
      <c r="N334" s="3"/>
      <c r="O334" s="3"/>
      <c r="P334" s="4"/>
      <c r="Q334" s="3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4"/>
      <c r="N335" s="3"/>
      <c r="O335" s="3"/>
      <c r="P335" s="4"/>
      <c r="Q335" s="3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4"/>
      <c r="N336" s="3"/>
      <c r="O336" s="3"/>
      <c r="P336" s="4"/>
      <c r="Q336" s="3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4"/>
      <c r="N337" s="3"/>
      <c r="O337" s="3"/>
      <c r="P337" s="4"/>
      <c r="Q337" s="3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4"/>
      <c r="N338" s="3"/>
      <c r="O338" s="3"/>
      <c r="P338" s="4"/>
      <c r="Q338" s="3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4"/>
      <c r="N339" s="3"/>
      <c r="O339" s="3"/>
      <c r="P339" s="4"/>
      <c r="Q339" s="3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4"/>
      <c r="N340" s="3"/>
      <c r="O340" s="3"/>
      <c r="P340" s="4"/>
      <c r="Q340" s="3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4"/>
      <c r="N341" s="3"/>
      <c r="O341" s="3"/>
      <c r="P341" s="4"/>
      <c r="Q341" s="3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4"/>
      <c r="N342" s="3"/>
      <c r="O342" s="3"/>
      <c r="P342" s="4"/>
      <c r="Q342" s="3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4"/>
      <c r="N343" s="3"/>
      <c r="O343" s="3"/>
      <c r="P343" s="4"/>
      <c r="Q343" s="3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4"/>
      <c r="N344" s="3"/>
      <c r="O344" s="3"/>
      <c r="P344" s="4"/>
      <c r="Q344" s="3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4"/>
      <c r="N345" s="3"/>
      <c r="O345" s="3"/>
      <c r="P345" s="4"/>
      <c r="Q345" s="3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4"/>
      <c r="N346" s="3"/>
      <c r="O346" s="3"/>
      <c r="P346" s="4"/>
      <c r="Q346" s="3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4"/>
      <c r="N347" s="3"/>
      <c r="O347" s="3"/>
      <c r="P347" s="4"/>
      <c r="Q347" s="3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4"/>
      <c r="N348" s="3"/>
      <c r="O348" s="3"/>
      <c r="P348" s="4"/>
      <c r="Q348" s="3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4"/>
      <c r="N349" s="3"/>
      <c r="O349" s="3"/>
      <c r="P349" s="4"/>
      <c r="Q349" s="3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4"/>
      <c r="N350" s="3"/>
      <c r="O350" s="3"/>
      <c r="P350" s="4"/>
      <c r="Q350" s="3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4"/>
      <c r="N351" s="3"/>
      <c r="O351" s="3"/>
      <c r="P351" s="4"/>
      <c r="Q351" s="3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4"/>
      <c r="N352" s="3"/>
      <c r="O352" s="3"/>
      <c r="P352" s="4"/>
      <c r="Q352" s="3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4"/>
      <c r="N353" s="3"/>
      <c r="O353" s="3"/>
      <c r="P353" s="4"/>
      <c r="Q353" s="3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4"/>
      <c r="N354" s="3"/>
      <c r="O354" s="3"/>
      <c r="P354" s="4"/>
      <c r="Q354" s="3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4"/>
      <c r="N355" s="3"/>
      <c r="O355" s="3"/>
      <c r="P355" s="4"/>
      <c r="Q355" s="3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4"/>
      <c r="N356" s="3"/>
      <c r="O356" s="3"/>
      <c r="P356" s="4"/>
      <c r="Q356" s="3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4"/>
      <c r="N357" s="3"/>
      <c r="O357" s="3"/>
      <c r="P357" s="4"/>
      <c r="Q357" s="3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4"/>
      <c r="N358" s="3"/>
      <c r="O358" s="3"/>
      <c r="P358" s="4"/>
      <c r="Q358" s="3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4"/>
      <c r="N359" s="3"/>
      <c r="O359" s="3"/>
      <c r="P359" s="4"/>
      <c r="Q359" s="3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4"/>
      <c r="N360" s="3"/>
      <c r="O360" s="3"/>
      <c r="P360" s="4"/>
      <c r="Q360" s="3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4"/>
      <c r="N361" s="3"/>
      <c r="O361" s="3"/>
      <c r="P361" s="4"/>
      <c r="Q361" s="3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4"/>
      <c r="N362" s="3"/>
      <c r="O362" s="3"/>
      <c r="P362" s="4"/>
      <c r="Q362" s="3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4"/>
      <c r="N363" s="3"/>
      <c r="O363" s="3"/>
      <c r="P363" s="4"/>
      <c r="Q363" s="3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4"/>
      <c r="N364" s="3"/>
      <c r="O364" s="3"/>
      <c r="P364" s="4"/>
      <c r="Q364" s="3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4"/>
      <c r="N365" s="3"/>
      <c r="O365" s="3"/>
      <c r="P365" s="4"/>
      <c r="Q365" s="3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4"/>
      <c r="N366" s="3"/>
      <c r="O366" s="3"/>
      <c r="P366" s="4"/>
      <c r="Q366" s="3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4"/>
      <c r="N367" s="3"/>
      <c r="O367" s="3"/>
      <c r="P367" s="4"/>
      <c r="Q367" s="3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4"/>
      <c r="N368" s="3"/>
      <c r="O368" s="3"/>
      <c r="P368" s="4"/>
      <c r="Q368" s="3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4"/>
      <c r="N369" s="3"/>
      <c r="O369" s="3"/>
      <c r="P369" s="4"/>
      <c r="Q369" s="3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4"/>
      <c r="N370" s="3"/>
      <c r="O370" s="3"/>
      <c r="P370" s="4"/>
      <c r="Q370" s="3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4"/>
      <c r="N371" s="3"/>
      <c r="O371" s="3"/>
      <c r="P371" s="4"/>
      <c r="Q371" s="3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4"/>
      <c r="N372" s="3"/>
      <c r="O372" s="3"/>
      <c r="P372" s="4"/>
      <c r="Q372" s="3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4"/>
      <c r="N373" s="3"/>
      <c r="O373" s="3"/>
      <c r="P373" s="4"/>
      <c r="Q373" s="3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4"/>
      <c r="N374" s="3"/>
      <c r="O374" s="3"/>
      <c r="P374" s="4"/>
      <c r="Q374" s="3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4"/>
      <c r="N375" s="3"/>
      <c r="O375" s="3"/>
      <c r="P375" s="4"/>
      <c r="Q375" s="3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4"/>
      <c r="N376" s="3"/>
      <c r="O376" s="3"/>
      <c r="P376" s="4"/>
      <c r="Q376" s="3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4"/>
      <c r="N377" s="3"/>
      <c r="O377" s="3"/>
      <c r="P377" s="4"/>
      <c r="Q377" s="3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4"/>
      <c r="N378" s="3"/>
      <c r="O378" s="3"/>
      <c r="P378" s="4"/>
      <c r="Q378" s="3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4"/>
      <c r="N379" s="3"/>
      <c r="O379" s="3"/>
      <c r="P379" s="4"/>
      <c r="Q379" s="3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4"/>
      <c r="N380" s="3"/>
      <c r="O380" s="3"/>
      <c r="P380" s="4"/>
      <c r="Q380" s="3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4"/>
      <c r="N381" s="3"/>
      <c r="O381" s="3"/>
      <c r="P381" s="4"/>
      <c r="Q381" s="3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4"/>
      <c r="N382" s="3"/>
      <c r="O382" s="3"/>
      <c r="P382" s="4"/>
      <c r="Q382" s="3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4"/>
      <c r="N383" s="3"/>
      <c r="O383" s="3"/>
      <c r="P383" s="4"/>
      <c r="Q383" s="3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4"/>
      <c r="N384" s="3"/>
      <c r="O384" s="3"/>
      <c r="P384" s="4"/>
      <c r="Q384" s="3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4"/>
      <c r="N385" s="3"/>
      <c r="O385" s="3"/>
      <c r="P385" s="4"/>
      <c r="Q385" s="3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4"/>
      <c r="N386" s="3"/>
      <c r="O386" s="3"/>
      <c r="P386" s="4"/>
      <c r="Q386" s="3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4"/>
      <c r="N387" s="3"/>
      <c r="O387" s="3"/>
      <c r="P387" s="4"/>
      <c r="Q387" s="3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4"/>
      <c r="N388" s="3"/>
      <c r="O388" s="3"/>
      <c r="P388" s="4"/>
      <c r="Q388" s="3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4"/>
      <c r="N389" s="3"/>
      <c r="O389" s="3"/>
      <c r="P389" s="4"/>
      <c r="Q389" s="3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4"/>
      <c r="N390" s="3"/>
      <c r="O390" s="3"/>
      <c r="P390" s="4"/>
      <c r="Q390" s="3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4"/>
      <c r="N391" s="3"/>
      <c r="O391" s="3"/>
      <c r="P391" s="4"/>
      <c r="Q391" s="3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4"/>
      <c r="N392" s="3"/>
      <c r="O392" s="3"/>
      <c r="P392" s="4"/>
      <c r="Q392" s="3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4"/>
      <c r="N393" s="3"/>
      <c r="O393" s="3"/>
      <c r="P393" s="4"/>
      <c r="Q393" s="3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4"/>
      <c r="N394" s="3"/>
      <c r="O394" s="3"/>
      <c r="P394" s="4"/>
      <c r="Q394" s="3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4"/>
      <c r="N395" s="3"/>
      <c r="O395" s="3"/>
      <c r="P395" s="4"/>
      <c r="Q395" s="3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4"/>
      <c r="N396" s="3"/>
      <c r="O396" s="3"/>
      <c r="P396" s="4"/>
      <c r="Q396" s="3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4"/>
      <c r="N397" s="3"/>
      <c r="O397" s="3"/>
      <c r="P397" s="4"/>
      <c r="Q397" s="3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4"/>
      <c r="N398" s="3"/>
      <c r="O398" s="3"/>
      <c r="P398" s="4"/>
      <c r="Q398" s="3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4"/>
      <c r="N399" s="3"/>
      <c r="O399" s="3"/>
      <c r="P399" s="4"/>
      <c r="Q399" s="3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4"/>
      <c r="N400" s="3"/>
      <c r="O400" s="3"/>
      <c r="P400" s="4"/>
      <c r="Q400" s="3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4"/>
      <c r="N401" s="3"/>
      <c r="O401" s="3"/>
      <c r="P401" s="4"/>
      <c r="Q401" s="3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4"/>
      <c r="N402" s="3"/>
      <c r="O402" s="3"/>
      <c r="P402" s="4"/>
      <c r="Q402" s="3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4"/>
      <c r="N403" s="3"/>
      <c r="O403" s="3"/>
      <c r="P403" s="4"/>
      <c r="Q403" s="3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4"/>
      <c r="N404" s="3"/>
      <c r="O404" s="3"/>
      <c r="P404" s="4"/>
      <c r="Q404" s="3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4"/>
      <c r="N405" s="3"/>
      <c r="O405" s="3"/>
      <c r="P405" s="4"/>
      <c r="Q405" s="3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4"/>
      <c r="N406" s="3"/>
      <c r="O406" s="3"/>
      <c r="P406" s="4"/>
      <c r="Q406" s="3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4"/>
      <c r="N407" s="3"/>
      <c r="O407" s="3"/>
      <c r="P407" s="4"/>
      <c r="Q407" s="3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4"/>
      <c r="N408" s="3"/>
      <c r="O408" s="3"/>
      <c r="P408" s="4"/>
      <c r="Q408" s="3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4"/>
      <c r="N409" s="3"/>
      <c r="O409" s="3"/>
      <c r="P409" s="4"/>
      <c r="Q409" s="3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4"/>
      <c r="N410" s="3"/>
      <c r="O410" s="3"/>
      <c r="P410" s="4"/>
      <c r="Q410" s="3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4"/>
      <c r="N411" s="3"/>
      <c r="O411" s="3"/>
      <c r="P411" s="4"/>
      <c r="Q411" s="3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4"/>
      <c r="N412" s="3"/>
      <c r="O412" s="3"/>
      <c r="P412" s="4"/>
      <c r="Q412" s="3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4"/>
      <c r="N413" s="3"/>
      <c r="O413" s="3"/>
      <c r="P413" s="4"/>
      <c r="Q413" s="3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4"/>
      <c r="N414" s="3"/>
      <c r="O414" s="3"/>
      <c r="P414" s="4"/>
      <c r="Q414" s="3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4"/>
      <c r="N415" s="3"/>
      <c r="O415" s="3"/>
      <c r="P415" s="4"/>
      <c r="Q415" s="3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4"/>
      <c r="N416" s="3"/>
      <c r="O416" s="3"/>
      <c r="P416" s="4"/>
      <c r="Q416" s="3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4"/>
      <c r="N417" s="3"/>
      <c r="O417" s="3"/>
      <c r="P417" s="4"/>
      <c r="Q417" s="3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4"/>
      <c r="N418" s="3"/>
      <c r="O418" s="3"/>
      <c r="P418" s="4"/>
      <c r="Q418" s="3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4"/>
      <c r="N419" s="3"/>
      <c r="O419" s="3"/>
      <c r="P419" s="4"/>
      <c r="Q419" s="3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4"/>
      <c r="N420" s="3"/>
      <c r="O420" s="3"/>
      <c r="P420" s="4"/>
      <c r="Q420" s="3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4"/>
      <c r="N421" s="3"/>
      <c r="O421" s="3"/>
      <c r="P421" s="4"/>
      <c r="Q421" s="3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4"/>
      <c r="N422" s="3"/>
      <c r="O422" s="3"/>
      <c r="P422" s="4"/>
      <c r="Q422" s="3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4"/>
      <c r="N423" s="3"/>
      <c r="O423" s="3"/>
      <c r="P423" s="4"/>
      <c r="Q423" s="3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4"/>
      <c r="N424" s="3"/>
      <c r="O424" s="3"/>
      <c r="P424" s="4"/>
      <c r="Q424" s="3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4"/>
      <c r="N425" s="3"/>
      <c r="O425" s="3"/>
      <c r="P425" s="4"/>
      <c r="Q425" s="3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4"/>
      <c r="N426" s="3"/>
      <c r="O426" s="3"/>
      <c r="P426" s="4"/>
      <c r="Q426" s="3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4"/>
      <c r="N427" s="3"/>
      <c r="O427" s="3"/>
      <c r="P427" s="4"/>
      <c r="Q427" s="3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4"/>
      <c r="N428" s="3"/>
      <c r="O428" s="3"/>
      <c r="P428" s="4"/>
      <c r="Q428" s="3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4"/>
      <c r="N429" s="3"/>
      <c r="O429" s="3"/>
      <c r="P429" s="4"/>
      <c r="Q429" s="3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4"/>
      <c r="N430" s="3"/>
      <c r="O430" s="3"/>
      <c r="P430" s="4"/>
      <c r="Q430" s="3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4"/>
      <c r="N431" s="3"/>
      <c r="O431" s="3"/>
      <c r="P431" s="4"/>
      <c r="Q431" s="3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4"/>
      <c r="N432" s="3"/>
      <c r="O432" s="3"/>
      <c r="P432" s="4"/>
      <c r="Q432" s="3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4"/>
      <c r="N433" s="3"/>
      <c r="O433" s="3"/>
      <c r="P433" s="4"/>
      <c r="Q433" s="3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4"/>
      <c r="N434" s="3"/>
      <c r="O434" s="3"/>
      <c r="P434" s="4"/>
      <c r="Q434" s="3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4"/>
      <c r="N435" s="3"/>
      <c r="O435" s="3"/>
      <c r="P435" s="4"/>
      <c r="Q435" s="3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4"/>
      <c r="N436" s="3"/>
      <c r="O436" s="3"/>
      <c r="P436" s="4"/>
      <c r="Q436" s="3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4"/>
      <c r="N437" s="3"/>
      <c r="O437" s="3"/>
      <c r="P437" s="4"/>
      <c r="Q437" s="3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4"/>
      <c r="N438" s="3"/>
      <c r="O438" s="3"/>
      <c r="P438" s="4"/>
      <c r="Q438" s="3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4"/>
      <c r="N439" s="3"/>
      <c r="O439" s="3"/>
      <c r="P439" s="4"/>
      <c r="Q439" s="3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4"/>
      <c r="N440" s="3"/>
      <c r="O440" s="3"/>
      <c r="P440" s="4"/>
      <c r="Q440" s="3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4"/>
      <c r="N441" s="3"/>
      <c r="O441" s="3"/>
      <c r="P441" s="4"/>
      <c r="Q441" s="3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4"/>
      <c r="N442" s="3"/>
      <c r="O442" s="3"/>
      <c r="P442" s="4"/>
      <c r="Q442" s="3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4"/>
      <c r="N443" s="3"/>
      <c r="O443" s="3"/>
      <c r="P443" s="4"/>
      <c r="Q443" s="3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4"/>
      <c r="N444" s="3"/>
      <c r="O444" s="3"/>
      <c r="P444" s="4"/>
      <c r="Q444" s="3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4"/>
      <c r="N445" s="3"/>
      <c r="O445" s="3"/>
      <c r="P445" s="4"/>
      <c r="Q445" s="3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4"/>
      <c r="N446" s="3"/>
      <c r="O446" s="3"/>
      <c r="P446" s="4"/>
      <c r="Q446" s="3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4"/>
      <c r="N447" s="3"/>
      <c r="O447" s="3"/>
      <c r="P447" s="4"/>
      <c r="Q447" s="3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4"/>
      <c r="N448" s="3"/>
      <c r="O448" s="3"/>
      <c r="P448" s="4"/>
      <c r="Q448" s="3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4"/>
      <c r="N449" s="3"/>
      <c r="O449" s="3"/>
      <c r="P449" s="4"/>
      <c r="Q449" s="3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4"/>
      <c r="N450" s="3"/>
      <c r="O450" s="3"/>
      <c r="P450" s="4"/>
      <c r="Q450" s="3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4"/>
      <c r="N451" s="3"/>
      <c r="O451" s="3"/>
      <c r="P451" s="4"/>
      <c r="Q451" s="3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4"/>
      <c r="N452" s="3"/>
      <c r="O452" s="3"/>
      <c r="P452" s="4"/>
      <c r="Q452" s="3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4"/>
      <c r="N453" s="3"/>
      <c r="O453" s="3"/>
      <c r="P453" s="4"/>
      <c r="Q453" s="3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4"/>
      <c r="N454" s="3"/>
      <c r="O454" s="3"/>
      <c r="P454" s="4"/>
      <c r="Q454" s="3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4"/>
      <c r="N455" s="3"/>
      <c r="O455" s="3"/>
      <c r="P455" s="4"/>
      <c r="Q455" s="3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4"/>
      <c r="N456" s="3"/>
      <c r="O456" s="3"/>
      <c r="P456" s="4"/>
      <c r="Q456" s="3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4"/>
      <c r="N457" s="3"/>
      <c r="O457" s="3"/>
      <c r="P457" s="4"/>
      <c r="Q457" s="3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4"/>
      <c r="N458" s="3"/>
      <c r="O458" s="3"/>
      <c r="P458" s="4"/>
      <c r="Q458" s="3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4"/>
      <c r="N459" s="3"/>
      <c r="O459" s="3"/>
      <c r="P459" s="4"/>
      <c r="Q459" s="3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4"/>
      <c r="N460" s="3"/>
      <c r="O460" s="3"/>
      <c r="P460" s="4"/>
      <c r="Q460" s="3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4"/>
      <c r="N461" s="3"/>
      <c r="O461" s="3"/>
      <c r="P461" s="4"/>
      <c r="Q461" s="3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4"/>
      <c r="N462" s="3"/>
      <c r="O462" s="3"/>
      <c r="P462" s="4"/>
      <c r="Q462" s="3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4"/>
      <c r="N463" s="3"/>
      <c r="O463" s="3"/>
      <c r="P463" s="4"/>
      <c r="Q463" s="3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4"/>
      <c r="N464" s="3"/>
      <c r="O464" s="3"/>
      <c r="P464" s="4"/>
      <c r="Q464" s="3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4"/>
      <c r="N465" s="3"/>
      <c r="O465" s="3"/>
      <c r="P465" s="4"/>
      <c r="Q465" s="3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4"/>
      <c r="N466" s="3"/>
      <c r="O466" s="3"/>
      <c r="P466" s="4"/>
      <c r="Q466" s="3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4"/>
      <c r="N467" s="3"/>
      <c r="O467" s="3"/>
      <c r="P467" s="4"/>
      <c r="Q467" s="3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4"/>
      <c r="N468" s="3"/>
      <c r="O468" s="3"/>
      <c r="P468" s="4"/>
      <c r="Q468" s="3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4"/>
      <c r="N469" s="3"/>
      <c r="O469" s="3"/>
      <c r="P469" s="4"/>
      <c r="Q469" s="3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4"/>
      <c r="N470" s="3"/>
      <c r="O470" s="3"/>
      <c r="P470" s="4"/>
      <c r="Q470" s="3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4"/>
      <c r="N471" s="3"/>
      <c r="O471" s="3"/>
      <c r="P471" s="4"/>
      <c r="Q471" s="3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4"/>
      <c r="N472" s="3"/>
      <c r="O472" s="3"/>
      <c r="P472" s="4"/>
      <c r="Q472" s="3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4"/>
      <c r="N473" s="3"/>
      <c r="O473" s="3"/>
      <c r="P473" s="4"/>
      <c r="Q473" s="3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4"/>
      <c r="N474" s="3"/>
      <c r="O474" s="3"/>
      <c r="P474" s="4"/>
      <c r="Q474" s="3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4"/>
      <c r="N475" s="3"/>
      <c r="O475" s="3"/>
      <c r="P475" s="4"/>
      <c r="Q475" s="3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4"/>
      <c r="N476" s="3"/>
      <c r="O476" s="3"/>
      <c r="P476" s="4"/>
      <c r="Q476" s="3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4"/>
      <c r="N477" s="3"/>
      <c r="O477" s="3"/>
      <c r="P477" s="4"/>
      <c r="Q477" s="3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4"/>
      <c r="N478" s="3"/>
      <c r="O478" s="3"/>
      <c r="P478" s="4"/>
      <c r="Q478" s="3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4"/>
      <c r="N479" s="3"/>
      <c r="O479" s="3"/>
      <c r="P479" s="4"/>
      <c r="Q479" s="3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4"/>
      <c r="N480" s="3"/>
      <c r="O480" s="3"/>
      <c r="P480" s="4"/>
      <c r="Q480" s="3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4"/>
      <c r="N481" s="3"/>
      <c r="O481" s="3"/>
      <c r="P481" s="4"/>
      <c r="Q481" s="3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4"/>
      <c r="N482" s="3"/>
      <c r="O482" s="3"/>
      <c r="P482" s="4"/>
      <c r="Q482" s="3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4"/>
      <c r="N483" s="3"/>
      <c r="O483" s="3"/>
      <c r="P483" s="4"/>
      <c r="Q483" s="3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4"/>
      <c r="N484" s="3"/>
      <c r="O484" s="3"/>
      <c r="P484" s="4"/>
      <c r="Q484" s="3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4"/>
      <c r="N485" s="3"/>
      <c r="O485" s="3"/>
      <c r="P485" s="4"/>
      <c r="Q485" s="3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4"/>
      <c r="N486" s="3"/>
      <c r="O486" s="3"/>
      <c r="P486" s="4"/>
      <c r="Q486" s="3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4"/>
      <c r="N487" s="3"/>
      <c r="O487" s="3"/>
      <c r="P487" s="4"/>
      <c r="Q487" s="3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4"/>
      <c r="N488" s="3"/>
      <c r="O488" s="3"/>
      <c r="P488" s="4"/>
      <c r="Q488" s="3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4"/>
      <c r="N489" s="3"/>
      <c r="O489" s="3"/>
      <c r="P489" s="4"/>
      <c r="Q489" s="3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4"/>
      <c r="N490" s="3"/>
      <c r="O490" s="3"/>
      <c r="P490" s="4"/>
      <c r="Q490" s="3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4"/>
      <c r="N491" s="3"/>
      <c r="O491" s="3"/>
      <c r="P491" s="4"/>
      <c r="Q491" s="3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4"/>
      <c r="N492" s="3"/>
      <c r="O492" s="3"/>
      <c r="P492" s="4"/>
      <c r="Q492" s="3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4"/>
      <c r="N493" s="3"/>
      <c r="O493" s="3"/>
      <c r="P493" s="4"/>
      <c r="Q493" s="3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4"/>
      <c r="N494" s="3"/>
      <c r="O494" s="3"/>
      <c r="P494" s="4"/>
      <c r="Q494" s="3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4"/>
      <c r="N495" s="3"/>
      <c r="O495" s="3"/>
      <c r="P495" s="4"/>
      <c r="Q495" s="3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4"/>
      <c r="N496" s="3"/>
      <c r="O496" s="3"/>
      <c r="P496" s="4"/>
      <c r="Q496" s="3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4"/>
      <c r="N497" s="3"/>
      <c r="O497" s="3"/>
      <c r="P497" s="4"/>
      <c r="Q497" s="3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4"/>
      <c r="N498" s="3"/>
      <c r="O498" s="3"/>
      <c r="P498" s="4"/>
      <c r="Q498" s="3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4"/>
      <c r="N499" s="3"/>
      <c r="O499" s="3"/>
      <c r="P499" s="4"/>
      <c r="Q499" s="3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4"/>
      <c r="N500" s="3"/>
      <c r="O500" s="3"/>
      <c r="P500" s="4"/>
      <c r="Q500" s="3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4"/>
      <c r="N501" s="3"/>
      <c r="O501" s="3"/>
      <c r="P501" s="4"/>
      <c r="Q501" s="3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4"/>
      <c r="N502" s="3"/>
      <c r="O502" s="3"/>
      <c r="P502" s="4"/>
      <c r="Q502" s="3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4"/>
      <c r="N503" s="3"/>
      <c r="O503" s="3"/>
      <c r="P503" s="4"/>
      <c r="Q503" s="3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4"/>
      <c r="N504" s="3"/>
      <c r="O504" s="3"/>
      <c r="P504" s="4"/>
      <c r="Q504" s="3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4"/>
      <c r="N505" s="3"/>
      <c r="O505" s="3"/>
      <c r="P505" s="4"/>
      <c r="Q505" s="3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4"/>
      <c r="N506" s="3"/>
      <c r="O506" s="3"/>
      <c r="P506" s="4"/>
      <c r="Q506" s="3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4"/>
      <c r="N507" s="3"/>
      <c r="O507" s="3"/>
      <c r="P507" s="4"/>
      <c r="Q507" s="3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4"/>
      <c r="N508" s="3"/>
      <c r="O508" s="3"/>
      <c r="P508" s="4"/>
      <c r="Q508" s="3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4"/>
      <c r="N509" s="3"/>
      <c r="O509" s="3"/>
      <c r="P509" s="4"/>
      <c r="Q509" s="3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4"/>
      <c r="N510" s="3"/>
      <c r="O510" s="3"/>
      <c r="P510" s="4"/>
      <c r="Q510" s="3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4"/>
      <c r="N511" s="3"/>
      <c r="O511" s="3"/>
      <c r="P511" s="4"/>
      <c r="Q511" s="3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4"/>
      <c r="N512" s="3"/>
      <c r="O512" s="3"/>
      <c r="P512" s="4"/>
      <c r="Q512" s="3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4"/>
      <c r="N513" s="3"/>
      <c r="O513" s="3"/>
      <c r="P513" s="4"/>
      <c r="Q513" s="3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4"/>
      <c r="N514" s="3"/>
      <c r="O514" s="3"/>
      <c r="P514" s="4"/>
      <c r="Q514" s="3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4"/>
      <c r="N515" s="3"/>
      <c r="O515" s="3"/>
      <c r="P515" s="4"/>
      <c r="Q515" s="3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4"/>
      <c r="N516" s="3"/>
      <c r="O516" s="3"/>
      <c r="P516" s="4"/>
      <c r="Q516" s="3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4"/>
      <c r="N517" s="3"/>
      <c r="O517" s="3"/>
      <c r="P517" s="4"/>
      <c r="Q517" s="3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4"/>
      <c r="N518" s="3"/>
      <c r="O518" s="3"/>
      <c r="P518" s="4"/>
      <c r="Q518" s="3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4"/>
      <c r="N519" s="3"/>
      <c r="O519" s="3"/>
      <c r="P519" s="4"/>
      <c r="Q519" s="3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4"/>
      <c r="N520" s="3"/>
      <c r="O520" s="3"/>
      <c r="P520" s="4"/>
      <c r="Q520" s="3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4"/>
      <c r="N521" s="3"/>
      <c r="O521" s="3"/>
      <c r="P521" s="4"/>
      <c r="Q521" s="3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4"/>
      <c r="N522" s="3"/>
      <c r="O522" s="3"/>
      <c r="P522" s="4"/>
      <c r="Q522" s="3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4"/>
      <c r="N523" s="3"/>
      <c r="O523" s="3"/>
      <c r="P523" s="4"/>
      <c r="Q523" s="3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4"/>
      <c r="N524" s="3"/>
      <c r="O524" s="3"/>
      <c r="P524" s="4"/>
      <c r="Q524" s="3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4"/>
      <c r="N525" s="3"/>
      <c r="O525" s="3"/>
      <c r="P525" s="4"/>
      <c r="Q525" s="3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4"/>
      <c r="N526" s="3"/>
      <c r="O526" s="3"/>
      <c r="P526" s="4"/>
      <c r="Q526" s="3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4"/>
      <c r="N527" s="3"/>
      <c r="O527" s="3"/>
      <c r="P527" s="4"/>
      <c r="Q527" s="3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4"/>
      <c r="N528" s="3"/>
      <c r="O528" s="3"/>
      <c r="P528" s="4"/>
      <c r="Q528" s="3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4"/>
      <c r="N529" s="3"/>
      <c r="O529" s="3"/>
      <c r="P529" s="4"/>
      <c r="Q529" s="3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4"/>
      <c r="N530" s="3"/>
      <c r="O530" s="3"/>
      <c r="P530" s="4"/>
      <c r="Q530" s="3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4"/>
      <c r="N531" s="3"/>
      <c r="O531" s="3"/>
      <c r="P531" s="4"/>
      <c r="Q531" s="3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4"/>
      <c r="N532" s="3"/>
      <c r="O532" s="3"/>
      <c r="P532" s="4"/>
      <c r="Q532" s="3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4"/>
      <c r="N533" s="3"/>
      <c r="O533" s="3"/>
      <c r="P533" s="4"/>
      <c r="Q533" s="3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4"/>
      <c r="N534" s="3"/>
      <c r="O534" s="3"/>
      <c r="P534" s="4"/>
      <c r="Q534" s="3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4"/>
      <c r="N535" s="3"/>
      <c r="O535" s="3"/>
      <c r="P535" s="4"/>
      <c r="Q535" s="3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4"/>
      <c r="N536" s="3"/>
      <c r="O536" s="3"/>
      <c r="P536" s="4"/>
      <c r="Q536" s="3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4"/>
      <c r="N537" s="3"/>
      <c r="O537" s="3"/>
      <c r="P537" s="4"/>
      <c r="Q537" s="3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4"/>
      <c r="N538" s="3"/>
      <c r="O538" s="3"/>
      <c r="P538" s="4"/>
      <c r="Q538" s="3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4"/>
      <c r="N539" s="3"/>
      <c r="O539" s="3"/>
      <c r="P539" s="4"/>
      <c r="Q539" s="3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4"/>
      <c r="N540" s="3"/>
      <c r="O540" s="3"/>
      <c r="P540" s="4"/>
      <c r="Q540" s="3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4"/>
      <c r="N541" s="3"/>
      <c r="O541" s="3"/>
      <c r="P541" s="4"/>
      <c r="Q541" s="3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4"/>
      <c r="N542" s="3"/>
      <c r="O542" s="3"/>
      <c r="P542" s="4"/>
      <c r="Q542" s="3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4"/>
      <c r="N543" s="3"/>
      <c r="O543" s="3"/>
      <c r="P543" s="4"/>
      <c r="Q543" s="3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4"/>
      <c r="N544" s="3"/>
      <c r="O544" s="3"/>
      <c r="P544" s="4"/>
      <c r="Q544" s="3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4"/>
      <c r="N545" s="3"/>
      <c r="O545" s="3"/>
      <c r="P545" s="4"/>
      <c r="Q545" s="3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4"/>
      <c r="N546" s="3"/>
      <c r="O546" s="3"/>
      <c r="P546" s="4"/>
      <c r="Q546" s="3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4"/>
      <c r="N547" s="3"/>
      <c r="O547" s="3"/>
      <c r="P547" s="4"/>
      <c r="Q547" s="3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4"/>
      <c r="N548" s="3"/>
      <c r="O548" s="3"/>
      <c r="P548" s="4"/>
      <c r="Q548" s="3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4"/>
      <c r="N549" s="3"/>
      <c r="O549" s="3"/>
      <c r="P549" s="4"/>
      <c r="Q549" s="3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4"/>
      <c r="N550" s="3"/>
      <c r="O550" s="3"/>
      <c r="P550" s="4"/>
      <c r="Q550" s="3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4"/>
      <c r="N551" s="3"/>
      <c r="O551" s="3"/>
      <c r="P551" s="4"/>
      <c r="Q551" s="3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4"/>
      <c r="N552" s="3"/>
      <c r="O552" s="3"/>
      <c r="P552" s="4"/>
      <c r="Q552" s="3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4"/>
      <c r="N553" s="3"/>
      <c r="O553" s="3"/>
      <c r="P553" s="4"/>
      <c r="Q553" s="3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4"/>
      <c r="N554" s="3"/>
      <c r="O554" s="3"/>
      <c r="P554" s="4"/>
      <c r="Q554" s="3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4"/>
      <c r="N555" s="3"/>
      <c r="O555" s="3"/>
      <c r="P555" s="4"/>
      <c r="Q555" s="3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4"/>
      <c r="N556" s="3"/>
      <c r="O556" s="3"/>
      <c r="P556" s="4"/>
      <c r="Q556" s="3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4"/>
      <c r="N557" s="3"/>
      <c r="O557" s="3"/>
      <c r="P557" s="4"/>
      <c r="Q557" s="3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4"/>
      <c r="N558" s="3"/>
      <c r="O558" s="3"/>
      <c r="P558" s="4"/>
      <c r="Q558" s="3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4"/>
      <c r="N559" s="3"/>
      <c r="O559" s="3"/>
      <c r="P559" s="4"/>
      <c r="Q559" s="3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4"/>
      <c r="N560" s="3"/>
      <c r="O560" s="3"/>
      <c r="P560" s="4"/>
      <c r="Q560" s="3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4"/>
      <c r="N561" s="3"/>
      <c r="O561" s="3"/>
      <c r="P561" s="4"/>
      <c r="Q561" s="3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4"/>
      <c r="N562" s="3"/>
      <c r="O562" s="3"/>
      <c r="P562" s="4"/>
      <c r="Q562" s="3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4"/>
      <c r="N563" s="3"/>
      <c r="O563" s="3"/>
      <c r="P563" s="4"/>
      <c r="Q563" s="3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4"/>
      <c r="N564" s="3"/>
      <c r="O564" s="3"/>
      <c r="P564" s="4"/>
      <c r="Q564" s="3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4"/>
      <c r="N565" s="3"/>
      <c r="O565" s="3"/>
      <c r="P565" s="4"/>
      <c r="Q565" s="3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4"/>
      <c r="N566" s="3"/>
      <c r="O566" s="3"/>
      <c r="P566" s="4"/>
      <c r="Q566" s="3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4"/>
      <c r="N567" s="3"/>
      <c r="O567" s="3"/>
      <c r="P567" s="4"/>
      <c r="Q567" s="3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4"/>
      <c r="N568" s="3"/>
      <c r="O568" s="3"/>
      <c r="P568" s="4"/>
      <c r="Q568" s="3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4"/>
      <c r="N569" s="3"/>
      <c r="O569" s="3"/>
      <c r="P569" s="4"/>
      <c r="Q569" s="3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4"/>
      <c r="N570" s="3"/>
      <c r="O570" s="3"/>
      <c r="P570" s="4"/>
      <c r="Q570" s="3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4"/>
      <c r="N571" s="3"/>
      <c r="O571" s="3"/>
      <c r="P571" s="4"/>
      <c r="Q571" s="3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4"/>
      <c r="N572" s="3"/>
      <c r="O572" s="3"/>
      <c r="P572" s="4"/>
      <c r="Q572" s="3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4"/>
      <c r="N573" s="3"/>
      <c r="O573" s="3"/>
      <c r="P573" s="4"/>
      <c r="Q573" s="3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4"/>
      <c r="N574" s="3"/>
      <c r="O574" s="3"/>
      <c r="P574" s="4"/>
      <c r="Q574" s="3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4"/>
      <c r="N575" s="3"/>
      <c r="O575" s="3"/>
      <c r="P575" s="4"/>
      <c r="Q575" s="3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4"/>
      <c r="N576" s="3"/>
      <c r="O576" s="3"/>
      <c r="P576" s="4"/>
      <c r="Q576" s="3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4"/>
      <c r="N577" s="3"/>
      <c r="O577" s="3"/>
      <c r="P577" s="4"/>
      <c r="Q577" s="3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4"/>
      <c r="N578" s="3"/>
      <c r="O578" s="3"/>
      <c r="P578" s="4"/>
      <c r="Q578" s="3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4"/>
      <c r="N579" s="3"/>
      <c r="O579" s="3"/>
      <c r="P579" s="4"/>
      <c r="Q579" s="3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4"/>
      <c r="N580" s="3"/>
      <c r="O580" s="3"/>
      <c r="P580" s="4"/>
      <c r="Q580" s="3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4"/>
      <c r="N581" s="3"/>
      <c r="O581" s="3"/>
      <c r="P581" s="4"/>
      <c r="Q581" s="3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4"/>
      <c r="N582" s="3"/>
      <c r="O582" s="3"/>
      <c r="P582" s="4"/>
      <c r="Q582" s="3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4"/>
      <c r="N583" s="3"/>
      <c r="O583" s="3"/>
      <c r="P583" s="4"/>
      <c r="Q583" s="3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4"/>
      <c r="N584" s="3"/>
      <c r="O584" s="3"/>
      <c r="P584" s="4"/>
      <c r="Q584" s="3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4"/>
      <c r="N585" s="3"/>
      <c r="O585" s="3"/>
      <c r="P585" s="4"/>
      <c r="Q585" s="3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4"/>
      <c r="N586" s="3"/>
      <c r="O586" s="3"/>
      <c r="P586" s="4"/>
      <c r="Q586" s="3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4"/>
      <c r="N587" s="3"/>
      <c r="O587" s="3"/>
      <c r="P587" s="4"/>
      <c r="Q587" s="3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4"/>
      <c r="N588" s="3"/>
      <c r="O588" s="3"/>
      <c r="P588" s="4"/>
      <c r="Q588" s="3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4"/>
      <c r="N589" s="3"/>
      <c r="O589" s="3"/>
      <c r="P589" s="4"/>
      <c r="Q589" s="3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4"/>
      <c r="N590" s="3"/>
      <c r="O590" s="3"/>
      <c r="P590" s="4"/>
      <c r="Q590" s="3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4"/>
      <c r="N591" s="3"/>
      <c r="O591" s="3"/>
      <c r="P591" s="4"/>
      <c r="Q591" s="3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4"/>
      <c r="N592" s="3"/>
      <c r="O592" s="3"/>
      <c r="P592" s="4"/>
      <c r="Q592" s="3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4"/>
      <c r="N593" s="3"/>
      <c r="O593" s="3"/>
      <c r="P593" s="4"/>
      <c r="Q593" s="3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4"/>
      <c r="N594" s="3"/>
      <c r="O594" s="3"/>
      <c r="P594" s="4"/>
      <c r="Q594" s="3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4"/>
      <c r="N595" s="3"/>
      <c r="O595" s="3"/>
      <c r="P595" s="4"/>
      <c r="Q595" s="3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4"/>
      <c r="N596" s="3"/>
      <c r="O596" s="3"/>
      <c r="P596" s="4"/>
      <c r="Q596" s="3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4"/>
      <c r="N597" s="3"/>
      <c r="O597" s="3"/>
      <c r="P597" s="4"/>
      <c r="Q597" s="3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4"/>
      <c r="N598" s="3"/>
      <c r="O598" s="3"/>
      <c r="P598" s="4"/>
      <c r="Q598" s="3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4"/>
      <c r="N599" s="3"/>
      <c r="O599" s="3"/>
      <c r="P599" s="4"/>
      <c r="Q599" s="3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4"/>
      <c r="N600" s="3"/>
      <c r="O600" s="3"/>
      <c r="P600" s="4"/>
      <c r="Q600" s="3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4"/>
      <c r="N601" s="3"/>
      <c r="O601" s="3"/>
      <c r="P601" s="4"/>
      <c r="Q601" s="3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4"/>
      <c r="N602" s="3"/>
      <c r="O602" s="3"/>
      <c r="P602" s="4"/>
      <c r="Q602" s="3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4"/>
      <c r="N603" s="3"/>
      <c r="O603" s="3"/>
      <c r="P603" s="4"/>
      <c r="Q603" s="3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4"/>
      <c r="N604" s="3"/>
      <c r="O604" s="3"/>
      <c r="P604" s="4"/>
      <c r="Q604" s="3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4"/>
      <c r="N605" s="3"/>
      <c r="O605" s="3"/>
      <c r="P605" s="4"/>
      <c r="Q605" s="3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4"/>
      <c r="N606" s="3"/>
      <c r="O606" s="3"/>
      <c r="P606" s="4"/>
      <c r="Q606" s="3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4"/>
      <c r="N607" s="3"/>
      <c r="O607" s="3"/>
      <c r="P607" s="4"/>
      <c r="Q607" s="3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4"/>
      <c r="N608" s="3"/>
      <c r="O608" s="3"/>
      <c r="P608" s="4"/>
      <c r="Q608" s="3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4"/>
      <c r="N609" s="3"/>
      <c r="O609" s="3"/>
      <c r="P609" s="4"/>
      <c r="Q609" s="3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4"/>
      <c r="N610" s="3"/>
      <c r="O610" s="3"/>
      <c r="P610" s="4"/>
      <c r="Q610" s="3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4"/>
      <c r="N611" s="3"/>
      <c r="O611" s="3"/>
      <c r="P611" s="4"/>
      <c r="Q611" s="3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4"/>
      <c r="N612" s="3"/>
      <c r="O612" s="3"/>
      <c r="P612" s="4"/>
      <c r="Q612" s="3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4"/>
      <c r="N613" s="3"/>
      <c r="O613" s="3"/>
      <c r="P613" s="4"/>
      <c r="Q613" s="3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4"/>
      <c r="N614" s="3"/>
      <c r="O614" s="3"/>
      <c r="P614" s="4"/>
      <c r="Q614" s="3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4"/>
      <c r="N615" s="3"/>
      <c r="O615" s="3"/>
      <c r="P615" s="4"/>
      <c r="Q615" s="3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4"/>
      <c r="N616" s="3"/>
      <c r="O616" s="3"/>
      <c r="P616" s="4"/>
      <c r="Q616" s="3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4"/>
      <c r="N617" s="3"/>
      <c r="O617" s="3"/>
      <c r="P617" s="4"/>
      <c r="Q617" s="3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4"/>
      <c r="N618" s="3"/>
      <c r="O618" s="3"/>
      <c r="P618" s="4"/>
      <c r="Q618" s="3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4"/>
      <c r="N619" s="3"/>
      <c r="O619" s="3"/>
      <c r="P619" s="4"/>
      <c r="Q619" s="3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4"/>
      <c r="N620" s="3"/>
      <c r="O620" s="3"/>
      <c r="P620" s="4"/>
      <c r="Q620" s="3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4"/>
      <c r="N621" s="3"/>
      <c r="O621" s="3"/>
      <c r="P621" s="4"/>
      <c r="Q621" s="3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4"/>
      <c r="N622" s="3"/>
      <c r="O622" s="3"/>
      <c r="P622" s="4"/>
      <c r="Q622" s="3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4"/>
      <c r="N623" s="3"/>
      <c r="O623" s="3"/>
      <c r="P623" s="4"/>
      <c r="Q623" s="3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4"/>
      <c r="N624" s="3"/>
      <c r="O624" s="3"/>
      <c r="P624" s="4"/>
      <c r="Q624" s="3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4"/>
      <c r="N625" s="3"/>
      <c r="O625" s="3"/>
      <c r="P625" s="4"/>
      <c r="Q625" s="3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4"/>
      <c r="N626" s="3"/>
      <c r="O626" s="3"/>
      <c r="P626" s="4"/>
      <c r="Q626" s="3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4"/>
      <c r="N627" s="3"/>
      <c r="O627" s="3"/>
      <c r="P627" s="4"/>
      <c r="Q627" s="3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4"/>
      <c r="N628" s="3"/>
      <c r="O628" s="3"/>
      <c r="P628" s="4"/>
      <c r="Q628" s="3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4"/>
      <c r="N629" s="3"/>
      <c r="O629" s="3"/>
      <c r="P629" s="4"/>
      <c r="Q629" s="3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4"/>
      <c r="N630" s="3"/>
      <c r="O630" s="3"/>
      <c r="P630" s="4"/>
      <c r="Q630" s="3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4"/>
      <c r="N631" s="3"/>
      <c r="O631" s="3"/>
      <c r="P631" s="4"/>
      <c r="Q631" s="3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4"/>
      <c r="N632" s="3"/>
      <c r="O632" s="3"/>
      <c r="P632" s="4"/>
      <c r="Q632" s="3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4"/>
      <c r="N633" s="3"/>
      <c r="O633" s="3"/>
      <c r="P633" s="4"/>
      <c r="Q633" s="3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4"/>
      <c r="N634" s="3"/>
      <c r="O634" s="3"/>
      <c r="P634" s="4"/>
      <c r="Q634" s="3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4"/>
      <c r="N635" s="3"/>
      <c r="O635" s="3"/>
      <c r="P635" s="4"/>
      <c r="Q635" s="3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4"/>
      <c r="N636" s="3"/>
      <c r="O636" s="3"/>
      <c r="P636" s="4"/>
      <c r="Q636" s="3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4"/>
      <c r="N637" s="3"/>
      <c r="O637" s="3"/>
      <c r="P637" s="4"/>
      <c r="Q637" s="3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4"/>
      <c r="N638" s="3"/>
      <c r="O638" s="3"/>
      <c r="P638" s="4"/>
      <c r="Q638" s="3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4"/>
      <c r="N639" s="3"/>
      <c r="O639" s="3"/>
      <c r="P639" s="4"/>
      <c r="Q639" s="3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4"/>
      <c r="N640" s="3"/>
      <c r="O640" s="3"/>
      <c r="P640" s="4"/>
      <c r="Q640" s="3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4"/>
      <c r="N641" s="3"/>
      <c r="O641" s="3"/>
      <c r="P641" s="4"/>
      <c r="Q641" s="3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4"/>
      <c r="N642" s="3"/>
      <c r="O642" s="3"/>
      <c r="P642" s="4"/>
      <c r="Q642" s="3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4"/>
      <c r="N643" s="3"/>
      <c r="O643" s="3"/>
      <c r="P643" s="4"/>
      <c r="Q643" s="3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4"/>
      <c r="N644" s="3"/>
      <c r="O644" s="3"/>
      <c r="P644" s="4"/>
      <c r="Q644" s="3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4"/>
      <c r="N645" s="3"/>
      <c r="O645" s="3"/>
      <c r="P645" s="4"/>
      <c r="Q645" s="3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4"/>
      <c r="N646" s="3"/>
      <c r="O646" s="3"/>
      <c r="P646" s="4"/>
      <c r="Q646" s="3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4"/>
      <c r="N647" s="3"/>
      <c r="O647" s="3"/>
      <c r="P647" s="4"/>
      <c r="Q647" s="3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4"/>
      <c r="N648" s="3"/>
      <c r="O648" s="3"/>
      <c r="P648" s="4"/>
      <c r="Q648" s="3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4"/>
      <c r="N649" s="3"/>
      <c r="O649" s="3"/>
      <c r="P649" s="4"/>
      <c r="Q649" s="3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4"/>
      <c r="N650" s="3"/>
      <c r="O650" s="3"/>
      <c r="P650" s="4"/>
      <c r="Q650" s="3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4"/>
      <c r="N651" s="3"/>
      <c r="O651" s="3"/>
      <c r="P651" s="4"/>
      <c r="Q651" s="3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4"/>
      <c r="N652" s="3"/>
      <c r="O652" s="3"/>
      <c r="P652" s="4"/>
      <c r="Q652" s="3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4"/>
      <c r="N653" s="3"/>
      <c r="O653" s="3"/>
      <c r="P653" s="4"/>
      <c r="Q653" s="3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4"/>
      <c r="N654" s="3"/>
      <c r="O654" s="3"/>
      <c r="P654" s="4"/>
      <c r="Q654" s="3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4"/>
      <c r="N655" s="3"/>
      <c r="O655" s="3"/>
      <c r="P655" s="4"/>
      <c r="Q655" s="3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4"/>
      <c r="N656" s="3"/>
      <c r="O656" s="3"/>
      <c r="P656" s="4"/>
      <c r="Q656" s="3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4"/>
      <c r="N657" s="3"/>
      <c r="O657" s="3"/>
      <c r="P657" s="4"/>
      <c r="Q657" s="3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4"/>
      <c r="N658" s="3"/>
      <c r="O658" s="3"/>
      <c r="P658" s="4"/>
      <c r="Q658" s="3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4"/>
      <c r="N659" s="3"/>
      <c r="O659" s="3"/>
      <c r="P659" s="4"/>
      <c r="Q659" s="3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4"/>
      <c r="N660" s="3"/>
      <c r="O660" s="3"/>
      <c r="P660" s="4"/>
      <c r="Q660" s="3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4"/>
      <c r="N661" s="3"/>
      <c r="O661" s="3"/>
      <c r="P661" s="4"/>
      <c r="Q661" s="3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4"/>
      <c r="N662" s="3"/>
      <c r="O662" s="3"/>
      <c r="P662" s="4"/>
      <c r="Q662" s="3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4"/>
      <c r="N663" s="3"/>
      <c r="O663" s="3"/>
      <c r="P663" s="4"/>
      <c r="Q663" s="3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4"/>
      <c r="N664" s="3"/>
      <c r="O664" s="3"/>
      <c r="P664" s="4"/>
      <c r="Q664" s="3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4"/>
      <c r="N665" s="3"/>
      <c r="O665" s="3"/>
      <c r="P665" s="4"/>
      <c r="Q665" s="3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4"/>
      <c r="N666" s="3"/>
      <c r="O666" s="3"/>
      <c r="P666" s="4"/>
      <c r="Q666" s="3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4"/>
      <c r="N667" s="3"/>
      <c r="O667" s="3"/>
      <c r="P667" s="4"/>
      <c r="Q667" s="3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4"/>
      <c r="N668" s="3"/>
      <c r="O668" s="3"/>
      <c r="P668" s="4"/>
      <c r="Q668" s="3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4"/>
      <c r="N669" s="3"/>
      <c r="O669" s="3"/>
      <c r="P669" s="4"/>
      <c r="Q669" s="3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4"/>
      <c r="N670" s="3"/>
      <c r="O670" s="3"/>
      <c r="P670" s="4"/>
      <c r="Q670" s="3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4"/>
      <c r="N671" s="3"/>
      <c r="O671" s="3"/>
      <c r="P671" s="4"/>
      <c r="Q671" s="3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4"/>
      <c r="N672" s="3"/>
      <c r="O672" s="3"/>
      <c r="P672" s="4"/>
      <c r="Q672" s="3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4"/>
      <c r="N673" s="3"/>
      <c r="O673" s="3"/>
      <c r="P673" s="4"/>
      <c r="Q673" s="3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4"/>
      <c r="N674" s="3"/>
      <c r="O674" s="3"/>
      <c r="P674" s="4"/>
      <c r="Q674" s="3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4"/>
      <c r="N675" s="3"/>
      <c r="O675" s="3"/>
      <c r="P675" s="4"/>
      <c r="Q675" s="3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4"/>
      <c r="N676" s="3"/>
      <c r="O676" s="3"/>
      <c r="P676" s="4"/>
      <c r="Q676" s="3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4"/>
      <c r="N677" s="3"/>
      <c r="O677" s="3"/>
      <c r="P677" s="4"/>
      <c r="Q677" s="3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4"/>
      <c r="N678" s="3"/>
      <c r="O678" s="3"/>
      <c r="P678" s="4"/>
      <c r="Q678" s="3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4"/>
      <c r="N679" s="3"/>
      <c r="O679" s="3"/>
      <c r="P679" s="4"/>
      <c r="Q679" s="3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4"/>
      <c r="N680" s="3"/>
      <c r="O680" s="3"/>
      <c r="P680" s="4"/>
      <c r="Q680" s="3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4"/>
      <c r="N681" s="3"/>
      <c r="O681" s="3"/>
      <c r="P681" s="4"/>
      <c r="Q681" s="3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4"/>
      <c r="N682" s="3"/>
      <c r="O682" s="3"/>
      <c r="P682" s="4"/>
      <c r="Q682" s="3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4"/>
      <c r="N683" s="3"/>
      <c r="O683" s="3"/>
      <c r="P683" s="4"/>
      <c r="Q683" s="3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4"/>
      <c r="N684" s="3"/>
      <c r="O684" s="3"/>
      <c r="P684" s="4"/>
      <c r="Q684" s="3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4"/>
      <c r="N685" s="3"/>
      <c r="O685" s="3"/>
      <c r="P685" s="4"/>
      <c r="Q685" s="3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4"/>
      <c r="N686" s="3"/>
      <c r="O686" s="3"/>
      <c r="P686" s="4"/>
      <c r="Q686" s="3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4"/>
      <c r="N687" s="3"/>
      <c r="O687" s="3"/>
      <c r="P687" s="4"/>
      <c r="Q687" s="3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4"/>
      <c r="N688" s="3"/>
      <c r="O688" s="3"/>
      <c r="P688" s="4"/>
      <c r="Q688" s="3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4"/>
      <c r="N689" s="3"/>
      <c r="O689" s="3"/>
      <c r="P689" s="4"/>
      <c r="Q689" s="3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4"/>
      <c r="N690" s="3"/>
      <c r="O690" s="3"/>
      <c r="P690" s="4"/>
      <c r="Q690" s="3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4"/>
      <c r="N691" s="3"/>
      <c r="O691" s="3"/>
      <c r="P691" s="4"/>
      <c r="Q691" s="3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4"/>
      <c r="N692" s="3"/>
      <c r="O692" s="3"/>
      <c r="P692" s="4"/>
      <c r="Q692" s="3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4"/>
      <c r="N693" s="3"/>
      <c r="O693" s="3"/>
      <c r="P693" s="4"/>
      <c r="Q693" s="3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4"/>
      <c r="N694" s="3"/>
      <c r="O694" s="3"/>
      <c r="P694" s="4"/>
      <c r="Q694" s="3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4"/>
      <c r="N695" s="3"/>
      <c r="O695" s="3"/>
      <c r="P695" s="4"/>
      <c r="Q695" s="3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4"/>
      <c r="N696" s="3"/>
      <c r="O696" s="3"/>
      <c r="P696" s="4"/>
      <c r="Q696" s="3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4"/>
      <c r="N697" s="3"/>
      <c r="O697" s="3"/>
      <c r="P697" s="4"/>
      <c r="Q697" s="3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4"/>
      <c r="N698" s="3"/>
      <c r="O698" s="3"/>
      <c r="P698" s="4"/>
      <c r="Q698" s="3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4"/>
      <c r="Q699" s="3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4"/>
      <c r="N700" s="3"/>
      <c r="O700" s="3"/>
      <c r="P700" s="4"/>
      <c r="Q700" s="3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4"/>
      <c r="N701" s="3"/>
      <c r="O701" s="3"/>
      <c r="P701" s="4"/>
      <c r="Q701" s="3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4"/>
      <c r="N702" s="3"/>
      <c r="O702" s="3"/>
      <c r="P702" s="4"/>
      <c r="Q702" s="3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4"/>
      <c r="N703" s="3"/>
      <c r="O703" s="3"/>
      <c r="P703" s="4"/>
      <c r="Q703" s="3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4"/>
      <c r="N704" s="3"/>
      <c r="O704" s="3"/>
      <c r="P704" s="4"/>
      <c r="Q704" s="3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4"/>
      <c r="N705" s="3"/>
      <c r="O705" s="3"/>
      <c r="P705" s="4"/>
      <c r="Q705" s="3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4"/>
      <c r="N706" s="3"/>
      <c r="O706" s="3"/>
      <c r="P706" s="4"/>
      <c r="Q706" s="3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4"/>
      <c r="N707" s="3"/>
      <c r="O707" s="3"/>
      <c r="P707" s="4"/>
      <c r="Q707" s="3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4"/>
      <c r="N708" s="3"/>
      <c r="O708" s="3"/>
      <c r="P708" s="4"/>
      <c r="Q708" s="3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4"/>
      <c r="N709" s="3"/>
      <c r="O709" s="3"/>
      <c r="P709" s="4"/>
      <c r="Q709" s="3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4"/>
      <c r="N710" s="3"/>
      <c r="O710" s="3"/>
      <c r="P710" s="4"/>
      <c r="Q710" s="3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4"/>
      <c r="N711" s="3"/>
      <c r="O711" s="3"/>
      <c r="P711" s="4"/>
      <c r="Q711" s="3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4"/>
      <c r="N712" s="3"/>
      <c r="O712" s="3"/>
      <c r="P712" s="4"/>
      <c r="Q712" s="3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4"/>
      <c r="N713" s="3"/>
      <c r="O713" s="3"/>
      <c r="P713" s="4"/>
      <c r="Q713" s="3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4"/>
      <c r="N714" s="3"/>
      <c r="O714" s="3"/>
      <c r="P714" s="4"/>
      <c r="Q714" s="3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4"/>
      <c r="N715" s="3"/>
      <c r="O715" s="3"/>
      <c r="P715" s="4"/>
      <c r="Q715" s="3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4"/>
      <c r="N716" s="3"/>
      <c r="O716" s="3"/>
      <c r="P716" s="4"/>
      <c r="Q716" s="3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4"/>
      <c r="N717" s="3"/>
      <c r="O717" s="3"/>
      <c r="P717" s="4"/>
      <c r="Q717" s="3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4"/>
      <c r="N718" s="3"/>
      <c r="O718" s="3"/>
      <c r="P718" s="4"/>
      <c r="Q718" s="3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4"/>
      <c r="N719" s="3"/>
      <c r="O719" s="3"/>
      <c r="P719" s="4"/>
      <c r="Q719" s="3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4"/>
      <c r="N720" s="3"/>
      <c r="O720" s="3"/>
      <c r="P720" s="4"/>
      <c r="Q720" s="3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4"/>
      <c r="N721" s="3"/>
      <c r="O721" s="3"/>
      <c r="P721" s="4"/>
      <c r="Q721" s="3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4"/>
      <c r="N722" s="3"/>
      <c r="O722" s="3"/>
      <c r="P722" s="4"/>
      <c r="Q722" s="3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4"/>
      <c r="N723" s="3"/>
      <c r="O723" s="3"/>
      <c r="P723" s="4"/>
      <c r="Q723" s="3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4"/>
      <c r="N724" s="3"/>
      <c r="O724" s="3"/>
      <c r="P724" s="4"/>
      <c r="Q724" s="3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4"/>
      <c r="N725" s="3"/>
      <c r="O725" s="3"/>
      <c r="P725" s="4"/>
      <c r="Q725" s="3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4"/>
      <c r="N726" s="3"/>
      <c r="O726" s="3"/>
      <c r="P726" s="4"/>
      <c r="Q726" s="3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4"/>
      <c r="N727" s="3"/>
      <c r="O727" s="3"/>
      <c r="P727" s="4"/>
      <c r="Q727" s="3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4"/>
      <c r="Q728" s="3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4"/>
      <c r="N729" s="3"/>
      <c r="O729" s="3"/>
      <c r="P729" s="4"/>
      <c r="Q729" s="3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4"/>
      <c r="N730" s="3"/>
      <c r="O730" s="3"/>
      <c r="P730" s="4"/>
      <c r="Q730" s="3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4"/>
      <c r="N731" s="3"/>
      <c r="O731" s="3"/>
      <c r="P731" s="4"/>
      <c r="Q731" s="3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4"/>
      <c r="Q732" s="3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4"/>
      <c r="N733" s="3"/>
      <c r="O733" s="3"/>
      <c r="P733" s="4"/>
      <c r="Q733" s="3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4"/>
      <c r="N734" s="3"/>
      <c r="O734" s="3"/>
      <c r="P734" s="4"/>
      <c r="Q734" s="3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4"/>
      <c r="N735" s="3"/>
      <c r="O735" s="3"/>
      <c r="P735" s="4"/>
      <c r="Q735" s="3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4"/>
      <c r="N736" s="3"/>
      <c r="O736" s="3"/>
      <c r="P736" s="4"/>
      <c r="Q736" s="3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4"/>
      <c r="N737" s="3"/>
      <c r="O737" s="3"/>
      <c r="P737" s="4"/>
      <c r="Q737" s="3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4"/>
      <c r="N738" s="3"/>
      <c r="O738" s="3"/>
      <c r="P738" s="4"/>
      <c r="Q738" s="3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4"/>
      <c r="N739" s="3"/>
      <c r="O739" s="3"/>
      <c r="P739" s="4"/>
      <c r="Q739" s="3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4"/>
      <c r="N740" s="3"/>
      <c r="O740" s="3"/>
      <c r="P740" s="4"/>
      <c r="Q740" s="3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4"/>
      <c r="N741" s="3"/>
      <c r="O741" s="3"/>
      <c r="P741" s="4"/>
      <c r="Q741" s="3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4"/>
      <c r="N742" s="3"/>
      <c r="O742" s="3"/>
      <c r="P742" s="4"/>
      <c r="Q742" s="3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4"/>
      <c r="N743" s="3"/>
      <c r="O743" s="3"/>
      <c r="P743" s="4"/>
      <c r="Q743" s="3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4"/>
      <c r="N744" s="3"/>
      <c r="O744" s="3"/>
      <c r="P744" s="4"/>
      <c r="Q744" s="3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4"/>
      <c r="N745" s="3"/>
      <c r="O745" s="3"/>
      <c r="P745" s="4"/>
      <c r="Q745" s="3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4"/>
      <c r="N746" s="3"/>
      <c r="O746" s="3"/>
      <c r="P746" s="4"/>
      <c r="Q746" s="3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4"/>
      <c r="N747" s="3"/>
      <c r="O747" s="3"/>
      <c r="P747" s="4"/>
      <c r="Q747" s="3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4"/>
      <c r="N748" s="3"/>
      <c r="O748" s="3"/>
      <c r="P748" s="4"/>
      <c r="Q748" s="3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4"/>
      <c r="N749" s="3"/>
      <c r="O749" s="3"/>
      <c r="P749" s="4"/>
      <c r="Q749" s="3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4"/>
      <c r="N750" s="3"/>
      <c r="O750" s="3"/>
      <c r="P750" s="4"/>
      <c r="Q750" s="3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4"/>
      <c r="N751" s="3"/>
      <c r="O751" s="3"/>
      <c r="P751" s="4"/>
      <c r="Q751" s="3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4"/>
      <c r="N752" s="3"/>
      <c r="O752" s="3"/>
      <c r="P752" s="4"/>
      <c r="Q752" s="3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4"/>
      <c r="N753" s="3"/>
      <c r="O753" s="3"/>
      <c r="P753" s="4"/>
      <c r="Q753" s="3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4"/>
      <c r="N754" s="3"/>
      <c r="O754" s="3"/>
      <c r="P754" s="4"/>
      <c r="Q754" s="3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4"/>
      <c r="N755" s="3"/>
      <c r="O755" s="3"/>
      <c r="P755" s="4"/>
      <c r="Q755" s="3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4"/>
      <c r="N756" s="3"/>
      <c r="O756" s="3"/>
      <c r="P756" s="4"/>
      <c r="Q756" s="3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4"/>
      <c r="N757" s="3"/>
      <c r="O757" s="3"/>
      <c r="P757" s="4"/>
      <c r="Q757" s="3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4"/>
      <c r="N758" s="3"/>
      <c r="O758" s="3"/>
      <c r="P758" s="4"/>
      <c r="Q758" s="3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4"/>
      <c r="N759" s="3"/>
      <c r="O759" s="3"/>
      <c r="P759" s="4"/>
      <c r="Q759" s="3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4"/>
      <c r="N760" s="3"/>
      <c r="O760" s="3"/>
      <c r="P760" s="4"/>
      <c r="Q760" s="3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4"/>
      <c r="N761" s="3"/>
      <c r="O761" s="3"/>
      <c r="P761" s="4"/>
      <c r="Q761" s="3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4"/>
      <c r="N762" s="3"/>
      <c r="O762" s="3"/>
      <c r="P762" s="4"/>
      <c r="Q762" s="3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4"/>
      <c r="N763" s="3"/>
      <c r="O763" s="3"/>
      <c r="P763" s="4"/>
      <c r="Q763" s="3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4"/>
      <c r="N764" s="3"/>
      <c r="O764" s="3"/>
      <c r="P764" s="4"/>
      <c r="Q764" s="3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4"/>
      <c r="N765" s="3"/>
      <c r="O765" s="3"/>
      <c r="P765" s="4"/>
      <c r="Q765" s="3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4"/>
      <c r="N766" s="3"/>
      <c r="O766" s="3"/>
      <c r="P766" s="4"/>
      <c r="Q766" s="3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4"/>
      <c r="N767" s="3"/>
      <c r="O767" s="3"/>
      <c r="P767" s="4"/>
      <c r="Q767" s="3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4"/>
      <c r="N768" s="3"/>
      <c r="O768" s="3"/>
      <c r="P768" s="4"/>
      <c r="Q768" s="3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4"/>
      <c r="N769" s="3"/>
      <c r="O769" s="3"/>
      <c r="P769" s="4"/>
      <c r="Q769" s="3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4"/>
      <c r="N770" s="3"/>
      <c r="O770" s="3"/>
      <c r="P770" s="4"/>
      <c r="Q770" s="3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4"/>
      <c r="N771" s="3"/>
      <c r="O771" s="3"/>
      <c r="P771" s="4"/>
      <c r="Q771" s="3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4"/>
      <c r="N772" s="3"/>
      <c r="O772" s="3"/>
      <c r="P772" s="4"/>
      <c r="Q772" s="3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4"/>
      <c r="N773" s="3"/>
      <c r="O773" s="3"/>
      <c r="P773" s="4"/>
      <c r="Q773" s="3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4"/>
      <c r="N774" s="3"/>
      <c r="O774" s="3"/>
      <c r="P774" s="4"/>
      <c r="Q774" s="3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4"/>
      <c r="N775" s="3"/>
      <c r="O775" s="3"/>
      <c r="P775" s="4"/>
      <c r="Q775" s="3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4"/>
      <c r="N776" s="3"/>
      <c r="O776" s="3"/>
      <c r="P776" s="4"/>
      <c r="Q776" s="3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4"/>
      <c r="N777" s="3"/>
      <c r="O777" s="3"/>
      <c r="P777" s="4"/>
      <c r="Q777" s="3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4"/>
      <c r="N778" s="3"/>
      <c r="O778" s="3"/>
      <c r="P778" s="4"/>
      <c r="Q778" s="3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4"/>
      <c r="N779" s="3"/>
      <c r="O779" s="3"/>
      <c r="P779" s="4"/>
      <c r="Q779" s="3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4"/>
      <c r="N780" s="3"/>
      <c r="O780" s="3"/>
      <c r="P780" s="4"/>
      <c r="Q780" s="3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4"/>
      <c r="N781" s="3"/>
      <c r="O781" s="3"/>
      <c r="P781" s="4"/>
      <c r="Q781" s="3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4"/>
      <c r="N782" s="3"/>
      <c r="O782" s="3"/>
      <c r="P782" s="4"/>
      <c r="Q782" s="3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4"/>
      <c r="N783" s="3"/>
      <c r="O783" s="3"/>
      <c r="P783" s="4"/>
      <c r="Q783" s="3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4"/>
      <c r="N784" s="3"/>
      <c r="O784" s="3"/>
      <c r="P784" s="4"/>
      <c r="Q784" s="3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4"/>
      <c r="N785" s="3"/>
      <c r="O785" s="3"/>
      <c r="P785" s="4"/>
      <c r="Q785" s="3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4"/>
      <c r="N786" s="3"/>
      <c r="O786" s="3"/>
      <c r="P786" s="4"/>
      <c r="Q786" s="3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4"/>
      <c r="N787" s="3"/>
      <c r="O787" s="3"/>
      <c r="P787" s="4"/>
      <c r="Q787" s="3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4"/>
      <c r="N788" s="3"/>
      <c r="O788" s="3"/>
      <c r="P788" s="4"/>
      <c r="Q788" s="3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4"/>
      <c r="N789" s="3"/>
      <c r="O789" s="3"/>
      <c r="P789" s="4"/>
      <c r="Q789" s="3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4"/>
      <c r="N790" s="3"/>
      <c r="O790" s="3"/>
      <c r="P790" s="4"/>
      <c r="Q790" s="3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4"/>
      <c r="N791" s="3"/>
      <c r="O791" s="3"/>
      <c r="P791" s="4"/>
      <c r="Q791" s="3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4"/>
      <c r="N792" s="3"/>
      <c r="O792" s="3"/>
      <c r="P792" s="4"/>
      <c r="Q792" s="3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4"/>
      <c r="N793" s="3"/>
      <c r="O793" s="3"/>
      <c r="P793" s="4"/>
      <c r="Q793" s="3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4"/>
      <c r="N794" s="3"/>
      <c r="O794" s="3"/>
      <c r="P794" s="4"/>
      <c r="Q794" s="3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4"/>
      <c r="N795" s="3"/>
      <c r="O795" s="3"/>
      <c r="P795" s="4"/>
      <c r="Q795" s="3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4"/>
      <c r="N796" s="3"/>
      <c r="O796" s="3"/>
      <c r="P796" s="4"/>
      <c r="Q796" s="3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4"/>
      <c r="N797" s="3"/>
      <c r="O797" s="3"/>
      <c r="P797" s="4"/>
      <c r="Q797" s="3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4"/>
      <c r="N798" s="3"/>
      <c r="O798" s="3"/>
      <c r="P798" s="4"/>
      <c r="Q798" s="3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4"/>
      <c r="N799" s="3"/>
      <c r="O799" s="3"/>
      <c r="P799" s="4"/>
      <c r="Q799" s="3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4"/>
      <c r="N800" s="3"/>
      <c r="O800" s="3"/>
      <c r="P800" s="4"/>
      <c r="Q800" s="3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4"/>
      <c r="N801" s="3"/>
      <c r="O801" s="3"/>
      <c r="P801" s="4"/>
      <c r="Q801" s="3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4"/>
      <c r="N802" s="3"/>
      <c r="O802" s="3"/>
      <c r="P802" s="4"/>
      <c r="Q802" s="3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4"/>
      <c r="N803" s="3"/>
      <c r="O803" s="3"/>
      <c r="P803" s="4"/>
      <c r="Q803" s="3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4"/>
      <c r="N804" s="3"/>
      <c r="O804" s="3"/>
      <c r="P804" s="4"/>
      <c r="Q804" s="3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4"/>
      <c r="N805" s="3"/>
      <c r="O805" s="3"/>
      <c r="P805" s="4"/>
      <c r="Q805" s="3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4"/>
      <c r="N806" s="3"/>
      <c r="O806" s="3"/>
      <c r="P806" s="4"/>
      <c r="Q806" s="3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4"/>
      <c r="N807" s="3"/>
      <c r="O807" s="3"/>
      <c r="P807" s="4"/>
      <c r="Q807" s="3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4"/>
      <c r="N808" s="3"/>
      <c r="O808" s="3"/>
      <c r="P808" s="4"/>
      <c r="Q808" s="3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4"/>
      <c r="N809" s="3"/>
      <c r="O809" s="3"/>
      <c r="P809" s="4"/>
      <c r="Q809" s="3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4"/>
      <c r="N810" s="3"/>
      <c r="O810" s="3"/>
      <c r="P810" s="4"/>
      <c r="Q810" s="3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4"/>
      <c r="N811" s="3"/>
      <c r="O811" s="3"/>
      <c r="P811" s="4"/>
      <c r="Q811" s="3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4"/>
      <c r="N812" s="3"/>
      <c r="O812" s="3"/>
      <c r="P812" s="4"/>
      <c r="Q812" s="3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4"/>
      <c r="N813" s="3"/>
      <c r="O813" s="3"/>
      <c r="P813" s="4"/>
      <c r="Q813" s="3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4"/>
      <c r="N814" s="3"/>
      <c r="O814" s="3"/>
      <c r="P814" s="4"/>
      <c r="Q814" s="3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4"/>
      <c r="N815" s="3"/>
      <c r="O815" s="3"/>
      <c r="P815" s="4"/>
      <c r="Q815" s="3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4"/>
      <c r="N816" s="3"/>
      <c r="O816" s="3"/>
      <c r="P816" s="4"/>
      <c r="Q816" s="3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4"/>
      <c r="N817" s="3"/>
      <c r="O817" s="3"/>
      <c r="P817" s="4"/>
      <c r="Q817" s="3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4"/>
      <c r="N818" s="3"/>
      <c r="O818" s="3"/>
      <c r="P818" s="4"/>
      <c r="Q818" s="3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4"/>
      <c r="N819" s="3"/>
      <c r="O819" s="3"/>
      <c r="P819" s="4"/>
      <c r="Q819" s="3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4"/>
      <c r="N820" s="3"/>
      <c r="O820" s="3"/>
      <c r="P820" s="4"/>
      <c r="Q820" s="3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4"/>
      <c r="N821" s="3"/>
      <c r="O821" s="3"/>
      <c r="P821" s="4"/>
      <c r="Q821" s="3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4"/>
      <c r="N822" s="3"/>
      <c r="O822" s="3"/>
      <c r="P822" s="4"/>
      <c r="Q822" s="3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4"/>
      <c r="N823" s="3"/>
      <c r="O823" s="3"/>
      <c r="P823" s="4"/>
      <c r="Q823" s="3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4"/>
      <c r="N824" s="3"/>
      <c r="O824" s="3"/>
      <c r="P824" s="4"/>
      <c r="Q824" s="3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4"/>
      <c r="N825" s="3"/>
      <c r="O825" s="3"/>
      <c r="P825" s="4"/>
      <c r="Q825" s="3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4"/>
      <c r="N826" s="3"/>
      <c r="O826" s="3"/>
      <c r="P826" s="4"/>
      <c r="Q826" s="3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4"/>
      <c r="N827" s="3"/>
      <c r="O827" s="3"/>
      <c r="P827" s="4"/>
      <c r="Q827" s="3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4"/>
      <c r="N828" s="3"/>
      <c r="O828" s="3"/>
      <c r="P828" s="4"/>
      <c r="Q828" s="3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4"/>
      <c r="N829" s="3"/>
      <c r="O829" s="3"/>
      <c r="P829" s="4"/>
      <c r="Q829" s="3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4"/>
      <c r="N830" s="3"/>
      <c r="O830" s="3"/>
      <c r="P830" s="4"/>
      <c r="Q830" s="3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4"/>
      <c r="N831" s="3"/>
      <c r="O831" s="3"/>
      <c r="P831" s="4"/>
      <c r="Q831" s="3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4"/>
      <c r="N832" s="3"/>
      <c r="O832" s="3"/>
      <c r="P832" s="4"/>
      <c r="Q832" s="3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4"/>
      <c r="N833" s="3"/>
      <c r="O833" s="3"/>
      <c r="P833" s="4"/>
      <c r="Q833" s="3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4"/>
      <c r="N834" s="3"/>
      <c r="O834" s="3"/>
      <c r="P834" s="4"/>
      <c r="Q834" s="3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4"/>
      <c r="N835" s="3"/>
      <c r="O835" s="3"/>
      <c r="P835" s="4"/>
      <c r="Q835" s="3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4"/>
      <c r="N836" s="3"/>
      <c r="O836" s="3"/>
      <c r="P836" s="4"/>
      <c r="Q836" s="3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4"/>
      <c r="N837" s="3"/>
      <c r="O837" s="3"/>
      <c r="P837" s="4"/>
      <c r="Q837" s="3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4"/>
      <c r="N838" s="3"/>
      <c r="O838" s="3"/>
      <c r="P838" s="4"/>
      <c r="Q838" s="3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4"/>
      <c r="N839" s="3"/>
      <c r="O839" s="3"/>
      <c r="P839" s="4"/>
      <c r="Q839" s="3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4"/>
      <c r="N840" s="3"/>
      <c r="O840" s="3"/>
      <c r="P840" s="4"/>
      <c r="Q840" s="3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4"/>
      <c r="N841" s="3"/>
      <c r="O841" s="3"/>
      <c r="P841" s="4"/>
      <c r="Q841" s="3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4"/>
      <c r="N842" s="3"/>
      <c r="O842" s="3"/>
      <c r="P842" s="4"/>
      <c r="Q842" s="3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4"/>
      <c r="N843" s="3"/>
      <c r="O843" s="3"/>
      <c r="P843" s="4"/>
      <c r="Q843" s="3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4"/>
      <c r="N844" s="3"/>
      <c r="O844" s="3"/>
      <c r="P844" s="4"/>
      <c r="Q844" s="3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4"/>
      <c r="N845" s="3"/>
      <c r="O845" s="3"/>
      <c r="P845" s="4"/>
      <c r="Q845" s="3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2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4"/>
      <c r="N846" s="3"/>
      <c r="O846" s="3"/>
      <c r="P846" s="4"/>
      <c r="Q846" s="3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2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4"/>
      <c r="N847" s="3"/>
      <c r="O847" s="3"/>
      <c r="P847" s="4"/>
      <c r="Q847" s="3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2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4"/>
      <c r="N848" s="3"/>
      <c r="O848" s="3"/>
      <c r="P848" s="4"/>
      <c r="Q848" s="3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2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4"/>
      <c r="N849" s="3"/>
      <c r="O849" s="3"/>
      <c r="P849" s="4"/>
      <c r="Q849" s="3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2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4"/>
      <c r="N850" s="3"/>
      <c r="O850" s="3"/>
      <c r="P850" s="4"/>
      <c r="Q850" s="3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2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4"/>
      <c r="N851" s="3"/>
      <c r="O851" s="3"/>
      <c r="P851" s="4"/>
      <c r="Q851" s="3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2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4"/>
      <c r="N852" s="3"/>
      <c r="O852" s="3"/>
      <c r="P852" s="4"/>
      <c r="Q852" s="3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2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4"/>
      <c r="N853" s="3"/>
      <c r="O853" s="3"/>
      <c r="P853" s="4"/>
      <c r="Q853" s="3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2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4"/>
      <c r="N854" s="3"/>
      <c r="O854" s="3"/>
      <c r="P854" s="4"/>
      <c r="Q854" s="3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2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4"/>
      <c r="N855" s="3"/>
      <c r="O855" s="3"/>
      <c r="P855" s="4"/>
      <c r="Q855" s="3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2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4"/>
      <c r="N856" s="3"/>
      <c r="O856" s="3"/>
      <c r="P856" s="4"/>
      <c r="Q856" s="3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2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4"/>
      <c r="N857" s="3"/>
      <c r="O857" s="3"/>
      <c r="P857" s="4"/>
      <c r="Q857" s="3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2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4"/>
      <c r="N858" s="3"/>
      <c r="O858" s="3"/>
      <c r="P858" s="4"/>
      <c r="Q858" s="3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2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4"/>
      <c r="N859" s="3"/>
      <c r="O859" s="3"/>
      <c r="P859" s="4"/>
      <c r="Q859" s="3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2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4"/>
      <c r="N860" s="3"/>
      <c r="O860" s="3"/>
      <c r="P860" s="4"/>
      <c r="Q860" s="3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2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4"/>
      <c r="N861" s="3"/>
      <c r="O861" s="3"/>
      <c r="P861" s="4"/>
      <c r="Q861" s="3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2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4"/>
      <c r="N862" s="3"/>
      <c r="O862" s="3"/>
      <c r="P862" s="4"/>
      <c r="Q862" s="3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2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4"/>
      <c r="N863" s="3"/>
      <c r="O863" s="3"/>
      <c r="P863" s="4"/>
      <c r="Q863" s="3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2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4"/>
      <c r="N864" s="3"/>
      <c r="O864" s="3"/>
      <c r="P864" s="4"/>
      <c r="Q864" s="3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2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4"/>
      <c r="N865" s="3"/>
      <c r="O865" s="3"/>
      <c r="P865" s="4"/>
      <c r="Q865" s="3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2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4"/>
      <c r="N866" s="3"/>
      <c r="O866" s="3"/>
      <c r="P866" s="4"/>
      <c r="Q866" s="3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2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4"/>
      <c r="N867" s="3"/>
      <c r="O867" s="3"/>
      <c r="P867" s="4"/>
      <c r="Q867" s="3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2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4"/>
      <c r="N868" s="3"/>
      <c r="O868" s="3"/>
      <c r="P868" s="4"/>
      <c r="Q868" s="3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2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4"/>
      <c r="N869" s="3"/>
      <c r="O869" s="3"/>
      <c r="P869" s="4"/>
      <c r="Q869" s="3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2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4"/>
      <c r="N870" s="3"/>
      <c r="O870" s="3"/>
      <c r="P870" s="4"/>
      <c r="Q870" s="3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2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4"/>
      <c r="N871" s="3"/>
      <c r="O871" s="3"/>
      <c r="P871" s="4"/>
      <c r="Q871" s="3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2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4"/>
      <c r="N872" s="3"/>
      <c r="O872" s="3"/>
      <c r="P872" s="4"/>
      <c r="Q872" s="3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2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4"/>
      <c r="N873" s="3"/>
      <c r="O873" s="3"/>
      <c r="P873" s="4"/>
      <c r="Q873" s="3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2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4"/>
      <c r="N874" s="3"/>
      <c r="O874" s="3"/>
      <c r="P874" s="4"/>
      <c r="Q874" s="3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2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4"/>
      <c r="N875" s="3"/>
      <c r="O875" s="3"/>
      <c r="P875" s="4"/>
      <c r="Q875" s="3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2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4"/>
      <c r="N876" s="3"/>
      <c r="O876" s="3"/>
      <c r="P876" s="4"/>
      <c r="Q876" s="3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2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4"/>
      <c r="N877" s="3"/>
      <c r="O877" s="3"/>
      <c r="P877" s="4"/>
      <c r="Q877" s="3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2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4"/>
      <c r="N878" s="3"/>
      <c r="O878" s="3"/>
      <c r="P878" s="4"/>
      <c r="Q878" s="3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2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4"/>
      <c r="N879" s="3"/>
      <c r="O879" s="3"/>
      <c r="P879" s="4"/>
      <c r="Q879" s="3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2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4"/>
      <c r="N880" s="3"/>
      <c r="O880" s="3"/>
      <c r="P880" s="4"/>
      <c r="Q880" s="3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2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4"/>
      <c r="N881" s="3"/>
      <c r="O881" s="3"/>
      <c r="P881" s="4"/>
      <c r="Q881" s="3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2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4"/>
      <c r="N882" s="3"/>
      <c r="O882" s="3"/>
      <c r="P882" s="4"/>
      <c r="Q882" s="3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2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4"/>
      <c r="N883" s="3"/>
      <c r="O883" s="3"/>
      <c r="P883" s="4"/>
      <c r="Q883" s="3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2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4"/>
      <c r="N884" s="3"/>
      <c r="O884" s="3"/>
      <c r="P884" s="4"/>
      <c r="Q884" s="3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2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4"/>
      <c r="N885" s="3"/>
      <c r="O885" s="3"/>
      <c r="P885" s="4"/>
      <c r="Q885" s="3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2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4"/>
      <c r="N886" s="3"/>
      <c r="O886" s="3"/>
      <c r="P886" s="4"/>
      <c r="Q886" s="3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2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4"/>
      <c r="N887" s="3"/>
      <c r="O887" s="3"/>
      <c r="P887" s="4"/>
      <c r="Q887" s="3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2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4"/>
      <c r="N888" s="3"/>
      <c r="O888" s="3"/>
      <c r="P888" s="4"/>
      <c r="Q888" s="3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2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4"/>
      <c r="N889" s="3"/>
      <c r="O889" s="3"/>
      <c r="P889" s="4"/>
      <c r="Q889" s="3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2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4"/>
      <c r="N890" s="3"/>
      <c r="O890" s="3"/>
      <c r="P890" s="4"/>
      <c r="Q890" s="3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2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4"/>
      <c r="N891" s="3"/>
      <c r="O891" s="3"/>
      <c r="P891" s="4"/>
      <c r="Q891" s="3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2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4"/>
      <c r="N892" s="3"/>
      <c r="O892" s="3"/>
      <c r="P892" s="4"/>
      <c r="Q892" s="3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2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4"/>
      <c r="N893" s="3"/>
      <c r="O893" s="3"/>
      <c r="P893" s="4"/>
      <c r="Q893" s="3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2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4"/>
      <c r="N894" s="3"/>
      <c r="O894" s="3"/>
      <c r="P894" s="4"/>
      <c r="Q894" s="3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2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4"/>
      <c r="N895" s="3"/>
      <c r="O895" s="3"/>
      <c r="P895" s="4"/>
      <c r="Q895" s="3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2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4"/>
      <c r="N896" s="3"/>
      <c r="O896" s="3"/>
      <c r="P896" s="4"/>
      <c r="Q896" s="3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2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4"/>
      <c r="N897" s="3"/>
      <c r="O897" s="3"/>
      <c r="P897" s="4"/>
      <c r="Q897" s="3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2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4"/>
      <c r="N898" s="3"/>
      <c r="O898" s="3"/>
      <c r="P898" s="4"/>
      <c r="Q898" s="3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2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4"/>
      <c r="N899" s="3"/>
      <c r="O899" s="3"/>
      <c r="P899" s="4"/>
      <c r="Q899" s="3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2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4"/>
      <c r="N900" s="3"/>
      <c r="O900" s="3"/>
      <c r="P900" s="4"/>
      <c r="Q900" s="3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2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4"/>
      <c r="N901" s="3"/>
      <c r="O901" s="3"/>
      <c r="P901" s="4"/>
      <c r="Q901" s="3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2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4"/>
      <c r="N902" s="3"/>
      <c r="O902" s="3"/>
      <c r="P902" s="4"/>
      <c r="Q902" s="3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2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4"/>
      <c r="N903" s="3"/>
      <c r="O903" s="3"/>
      <c r="P903" s="4"/>
      <c r="Q903" s="3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2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4"/>
      <c r="N904" s="3"/>
      <c r="O904" s="3"/>
      <c r="P904" s="4"/>
      <c r="Q904" s="3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2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4"/>
      <c r="N905" s="3"/>
      <c r="O905" s="3"/>
      <c r="P905" s="4"/>
      <c r="Q905" s="3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2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4"/>
      <c r="N906" s="3"/>
      <c r="O906" s="3"/>
      <c r="P906" s="4"/>
      <c r="Q906" s="3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2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4"/>
      <c r="N907" s="3"/>
      <c r="O907" s="3"/>
      <c r="P907" s="4"/>
      <c r="Q907" s="3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2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4"/>
      <c r="N908" s="3"/>
      <c r="O908" s="3"/>
      <c r="P908" s="4"/>
      <c r="Q908" s="3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2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4"/>
      <c r="N909" s="3"/>
      <c r="O909" s="3"/>
      <c r="P909" s="4"/>
      <c r="Q909" s="3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2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4"/>
      <c r="N910" s="3"/>
      <c r="O910" s="3"/>
      <c r="P910" s="4"/>
      <c r="Q910" s="3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2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4"/>
      <c r="N911" s="3"/>
      <c r="O911" s="3"/>
      <c r="P911" s="4"/>
      <c r="Q911" s="3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2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4"/>
      <c r="N912" s="3"/>
      <c r="O912" s="3"/>
      <c r="P912" s="4"/>
      <c r="Q912" s="3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2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4"/>
      <c r="N913" s="3"/>
      <c r="O913" s="3"/>
      <c r="P913" s="4"/>
      <c r="Q913" s="3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2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4"/>
      <c r="N914" s="3"/>
      <c r="O914" s="3"/>
      <c r="P914" s="4"/>
      <c r="Q914" s="3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2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4"/>
      <c r="N915" s="3"/>
      <c r="O915" s="3"/>
      <c r="P915" s="4"/>
      <c r="Q915" s="3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2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4"/>
      <c r="N916" s="3"/>
      <c r="O916" s="3"/>
      <c r="P916" s="4"/>
      <c r="Q916" s="3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2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4"/>
      <c r="N917" s="3"/>
      <c r="O917" s="3"/>
      <c r="P917" s="4"/>
      <c r="Q917" s="3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2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4"/>
      <c r="N918" s="3"/>
      <c r="O918" s="3"/>
      <c r="P918" s="4"/>
      <c r="Q918" s="3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2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4"/>
      <c r="N919" s="3"/>
      <c r="O919" s="3"/>
      <c r="P919" s="4"/>
      <c r="Q919" s="3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2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4"/>
      <c r="N920" s="3"/>
      <c r="O920" s="3"/>
      <c r="P920" s="4"/>
      <c r="Q920" s="3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2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4"/>
      <c r="N921" s="3"/>
      <c r="O921" s="3"/>
      <c r="P921" s="4"/>
      <c r="Q921" s="3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2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4"/>
      <c r="N922" s="3"/>
      <c r="O922" s="3"/>
      <c r="P922" s="4"/>
      <c r="Q922" s="3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2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4"/>
      <c r="N923" s="3"/>
      <c r="O923" s="3"/>
      <c r="P923" s="4"/>
      <c r="Q923" s="3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2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4"/>
      <c r="N924" s="3"/>
      <c r="O924" s="3"/>
      <c r="P924" s="4"/>
      <c r="Q924" s="3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2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4"/>
      <c r="N925" s="3"/>
      <c r="O925" s="3"/>
      <c r="P925" s="4"/>
      <c r="Q925" s="3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2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4"/>
      <c r="N926" s="3"/>
      <c r="O926" s="3"/>
      <c r="P926" s="4"/>
      <c r="Q926" s="3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2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4"/>
      <c r="N927" s="3"/>
      <c r="O927" s="3"/>
      <c r="P927" s="4"/>
      <c r="Q927" s="3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2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4"/>
      <c r="N928" s="3"/>
      <c r="O928" s="3"/>
      <c r="P928" s="4"/>
      <c r="Q928" s="3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2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4"/>
      <c r="N929" s="3"/>
      <c r="O929" s="3"/>
      <c r="P929" s="4"/>
      <c r="Q929" s="3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2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4"/>
      <c r="N930" s="3"/>
      <c r="O930" s="3"/>
      <c r="P930" s="4"/>
      <c r="Q930" s="3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2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4"/>
      <c r="N931" s="3"/>
      <c r="O931" s="3"/>
      <c r="P931" s="4"/>
      <c r="Q931" s="3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2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4"/>
      <c r="N932" s="3"/>
      <c r="O932" s="3"/>
      <c r="P932" s="4"/>
      <c r="Q932" s="3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2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4"/>
      <c r="N933" s="3"/>
      <c r="O933" s="3"/>
      <c r="P933" s="4"/>
      <c r="Q933" s="3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2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4"/>
      <c r="N934" s="3"/>
      <c r="O934" s="3"/>
      <c r="P934" s="4"/>
      <c r="Q934" s="3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2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4"/>
      <c r="N935" s="3"/>
      <c r="O935" s="3"/>
      <c r="P935" s="4"/>
      <c r="Q935" s="3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2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4"/>
      <c r="N936" s="3"/>
      <c r="O936" s="3"/>
      <c r="P936" s="4"/>
      <c r="Q936" s="3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2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4"/>
      <c r="N937" s="3"/>
      <c r="O937" s="3"/>
      <c r="P937" s="4"/>
      <c r="Q937" s="3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2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4"/>
      <c r="N938" s="3"/>
      <c r="O938" s="3"/>
      <c r="P938" s="4"/>
      <c r="Q938" s="3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2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4"/>
      <c r="N939" s="3"/>
      <c r="O939" s="3"/>
      <c r="P939" s="4"/>
      <c r="Q939" s="3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2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4"/>
      <c r="N940" s="3"/>
      <c r="O940" s="3"/>
      <c r="P940" s="4"/>
      <c r="Q940" s="3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2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4"/>
      <c r="N941" s="3"/>
      <c r="O941" s="3"/>
      <c r="P941" s="4"/>
      <c r="Q941" s="3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2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4"/>
      <c r="N942" s="3"/>
      <c r="O942" s="3"/>
      <c r="P942" s="4"/>
      <c r="Q942" s="3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2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4"/>
      <c r="N943" s="3"/>
      <c r="O943" s="3"/>
      <c r="P943" s="4"/>
      <c r="Q943" s="3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2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4"/>
      <c r="N944" s="3"/>
      <c r="O944" s="3"/>
      <c r="P944" s="4"/>
      <c r="Q944" s="3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2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4"/>
      <c r="N945" s="3"/>
      <c r="O945" s="3"/>
      <c r="P945" s="4"/>
      <c r="Q945" s="3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2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4"/>
      <c r="N946" s="3"/>
      <c r="O946" s="3"/>
      <c r="P946" s="4"/>
      <c r="Q946" s="3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2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4"/>
      <c r="N947" s="3"/>
      <c r="O947" s="3"/>
      <c r="P947" s="4"/>
      <c r="Q947" s="3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2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4"/>
      <c r="N948" s="3"/>
      <c r="O948" s="3"/>
      <c r="P948" s="4"/>
      <c r="Q948" s="3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2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4"/>
      <c r="N949" s="3"/>
      <c r="O949" s="3"/>
      <c r="P949" s="4"/>
      <c r="Q949" s="3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2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4"/>
      <c r="N950" s="3"/>
      <c r="O950" s="3"/>
      <c r="P950" s="4"/>
      <c r="Q950" s="3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2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4"/>
      <c r="N951" s="3"/>
      <c r="O951" s="3"/>
      <c r="P951" s="4"/>
      <c r="Q951" s="3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2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4"/>
      <c r="N952" s="3"/>
      <c r="O952" s="3"/>
      <c r="P952" s="4"/>
      <c r="Q952" s="3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2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4"/>
      <c r="N953" s="3"/>
      <c r="O953" s="3"/>
      <c r="P953" s="4"/>
      <c r="Q953" s="3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2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4"/>
      <c r="N954" s="3"/>
      <c r="O954" s="3"/>
      <c r="P954" s="4"/>
      <c r="Q954" s="3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2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4"/>
      <c r="N955" s="3"/>
      <c r="O955" s="3"/>
      <c r="P955" s="4"/>
      <c r="Q955" s="3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2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4"/>
      <c r="N956" s="3"/>
      <c r="O956" s="3"/>
      <c r="P956" s="4"/>
      <c r="Q956" s="3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2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4"/>
      <c r="N957" s="3"/>
      <c r="O957" s="3"/>
      <c r="P957" s="4"/>
      <c r="Q957" s="3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2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4"/>
      <c r="N958" s="3"/>
      <c r="O958" s="3"/>
      <c r="P958" s="4"/>
      <c r="Q958" s="3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2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4"/>
      <c r="N959" s="3"/>
      <c r="O959" s="3"/>
      <c r="P959" s="4"/>
      <c r="Q959" s="3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2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4"/>
      <c r="N960" s="3"/>
      <c r="O960" s="3"/>
      <c r="P960" s="4"/>
      <c r="Q960" s="3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2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4"/>
      <c r="N961" s="3"/>
      <c r="O961" s="3"/>
      <c r="P961" s="4"/>
      <c r="Q961" s="3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2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4"/>
      <c r="N962" s="3"/>
      <c r="O962" s="3"/>
      <c r="P962" s="4"/>
      <c r="Q962" s="3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2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4"/>
      <c r="N963" s="3"/>
      <c r="O963" s="3"/>
      <c r="P963" s="4"/>
      <c r="Q963" s="3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2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4"/>
      <c r="N964" s="3"/>
      <c r="O964" s="3"/>
      <c r="P964" s="4"/>
      <c r="Q964" s="3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2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4"/>
      <c r="N965" s="3"/>
      <c r="O965" s="3"/>
      <c r="P965" s="4"/>
      <c r="Q965" s="3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2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4"/>
      <c r="N966" s="3"/>
      <c r="O966" s="3"/>
      <c r="P966" s="4"/>
      <c r="Q966" s="3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2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4"/>
      <c r="N967" s="3"/>
      <c r="O967" s="3"/>
      <c r="P967" s="4"/>
      <c r="Q967" s="3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2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4"/>
      <c r="N968" s="3"/>
      <c r="O968" s="3"/>
      <c r="P968" s="4"/>
      <c r="Q968" s="3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2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4"/>
      <c r="N969" s="3"/>
      <c r="O969" s="3"/>
      <c r="P969" s="4"/>
      <c r="Q969" s="3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2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4"/>
      <c r="N970" s="3"/>
      <c r="O970" s="3"/>
      <c r="P970" s="4"/>
      <c r="Q970" s="3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2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4"/>
      <c r="N971" s="3"/>
      <c r="O971" s="3"/>
      <c r="P971" s="4"/>
      <c r="Q971" s="3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2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4"/>
      <c r="N972" s="3"/>
      <c r="O972" s="3"/>
      <c r="P972" s="4"/>
      <c r="Q972" s="3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2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4"/>
      <c r="N973" s="3"/>
      <c r="O973" s="3"/>
      <c r="P973" s="4"/>
      <c r="Q973" s="3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2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4"/>
      <c r="N974" s="3"/>
      <c r="O974" s="3"/>
      <c r="P974" s="4"/>
      <c r="Q974" s="3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2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4"/>
      <c r="N975" s="3"/>
      <c r="O975" s="3"/>
      <c r="P975" s="4"/>
      <c r="Q975" s="3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2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4"/>
      <c r="N976" s="3"/>
      <c r="O976" s="3"/>
      <c r="P976" s="4"/>
      <c r="Q976" s="3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2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4"/>
      <c r="N977" s="3"/>
      <c r="O977" s="3"/>
      <c r="P977" s="4"/>
      <c r="Q977" s="3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2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4"/>
      <c r="N978" s="3"/>
      <c r="O978" s="3"/>
      <c r="P978" s="4"/>
      <c r="Q978" s="3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2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4"/>
      <c r="N979" s="3"/>
      <c r="O979" s="3"/>
      <c r="P979" s="4"/>
      <c r="Q979" s="3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2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4"/>
      <c r="N980" s="3"/>
      <c r="O980" s="3"/>
      <c r="P980" s="4"/>
      <c r="Q980" s="3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2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4"/>
      <c r="N981" s="3"/>
      <c r="O981" s="3"/>
      <c r="P981" s="4"/>
      <c r="Q981" s="3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2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4"/>
      <c r="N982" s="3"/>
      <c r="O982" s="3"/>
      <c r="P982" s="4"/>
      <c r="Q982" s="3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2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4"/>
      <c r="N983" s="3"/>
      <c r="O983" s="3"/>
      <c r="P983" s="4"/>
      <c r="Q983" s="3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2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4"/>
      <c r="N984" s="3"/>
      <c r="O984" s="3"/>
      <c r="P984" s="4"/>
      <c r="Q984" s="3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2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4"/>
      <c r="N985" s="3"/>
      <c r="O985" s="3"/>
      <c r="P985" s="4"/>
      <c r="Q985" s="3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2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4"/>
      <c r="N986" s="3"/>
      <c r="O986" s="3"/>
      <c r="P986" s="4"/>
      <c r="Q986" s="3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2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4"/>
      <c r="N987" s="3"/>
      <c r="O987" s="3"/>
      <c r="P987" s="4"/>
      <c r="Q987" s="3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2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4"/>
      <c r="N988" s="3"/>
      <c r="O988" s="3"/>
      <c r="P988" s="4"/>
      <c r="Q988" s="3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2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4"/>
      <c r="N989" s="3"/>
      <c r="O989" s="3"/>
      <c r="P989" s="4"/>
      <c r="Q989" s="3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2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4"/>
      <c r="N990" s="3"/>
      <c r="O990" s="3"/>
      <c r="P990" s="4"/>
      <c r="Q990" s="3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2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4"/>
      <c r="N991" s="3"/>
      <c r="O991" s="3"/>
      <c r="P991" s="4"/>
      <c r="Q991" s="3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2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4"/>
      <c r="N992" s="3"/>
      <c r="O992" s="3"/>
      <c r="P992" s="4"/>
      <c r="Q992" s="3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x14ac:dyDescent="0.2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4"/>
      <c r="N993" s="3"/>
      <c r="O993" s="3"/>
      <c r="P993" s="4"/>
      <c r="Q993" s="3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x14ac:dyDescent="0.2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4"/>
      <c r="N994" s="3"/>
      <c r="O994" s="3"/>
      <c r="P994" s="4"/>
      <c r="Q994" s="3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x14ac:dyDescent="0.2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4"/>
      <c r="N995" s="3"/>
      <c r="O995" s="3"/>
      <c r="P995" s="4"/>
      <c r="Q995" s="3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x14ac:dyDescent="0.2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4"/>
      <c r="N996" s="3"/>
      <c r="O996" s="3"/>
      <c r="P996" s="4"/>
      <c r="Q996" s="3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x14ac:dyDescent="0.2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4"/>
      <c r="N997" s="3"/>
      <c r="O997" s="3"/>
      <c r="P997" s="4"/>
      <c r="Q997" s="3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x14ac:dyDescent="0.2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4"/>
      <c r="N998" s="3"/>
      <c r="O998" s="3"/>
      <c r="P998" s="4"/>
      <c r="Q998" s="3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x14ac:dyDescent="0.2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4"/>
      <c r="N999" s="3"/>
      <c r="O999" s="3"/>
      <c r="P999" s="4"/>
      <c r="Q999" s="3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x14ac:dyDescent="0.2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4"/>
      <c r="N1000" s="3"/>
      <c r="O1000" s="3"/>
      <c r="P1000" s="4"/>
      <c r="Q1000" s="3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 x14ac:dyDescent="0.2">
      <c r="A1001" s="3"/>
      <c r="B1001" s="3"/>
      <c r="C1001" s="3"/>
      <c r="D1001" s="3"/>
      <c r="E1001" s="4"/>
      <c r="F1001" s="3"/>
      <c r="G1001" s="3"/>
      <c r="H1001" s="3"/>
      <c r="I1001" s="3"/>
      <c r="J1001" s="3"/>
      <c r="K1001" s="3"/>
      <c r="L1001" s="3"/>
      <c r="M1001" s="4"/>
      <c r="N1001" s="3"/>
      <c r="O1001" s="3"/>
      <c r="P1001" s="4"/>
      <c r="Q1001" s="3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75" customHeight="1" x14ac:dyDescent="0.2">
      <c r="A1002" s="3"/>
      <c r="B1002" s="3"/>
      <c r="C1002" s="3"/>
      <c r="D1002" s="3"/>
      <c r="E1002" s="4"/>
      <c r="F1002" s="3"/>
      <c r="G1002" s="3"/>
      <c r="H1002" s="3"/>
      <c r="I1002" s="3"/>
      <c r="J1002" s="3"/>
      <c r="K1002" s="3"/>
      <c r="L1002" s="3"/>
      <c r="M1002" s="4"/>
      <c r="N1002" s="3"/>
      <c r="O1002" s="3"/>
      <c r="P1002" s="4"/>
      <c r="Q1002" s="3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5.75" customHeight="1" x14ac:dyDescent="0.2">
      <c r="A1003" s="3"/>
      <c r="B1003" s="3"/>
      <c r="C1003" s="3"/>
      <c r="D1003" s="3"/>
      <c r="E1003" s="4"/>
      <c r="F1003" s="3"/>
      <c r="G1003" s="3"/>
      <c r="H1003" s="3"/>
      <c r="I1003" s="3"/>
      <c r="J1003" s="3"/>
      <c r="K1003" s="3"/>
      <c r="L1003" s="3"/>
      <c r="M1003" s="4"/>
      <c r="N1003" s="3"/>
      <c r="O1003" s="3"/>
      <c r="P1003" s="4"/>
      <c r="Q1003" s="3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5.75" customHeight="1" x14ac:dyDescent="0.2">
      <c r="A1004" s="3"/>
      <c r="B1004" s="3"/>
      <c r="C1004" s="3"/>
      <c r="D1004" s="3"/>
      <c r="E1004" s="4"/>
      <c r="F1004" s="3"/>
      <c r="G1004" s="3"/>
      <c r="H1004" s="3"/>
      <c r="I1004" s="3"/>
      <c r="J1004" s="3"/>
      <c r="K1004" s="3"/>
      <c r="L1004" s="3"/>
      <c r="M1004" s="4"/>
      <c r="N1004" s="3"/>
      <c r="O1004" s="3"/>
      <c r="P1004" s="4"/>
      <c r="Q1004" s="3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5.75" customHeight="1" x14ac:dyDescent="0.2">
      <c r="A1005" s="3"/>
      <c r="B1005" s="3"/>
      <c r="C1005" s="3"/>
      <c r="D1005" s="3"/>
      <c r="E1005" s="4"/>
      <c r="F1005" s="3"/>
      <c r="G1005" s="3"/>
      <c r="H1005" s="3"/>
      <c r="I1005" s="3"/>
      <c r="J1005" s="3"/>
      <c r="K1005" s="3"/>
      <c r="L1005" s="3"/>
      <c r="M1005" s="4"/>
      <c r="N1005" s="3"/>
      <c r="O1005" s="3"/>
      <c r="P1005" s="4"/>
      <c r="Q1005" s="3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abSelected="1" topLeftCell="A8" zoomScale="80" zoomScaleNormal="80" zoomScalePageLayoutView="80" workbookViewId="0">
      <selection activeCell="N11" sqref="N11"/>
    </sheetView>
  </sheetViews>
  <sheetFormatPr baseColWidth="10" defaultRowHeight="16" outlineLevelRow="1" x14ac:dyDescent="0.2"/>
  <cols>
    <col min="1" max="1" width="1.6640625" customWidth="1"/>
    <col min="2" max="2" width="0.6640625" customWidth="1"/>
    <col min="3" max="3" width="11.1640625" style="106" customWidth="1"/>
    <col min="4" max="4" width="22.6640625" style="105" customWidth="1"/>
    <col min="5" max="5" width="23.83203125" style="152" customWidth="1"/>
    <col min="6" max="6" width="8.6640625" style="67" hidden="1" customWidth="1"/>
    <col min="7" max="7" width="13.83203125" style="68" customWidth="1"/>
    <col min="8" max="8" width="12.1640625" style="62" customWidth="1"/>
    <col min="9" max="9" width="19" style="64" customWidth="1"/>
    <col min="10" max="10" width="1" style="2" customWidth="1"/>
    <col min="11" max="11" width="14.1640625" style="66" customWidth="1"/>
    <col min="12" max="12" width="13.33203125" style="66" customWidth="1"/>
    <col min="13" max="13" width="0.83203125" style="2" customWidth="1"/>
    <col min="14" max="14" width="12.33203125" style="66" customWidth="1"/>
    <col min="15" max="15" width="13" style="66" customWidth="1"/>
    <col min="16" max="16" width="11.6640625" style="66" customWidth="1"/>
    <col min="17" max="17" width="1.5" style="93" customWidth="1"/>
    <col min="18" max="18" width="2.1640625" style="2" hidden="1" customWidth="1"/>
    <col min="19" max="19" width="13.5" style="1" hidden="1" customWidth="1"/>
    <col min="20" max="20" width="11.5" hidden="1" customWidth="1"/>
    <col min="21" max="21" width="13.5" style="1" hidden="1" customWidth="1"/>
    <col min="22" max="22" width="13" style="69" customWidth="1"/>
    <col min="23" max="23" width="12.33203125" style="70" customWidth="1"/>
    <col min="24" max="24" width="13.5" style="87" customWidth="1"/>
    <col min="25" max="25" width="9.1640625" style="141" bestFit="1" customWidth="1"/>
    <col min="26" max="26" width="13.1640625" style="87" customWidth="1"/>
    <col min="27" max="27" width="0.83203125" customWidth="1"/>
    <col min="28" max="28" width="14.6640625" style="141" customWidth="1"/>
  </cols>
  <sheetData>
    <row r="1" spans="1:28" s="82" customFormat="1" ht="19" x14ac:dyDescent="0.25">
      <c r="A1" s="159" t="s">
        <v>109</v>
      </c>
      <c r="B1" s="159"/>
      <c r="C1" s="160"/>
      <c r="D1" s="161"/>
      <c r="E1" s="161"/>
      <c r="G1" s="160"/>
      <c r="H1" s="180"/>
      <c r="I1" s="186"/>
      <c r="J1" s="160"/>
      <c r="K1" s="162"/>
      <c r="M1" s="76"/>
      <c r="N1" s="83"/>
      <c r="O1" s="83"/>
      <c r="P1" s="80"/>
      <c r="Q1" s="76"/>
      <c r="R1" s="76"/>
      <c r="S1" s="79"/>
      <c r="T1" s="80"/>
      <c r="U1" s="79"/>
      <c r="V1" s="76"/>
      <c r="W1" s="76"/>
      <c r="X1" s="86"/>
      <c r="Y1" s="139"/>
      <c r="Z1" s="86"/>
      <c r="AB1" s="139"/>
    </row>
    <row r="2" spans="1:28" s="82" customFormat="1" ht="19" x14ac:dyDescent="0.25">
      <c r="A2" s="191"/>
      <c r="B2" s="191"/>
      <c r="C2" s="192"/>
      <c r="D2" s="193"/>
      <c r="E2" s="193"/>
      <c r="G2" s="192"/>
      <c r="H2" s="194"/>
      <c r="I2" s="81"/>
      <c r="J2" s="192"/>
      <c r="K2" s="81"/>
      <c r="M2" s="76"/>
      <c r="N2" s="83"/>
      <c r="O2" s="83"/>
      <c r="P2" s="80"/>
      <c r="Q2" s="76"/>
      <c r="R2" s="76"/>
      <c r="S2" s="79"/>
      <c r="T2" s="80"/>
      <c r="U2" s="79"/>
      <c r="V2" s="76"/>
      <c r="W2" s="76"/>
      <c r="X2" s="86"/>
      <c r="Y2" s="139"/>
      <c r="Z2" s="86"/>
      <c r="AB2" s="139"/>
    </row>
    <row r="3" spans="1:28" s="82" customFormat="1" ht="26" x14ac:dyDescent="0.3">
      <c r="B3" s="183" t="s">
        <v>110</v>
      </c>
      <c r="C3" s="183"/>
      <c r="D3" s="121"/>
      <c r="E3" s="117"/>
      <c r="F3" s="117"/>
      <c r="G3" s="168"/>
      <c r="H3" s="169"/>
      <c r="I3" s="169"/>
      <c r="J3" s="169"/>
      <c r="K3" s="169"/>
      <c r="M3" s="76"/>
      <c r="N3" s="83"/>
      <c r="O3" s="83"/>
      <c r="P3" s="80"/>
      <c r="Q3" s="76"/>
      <c r="R3" s="76"/>
      <c r="S3" s="79"/>
      <c r="T3" s="80"/>
      <c r="U3" s="79"/>
      <c r="V3" s="76"/>
      <c r="W3" s="76"/>
      <c r="X3" s="86"/>
      <c r="Y3" s="139"/>
      <c r="Z3" s="86"/>
      <c r="AB3" s="139"/>
    </row>
    <row r="4" spans="1:28" s="82" customFormat="1" ht="21" x14ac:dyDescent="0.25">
      <c r="B4" s="73"/>
      <c r="C4" s="177" t="s">
        <v>122</v>
      </c>
      <c r="D4" s="178"/>
      <c r="E4" s="178"/>
      <c r="F4" s="178"/>
      <c r="G4" s="178"/>
      <c r="H4" s="179" t="s">
        <v>120</v>
      </c>
      <c r="I4" s="179" t="s">
        <v>121</v>
      </c>
      <c r="J4" s="76"/>
      <c r="K4" s="185" t="s">
        <v>124</v>
      </c>
      <c r="M4" s="76"/>
      <c r="N4" s="83"/>
      <c r="O4" s="83"/>
      <c r="P4" s="80"/>
      <c r="Q4" s="76"/>
      <c r="R4" s="76"/>
      <c r="S4" s="79"/>
      <c r="T4" s="80"/>
      <c r="U4" s="79"/>
      <c r="V4" s="76"/>
      <c r="W4" s="76"/>
      <c r="X4" s="86"/>
      <c r="Y4" s="139"/>
      <c r="Z4" s="86"/>
      <c r="AB4" s="139"/>
    </row>
    <row r="5" spans="1:28" s="82" customFormat="1" x14ac:dyDescent="0.2">
      <c r="B5" s="73"/>
      <c r="C5" s="158"/>
      <c r="D5" s="163" t="s">
        <v>112</v>
      </c>
      <c r="E5" s="76" t="s">
        <v>69</v>
      </c>
      <c r="H5" s="171">
        <v>0</v>
      </c>
      <c r="I5" s="187">
        <f>-V30</f>
        <v>-2000</v>
      </c>
      <c r="K5" s="196">
        <f>H5+I5</f>
        <v>-2000</v>
      </c>
      <c r="L5" s="199" t="s">
        <v>117</v>
      </c>
      <c r="M5" s="76"/>
      <c r="O5" s="83"/>
      <c r="P5" s="80"/>
      <c r="Q5" s="76"/>
      <c r="R5" s="76"/>
      <c r="S5" s="79"/>
      <c r="T5" s="80"/>
      <c r="U5" s="79"/>
      <c r="V5" s="76"/>
      <c r="W5" s="76"/>
      <c r="X5" s="86"/>
      <c r="Y5" s="139"/>
      <c r="Z5" s="86"/>
      <c r="AB5" s="139"/>
    </row>
    <row r="6" spans="1:28" s="82" customFormat="1" x14ac:dyDescent="0.2">
      <c r="B6" s="73"/>
      <c r="C6" s="158"/>
      <c r="D6" s="156" t="s">
        <v>118</v>
      </c>
      <c r="E6" s="164" t="s">
        <v>119</v>
      </c>
      <c r="G6" s="197">
        <f>K12/-K5</f>
        <v>150.69173076923076</v>
      </c>
      <c r="I6" s="170"/>
      <c r="L6" s="199"/>
      <c r="M6" s="76"/>
      <c r="O6" s="83"/>
      <c r="P6" s="80"/>
      <c r="Q6" s="76"/>
      <c r="R6" s="76"/>
      <c r="S6" s="79"/>
      <c r="T6" s="80"/>
      <c r="U6" s="79"/>
      <c r="V6" s="76"/>
      <c r="W6" s="76"/>
      <c r="X6" s="86"/>
      <c r="Y6" s="139"/>
      <c r="Z6" s="86"/>
      <c r="AB6" s="139"/>
    </row>
    <row r="7" spans="1:28" s="82" customFormat="1" x14ac:dyDescent="0.2">
      <c r="B7" s="73"/>
      <c r="C7" s="158"/>
      <c r="D7" s="156"/>
      <c r="E7" s="164"/>
      <c r="I7" s="170"/>
      <c r="K7" s="188"/>
      <c r="L7" s="199"/>
      <c r="M7" s="76"/>
      <c r="O7" s="83"/>
      <c r="P7" s="80"/>
      <c r="Q7" s="76"/>
      <c r="R7" s="76"/>
      <c r="S7" s="79"/>
      <c r="T7" s="80"/>
      <c r="U7" s="79"/>
      <c r="V7" s="76"/>
      <c r="W7" s="76"/>
      <c r="X7" s="86"/>
      <c r="Y7" s="139"/>
      <c r="Z7" s="86"/>
      <c r="AB7" s="139"/>
    </row>
    <row r="8" spans="1:28" s="82" customFormat="1" ht="21" x14ac:dyDescent="0.25">
      <c r="B8" s="73"/>
      <c r="C8" s="172" t="s">
        <v>123</v>
      </c>
      <c r="D8" s="173"/>
      <c r="E8" s="175"/>
      <c r="F8" s="174"/>
      <c r="G8" s="175"/>
      <c r="H8" s="176" t="s">
        <v>120</v>
      </c>
      <c r="I8" s="176" t="s">
        <v>121</v>
      </c>
      <c r="J8" s="182"/>
      <c r="K8" s="189" t="s">
        <v>124</v>
      </c>
      <c r="L8" s="85"/>
      <c r="M8" s="76"/>
      <c r="O8" s="83"/>
      <c r="P8" s="80"/>
      <c r="Q8" s="76"/>
      <c r="R8" s="76"/>
      <c r="S8" s="79"/>
      <c r="T8" s="80"/>
      <c r="U8" s="79"/>
      <c r="V8" s="76"/>
      <c r="W8" s="76"/>
      <c r="X8" s="86"/>
      <c r="Y8" s="139"/>
      <c r="Z8" s="86"/>
      <c r="AB8" s="139"/>
    </row>
    <row r="9" spans="1:28" s="82" customFormat="1" x14ac:dyDescent="0.2">
      <c r="B9" s="73"/>
      <c r="D9" s="156" t="s">
        <v>115</v>
      </c>
      <c r="E9" s="76" t="s">
        <v>67</v>
      </c>
      <c r="G9" s="165">
        <f>$AB$36</f>
        <v>114600</v>
      </c>
      <c r="H9" s="165">
        <f>G9</f>
        <v>114600</v>
      </c>
      <c r="I9" s="165">
        <v>0</v>
      </c>
      <c r="K9" s="83">
        <f>H9+I9</f>
        <v>114600</v>
      </c>
      <c r="L9" s="199" t="s">
        <v>116</v>
      </c>
      <c r="M9" s="76"/>
      <c r="O9" s="83"/>
      <c r="P9" s="80"/>
      <c r="Q9" s="76"/>
      <c r="R9" s="76"/>
      <c r="S9" s="79"/>
      <c r="T9" s="80"/>
      <c r="U9" s="79"/>
      <c r="V9" s="76"/>
      <c r="W9" s="76"/>
      <c r="X9" s="86"/>
      <c r="Y9" s="139"/>
      <c r="Z9" s="86"/>
      <c r="AB9" s="139"/>
    </row>
    <row r="10" spans="1:28" s="82" customFormat="1" x14ac:dyDescent="0.2">
      <c r="B10" s="73"/>
      <c r="D10" s="156" t="s">
        <v>113</v>
      </c>
      <c r="E10" s="76" t="s">
        <v>93</v>
      </c>
      <c r="G10" s="165">
        <f>$AB$70</f>
        <v>73200</v>
      </c>
      <c r="H10" s="165">
        <f t="shared" ref="H10:H11" si="0">G10</f>
        <v>73200</v>
      </c>
      <c r="I10" s="165">
        <v>0</v>
      </c>
      <c r="K10" s="83">
        <f>H10+I10</f>
        <v>73200</v>
      </c>
      <c r="L10" s="199" t="s">
        <v>116</v>
      </c>
      <c r="M10" s="76"/>
      <c r="O10" s="83"/>
      <c r="P10" s="80"/>
      <c r="Q10" s="76"/>
      <c r="R10" s="76"/>
      <c r="S10" s="79"/>
      <c r="T10" s="80"/>
      <c r="U10" s="79"/>
      <c r="V10" s="76"/>
      <c r="W10" s="76"/>
      <c r="X10" s="86"/>
      <c r="Y10" s="139"/>
      <c r="Z10" s="86"/>
      <c r="AB10" s="139"/>
    </row>
    <row r="11" spans="1:28" s="82" customFormat="1" x14ac:dyDescent="0.2">
      <c r="B11" s="73"/>
      <c r="D11" s="156" t="s">
        <v>114</v>
      </c>
      <c r="E11" s="76" t="s">
        <v>108</v>
      </c>
      <c r="G11" s="165">
        <f>$AB$50</f>
        <v>113583.46153846153</v>
      </c>
      <c r="H11" s="165">
        <f t="shared" si="0"/>
        <v>113583.46153846153</v>
      </c>
      <c r="I11" s="165">
        <v>0</v>
      </c>
      <c r="K11" s="83">
        <f>H11+I11</f>
        <v>113583.46153846153</v>
      </c>
      <c r="L11" s="199" t="s">
        <v>116</v>
      </c>
      <c r="M11" s="76"/>
      <c r="O11" s="83"/>
      <c r="P11" s="80"/>
      <c r="Q11" s="76"/>
      <c r="R11" s="76"/>
      <c r="S11" s="79"/>
      <c r="T11" s="80"/>
      <c r="U11" s="79"/>
      <c r="V11" s="76"/>
      <c r="W11" s="76"/>
      <c r="X11" s="86"/>
      <c r="Y11" s="139"/>
      <c r="Z11" s="86"/>
      <c r="AB11" s="139"/>
    </row>
    <row r="12" spans="1:28" s="82" customFormat="1" ht="17" thickBot="1" x14ac:dyDescent="0.25">
      <c r="B12" s="73"/>
      <c r="D12" s="143"/>
      <c r="E12" s="76"/>
      <c r="H12" s="166">
        <f>SUM(H9:H11)</f>
        <v>301383.4615384615</v>
      </c>
      <c r="I12" s="166">
        <f>SUM(I9:I11)</f>
        <v>0</v>
      </c>
      <c r="K12" s="190">
        <f>H12+I12</f>
        <v>301383.4615384615</v>
      </c>
      <c r="L12" s="84"/>
      <c r="M12" s="76"/>
      <c r="O12" s="83"/>
      <c r="P12" s="80"/>
      <c r="Q12" s="76"/>
      <c r="R12" s="76"/>
      <c r="S12" s="79"/>
      <c r="T12" s="80"/>
      <c r="U12" s="79"/>
      <c r="V12" s="76"/>
      <c r="W12" s="76"/>
      <c r="X12" s="86"/>
      <c r="Y12" s="139"/>
      <c r="Z12" s="86"/>
      <c r="AB12" s="139"/>
    </row>
    <row r="13" spans="1:28" s="82" customFormat="1" ht="6" customHeight="1" thickTop="1" x14ac:dyDescent="0.2">
      <c r="D13" s="143"/>
      <c r="E13" s="76"/>
      <c r="H13" s="84"/>
      <c r="I13" s="76"/>
      <c r="K13" s="83"/>
      <c r="L13" s="84"/>
      <c r="M13" s="76"/>
      <c r="O13" s="83"/>
      <c r="P13" s="80"/>
      <c r="Q13" s="76"/>
      <c r="R13" s="76"/>
      <c r="S13" s="79"/>
      <c r="T13" s="80"/>
      <c r="U13" s="79"/>
      <c r="V13" s="76"/>
      <c r="W13" s="76"/>
      <c r="X13" s="86"/>
      <c r="Y13" s="139"/>
      <c r="Z13" s="86"/>
      <c r="AB13" s="139"/>
    </row>
    <row r="14" spans="1:28" s="82" customFormat="1" ht="26" x14ac:dyDescent="0.3">
      <c r="B14" s="183" t="s">
        <v>111</v>
      </c>
      <c r="C14" s="167"/>
      <c r="D14" s="120"/>
      <c r="E14" s="117"/>
      <c r="F14" s="117"/>
      <c r="G14" s="117"/>
      <c r="H14" s="169"/>
      <c r="I14" s="169"/>
      <c r="J14" s="169"/>
      <c r="K14" s="169"/>
      <c r="L14" s="85"/>
      <c r="M14" s="76"/>
      <c r="N14" s="82" t="s">
        <v>134</v>
      </c>
      <c r="O14" s="83"/>
      <c r="P14" s="80"/>
      <c r="Q14" s="76"/>
      <c r="R14" s="76"/>
      <c r="S14" s="79"/>
      <c r="T14" s="80"/>
      <c r="U14" s="79"/>
      <c r="V14" s="76"/>
      <c r="W14" s="76"/>
      <c r="X14" s="86"/>
      <c r="Y14" s="139"/>
      <c r="Z14" s="86"/>
      <c r="AB14" s="139"/>
    </row>
    <row r="15" spans="1:28" s="82" customFormat="1" ht="21" x14ac:dyDescent="0.25">
      <c r="B15" s="157"/>
      <c r="C15" s="177" t="s">
        <v>122</v>
      </c>
      <c r="D15" s="198"/>
      <c r="E15" s="178"/>
      <c r="F15" s="178"/>
      <c r="G15" s="178"/>
      <c r="H15" s="179" t="s">
        <v>120</v>
      </c>
      <c r="I15" s="179" t="s">
        <v>121</v>
      </c>
      <c r="J15" s="75"/>
      <c r="K15" s="185" t="s">
        <v>124</v>
      </c>
      <c r="L15" s="85"/>
      <c r="M15" s="76"/>
      <c r="N15" s="82" t="s">
        <v>134</v>
      </c>
      <c r="O15" s="83"/>
      <c r="P15" s="80"/>
      <c r="Q15" s="76"/>
      <c r="R15" s="76"/>
      <c r="S15" s="79"/>
      <c r="T15" s="80"/>
      <c r="U15" s="79"/>
      <c r="V15" s="76"/>
      <c r="W15" s="76"/>
      <c r="X15" s="86"/>
      <c r="Y15" s="139"/>
      <c r="Z15" s="86"/>
      <c r="AB15" s="139"/>
    </row>
    <row r="16" spans="1:28" s="82" customFormat="1" x14ac:dyDescent="0.2">
      <c r="B16" s="73"/>
      <c r="C16" s="158"/>
      <c r="D16" s="163" t="s">
        <v>112</v>
      </c>
      <c r="E16" s="76" t="s">
        <v>69</v>
      </c>
      <c r="H16" s="184">
        <v>2000</v>
      </c>
      <c r="I16" s="187">
        <v>-200</v>
      </c>
      <c r="K16" s="195">
        <f>H16+I16</f>
        <v>1800</v>
      </c>
      <c r="L16" s="199" t="s">
        <v>117</v>
      </c>
      <c r="M16" s="76"/>
      <c r="O16" s="83"/>
      <c r="P16" s="80"/>
      <c r="Q16" s="76"/>
      <c r="R16" s="76"/>
      <c r="S16" s="79"/>
      <c r="T16" s="80"/>
      <c r="U16" s="79"/>
      <c r="V16" s="76"/>
      <c r="W16" s="76"/>
      <c r="X16" s="86"/>
      <c r="Y16" s="139"/>
      <c r="Z16" s="86"/>
      <c r="AB16" s="139"/>
    </row>
    <row r="17" spans="1:28" s="82" customFormat="1" x14ac:dyDescent="0.2">
      <c r="B17" s="73"/>
      <c r="C17" s="158"/>
      <c r="D17" s="156" t="s">
        <v>128</v>
      </c>
      <c r="E17" s="164" t="s">
        <v>119</v>
      </c>
      <c r="G17" s="197">
        <f>K23/K16</f>
        <v>-167.43525641025639</v>
      </c>
      <c r="H17" s="199"/>
      <c r="M17" s="76"/>
      <c r="O17" s="83"/>
      <c r="P17" s="80"/>
      <c r="Q17" s="76"/>
      <c r="R17" s="76"/>
      <c r="S17" s="79"/>
      <c r="T17" s="80"/>
      <c r="U17" s="79"/>
      <c r="V17" s="76"/>
      <c r="W17" s="76"/>
      <c r="X17" s="86"/>
      <c r="Y17" s="139"/>
      <c r="Z17" s="86"/>
      <c r="AB17" s="139"/>
    </row>
    <row r="18" spans="1:28" s="82" customFormat="1" x14ac:dyDescent="0.2">
      <c r="B18" s="73"/>
      <c r="C18" s="158"/>
      <c r="D18" s="85"/>
      <c r="E18" s="164"/>
      <c r="K18" s="188"/>
      <c r="L18" s="199"/>
      <c r="M18" s="76"/>
      <c r="O18" s="83"/>
      <c r="P18" s="80"/>
      <c r="Q18" s="76"/>
      <c r="R18" s="76"/>
      <c r="S18" s="79"/>
      <c r="T18" s="80"/>
      <c r="U18" s="79"/>
      <c r="V18" s="76"/>
      <c r="W18" s="76"/>
      <c r="X18" s="86"/>
      <c r="Y18" s="139"/>
      <c r="Z18" s="86"/>
      <c r="AB18" s="139"/>
    </row>
    <row r="19" spans="1:28" s="82" customFormat="1" ht="21" x14ac:dyDescent="0.25">
      <c r="B19" s="73"/>
      <c r="C19" s="172" t="s">
        <v>123</v>
      </c>
      <c r="D19" s="200"/>
      <c r="E19" s="175"/>
      <c r="F19" s="174"/>
      <c r="G19" s="175"/>
      <c r="H19" s="176" t="s">
        <v>120</v>
      </c>
      <c r="I19" s="176" t="s">
        <v>121</v>
      </c>
      <c r="J19" s="182"/>
      <c r="K19" s="189" t="s">
        <v>124</v>
      </c>
      <c r="L19" s="85"/>
      <c r="M19" s="76"/>
      <c r="O19" s="83"/>
      <c r="P19" s="80"/>
      <c r="Q19" s="76"/>
      <c r="R19" s="76"/>
      <c r="S19" s="79"/>
      <c r="T19" s="80"/>
      <c r="U19" s="79"/>
      <c r="V19" s="76"/>
      <c r="W19" s="76"/>
      <c r="X19" s="86"/>
      <c r="Y19" s="139"/>
      <c r="Z19" s="86"/>
      <c r="AB19" s="139"/>
    </row>
    <row r="20" spans="1:28" s="82" customFormat="1" x14ac:dyDescent="0.2">
      <c r="B20" s="73"/>
      <c r="D20" s="156" t="s">
        <v>115</v>
      </c>
      <c r="E20" s="76" t="s">
        <v>67</v>
      </c>
      <c r="G20" s="165">
        <f>$AB$36</f>
        <v>114600</v>
      </c>
      <c r="H20" s="165">
        <v>0</v>
      </c>
      <c r="I20" s="165">
        <f>-G20</f>
        <v>-114600</v>
      </c>
      <c r="K20" s="83">
        <f>H20+I20</f>
        <v>-114600</v>
      </c>
      <c r="L20" s="199" t="s">
        <v>116</v>
      </c>
      <c r="M20" s="76"/>
      <c r="O20" s="83"/>
      <c r="P20" s="80"/>
      <c r="Q20" s="76"/>
      <c r="R20" s="76"/>
      <c r="S20" s="79"/>
      <c r="T20" s="80"/>
      <c r="U20" s="79"/>
      <c r="V20" s="76"/>
      <c r="W20" s="76"/>
      <c r="X20" s="86"/>
      <c r="Y20" s="139"/>
      <c r="Z20" s="86"/>
      <c r="AB20" s="139"/>
    </row>
    <row r="21" spans="1:28" s="82" customFormat="1" x14ac:dyDescent="0.2">
      <c r="B21" s="73"/>
      <c r="D21" s="156" t="s">
        <v>113</v>
      </c>
      <c r="E21" s="76" t="s">
        <v>93</v>
      </c>
      <c r="G21" s="165">
        <f>$AB$70</f>
        <v>73200</v>
      </c>
      <c r="H21" s="165">
        <v>0</v>
      </c>
      <c r="I21" s="165">
        <f>-G21</f>
        <v>-73200</v>
      </c>
      <c r="K21" s="83">
        <f>H21+I21</f>
        <v>-73200</v>
      </c>
      <c r="L21" s="199" t="s">
        <v>116</v>
      </c>
      <c r="M21" s="76"/>
      <c r="O21" s="83"/>
      <c r="P21" s="80"/>
      <c r="Q21" s="76"/>
      <c r="R21" s="76"/>
      <c r="S21" s="79"/>
      <c r="T21" s="80"/>
      <c r="U21" s="79"/>
      <c r="V21" s="76"/>
      <c r="W21" s="76"/>
      <c r="X21" s="86"/>
      <c r="Y21" s="139"/>
      <c r="Z21" s="86"/>
      <c r="AB21" s="139"/>
    </row>
    <row r="22" spans="1:28" s="82" customFormat="1" x14ac:dyDescent="0.2">
      <c r="B22" s="73"/>
      <c r="D22" s="156" t="s">
        <v>114</v>
      </c>
      <c r="E22" s="76" t="s">
        <v>108</v>
      </c>
      <c r="G22" s="165">
        <f>$AB$50</f>
        <v>113583.46153846153</v>
      </c>
      <c r="H22" s="165">
        <v>0</v>
      </c>
      <c r="I22" s="165">
        <f>-G22</f>
        <v>-113583.46153846153</v>
      </c>
      <c r="K22" s="83">
        <f>H22+I22</f>
        <v>-113583.46153846153</v>
      </c>
      <c r="L22" s="199" t="s">
        <v>116</v>
      </c>
      <c r="M22" s="76"/>
      <c r="O22" s="83"/>
      <c r="P22" s="80"/>
      <c r="Q22" s="76"/>
      <c r="R22" s="76"/>
      <c r="S22" s="79"/>
      <c r="T22" s="80"/>
      <c r="U22" s="79"/>
      <c r="V22" s="76"/>
      <c r="W22" s="76"/>
      <c r="X22" s="86"/>
      <c r="Y22" s="139"/>
      <c r="Z22" s="86"/>
      <c r="AB22" s="139"/>
    </row>
    <row r="23" spans="1:28" s="82" customFormat="1" ht="17" thickBot="1" x14ac:dyDescent="0.25">
      <c r="B23" s="73"/>
      <c r="D23" s="102"/>
      <c r="G23" s="76"/>
      <c r="H23" s="181">
        <f>SUM(H20:H22)</f>
        <v>0</v>
      </c>
      <c r="I23" s="181">
        <f>SUM(I20:I22)</f>
        <v>-301383.4615384615</v>
      </c>
      <c r="K23" s="190">
        <f>H23+I23</f>
        <v>-301383.4615384615</v>
      </c>
      <c r="M23" s="76"/>
      <c r="N23" s="83"/>
      <c r="O23" s="83"/>
      <c r="P23" s="80"/>
      <c r="Q23" s="76"/>
      <c r="R23" s="76"/>
      <c r="S23" s="79"/>
      <c r="T23" s="80"/>
      <c r="U23" s="79"/>
      <c r="V23" s="76"/>
      <c r="W23" s="76"/>
      <c r="X23" s="86"/>
      <c r="Y23" s="139"/>
      <c r="Z23" s="86"/>
      <c r="AB23" s="139"/>
    </row>
    <row r="24" spans="1:28" s="82" customFormat="1" x14ac:dyDescent="0.2">
      <c r="B24" s="73"/>
      <c r="D24" s="102"/>
      <c r="G24" s="76"/>
      <c r="H24" s="165"/>
      <c r="I24" s="165"/>
      <c r="J24" s="76"/>
      <c r="K24" s="80"/>
      <c r="L24" s="80"/>
      <c r="M24" s="76"/>
      <c r="N24" s="83"/>
      <c r="O24" s="83"/>
      <c r="P24" s="80"/>
      <c r="Q24" s="76"/>
      <c r="R24" s="76"/>
      <c r="S24" s="79"/>
      <c r="T24" s="80"/>
      <c r="U24" s="79"/>
      <c r="V24" s="76"/>
      <c r="W24" s="76"/>
      <c r="X24" s="86"/>
      <c r="Y24" s="139"/>
      <c r="Z24" s="86"/>
      <c r="AB24" s="139"/>
    </row>
    <row r="25" spans="1:28" s="82" customFormat="1" x14ac:dyDescent="0.2">
      <c r="A25" s="117"/>
      <c r="B25" s="118"/>
      <c r="C25" s="119"/>
      <c r="D25" s="121"/>
      <c r="E25" s="146"/>
      <c r="F25" s="84"/>
      <c r="G25" s="115" t="s">
        <v>73</v>
      </c>
      <c r="H25" s="120" t="s">
        <v>129</v>
      </c>
      <c r="I25" s="115" t="s">
        <v>72</v>
      </c>
      <c r="J25" s="76"/>
      <c r="K25" s="114" t="s">
        <v>102</v>
      </c>
      <c r="L25" s="114"/>
      <c r="M25" s="76"/>
      <c r="N25" s="113" t="s">
        <v>101</v>
      </c>
      <c r="O25" s="113"/>
      <c r="P25" s="114"/>
      <c r="Q25" s="76"/>
      <c r="R25" s="76"/>
      <c r="S25" s="79"/>
      <c r="T25" s="80" t="s">
        <v>6</v>
      </c>
      <c r="U25" s="79"/>
      <c r="V25" s="115" t="s">
        <v>75</v>
      </c>
      <c r="W25" s="115"/>
      <c r="X25" s="116"/>
      <c r="Y25" s="136"/>
      <c r="Z25" s="116"/>
      <c r="AA25" s="117"/>
      <c r="AB25" s="136"/>
    </row>
    <row r="26" spans="1:28" s="109" customFormat="1" ht="19" customHeight="1" x14ac:dyDescent="0.2">
      <c r="A26" s="277"/>
      <c r="B26" s="277"/>
      <c r="C26" s="277" t="s">
        <v>99</v>
      </c>
      <c r="D26" s="110" t="s">
        <v>100</v>
      </c>
      <c r="E26" s="110" t="s">
        <v>98</v>
      </c>
      <c r="F26" s="110" t="s">
        <v>74</v>
      </c>
      <c r="G26" s="253" t="s">
        <v>132</v>
      </c>
      <c r="H26" s="254" t="s">
        <v>92</v>
      </c>
      <c r="I26" s="253" t="s">
        <v>131</v>
      </c>
      <c r="J26" s="107"/>
      <c r="K26" s="255" t="s">
        <v>103</v>
      </c>
      <c r="L26" s="255" t="s">
        <v>104</v>
      </c>
      <c r="M26" s="108"/>
      <c r="N26" s="255" t="s">
        <v>88</v>
      </c>
      <c r="O26" s="255" t="s">
        <v>89</v>
      </c>
      <c r="P26" s="255" t="s">
        <v>90</v>
      </c>
      <c r="Q26" s="108"/>
      <c r="R26" s="108"/>
      <c r="S26" s="256">
        <f>SUM(S33:S71)</f>
        <v>80000</v>
      </c>
      <c r="T26" s="256" t="e">
        <f>SUM(T33:T71)</f>
        <v>#REF!</v>
      </c>
      <c r="U26" s="256">
        <f>SUM(U33:U71)</f>
        <v>165000</v>
      </c>
      <c r="V26" s="253" t="s">
        <v>76</v>
      </c>
      <c r="W26" s="253" t="s">
        <v>77</v>
      </c>
      <c r="X26" s="257" t="s">
        <v>133</v>
      </c>
      <c r="Y26" s="257" t="s">
        <v>79</v>
      </c>
      <c r="Z26" s="257" t="s">
        <v>78</v>
      </c>
      <c r="AA26" s="215"/>
      <c r="AB26" s="258" t="s">
        <v>80</v>
      </c>
    </row>
    <row r="27" spans="1:28" s="63" customFormat="1" ht="19" x14ac:dyDescent="0.25">
      <c r="C27" s="142" t="s">
        <v>69</v>
      </c>
      <c r="D27" s="142" t="s">
        <v>70</v>
      </c>
      <c r="E27" s="201" t="s">
        <v>127</v>
      </c>
      <c r="F27" s="71"/>
      <c r="G27" s="243">
        <f>Y27</f>
        <v>500</v>
      </c>
      <c r="H27" s="155"/>
      <c r="I27" s="243">
        <f>AB27</f>
        <v>500</v>
      </c>
      <c r="J27" s="72"/>
      <c r="K27" s="208">
        <v>0</v>
      </c>
      <c r="L27" s="252">
        <f>365*24</f>
        <v>8760</v>
      </c>
      <c r="M27" s="206"/>
      <c r="N27" s="207">
        <v>0</v>
      </c>
      <c r="O27" s="217">
        <f>V27</f>
        <v>500</v>
      </c>
      <c r="P27" s="217">
        <f>L27</f>
        <v>8760</v>
      </c>
      <c r="Q27" s="134"/>
      <c r="R27" s="209"/>
      <c r="S27" s="210"/>
      <c r="T27" s="211"/>
      <c r="U27" s="210"/>
      <c r="V27" s="205">
        <v>500</v>
      </c>
      <c r="W27" s="213">
        <v>1</v>
      </c>
      <c r="X27" s="138"/>
      <c r="Y27" s="137">
        <f>V27*W27</f>
        <v>500</v>
      </c>
      <c r="Z27" s="212">
        <v>1</v>
      </c>
      <c r="AA27" s="215"/>
      <c r="AB27" s="137">
        <f>Y27</f>
        <v>500</v>
      </c>
    </row>
    <row r="28" spans="1:28" s="63" customFormat="1" ht="19" x14ac:dyDescent="0.25">
      <c r="C28" s="142" t="s">
        <v>69</v>
      </c>
      <c r="D28" s="142" t="s">
        <v>71</v>
      </c>
      <c r="E28" s="201" t="s">
        <v>130</v>
      </c>
      <c r="F28" s="71"/>
      <c r="G28" s="243">
        <f t="shared" ref="G28:G29" si="1">Y28</f>
        <v>1200</v>
      </c>
      <c r="H28" s="155"/>
      <c r="I28" s="243">
        <f>AB28</f>
        <v>1200</v>
      </c>
      <c r="J28" s="72"/>
      <c r="K28" s="208">
        <v>0</v>
      </c>
      <c r="L28" s="252">
        <f>365*24</f>
        <v>8760</v>
      </c>
      <c r="M28" s="206"/>
      <c r="N28" s="207">
        <v>0</v>
      </c>
      <c r="O28" s="217">
        <f>V28</f>
        <v>1200</v>
      </c>
      <c r="P28" s="217">
        <f t="shared" ref="O28:P29" si="2">L28</f>
        <v>8760</v>
      </c>
      <c r="Q28" s="134"/>
      <c r="R28" s="209"/>
      <c r="S28" s="210"/>
      <c r="T28" s="211"/>
      <c r="U28" s="210"/>
      <c r="V28" s="208">
        <f>V30-V27-V29</f>
        <v>1200</v>
      </c>
      <c r="W28" s="213">
        <v>1</v>
      </c>
      <c r="X28" s="216">
        <v>1</v>
      </c>
      <c r="Y28" s="208">
        <f>V28*W28*X28</f>
        <v>1200</v>
      </c>
      <c r="Z28" s="216">
        <v>1</v>
      </c>
      <c r="AA28" s="215"/>
      <c r="AB28" s="137">
        <f>Y28</f>
        <v>1200</v>
      </c>
    </row>
    <row r="29" spans="1:28" s="63" customFormat="1" ht="19" x14ac:dyDescent="0.25">
      <c r="C29" s="142" t="s">
        <v>69</v>
      </c>
      <c r="D29" s="142" t="s">
        <v>94</v>
      </c>
      <c r="E29" s="201" t="s">
        <v>126</v>
      </c>
      <c r="F29" s="71"/>
      <c r="G29" s="243">
        <f t="shared" si="1"/>
        <v>300</v>
      </c>
      <c r="H29" s="155"/>
      <c r="I29" s="243">
        <f>AB29</f>
        <v>200</v>
      </c>
      <c r="J29" s="72"/>
      <c r="K29" s="208">
        <v>0</v>
      </c>
      <c r="L29" s="252">
        <f>365*24</f>
        <v>8760</v>
      </c>
      <c r="M29" s="206"/>
      <c r="N29" s="207">
        <v>0</v>
      </c>
      <c r="O29" s="217">
        <f>V29</f>
        <v>300</v>
      </c>
      <c r="P29" s="217">
        <f t="shared" si="2"/>
        <v>8760</v>
      </c>
      <c r="Q29" s="134"/>
      <c r="R29" s="209"/>
      <c r="S29" s="210">
        <f>N29</f>
        <v>0</v>
      </c>
      <c r="T29" s="211" t="e">
        <f>#REF!</f>
        <v>#REF!</v>
      </c>
      <c r="U29" s="210">
        <f>P29</f>
        <v>8760</v>
      </c>
      <c r="V29" s="205">
        <v>300</v>
      </c>
      <c r="W29" s="213">
        <v>1</v>
      </c>
      <c r="X29" s="213">
        <v>1</v>
      </c>
      <c r="Y29" s="137">
        <f t="shared" ref="Y28:Y29" si="3">V29*W29*X29</f>
        <v>300</v>
      </c>
      <c r="Z29" s="216">
        <v>200</v>
      </c>
      <c r="AA29" s="215"/>
      <c r="AB29" s="137">
        <f t="shared" ref="AB29" si="4">Z29*W29*X29</f>
        <v>200</v>
      </c>
    </row>
    <row r="30" spans="1:28" s="88" customFormat="1" ht="19" x14ac:dyDescent="0.25">
      <c r="C30" s="102"/>
      <c r="D30" s="102"/>
      <c r="E30" s="203"/>
      <c r="F30" s="75"/>
      <c r="G30" s="251">
        <f>SUM(G28:G29)</f>
        <v>1500</v>
      </c>
      <c r="H30" s="134"/>
      <c r="I30" s="251">
        <f>SUM(I28:I29)</f>
        <v>1400</v>
      </c>
      <c r="J30" s="89"/>
      <c r="K30" s="244"/>
      <c r="L30" s="244"/>
      <c r="M30" s="233"/>
      <c r="N30" s="245"/>
      <c r="O30" s="245"/>
      <c r="P30" s="245"/>
      <c r="Q30" s="134"/>
      <c r="R30" s="134"/>
      <c r="S30" s="234"/>
      <c r="T30" s="235"/>
      <c r="U30" s="234"/>
      <c r="V30" s="205">
        <v>2000</v>
      </c>
      <c r="W30" s="247"/>
      <c r="X30" s="247"/>
      <c r="Y30" s="251">
        <f>SUM(Y27:Y29)</f>
        <v>2000</v>
      </c>
      <c r="Z30" s="246"/>
      <c r="AA30" s="103"/>
      <c r="AB30" s="251">
        <f>SUM(AB27:AB29)</f>
        <v>1900</v>
      </c>
    </row>
    <row r="31" spans="1:28" s="88" customFormat="1" ht="19" x14ac:dyDescent="0.25">
      <c r="C31" s="102"/>
      <c r="D31" s="102"/>
      <c r="E31" s="203"/>
      <c r="F31" s="75"/>
      <c r="G31" s="251"/>
      <c r="H31" s="134"/>
      <c r="I31" s="251"/>
      <c r="J31" s="89"/>
      <c r="K31" s="244"/>
      <c r="L31" s="244"/>
      <c r="M31" s="233"/>
      <c r="N31" s="245"/>
      <c r="O31" s="245"/>
      <c r="P31" s="245"/>
      <c r="Q31" s="134"/>
      <c r="R31" s="134"/>
      <c r="S31" s="234"/>
      <c r="T31" s="235"/>
      <c r="U31" s="234"/>
      <c r="V31" s="205"/>
      <c r="W31" s="247"/>
      <c r="X31" s="247"/>
      <c r="Y31" s="251"/>
      <c r="Z31" s="246"/>
      <c r="AA31" s="103"/>
      <c r="AB31" s="251"/>
    </row>
    <row r="32" spans="1:28" s="112" customFormat="1" ht="19" customHeight="1" x14ac:dyDescent="0.2">
      <c r="D32" s="111"/>
      <c r="E32" s="202"/>
      <c r="F32" s="111"/>
      <c r="G32" s="253" t="s">
        <v>132</v>
      </c>
      <c r="H32" s="254" t="s">
        <v>92</v>
      </c>
      <c r="I32" s="253" t="s">
        <v>131</v>
      </c>
      <c r="J32" s="107"/>
      <c r="K32" s="255" t="s">
        <v>103</v>
      </c>
      <c r="L32" s="255" t="s">
        <v>104</v>
      </c>
      <c r="M32" s="108"/>
      <c r="N32" s="255" t="s">
        <v>88</v>
      </c>
      <c r="O32" s="255" t="s">
        <v>89</v>
      </c>
      <c r="P32" s="255" t="s">
        <v>90</v>
      </c>
      <c r="Q32" s="108"/>
      <c r="R32" s="108"/>
      <c r="S32" s="256">
        <f>SUM(S39:S71)</f>
        <v>0</v>
      </c>
      <c r="T32" s="256" t="e">
        <f>SUM(T39:T71)</f>
        <v>#REF!</v>
      </c>
      <c r="U32" s="256">
        <f>SUM(U39:U71)</f>
        <v>45000</v>
      </c>
      <c r="V32" s="253" t="s">
        <v>76</v>
      </c>
      <c r="W32" s="253" t="s">
        <v>77</v>
      </c>
      <c r="X32" s="257" t="s">
        <v>133</v>
      </c>
      <c r="Y32" s="257" t="s">
        <v>79</v>
      </c>
      <c r="Z32" s="257" t="s">
        <v>78</v>
      </c>
      <c r="AA32" s="215"/>
      <c r="AB32" s="258" t="s">
        <v>80</v>
      </c>
    </row>
    <row r="33" spans="3:28" s="63" customFormat="1" ht="19" x14ac:dyDescent="0.25">
      <c r="C33" s="142" t="s">
        <v>67</v>
      </c>
      <c r="D33" s="142" t="s">
        <v>70</v>
      </c>
      <c r="E33" s="201" t="s">
        <v>86</v>
      </c>
      <c r="F33" s="71"/>
      <c r="G33" s="241">
        <f>AB33</f>
        <v>5000</v>
      </c>
      <c r="H33" s="155">
        <v>1</v>
      </c>
      <c r="I33" s="124">
        <f>G33*H33</f>
        <v>5000</v>
      </c>
      <c r="J33" s="72"/>
      <c r="K33" s="207">
        <v>0</v>
      </c>
      <c r="L33" s="207">
        <v>100</v>
      </c>
      <c r="M33" s="206"/>
      <c r="N33" s="205">
        <v>2000</v>
      </c>
      <c r="O33" s="217">
        <f t="shared" ref="O33:O35" si="5">V33</f>
        <v>5000</v>
      </c>
      <c r="P33" s="205">
        <v>10000</v>
      </c>
      <c r="Q33" s="103"/>
      <c r="R33" s="209"/>
      <c r="S33" s="210"/>
      <c r="T33" s="211"/>
      <c r="U33" s="210"/>
      <c r="V33" s="212">
        <v>5000</v>
      </c>
      <c r="W33" s="213">
        <v>1</v>
      </c>
      <c r="X33" s="138"/>
      <c r="Y33" s="137">
        <f>V33*W33</f>
        <v>5000</v>
      </c>
      <c r="Z33" s="214">
        <v>1</v>
      </c>
      <c r="AA33" s="215"/>
      <c r="AB33" s="137">
        <f>Y33</f>
        <v>5000</v>
      </c>
    </row>
    <row r="34" spans="3:28" s="63" customFormat="1" ht="19" x14ac:dyDescent="0.25">
      <c r="C34" s="142" t="s">
        <v>67</v>
      </c>
      <c r="D34" s="142" t="s">
        <v>71</v>
      </c>
      <c r="E34" s="201" t="s">
        <v>87</v>
      </c>
      <c r="F34" s="71"/>
      <c r="G34" s="242">
        <f>AB34</f>
        <v>100000</v>
      </c>
      <c r="H34" s="155">
        <v>1</v>
      </c>
      <c r="I34" s="126">
        <f>G34*H34</f>
        <v>100000</v>
      </c>
      <c r="J34" s="72"/>
      <c r="K34" s="207">
        <v>0</v>
      </c>
      <c r="L34" s="207">
        <v>100</v>
      </c>
      <c r="M34" s="206"/>
      <c r="N34" s="205">
        <v>80000</v>
      </c>
      <c r="O34" s="217">
        <f t="shared" si="5"/>
        <v>100000</v>
      </c>
      <c r="P34" s="205">
        <v>120000</v>
      </c>
      <c r="Q34" s="103"/>
      <c r="R34" s="209"/>
      <c r="S34" s="210">
        <f>N34</f>
        <v>80000</v>
      </c>
      <c r="T34" s="211" t="e">
        <f>#REF!</f>
        <v>#REF!</v>
      </c>
      <c r="U34" s="210">
        <f>O34</f>
        <v>100000</v>
      </c>
      <c r="V34" s="216">
        <v>100000</v>
      </c>
      <c r="W34" s="213">
        <v>1</v>
      </c>
      <c r="X34" s="214">
        <v>1</v>
      </c>
      <c r="Y34" s="137">
        <f t="shared" ref="Y34:Y35" si="6">V34*W34*X34</f>
        <v>100000</v>
      </c>
      <c r="Z34" s="213">
        <v>1</v>
      </c>
      <c r="AA34" s="215"/>
      <c r="AB34" s="137">
        <f>Y34</f>
        <v>100000</v>
      </c>
    </row>
    <row r="35" spans="3:28" s="63" customFormat="1" ht="19" x14ac:dyDescent="0.25">
      <c r="C35" s="142" t="s">
        <v>67</v>
      </c>
      <c r="D35" s="142" t="s">
        <v>94</v>
      </c>
      <c r="E35" s="201" t="s">
        <v>91</v>
      </c>
      <c r="F35" s="71"/>
      <c r="G35" s="242">
        <f>AB35</f>
        <v>9600</v>
      </c>
      <c r="H35" s="155">
        <v>1</v>
      </c>
      <c r="I35" s="126">
        <f>G35*H35</f>
        <v>9600</v>
      </c>
      <c r="J35" s="72"/>
      <c r="K35" s="207">
        <v>0</v>
      </c>
      <c r="L35" s="207">
        <v>100</v>
      </c>
      <c r="M35" s="206"/>
      <c r="N35" s="205">
        <v>7000</v>
      </c>
      <c r="O35" s="217">
        <f t="shared" si="5"/>
        <v>25000</v>
      </c>
      <c r="P35" s="205">
        <v>13000</v>
      </c>
      <c r="Q35" s="103"/>
      <c r="R35" s="209"/>
      <c r="S35" s="210"/>
      <c r="T35" s="211"/>
      <c r="U35" s="210"/>
      <c r="V35" s="216">
        <v>25000</v>
      </c>
      <c r="W35" s="218">
        <v>0.08</v>
      </c>
      <c r="X35" s="214">
        <v>4</v>
      </c>
      <c r="Y35" s="137">
        <f t="shared" si="6"/>
        <v>8000</v>
      </c>
      <c r="Z35" s="216">
        <v>30000</v>
      </c>
      <c r="AA35" s="215"/>
      <c r="AB35" s="137">
        <f t="shared" ref="AB35" si="7">Z35*W35*X35</f>
        <v>9600</v>
      </c>
    </row>
    <row r="36" spans="3:28" s="88" customFormat="1" ht="19" x14ac:dyDescent="0.25">
      <c r="C36" s="102"/>
      <c r="D36" s="102"/>
      <c r="E36" s="203"/>
      <c r="F36" s="75"/>
      <c r="G36" s="260">
        <f>SUM(G33:G35)</f>
        <v>114600</v>
      </c>
      <c r="H36" s="248"/>
      <c r="I36" s="260">
        <f>SUM(I33:I35)</f>
        <v>114600</v>
      </c>
      <c r="J36" s="89"/>
      <c r="K36" s="244"/>
      <c r="L36" s="244"/>
      <c r="M36" s="233"/>
      <c r="N36" s="261">
        <f>SUM(N33:N35)</f>
        <v>89000</v>
      </c>
      <c r="O36" s="244"/>
      <c r="P36" s="261">
        <f>SUM(P33:P35)</f>
        <v>143000</v>
      </c>
      <c r="Q36" s="103"/>
      <c r="R36" s="134"/>
      <c r="S36" s="234"/>
      <c r="T36" s="235"/>
      <c r="U36" s="234"/>
      <c r="V36" s="249"/>
      <c r="W36" s="249"/>
      <c r="X36" s="250"/>
      <c r="Y36" s="260">
        <f>SUM(Y33:Y35)</f>
        <v>113000</v>
      </c>
      <c r="Z36" s="246"/>
      <c r="AA36" s="103"/>
      <c r="AB36" s="260">
        <f>SUM(AB33:AB35)</f>
        <v>114600</v>
      </c>
    </row>
    <row r="37" spans="3:28" s="88" customFormat="1" ht="19" x14ac:dyDescent="0.25">
      <c r="C37" s="102"/>
      <c r="D37" s="102"/>
      <c r="E37" s="203"/>
      <c r="F37" s="75"/>
      <c r="G37" s="260"/>
      <c r="H37" s="248"/>
      <c r="I37" s="260"/>
      <c r="J37" s="89"/>
      <c r="K37" s="244"/>
      <c r="L37" s="244"/>
      <c r="M37" s="233"/>
      <c r="N37" s="261"/>
      <c r="O37" s="244"/>
      <c r="P37" s="261"/>
      <c r="Q37" s="103"/>
      <c r="R37" s="134"/>
      <c r="S37" s="234"/>
      <c r="T37" s="235"/>
      <c r="U37" s="234"/>
      <c r="V37" s="249"/>
      <c r="W37" s="249"/>
      <c r="X37" s="250"/>
      <c r="Y37" s="260"/>
      <c r="Z37" s="246"/>
      <c r="AA37" s="103"/>
      <c r="AB37" s="260"/>
    </row>
    <row r="38" spans="3:28" s="88" customFormat="1" ht="19" x14ac:dyDescent="0.25">
      <c r="C38" s="102"/>
      <c r="D38" s="102"/>
      <c r="E38" s="203"/>
      <c r="G38" s="253" t="s">
        <v>132</v>
      </c>
      <c r="H38" s="254" t="s">
        <v>92</v>
      </c>
      <c r="I38" s="253" t="s">
        <v>131</v>
      </c>
      <c r="J38" s="107"/>
      <c r="K38" s="255" t="s">
        <v>103</v>
      </c>
      <c r="L38" s="255" t="s">
        <v>104</v>
      </c>
      <c r="M38" s="108"/>
      <c r="N38" s="255" t="s">
        <v>88</v>
      </c>
      <c r="O38" s="255" t="s">
        <v>89</v>
      </c>
      <c r="P38" s="255" t="s">
        <v>90</v>
      </c>
      <c r="Q38" s="108"/>
      <c r="R38" s="108"/>
      <c r="S38" s="256">
        <f>SUM(S44:S71)</f>
        <v>0</v>
      </c>
      <c r="T38" s="256" t="e">
        <f>SUM(T44:T71)</f>
        <v>#REF!</v>
      </c>
      <c r="U38" s="256">
        <f>SUM(U44:U71)</f>
        <v>20000</v>
      </c>
      <c r="V38" s="253" t="s">
        <v>76</v>
      </c>
      <c r="W38" s="253" t="s">
        <v>77</v>
      </c>
      <c r="X38" s="257" t="s">
        <v>133</v>
      </c>
      <c r="Y38" s="257" t="s">
        <v>79</v>
      </c>
      <c r="Z38" s="257" t="s">
        <v>78</v>
      </c>
      <c r="AA38" s="215"/>
      <c r="AB38" s="258" t="s">
        <v>80</v>
      </c>
    </row>
    <row r="39" spans="3:28" s="63" customFormat="1" ht="19" x14ac:dyDescent="0.25">
      <c r="C39" s="142" t="s">
        <v>68</v>
      </c>
      <c r="D39" s="142" t="s">
        <v>70</v>
      </c>
      <c r="E39" s="201" t="s">
        <v>95</v>
      </c>
      <c r="F39" s="71"/>
      <c r="G39" s="240">
        <f>AB39</f>
        <v>41303.076923076922</v>
      </c>
      <c r="H39" s="259">
        <f>($V$46*$W$46+$V$47*$W$47)/($V$46+$V$47)</f>
        <v>6.8838461538461537</v>
      </c>
      <c r="I39" s="124">
        <f>G39*H39</f>
        <v>284324.02721893491</v>
      </c>
      <c r="J39" s="72"/>
      <c r="K39" s="207">
        <v>0</v>
      </c>
      <c r="L39" s="207">
        <v>100</v>
      </c>
      <c r="M39" s="206"/>
      <c r="N39" s="207">
        <v>0</v>
      </c>
      <c r="O39" s="217">
        <f t="shared" ref="O39:O41" si="8">V39</f>
        <v>24000</v>
      </c>
      <c r="P39" s="217">
        <f>L39</f>
        <v>100</v>
      </c>
      <c r="Q39" s="134"/>
      <c r="R39" s="209"/>
      <c r="S39" s="210"/>
      <c r="T39" s="211"/>
      <c r="U39" s="210"/>
      <c r="V39" s="212">
        <v>24000</v>
      </c>
      <c r="W39" s="264">
        <f>H39</f>
        <v>6.8838461538461537</v>
      </c>
      <c r="X39" s="265">
        <v>0.25</v>
      </c>
      <c r="Y39" s="137">
        <f>V39*W39*X39</f>
        <v>41303.076923076922</v>
      </c>
      <c r="Z39" s="214">
        <v>24000</v>
      </c>
      <c r="AA39" s="215"/>
      <c r="AB39" s="137">
        <f>Z39*W39*X39</f>
        <v>41303.076923076922</v>
      </c>
    </row>
    <row r="40" spans="3:28" s="63" customFormat="1" ht="19" x14ac:dyDescent="0.25">
      <c r="C40" s="142" t="s">
        <v>68</v>
      </c>
      <c r="D40" s="142" t="s">
        <v>71</v>
      </c>
      <c r="E40" s="201" t="s">
        <v>96</v>
      </c>
      <c r="F40" s="71"/>
      <c r="G40" s="239">
        <f>AB40</f>
        <v>20651.538461538461</v>
      </c>
      <c r="H40" s="259">
        <f>($V$46*$W$46+$V$47*$W$47)/($V$46+$V$47)</f>
        <v>6.8838461538461537</v>
      </c>
      <c r="I40" s="126">
        <f t="shared" ref="I40:I41" si="9">G40*H40</f>
        <v>142162.01360946745</v>
      </c>
      <c r="J40" s="72"/>
      <c r="K40" s="207">
        <v>0</v>
      </c>
      <c r="L40" s="207">
        <v>100</v>
      </c>
      <c r="M40" s="206"/>
      <c r="N40" s="207">
        <v>0</v>
      </c>
      <c r="O40" s="217">
        <f t="shared" si="8"/>
        <v>12000</v>
      </c>
      <c r="P40" s="217">
        <f t="shared" ref="P40:P41" si="10">L40</f>
        <v>100</v>
      </c>
      <c r="Q40" s="134"/>
      <c r="R40" s="209"/>
      <c r="S40" s="210"/>
      <c r="T40" s="211"/>
      <c r="U40" s="210"/>
      <c r="V40" s="216">
        <v>12000</v>
      </c>
      <c r="W40" s="264">
        <f>H40</f>
        <v>6.8838461538461537</v>
      </c>
      <c r="X40" s="265">
        <v>0.25</v>
      </c>
      <c r="Y40" s="137">
        <f>V40*W40*X40</f>
        <v>20651.538461538461</v>
      </c>
      <c r="Z40" s="216">
        <v>12000</v>
      </c>
      <c r="AA40" s="215"/>
      <c r="AB40" s="137">
        <f>Z40*W40*X40</f>
        <v>20651.538461538461</v>
      </c>
    </row>
    <row r="41" spans="3:28" s="63" customFormat="1" ht="19" x14ac:dyDescent="0.25">
      <c r="C41" s="142" t="s">
        <v>68</v>
      </c>
      <c r="D41" s="142" t="s">
        <v>94</v>
      </c>
      <c r="E41" s="201" t="s">
        <v>97</v>
      </c>
      <c r="F41" s="71"/>
      <c r="G41" s="239">
        <f>AB41</f>
        <v>51628.846153846156</v>
      </c>
      <c r="H41" s="259">
        <f>($V$46*$W$46+$V$47*$W$47)/($V$46+$V$47)</f>
        <v>6.8838461538461537</v>
      </c>
      <c r="I41" s="126">
        <f t="shared" si="9"/>
        <v>355405.03402366868</v>
      </c>
      <c r="J41" s="72"/>
      <c r="K41" s="207">
        <v>0</v>
      </c>
      <c r="L41" s="207">
        <v>100</v>
      </c>
      <c r="M41" s="206"/>
      <c r="N41" s="207">
        <v>0</v>
      </c>
      <c r="O41" s="217">
        <f t="shared" si="8"/>
        <v>25000</v>
      </c>
      <c r="P41" s="217">
        <f t="shared" si="10"/>
        <v>100</v>
      </c>
      <c r="Q41" s="134"/>
      <c r="R41" s="209"/>
      <c r="S41" s="210">
        <f>N41</f>
        <v>0</v>
      </c>
      <c r="T41" s="211" t="e">
        <f>#REF!</f>
        <v>#REF!</v>
      </c>
      <c r="U41" s="210">
        <f>O41</f>
        <v>25000</v>
      </c>
      <c r="V41" s="216">
        <v>25000</v>
      </c>
      <c r="W41" s="264">
        <f>H41</f>
        <v>6.8838461538461537</v>
      </c>
      <c r="X41" s="265">
        <v>0.25</v>
      </c>
      <c r="Y41" s="137">
        <f>V41*W41*X41</f>
        <v>43024.038461538461</v>
      </c>
      <c r="Z41" s="216">
        <v>30000</v>
      </c>
      <c r="AA41" s="215"/>
      <c r="AB41" s="137">
        <f>Z41*W41*X41</f>
        <v>51628.846153846156</v>
      </c>
    </row>
    <row r="42" spans="3:28" s="63" customFormat="1" ht="9" customHeight="1" outlineLevel="1" x14ac:dyDescent="0.25">
      <c r="C42" s="144"/>
      <c r="D42" s="144"/>
      <c r="E42" s="149"/>
      <c r="F42" s="98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</row>
    <row r="43" spans="3:28" s="63" customFormat="1" ht="19" outlineLevel="1" x14ac:dyDescent="0.25">
      <c r="C43" s="101"/>
      <c r="E43" s="144" t="s">
        <v>125</v>
      </c>
      <c r="F43" s="98"/>
      <c r="G43" s="153">
        <f>O43</f>
        <v>3000</v>
      </c>
      <c r="H43" s="154"/>
      <c r="I43" s="130"/>
      <c r="J43" s="99"/>
      <c r="K43" s="207">
        <v>0</v>
      </c>
      <c r="L43" s="207">
        <v>100</v>
      </c>
      <c r="M43" s="219"/>
      <c r="N43" s="207">
        <v>0</v>
      </c>
      <c r="O43" s="220">
        <f>V43</f>
        <v>3000</v>
      </c>
      <c r="P43" s="216">
        <v>5000</v>
      </c>
      <c r="Q43" s="134"/>
      <c r="R43" s="128"/>
      <c r="S43" s="221"/>
      <c r="T43" s="222"/>
      <c r="U43" s="221"/>
      <c r="V43" s="216">
        <v>3000</v>
      </c>
      <c r="W43" s="213">
        <v>1</v>
      </c>
      <c r="X43" s="138"/>
      <c r="Y43" s="137">
        <f>V43*W43</f>
        <v>3000</v>
      </c>
      <c r="Z43" s="216">
        <v>5000</v>
      </c>
      <c r="AA43" s="215"/>
      <c r="AB43" s="137">
        <f>Z43</f>
        <v>5000</v>
      </c>
    </row>
    <row r="44" spans="3:28" s="63" customFormat="1" ht="19" outlineLevel="1" x14ac:dyDescent="0.25">
      <c r="C44" s="101"/>
      <c r="E44" s="144" t="s">
        <v>83</v>
      </c>
      <c r="F44" s="98" t="s">
        <v>81</v>
      </c>
      <c r="G44" s="131">
        <f>V44</f>
        <v>7.68</v>
      </c>
      <c r="H44" s="128"/>
      <c r="I44" s="129"/>
      <c r="J44" s="99"/>
      <c r="K44" s="207">
        <v>0</v>
      </c>
      <c r="L44" s="207">
        <v>100</v>
      </c>
      <c r="M44" s="219"/>
      <c r="N44" s="223">
        <v>0</v>
      </c>
      <c r="O44" s="224">
        <f>G44</f>
        <v>7.68</v>
      </c>
      <c r="P44" s="225">
        <v>20</v>
      </c>
      <c r="Q44" s="134"/>
      <c r="R44" s="128"/>
      <c r="S44" s="221"/>
      <c r="T44" s="222"/>
      <c r="U44" s="221"/>
      <c r="V44" s="226">
        <v>7.68</v>
      </c>
      <c r="W44" s="213">
        <v>1</v>
      </c>
      <c r="X44" s="138"/>
      <c r="Y44" s="238">
        <f>V44*W44</f>
        <v>7.68</v>
      </c>
      <c r="Z44" s="227">
        <v>7.8</v>
      </c>
      <c r="AA44" s="215"/>
      <c r="AB44" s="238">
        <f>Z44</f>
        <v>7.8</v>
      </c>
    </row>
    <row r="45" spans="3:28" s="63" customFormat="1" ht="19" outlineLevel="1" x14ac:dyDescent="0.25">
      <c r="C45" s="101"/>
      <c r="E45" s="144" t="s">
        <v>82</v>
      </c>
      <c r="F45" s="98"/>
      <c r="G45" s="131">
        <f>V45</f>
        <v>2.0699999999999998</v>
      </c>
      <c r="H45" s="128"/>
      <c r="I45" s="129"/>
      <c r="J45" s="99"/>
      <c r="K45" s="228"/>
      <c r="L45" s="228"/>
      <c r="M45" s="219"/>
      <c r="N45" s="228"/>
      <c r="O45" s="228"/>
      <c r="P45" s="228"/>
      <c r="Q45" s="134"/>
      <c r="R45" s="128"/>
      <c r="S45" s="221"/>
      <c r="T45" s="222"/>
      <c r="U45" s="221"/>
      <c r="V45" s="226">
        <v>2.0699999999999998</v>
      </c>
      <c r="W45" s="213">
        <v>1</v>
      </c>
      <c r="X45" s="138"/>
      <c r="Y45" s="138"/>
      <c r="Z45" s="229"/>
      <c r="AA45" s="215"/>
      <c r="AB45" s="138"/>
    </row>
    <row r="46" spans="3:28" s="63" customFormat="1" ht="19" outlineLevel="1" x14ac:dyDescent="0.25">
      <c r="C46" s="101"/>
      <c r="E46" s="144" t="s">
        <v>2</v>
      </c>
      <c r="F46" s="98"/>
      <c r="G46" s="132">
        <f>(V44-V45)*V46</f>
        <v>84149.999999999985</v>
      </c>
      <c r="H46" s="128"/>
      <c r="I46" s="129"/>
      <c r="J46" s="99"/>
      <c r="K46" s="228"/>
      <c r="L46" s="228"/>
      <c r="M46" s="219"/>
      <c r="N46" s="228"/>
      <c r="O46" s="228"/>
      <c r="P46" s="228"/>
      <c r="Q46" s="134"/>
      <c r="R46" s="128"/>
      <c r="S46" s="221"/>
      <c r="T46" s="222"/>
      <c r="U46" s="221"/>
      <c r="V46" s="213">
        <v>15000</v>
      </c>
      <c r="W46" s="230">
        <f>$V$44-$V$45</f>
        <v>5.6099999999999994</v>
      </c>
      <c r="X46" s="138"/>
      <c r="Y46" s="138"/>
      <c r="Z46" s="229"/>
      <c r="AA46" s="215"/>
      <c r="AB46" s="138"/>
    </row>
    <row r="47" spans="3:28" s="63" customFormat="1" ht="19" outlineLevel="1" x14ac:dyDescent="0.25">
      <c r="C47" s="101"/>
      <c r="E47" s="144" t="s">
        <v>3</v>
      </c>
      <c r="F47" s="98"/>
      <c r="G47" s="132">
        <f>V44*V47</f>
        <v>184320</v>
      </c>
      <c r="H47" s="128"/>
      <c r="I47" s="129"/>
      <c r="J47" s="99"/>
      <c r="K47" s="231"/>
      <c r="L47" s="228"/>
      <c r="M47" s="219"/>
      <c r="N47" s="231"/>
      <c r="O47" s="231"/>
      <c r="P47" s="228"/>
      <c r="Q47" s="134"/>
      <c r="R47" s="128"/>
      <c r="S47" s="221"/>
      <c r="T47" s="222"/>
      <c r="U47" s="221"/>
      <c r="V47" s="213">
        <v>24000</v>
      </c>
      <c r="W47" s="230">
        <f>$V$44</f>
        <v>7.68</v>
      </c>
      <c r="X47" s="138"/>
      <c r="Y47" s="138"/>
      <c r="Z47" s="229"/>
      <c r="AA47" s="215"/>
      <c r="AB47" s="138"/>
    </row>
    <row r="48" spans="3:28" s="63" customFormat="1" ht="19" outlineLevel="1" x14ac:dyDescent="0.25">
      <c r="C48" s="101"/>
      <c r="D48" s="144" t="s">
        <v>84</v>
      </c>
      <c r="E48" s="144"/>
      <c r="F48" s="98"/>
      <c r="G48" s="133">
        <f>G46+G47</f>
        <v>268470</v>
      </c>
      <c r="H48" s="128"/>
      <c r="I48" s="129"/>
      <c r="J48" s="99"/>
      <c r="K48" s="231"/>
      <c r="L48" s="228"/>
      <c r="M48" s="219"/>
      <c r="N48" s="231"/>
      <c r="O48" s="231"/>
      <c r="P48" s="228"/>
      <c r="Q48" s="134"/>
      <c r="R48" s="128"/>
      <c r="S48" s="221"/>
      <c r="T48" s="222"/>
      <c r="U48" s="221"/>
      <c r="V48" s="231"/>
      <c r="W48" s="229"/>
      <c r="X48" s="229"/>
      <c r="Y48" s="138"/>
      <c r="Z48" s="229"/>
      <c r="AA48" s="215"/>
      <c r="AB48" s="138"/>
    </row>
    <row r="49" spans="3:28" s="63" customFormat="1" ht="6" customHeight="1" x14ac:dyDescent="0.25">
      <c r="C49" s="204"/>
      <c r="D49" s="204"/>
      <c r="E49" s="204"/>
      <c r="F49" s="71"/>
      <c r="G49" s="125"/>
      <c r="H49" s="123"/>
      <c r="I49" s="127"/>
      <c r="J49" s="72"/>
      <c r="K49" s="207"/>
      <c r="L49" s="207"/>
      <c r="M49" s="206"/>
      <c r="N49" s="207"/>
      <c r="O49" s="205"/>
      <c r="P49" s="208"/>
      <c r="Q49" s="134"/>
      <c r="R49" s="209"/>
      <c r="S49" s="210"/>
      <c r="T49" s="211"/>
      <c r="U49" s="210"/>
      <c r="V49" s="216"/>
      <c r="W49" s="213"/>
      <c r="X49" s="213"/>
      <c r="Y49" s="137"/>
      <c r="Z49" s="213"/>
      <c r="AA49" s="215"/>
      <c r="AB49" s="137"/>
    </row>
    <row r="50" spans="3:28" s="88" customFormat="1" ht="19" x14ac:dyDescent="0.25">
      <c r="C50" s="102"/>
      <c r="D50" s="143"/>
      <c r="E50" s="148"/>
      <c r="F50" s="75"/>
      <c r="G50" s="262">
        <f>SUM(G39:G41)</f>
        <v>113583.46153846153</v>
      </c>
      <c r="H50" s="134"/>
      <c r="I50" s="278">
        <f>SUM(I39:I41)</f>
        <v>781891.074852071</v>
      </c>
      <c r="J50" s="89"/>
      <c r="K50" s="232"/>
      <c r="L50" s="232"/>
      <c r="M50" s="233"/>
      <c r="N50" s="232"/>
      <c r="O50" s="232"/>
      <c r="P50" s="232"/>
      <c r="Q50" s="134"/>
      <c r="R50" s="134"/>
      <c r="S50" s="234"/>
      <c r="T50" s="235"/>
      <c r="U50" s="234"/>
      <c r="V50" s="262">
        <f>SUM(V39:V41)</f>
        <v>61000</v>
      </c>
      <c r="W50" s="237"/>
      <c r="X50" s="236"/>
      <c r="Y50" s="260">
        <f>SUM(Y39:Y41)</f>
        <v>104978.65384615384</v>
      </c>
      <c r="Z50" s="236"/>
      <c r="AA50" s="103"/>
      <c r="AB50" s="260">
        <f>SUM(AB39:AB41)</f>
        <v>113583.46153846153</v>
      </c>
    </row>
    <row r="51" spans="3:28" s="88" customFormat="1" ht="19" x14ac:dyDescent="0.25">
      <c r="C51" s="102"/>
      <c r="D51" s="143"/>
      <c r="E51" s="148"/>
      <c r="F51" s="75"/>
      <c r="G51" s="262"/>
      <c r="H51" s="134"/>
      <c r="I51" s="263"/>
      <c r="J51" s="89"/>
      <c r="K51" s="232"/>
      <c r="L51" s="232"/>
      <c r="M51" s="233"/>
      <c r="N51" s="232"/>
      <c r="O51" s="232"/>
      <c r="P51" s="232"/>
      <c r="Q51" s="134"/>
      <c r="R51" s="134"/>
      <c r="S51" s="234"/>
      <c r="T51" s="235"/>
      <c r="U51" s="234"/>
      <c r="V51" s="262"/>
      <c r="W51" s="237"/>
      <c r="X51" s="236"/>
      <c r="Y51" s="260"/>
      <c r="Z51" s="236"/>
      <c r="AA51" s="103"/>
      <c r="AB51" s="260"/>
    </row>
    <row r="52" spans="3:28" s="88" customFormat="1" ht="19" x14ac:dyDescent="0.25">
      <c r="C52" s="102"/>
      <c r="D52" s="143"/>
      <c r="E52" s="148"/>
      <c r="F52" s="75"/>
      <c r="G52" s="253" t="s">
        <v>132</v>
      </c>
      <c r="H52" s="254" t="s">
        <v>92</v>
      </c>
      <c r="I52" s="253" t="s">
        <v>131</v>
      </c>
      <c r="J52" s="107"/>
      <c r="K52" s="255" t="s">
        <v>103</v>
      </c>
      <c r="L52" s="255" t="s">
        <v>104</v>
      </c>
      <c r="M52" s="108"/>
      <c r="N52" s="255" t="s">
        <v>88</v>
      </c>
      <c r="O52" s="255" t="s">
        <v>89</v>
      </c>
      <c r="P52" s="255" t="s">
        <v>90</v>
      </c>
      <c r="Q52" s="108"/>
      <c r="R52" s="108"/>
      <c r="S52" s="256">
        <f>SUM(S58:S71)</f>
        <v>0</v>
      </c>
      <c r="T52" s="256">
        <f>SUM(T58:T71)</f>
        <v>0</v>
      </c>
      <c r="U52" s="256">
        <f>SUM(U58:U71)</f>
        <v>0</v>
      </c>
      <c r="V52" s="253" t="s">
        <v>76</v>
      </c>
      <c r="W52" s="253" t="s">
        <v>77</v>
      </c>
      <c r="X52" s="257" t="s">
        <v>133</v>
      </c>
      <c r="Y52" s="257" t="s">
        <v>79</v>
      </c>
      <c r="Z52" s="257" t="s">
        <v>78</v>
      </c>
      <c r="AA52" s="215"/>
      <c r="AB52" s="258" t="s">
        <v>80</v>
      </c>
    </row>
    <row r="53" spans="3:28" s="63" customFormat="1" ht="19" x14ac:dyDescent="0.25">
      <c r="C53" s="142" t="s">
        <v>93</v>
      </c>
      <c r="D53" s="142" t="s">
        <v>70</v>
      </c>
      <c r="E53" s="150" t="s">
        <v>105</v>
      </c>
      <c r="F53" s="71"/>
      <c r="G53" s="241">
        <f>AB53</f>
        <v>0</v>
      </c>
      <c r="H53" s="155">
        <v>1</v>
      </c>
      <c r="I53" s="124">
        <f>G53*H53</f>
        <v>0</v>
      </c>
      <c r="J53" s="72"/>
      <c r="K53" s="207">
        <v>0</v>
      </c>
      <c r="L53" s="207">
        <v>100</v>
      </c>
      <c r="M53" s="206"/>
      <c r="N53" s="207">
        <v>0</v>
      </c>
      <c r="O53" s="217">
        <f t="shared" ref="O53:O55" si="11">V53</f>
        <v>0</v>
      </c>
      <c r="P53" s="216">
        <v>5000</v>
      </c>
      <c r="Q53" s="103"/>
      <c r="R53" s="209"/>
      <c r="S53" s="210"/>
      <c r="T53" s="211"/>
      <c r="U53" s="210"/>
      <c r="V53" s="212">
        <v>0</v>
      </c>
      <c r="W53" s="213">
        <v>1</v>
      </c>
      <c r="X53" s="214">
        <v>1</v>
      </c>
      <c r="Y53" s="137">
        <f>V53*W53</f>
        <v>0</v>
      </c>
      <c r="Z53" s="214">
        <v>0</v>
      </c>
      <c r="AA53" s="215"/>
      <c r="AB53" s="137">
        <f>Z53*W53*X53</f>
        <v>0</v>
      </c>
    </row>
    <row r="54" spans="3:28" s="63" customFormat="1" ht="19" x14ac:dyDescent="0.25">
      <c r="C54" s="142" t="s">
        <v>93</v>
      </c>
      <c r="D54" s="142" t="s">
        <v>71</v>
      </c>
      <c r="E54" s="150" t="s">
        <v>136</v>
      </c>
      <c r="F54" s="71"/>
      <c r="G54" s="242">
        <f>AB54</f>
        <v>30000</v>
      </c>
      <c r="H54" s="155">
        <v>1</v>
      </c>
      <c r="I54" s="126">
        <f>G54*H54</f>
        <v>30000</v>
      </c>
      <c r="J54" s="72"/>
      <c r="K54" s="207">
        <v>0</v>
      </c>
      <c r="L54" s="207">
        <v>100</v>
      </c>
      <c r="M54" s="206"/>
      <c r="N54" s="207">
        <v>0</v>
      </c>
      <c r="O54" s="217">
        <f t="shared" si="11"/>
        <v>20000</v>
      </c>
      <c r="P54" s="216">
        <v>50000</v>
      </c>
      <c r="Q54" s="103"/>
      <c r="R54" s="209"/>
      <c r="S54" s="210">
        <f>N54</f>
        <v>0</v>
      </c>
      <c r="T54" s="211" t="e">
        <f>#REF!</f>
        <v>#REF!</v>
      </c>
      <c r="U54" s="210">
        <f>O54</f>
        <v>20000</v>
      </c>
      <c r="V54" s="216">
        <v>20000</v>
      </c>
      <c r="W54" s="213">
        <v>1</v>
      </c>
      <c r="X54" s="214">
        <v>1</v>
      </c>
      <c r="Y54" s="137">
        <f t="shared" ref="Y54:Y55" si="12">V54*W54*X54</f>
        <v>20000</v>
      </c>
      <c r="Z54" s="213">
        <v>30000</v>
      </c>
      <c r="AA54" s="215"/>
      <c r="AB54" s="137">
        <f>Z54*W54*X54</f>
        <v>30000</v>
      </c>
    </row>
    <row r="55" spans="3:28" s="63" customFormat="1" ht="19" x14ac:dyDescent="0.25">
      <c r="C55" s="142" t="s">
        <v>93</v>
      </c>
      <c r="D55" s="142" t="s">
        <v>94</v>
      </c>
      <c r="E55" s="150" t="s">
        <v>106</v>
      </c>
      <c r="F55" s="71"/>
      <c r="G55" s="242">
        <f>AB55</f>
        <v>43200</v>
      </c>
      <c r="H55" s="155">
        <v>1</v>
      </c>
      <c r="I55" s="126">
        <f>G55*H55</f>
        <v>43200</v>
      </c>
      <c r="J55" s="72"/>
      <c r="K55" s="207">
        <v>0</v>
      </c>
      <c r="L55" s="207">
        <v>100</v>
      </c>
      <c r="M55" s="206"/>
      <c r="N55" s="207">
        <v>0</v>
      </c>
      <c r="O55" s="217">
        <f t="shared" si="11"/>
        <v>40000</v>
      </c>
      <c r="P55" s="216">
        <v>5000</v>
      </c>
      <c r="Q55" s="103"/>
      <c r="R55" s="209"/>
      <c r="S55" s="210"/>
      <c r="T55" s="211"/>
      <c r="U55" s="210"/>
      <c r="V55" s="216">
        <v>40000</v>
      </c>
      <c r="W55" s="218">
        <v>1.08</v>
      </c>
      <c r="X55" s="214">
        <v>1</v>
      </c>
      <c r="Y55" s="137">
        <f t="shared" si="12"/>
        <v>43200</v>
      </c>
      <c r="Z55" s="216">
        <v>40000</v>
      </c>
      <c r="AA55" s="215"/>
      <c r="AB55" s="137">
        <f>Z55*W55*X55</f>
        <v>43200</v>
      </c>
    </row>
    <row r="56" spans="3:28" s="63" customFormat="1" ht="9" customHeight="1" outlineLevel="1" x14ac:dyDescent="0.25">
      <c r="C56" s="144"/>
      <c r="D56" s="144"/>
      <c r="E56" s="149"/>
      <c r="F56" s="98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</row>
    <row r="57" spans="3:28" s="63" customFormat="1" ht="19" outlineLevel="1" x14ac:dyDescent="0.25">
      <c r="C57" s="101"/>
      <c r="D57" s="145"/>
      <c r="E57" s="150" t="s">
        <v>1</v>
      </c>
      <c r="F57" s="98"/>
      <c r="G57" s="272">
        <v>6</v>
      </c>
      <c r="H57" s="128"/>
      <c r="I57" s="129"/>
      <c r="J57" s="99"/>
      <c r="K57" s="231"/>
      <c r="L57" s="228"/>
      <c r="M57" s="219"/>
      <c r="N57" s="231"/>
      <c r="O57" s="231"/>
      <c r="P57" s="228"/>
      <c r="Q57" s="134"/>
      <c r="R57" s="128"/>
      <c r="S57" s="221"/>
      <c r="T57" s="222"/>
      <c r="U57" s="221"/>
      <c r="V57" s="266">
        <v>3</v>
      </c>
      <c r="W57" s="266">
        <v>52</v>
      </c>
      <c r="X57" s="271">
        <f>V57/W57</f>
        <v>5.7692307692307696E-2</v>
      </c>
      <c r="Y57" s="138"/>
      <c r="Z57" s="205">
        <v>0</v>
      </c>
      <c r="AA57" s="215"/>
      <c r="AB57" s="138"/>
    </row>
    <row r="58" spans="3:28" s="63" customFormat="1" ht="19" outlineLevel="1" x14ac:dyDescent="0.25">
      <c r="C58" s="101"/>
      <c r="D58" s="145"/>
      <c r="E58" s="150" t="s">
        <v>4</v>
      </c>
      <c r="F58" s="98"/>
      <c r="G58" s="272">
        <v>6</v>
      </c>
      <c r="H58" s="128"/>
      <c r="I58" s="129"/>
      <c r="J58" s="99"/>
      <c r="K58" s="228"/>
      <c r="L58" s="228"/>
      <c r="M58" s="219"/>
      <c r="N58" s="228"/>
      <c r="O58" s="228"/>
      <c r="P58" s="228"/>
      <c r="Q58" s="134"/>
      <c r="R58" s="128"/>
      <c r="S58" s="221"/>
      <c r="T58" s="222"/>
      <c r="U58" s="221"/>
      <c r="V58" s="266">
        <v>6</v>
      </c>
      <c r="W58" s="266">
        <v>52</v>
      </c>
      <c r="X58" s="271">
        <f>V58/W58</f>
        <v>0.11538461538461539</v>
      </c>
      <c r="Y58" s="138"/>
      <c r="Z58" s="229"/>
      <c r="AA58" s="215"/>
      <c r="AB58" s="138"/>
    </row>
    <row r="59" spans="3:28" s="63" customFormat="1" ht="19" outlineLevel="1" x14ac:dyDescent="0.25">
      <c r="C59" s="101"/>
      <c r="D59" s="145"/>
      <c r="E59" s="150" t="s">
        <v>11</v>
      </c>
      <c r="F59" s="98"/>
      <c r="G59" s="273">
        <v>600</v>
      </c>
      <c r="H59" s="128"/>
      <c r="I59" s="129"/>
      <c r="J59" s="99"/>
      <c r="K59" s="231"/>
      <c r="L59" s="228"/>
      <c r="M59" s="219"/>
      <c r="N59" s="231"/>
      <c r="O59" s="231"/>
      <c r="P59" s="228"/>
      <c r="Q59" s="134"/>
      <c r="R59" s="128"/>
      <c r="S59" s="221"/>
      <c r="T59" s="222"/>
      <c r="U59" s="221"/>
      <c r="V59" s="267">
        <v>600</v>
      </c>
      <c r="W59" s="213">
        <v>1</v>
      </c>
      <c r="X59" s="213">
        <v>1</v>
      </c>
      <c r="Y59" s="138"/>
      <c r="Z59" s="205">
        <v>0</v>
      </c>
      <c r="AA59" s="215"/>
      <c r="AB59" s="138"/>
    </row>
    <row r="60" spans="3:28" s="63" customFormat="1" ht="19" outlineLevel="1" x14ac:dyDescent="0.25">
      <c r="C60" s="101"/>
      <c r="D60" s="145"/>
      <c r="E60" s="150" t="s">
        <v>12</v>
      </c>
      <c r="F60" s="98" t="s">
        <v>81</v>
      </c>
      <c r="G60" s="273">
        <v>3000</v>
      </c>
      <c r="H60" s="128"/>
      <c r="I60" s="129"/>
      <c r="J60" s="99"/>
      <c r="K60" s="228"/>
      <c r="L60" s="228"/>
      <c r="M60" s="219"/>
      <c r="N60" s="228"/>
      <c r="O60" s="228"/>
      <c r="P60" s="228"/>
      <c r="Q60" s="134"/>
      <c r="R60" s="128"/>
      <c r="S60" s="221"/>
      <c r="T60" s="222"/>
      <c r="U60" s="221"/>
      <c r="V60" s="267">
        <v>3000</v>
      </c>
      <c r="W60" s="213">
        <v>1</v>
      </c>
      <c r="X60" s="213">
        <v>1</v>
      </c>
      <c r="Y60" s="138"/>
      <c r="Z60" s="227">
        <v>0</v>
      </c>
      <c r="AA60" s="215"/>
      <c r="AB60" s="138"/>
    </row>
    <row r="61" spans="3:28" s="63" customFormat="1" ht="19" outlineLevel="1" x14ac:dyDescent="0.25">
      <c r="C61" s="101"/>
      <c r="D61" s="145"/>
      <c r="E61" s="150" t="s">
        <v>13</v>
      </c>
      <c r="F61" s="98"/>
      <c r="G61" s="273">
        <v>3000</v>
      </c>
      <c r="H61" s="128"/>
      <c r="I61" s="129"/>
      <c r="J61" s="99"/>
      <c r="K61" s="228"/>
      <c r="L61" s="228"/>
      <c r="M61" s="219"/>
      <c r="N61" s="228"/>
      <c r="O61" s="228"/>
      <c r="P61" s="228"/>
      <c r="Q61" s="134"/>
      <c r="R61" s="128"/>
      <c r="S61" s="221"/>
      <c r="T61" s="222"/>
      <c r="U61" s="221"/>
      <c r="V61" s="267">
        <v>3000</v>
      </c>
      <c r="W61" s="213">
        <v>1</v>
      </c>
      <c r="X61" s="213">
        <v>1</v>
      </c>
      <c r="Y61" s="138"/>
      <c r="Z61" s="227"/>
      <c r="AA61" s="215"/>
      <c r="AB61" s="138"/>
    </row>
    <row r="62" spans="3:28" s="63" customFormat="1" ht="19" outlineLevel="1" x14ac:dyDescent="0.25">
      <c r="C62" s="101"/>
      <c r="D62" s="145"/>
      <c r="E62" s="150" t="s">
        <v>10</v>
      </c>
      <c r="F62" s="98"/>
      <c r="G62" s="274">
        <v>0.06</v>
      </c>
      <c r="H62" s="128"/>
      <c r="I62" s="129"/>
      <c r="J62" s="99"/>
      <c r="K62" s="228"/>
      <c r="L62" s="228"/>
      <c r="M62" s="219"/>
      <c r="N62" s="228"/>
      <c r="O62" s="228"/>
      <c r="P62" s="228"/>
      <c r="Q62" s="134"/>
      <c r="R62" s="128"/>
      <c r="S62" s="221"/>
      <c r="T62" s="222"/>
      <c r="U62" s="221"/>
      <c r="V62" s="268">
        <v>0.06</v>
      </c>
      <c r="W62" s="213">
        <v>1</v>
      </c>
      <c r="X62" s="213">
        <v>1</v>
      </c>
      <c r="Y62" s="138"/>
      <c r="Z62" s="227"/>
      <c r="AA62" s="215"/>
      <c r="AB62" s="138"/>
    </row>
    <row r="63" spans="3:28" s="63" customFormat="1" ht="19" outlineLevel="1" x14ac:dyDescent="0.25">
      <c r="C63" s="101"/>
      <c r="D63" s="145"/>
      <c r="E63" s="150" t="s">
        <v>5</v>
      </c>
      <c r="F63" s="98"/>
      <c r="G63" s="275">
        <v>800</v>
      </c>
      <c r="H63" s="128"/>
      <c r="I63" s="129"/>
      <c r="J63" s="99"/>
      <c r="K63" s="228"/>
      <c r="L63" s="228"/>
      <c r="M63" s="219"/>
      <c r="N63" s="228"/>
      <c r="O63" s="228"/>
      <c r="P63" s="228"/>
      <c r="Q63" s="134"/>
      <c r="R63" s="128"/>
      <c r="S63" s="221"/>
      <c r="T63" s="222"/>
      <c r="U63" s="221"/>
      <c r="V63" s="269">
        <v>800</v>
      </c>
      <c r="W63" s="213">
        <v>12</v>
      </c>
      <c r="X63" s="213">
        <v>1</v>
      </c>
      <c r="Y63" s="138"/>
      <c r="Z63" s="227"/>
      <c r="AA63" s="215"/>
      <c r="AB63" s="138"/>
    </row>
    <row r="64" spans="3:28" s="63" customFormat="1" ht="19" outlineLevel="1" x14ac:dyDescent="0.25">
      <c r="C64" s="101"/>
      <c r="D64" s="145"/>
      <c r="E64" s="150" t="s">
        <v>7</v>
      </c>
      <c r="F64" s="98"/>
      <c r="G64" s="276">
        <v>100</v>
      </c>
      <c r="H64" s="128"/>
      <c r="I64" s="129"/>
      <c r="J64" s="99"/>
      <c r="K64" s="228"/>
      <c r="L64" s="228"/>
      <c r="M64" s="219"/>
      <c r="N64" s="228"/>
      <c r="O64" s="228"/>
      <c r="P64" s="228"/>
      <c r="Q64" s="134"/>
      <c r="R64" s="128"/>
      <c r="S64" s="221"/>
      <c r="T64" s="222"/>
      <c r="U64" s="221"/>
      <c r="V64" s="270">
        <v>100</v>
      </c>
      <c r="W64" s="213">
        <v>12</v>
      </c>
      <c r="X64" s="213">
        <v>1</v>
      </c>
      <c r="Y64" s="138"/>
      <c r="Z64" s="227"/>
      <c r="AA64" s="215"/>
      <c r="AB64" s="138"/>
    </row>
    <row r="65" spans="3:28" s="63" customFormat="1" ht="19" outlineLevel="1" x14ac:dyDescent="0.25">
      <c r="C65" s="101"/>
      <c r="D65" s="145"/>
      <c r="E65" s="150" t="s">
        <v>8</v>
      </c>
      <c r="F65" s="98"/>
      <c r="G65" s="276">
        <v>200</v>
      </c>
      <c r="H65" s="128"/>
      <c r="I65" s="129"/>
      <c r="J65" s="99"/>
      <c r="K65" s="228"/>
      <c r="L65" s="228"/>
      <c r="M65" s="219"/>
      <c r="N65" s="228"/>
      <c r="O65" s="228"/>
      <c r="P65" s="228"/>
      <c r="Q65" s="134"/>
      <c r="R65" s="128"/>
      <c r="S65" s="221"/>
      <c r="T65" s="222"/>
      <c r="U65" s="221"/>
      <c r="V65" s="270">
        <v>200</v>
      </c>
      <c r="W65" s="213">
        <v>12</v>
      </c>
      <c r="X65" s="213">
        <v>1</v>
      </c>
      <c r="Y65" s="138"/>
      <c r="Z65" s="227"/>
      <c r="AA65" s="215"/>
      <c r="AB65" s="138"/>
    </row>
    <row r="66" spans="3:28" s="63" customFormat="1" ht="19" outlineLevel="1" x14ac:dyDescent="0.25">
      <c r="C66" s="101"/>
      <c r="D66" s="145"/>
      <c r="E66" s="150" t="s">
        <v>9</v>
      </c>
      <c r="F66" s="98"/>
      <c r="G66" s="276">
        <v>300</v>
      </c>
      <c r="H66" s="128"/>
      <c r="I66" s="129"/>
      <c r="J66" s="99"/>
      <c r="K66" s="228"/>
      <c r="L66" s="228"/>
      <c r="M66" s="219"/>
      <c r="N66" s="228"/>
      <c r="O66" s="228"/>
      <c r="P66" s="228"/>
      <c r="Q66" s="134"/>
      <c r="R66" s="128"/>
      <c r="S66" s="221"/>
      <c r="T66" s="222"/>
      <c r="U66" s="221"/>
      <c r="V66" s="270">
        <v>300</v>
      </c>
      <c r="W66" s="213">
        <v>12</v>
      </c>
      <c r="X66" s="213">
        <v>1</v>
      </c>
      <c r="Y66" s="138"/>
      <c r="Z66" s="227"/>
      <c r="AA66" s="215"/>
      <c r="AB66" s="138"/>
    </row>
    <row r="67" spans="3:28" s="63" customFormat="1" ht="19" outlineLevel="1" x14ac:dyDescent="0.25">
      <c r="C67" s="101"/>
      <c r="D67" s="145"/>
      <c r="E67" s="150" t="s">
        <v>135</v>
      </c>
      <c r="F67" s="98"/>
      <c r="G67" s="273">
        <v>0</v>
      </c>
      <c r="H67" s="128"/>
      <c r="I67" s="129"/>
      <c r="J67" s="99"/>
      <c r="K67" s="228"/>
      <c r="L67" s="228"/>
      <c r="M67" s="219"/>
      <c r="N67" s="228"/>
      <c r="O67" s="228"/>
      <c r="P67" s="228"/>
      <c r="Q67" s="134"/>
      <c r="R67" s="128"/>
      <c r="S67" s="221"/>
      <c r="T67" s="222"/>
      <c r="U67" s="221"/>
      <c r="V67" s="267">
        <v>0</v>
      </c>
      <c r="W67" s="213">
        <v>1</v>
      </c>
      <c r="X67" s="213">
        <v>1</v>
      </c>
      <c r="Y67" s="138"/>
      <c r="Z67" s="229"/>
      <c r="AA67" s="215"/>
      <c r="AB67" s="138"/>
    </row>
    <row r="68" spans="3:28" s="63" customFormat="1" ht="19" outlineLevel="1" x14ac:dyDescent="0.25">
      <c r="C68" s="101"/>
      <c r="D68" s="144" t="s">
        <v>107</v>
      </c>
      <c r="E68" s="144"/>
      <c r="F68" s="98"/>
      <c r="G68" s="132"/>
      <c r="H68" s="128"/>
      <c r="I68" s="129"/>
      <c r="J68" s="99"/>
      <c r="K68" s="231"/>
      <c r="L68" s="228"/>
      <c r="M68" s="219"/>
      <c r="N68" s="231"/>
      <c r="O68" s="231"/>
      <c r="P68" s="228"/>
      <c r="Q68" s="134"/>
      <c r="R68" s="128"/>
      <c r="S68" s="221"/>
      <c r="T68" s="222"/>
      <c r="U68" s="221"/>
      <c r="V68" s="229"/>
      <c r="W68" s="229"/>
      <c r="X68" s="229"/>
      <c r="Y68" s="138"/>
      <c r="Z68" s="229"/>
      <c r="AA68" s="215"/>
      <c r="AB68" s="138"/>
    </row>
    <row r="69" spans="3:28" s="63" customFormat="1" ht="6" customHeight="1" x14ac:dyDescent="0.25">
      <c r="C69" s="204"/>
      <c r="D69" s="204"/>
      <c r="E69" s="204"/>
      <c r="F69" s="71"/>
      <c r="G69" s="125"/>
      <c r="H69" s="123"/>
      <c r="I69" s="127"/>
      <c r="J69" s="72"/>
      <c r="K69" s="205"/>
      <c r="L69" s="205"/>
      <c r="M69" s="206"/>
      <c r="N69" s="207"/>
      <c r="O69" s="205"/>
      <c r="P69" s="208"/>
      <c r="Q69" s="134"/>
      <c r="R69" s="209"/>
      <c r="S69" s="210"/>
      <c r="T69" s="211"/>
      <c r="U69" s="210"/>
      <c r="V69" s="216"/>
      <c r="W69" s="213"/>
      <c r="X69" s="213"/>
      <c r="Y69" s="137"/>
      <c r="Z69" s="213"/>
      <c r="AA69" s="215"/>
      <c r="AB69" s="137"/>
    </row>
    <row r="70" spans="3:28" s="88" customFormat="1" ht="19" x14ac:dyDescent="0.25">
      <c r="C70" s="102"/>
      <c r="D70" s="143"/>
      <c r="E70" s="147"/>
      <c r="F70" s="75"/>
      <c r="G70" s="260">
        <f>SUM(G53:G55)</f>
        <v>73200</v>
      </c>
      <c r="H70" s="134"/>
      <c r="I70" s="135"/>
      <c r="J70" s="89"/>
      <c r="K70" s="232"/>
      <c r="L70" s="232"/>
      <c r="M70" s="233"/>
      <c r="N70" s="232"/>
      <c r="O70" s="232"/>
      <c r="P70" s="232"/>
      <c r="Q70" s="134"/>
      <c r="R70" s="134"/>
      <c r="S70" s="234"/>
      <c r="T70" s="235"/>
      <c r="U70" s="234"/>
      <c r="V70" s="260">
        <f>SUM(V53:V55)</f>
        <v>60000</v>
      </c>
      <c r="W70" s="237"/>
      <c r="X70" s="236"/>
      <c r="Y70" s="260">
        <f>SUM(Y53:Y55)</f>
        <v>63200</v>
      </c>
      <c r="Z70" s="236"/>
      <c r="AA70" s="103"/>
      <c r="AB70" s="260">
        <f>SUM(AB53:AB55)</f>
        <v>73200</v>
      </c>
    </row>
    <row r="71" spans="3:28" s="74" customFormat="1" x14ac:dyDescent="0.2">
      <c r="C71" s="103"/>
      <c r="D71" s="143"/>
      <c r="E71" s="148"/>
      <c r="F71" s="75"/>
      <c r="G71" s="76"/>
      <c r="H71" s="77"/>
      <c r="I71" s="78"/>
      <c r="J71" s="77"/>
      <c r="K71" s="232"/>
      <c r="L71" s="232"/>
      <c r="M71" s="134"/>
      <c r="N71" s="232"/>
      <c r="O71" s="232"/>
      <c r="P71" s="232"/>
      <c r="Q71" s="134"/>
      <c r="R71" s="134"/>
      <c r="S71" s="234"/>
      <c r="T71" s="103"/>
      <c r="U71" s="234"/>
      <c r="V71" s="237"/>
      <c r="W71" s="237"/>
      <c r="X71" s="236"/>
      <c r="Y71" s="139"/>
      <c r="Z71" s="236"/>
      <c r="AA71" s="103"/>
      <c r="AB71" s="139"/>
    </row>
    <row r="72" spans="3:28" s="90" customFormat="1" x14ac:dyDescent="0.2">
      <c r="C72" s="104"/>
      <c r="D72" s="122"/>
      <c r="E72" s="151"/>
      <c r="F72" s="91"/>
      <c r="G72" s="92"/>
      <c r="H72" s="93"/>
      <c r="I72" s="94"/>
      <c r="J72" s="93"/>
      <c r="K72" s="65"/>
      <c r="L72" s="65"/>
      <c r="M72" s="93"/>
      <c r="N72" s="65"/>
      <c r="O72" s="65"/>
      <c r="P72" s="65"/>
      <c r="Q72" s="93"/>
      <c r="R72" s="93"/>
      <c r="S72" s="95"/>
      <c r="U72" s="95"/>
      <c r="V72" s="81"/>
      <c r="W72" s="96"/>
      <c r="X72" s="97"/>
      <c r="Y72" s="140"/>
      <c r="Z72" s="97"/>
      <c r="AB72" s="140"/>
    </row>
    <row r="73" spans="3:28" s="90" customFormat="1" x14ac:dyDescent="0.2">
      <c r="C73" s="104"/>
      <c r="D73" s="122"/>
      <c r="E73" s="151"/>
      <c r="F73" s="91"/>
      <c r="G73" s="92"/>
      <c r="H73" s="93"/>
      <c r="I73" s="94"/>
      <c r="J73" s="93"/>
      <c r="K73" s="65"/>
      <c r="L73" s="65"/>
      <c r="M73" s="93"/>
      <c r="N73" s="65"/>
      <c r="O73" s="65"/>
      <c r="P73" s="65"/>
      <c r="Q73" s="93"/>
      <c r="R73" s="93"/>
      <c r="S73" s="95"/>
      <c r="U73" s="95"/>
      <c r="V73" s="81"/>
      <c r="W73" s="96"/>
      <c r="X73" s="97"/>
      <c r="Y73" s="140"/>
      <c r="Z73" s="97"/>
      <c r="AB73" s="140"/>
    </row>
    <row r="74" spans="3:28" s="90" customFormat="1" x14ac:dyDescent="0.2">
      <c r="C74" s="104"/>
      <c r="D74" s="122"/>
      <c r="E74" s="151"/>
      <c r="F74" s="91"/>
      <c r="G74" s="92"/>
      <c r="H74" s="93"/>
      <c r="I74" s="94"/>
      <c r="J74" s="93"/>
      <c r="K74" s="65"/>
      <c r="L74" s="65"/>
      <c r="M74" s="93"/>
      <c r="N74" s="65"/>
      <c r="O74" s="65"/>
      <c r="P74" s="65"/>
      <c r="Q74" s="93"/>
      <c r="R74" s="93"/>
      <c r="S74" s="95"/>
      <c r="U74" s="95"/>
      <c r="V74" s="81"/>
      <c r="W74" s="96"/>
      <c r="X74" s="97"/>
      <c r="Y74" s="140"/>
      <c r="Z74" s="97"/>
      <c r="AB74" s="140"/>
    </row>
    <row r="75" spans="3:28" s="90" customFormat="1" x14ac:dyDescent="0.2">
      <c r="C75" s="104"/>
      <c r="D75" s="122"/>
      <c r="E75" s="151"/>
      <c r="F75" s="91"/>
      <c r="G75" s="92"/>
      <c r="H75" s="93"/>
      <c r="I75" s="94"/>
      <c r="J75" s="93"/>
      <c r="K75" s="65"/>
      <c r="L75" s="65"/>
      <c r="M75" s="93"/>
      <c r="N75" s="65"/>
      <c r="O75" s="65"/>
      <c r="P75" s="65"/>
      <c r="Q75" s="93"/>
      <c r="R75" s="93"/>
      <c r="S75" s="95"/>
      <c r="U75" s="95"/>
      <c r="V75" s="81"/>
      <c r="W75" s="96"/>
      <c r="X75" s="97"/>
      <c r="Y75" s="140"/>
      <c r="Z75" s="97"/>
      <c r="AB75" s="140"/>
    </row>
    <row r="76" spans="3:28" s="90" customFormat="1" x14ac:dyDescent="0.2">
      <c r="C76" s="104"/>
      <c r="D76" s="122"/>
      <c r="E76" s="151"/>
      <c r="F76" s="91"/>
      <c r="G76" s="92"/>
      <c r="H76" s="93"/>
      <c r="I76" s="94"/>
      <c r="J76" s="93"/>
      <c r="K76" s="65"/>
      <c r="L76" s="65"/>
      <c r="M76" s="93"/>
      <c r="N76" s="65"/>
      <c r="O76" s="65"/>
      <c r="P76" s="65"/>
      <c r="Q76" s="93"/>
      <c r="R76" s="93"/>
      <c r="S76" s="95"/>
      <c r="U76" s="95"/>
      <c r="V76" s="81"/>
      <c r="W76" s="96"/>
      <c r="X76" s="97"/>
      <c r="Y76" s="140"/>
      <c r="Z76" s="97"/>
      <c r="AB76" s="140"/>
    </row>
    <row r="77" spans="3:28" s="90" customFormat="1" x14ac:dyDescent="0.2">
      <c r="C77" s="104"/>
      <c r="D77" s="122"/>
      <c r="E77" s="151"/>
      <c r="F77" s="91"/>
      <c r="G77" s="92"/>
      <c r="H77" s="93"/>
      <c r="I77" s="94"/>
      <c r="J77" s="93"/>
      <c r="K77" s="65"/>
      <c r="L77" s="65"/>
      <c r="M77" s="93"/>
      <c r="N77" s="65"/>
      <c r="O77" s="65"/>
      <c r="P77" s="65"/>
      <c r="Q77" s="93"/>
      <c r="R77" s="93"/>
      <c r="S77" s="95"/>
      <c r="U77" s="95"/>
      <c r="V77" s="81"/>
      <c r="W77" s="96"/>
      <c r="X77" s="97"/>
      <c r="Y77" s="140"/>
      <c r="Z77" s="97"/>
      <c r="AB77" s="140"/>
    </row>
    <row r="78" spans="3:28" s="90" customFormat="1" x14ac:dyDescent="0.2">
      <c r="C78" s="104"/>
      <c r="D78" s="122"/>
      <c r="E78" s="151"/>
      <c r="F78" s="91"/>
      <c r="G78" s="92"/>
      <c r="H78" s="93"/>
      <c r="I78" s="94"/>
      <c r="J78" s="93"/>
      <c r="K78" s="65"/>
      <c r="L78" s="65"/>
      <c r="M78" s="93"/>
      <c r="N78" s="65"/>
      <c r="O78" s="65"/>
      <c r="P78" s="65"/>
      <c r="Q78" s="93"/>
      <c r="R78" s="93"/>
      <c r="S78" s="95"/>
      <c r="U78" s="95"/>
      <c r="V78" s="81"/>
      <c r="W78" s="96"/>
      <c r="X78" s="97"/>
      <c r="Y78" s="140"/>
      <c r="Z78" s="97"/>
      <c r="AB78" s="140"/>
    </row>
    <row r="79" spans="3:28" s="90" customFormat="1" x14ac:dyDescent="0.2">
      <c r="C79" s="104"/>
      <c r="D79" s="122"/>
      <c r="E79" s="151"/>
      <c r="F79" s="91"/>
      <c r="G79" s="92"/>
      <c r="H79" s="93"/>
      <c r="I79" s="94"/>
      <c r="J79" s="93"/>
      <c r="K79" s="65"/>
      <c r="L79" s="65"/>
      <c r="M79" s="93"/>
      <c r="N79" s="65"/>
      <c r="O79" s="65"/>
      <c r="P79" s="65"/>
      <c r="Q79" s="93"/>
      <c r="R79" s="93"/>
      <c r="S79" s="95"/>
      <c r="U79" s="95"/>
      <c r="V79" s="81"/>
      <c r="W79" s="96"/>
      <c r="X79" s="97"/>
      <c r="Y79" s="140"/>
      <c r="Z79" s="97"/>
      <c r="AB79" s="140"/>
    </row>
    <row r="80" spans="3:28" s="90" customFormat="1" x14ac:dyDescent="0.2">
      <c r="C80" s="104"/>
      <c r="D80" s="122"/>
      <c r="E80" s="151"/>
      <c r="F80" s="91"/>
      <c r="G80" s="92"/>
      <c r="H80" s="93"/>
      <c r="I80" s="94"/>
      <c r="J80" s="93"/>
      <c r="K80" s="65"/>
      <c r="L80" s="65"/>
      <c r="M80" s="93"/>
      <c r="N80" s="65"/>
      <c r="O80" s="65"/>
      <c r="P80" s="65"/>
      <c r="Q80" s="93"/>
      <c r="R80" s="93"/>
      <c r="S80" s="95"/>
      <c r="U80" s="95"/>
      <c r="V80" s="81"/>
      <c r="W80" s="96"/>
      <c r="X80" s="97"/>
      <c r="Y80" s="140"/>
      <c r="Z80" s="97"/>
      <c r="AB80" s="140"/>
    </row>
    <row r="81" spans="3:28" s="90" customFormat="1" x14ac:dyDescent="0.2">
      <c r="C81" s="104"/>
      <c r="D81" s="122"/>
      <c r="E81" s="151"/>
      <c r="F81" s="91"/>
      <c r="G81" s="92"/>
      <c r="H81" s="93"/>
      <c r="I81" s="94"/>
      <c r="J81" s="93"/>
      <c r="K81" s="65"/>
      <c r="L81" s="65"/>
      <c r="M81" s="93"/>
      <c r="N81" s="65"/>
      <c r="O81" s="65"/>
      <c r="P81" s="65"/>
      <c r="Q81" s="93"/>
      <c r="R81" s="93"/>
      <c r="S81" s="95"/>
      <c r="U81" s="95"/>
      <c r="V81" s="81"/>
      <c r="W81" s="96"/>
      <c r="X81" s="97"/>
      <c r="Y81" s="140"/>
      <c r="Z81" s="97"/>
      <c r="AB81" s="140"/>
    </row>
    <row r="82" spans="3:28" s="90" customFormat="1" x14ac:dyDescent="0.2">
      <c r="C82" s="104"/>
      <c r="D82" s="122"/>
      <c r="E82" s="151"/>
      <c r="F82" s="91"/>
      <c r="G82" s="92"/>
      <c r="H82" s="93"/>
      <c r="I82" s="94"/>
      <c r="J82" s="93"/>
      <c r="K82" s="65"/>
      <c r="L82" s="65"/>
      <c r="M82" s="93"/>
      <c r="N82" s="65"/>
      <c r="O82" s="65"/>
      <c r="P82" s="65"/>
      <c r="Q82" s="93"/>
      <c r="R82" s="93"/>
      <c r="S82" s="95"/>
      <c r="U82" s="95"/>
      <c r="V82" s="81"/>
      <c r="W82" s="96"/>
      <c r="X82" s="97"/>
      <c r="Y82" s="140"/>
      <c r="Z82" s="97"/>
      <c r="AB82" s="140"/>
    </row>
    <row r="83" spans="3:28" s="90" customFormat="1" x14ac:dyDescent="0.2">
      <c r="C83" s="104"/>
      <c r="D83" s="122"/>
      <c r="E83" s="151"/>
      <c r="F83" s="91"/>
      <c r="G83" s="92"/>
      <c r="H83" s="93"/>
      <c r="I83" s="94"/>
      <c r="J83" s="93"/>
      <c r="K83" s="65"/>
      <c r="L83" s="65"/>
      <c r="M83" s="93"/>
      <c r="N83" s="65"/>
      <c r="O83" s="65"/>
      <c r="P83" s="65"/>
      <c r="Q83" s="93"/>
      <c r="R83" s="93"/>
      <c r="S83" s="95"/>
      <c r="U83" s="95"/>
      <c r="V83" s="81"/>
      <c r="W83" s="96"/>
      <c r="X83" s="97"/>
      <c r="Y83" s="140"/>
      <c r="Z83" s="97"/>
      <c r="AB83" s="140"/>
    </row>
    <row r="84" spans="3:28" s="90" customFormat="1" x14ac:dyDescent="0.2">
      <c r="C84" s="104"/>
      <c r="D84" s="122"/>
      <c r="E84" s="151"/>
      <c r="F84" s="91"/>
      <c r="G84" s="92"/>
      <c r="H84" s="93"/>
      <c r="I84" s="94"/>
      <c r="J84" s="93"/>
      <c r="K84" s="65"/>
      <c r="L84" s="65"/>
      <c r="M84" s="93"/>
      <c r="N84" s="65"/>
      <c r="O84" s="65"/>
      <c r="P84" s="65"/>
      <c r="Q84" s="93"/>
      <c r="R84" s="93"/>
      <c r="S84" s="95"/>
      <c r="U84" s="95"/>
      <c r="V84" s="81"/>
      <c r="W84" s="96"/>
      <c r="X84" s="97"/>
      <c r="Y84" s="140"/>
      <c r="Z84" s="97"/>
      <c r="AB84" s="140"/>
    </row>
    <row r="85" spans="3:28" s="90" customFormat="1" x14ac:dyDescent="0.2">
      <c r="C85" s="104"/>
      <c r="D85" s="122"/>
      <c r="E85" s="151"/>
      <c r="F85" s="91"/>
      <c r="G85" s="92"/>
      <c r="H85" s="93"/>
      <c r="I85" s="94"/>
      <c r="J85" s="93"/>
      <c r="K85" s="65"/>
      <c r="L85" s="65"/>
      <c r="M85" s="93"/>
      <c r="N85" s="65"/>
      <c r="O85" s="65"/>
      <c r="P85" s="65"/>
      <c r="Q85" s="93"/>
      <c r="R85" s="93"/>
      <c r="S85" s="95"/>
      <c r="U85" s="95"/>
      <c r="V85" s="81"/>
      <c r="W85" s="96"/>
      <c r="X85" s="97"/>
      <c r="Y85" s="140"/>
      <c r="Z85" s="97"/>
      <c r="AB85" s="140"/>
    </row>
    <row r="86" spans="3:28" s="90" customFormat="1" x14ac:dyDescent="0.2">
      <c r="C86" s="104"/>
      <c r="D86" s="122"/>
      <c r="E86" s="151"/>
      <c r="F86" s="91"/>
      <c r="G86" s="92"/>
      <c r="H86" s="93"/>
      <c r="I86" s="94"/>
      <c r="J86" s="93"/>
      <c r="K86" s="65"/>
      <c r="L86" s="65"/>
      <c r="M86" s="93"/>
      <c r="N86" s="65"/>
      <c r="O86" s="65"/>
      <c r="P86" s="65"/>
      <c r="Q86" s="93"/>
      <c r="R86" s="93"/>
      <c r="S86" s="95"/>
      <c r="U86" s="95"/>
      <c r="V86" s="81"/>
      <c r="W86" s="96"/>
      <c r="X86" s="97"/>
      <c r="Y86" s="140"/>
      <c r="Z86" s="97"/>
      <c r="AB86" s="140"/>
    </row>
    <row r="87" spans="3:28" s="90" customFormat="1" x14ac:dyDescent="0.2">
      <c r="C87" s="104"/>
      <c r="D87" s="122"/>
      <c r="E87" s="151"/>
      <c r="F87" s="91"/>
      <c r="G87" s="92"/>
      <c r="H87" s="93"/>
      <c r="I87" s="94"/>
      <c r="J87" s="93"/>
      <c r="K87" s="65"/>
      <c r="L87" s="65"/>
      <c r="M87" s="93"/>
      <c r="N87" s="65"/>
      <c r="O87" s="65"/>
      <c r="P87" s="65"/>
      <c r="Q87" s="93"/>
      <c r="R87" s="93"/>
      <c r="S87" s="95"/>
      <c r="U87" s="95"/>
      <c r="V87" s="81"/>
      <c r="W87" s="96"/>
      <c r="X87" s="97"/>
      <c r="Y87" s="140"/>
      <c r="Z87" s="97"/>
      <c r="AB87" s="1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2018-07-25T14:30:26Z</dcterms:modified>
  <cp:category/>
</cp:coreProperties>
</file>